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empra.sharepoint.com/sites/wmdr/Discovery Data Request Library/SPD/SPD-SDGE-WMP2026-03/"/>
    </mc:Choice>
  </mc:AlternateContent>
  <xr:revisionPtr revIDLastSave="5719" documentId="8_{D0CEA34B-7612-4F1E-823D-6C8CA440614E}" xr6:coauthVersionLast="47" xr6:coauthVersionMax="47" xr10:uidLastSave="{4CCB1389-94A7-463A-820C-4FF780EE4FFB}"/>
  <bookViews>
    <workbookView xWindow="-120" yWindow="-120" windowWidth="38640" windowHeight="21120" tabRatio="740" xr2:uid="{15B26F93-C313-448A-A25B-BF7241B1C89E}"/>
  </bookViews>
  <sheets>
    <sheet name="Capital --&gt;" sheetId="11" r:id="rId1"/>
    <sheet name="HFTD v Non-HFTD Breakout" sheetId="29" r:id="rId2"/>
    <sheet name="Track 2" sheetId="30" r:id="rId3"/>
    <sheet name="Track 3" sheetId="31" r:id="rId4"/>
    <sheet name="Track 1" sheetId="32" r:id="rId5"/>
    <sheet name="2019-2023 Auth Rev Requirement" sheetId="33" r:id="rId6"/>
    <sheet name="2019-2024 Actuals" sheetId="34" r:id="rId7"/>
    <sheet name="O&amp;M --&gt;" sheetId="26" r:id="rId8"/>
    <sheet name="Authorized Rev Requirement" sheetId="27" r:id="rId9"/>
    <sheet name="Recorded Costs Rev Requirement" sheetId="28" r:id="rId10"/>
    <sheet name="Cognos_Office_Connection_Cache" sheetId="22" state="veryHidden" r:id="rId11"/>
  </sheets>
  <definedNames>
    <definedName name="\0">#REF!</definedName>
    <definedName name="\A">#REF!</definedName>
    <definedName name="\D">#REF!</definedName>
    <definedName name="\G">#REF!</definedName>
    <definedName name="\M">#REF!</definedName>
    <definedName name="\P" localSheetId="5">#REF!</definedName>
    <definedName name="\P">#REF!</definedName>
    <definedName name="\S">#REF!</definedName>
    <definedName name="\T">#REF!</definedName>
    <definedName name="\Z">#REF!</definedName>
    <definedName name="_">#REF!</definedName>
    <definedName name="__">#REF!</definedName>
    <definedName name="___">#REF!</definedName>
    <definedName name="________PG1">#REF!</definedName>
    <definedName name="________PG2">#REF!</definedName>
    <definedName name="_______C">#REF!</definedName>
    <definedName name="_______ddd5" localSheetId="6" hidden="1">{#N/A,#N/A,FALSE,"trates"}</definedName>
    <definedName name="_______ddd5" hidden="1">{#N/A,#N/A,FALSE,"trates"}</definedName>
    <definedName name="_______PG1">#REF!</definedName>
    <definedName name="_______PG2">#REF!</definedName>
    <definedName name="______bad1">#REF!</definedName>
    <definedName name="______bad2">#REF!</definedName>
    <definedName name="______bad3">#REF!</definedName>
    <definedName name="______bad4">#REF!</definedName>
    <definedName name="______bad5">#REF!</definedName>
    <definedName name="______C">#REF!</definedName>
    <definedName name="______DAT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dd5" localSheetId="6" hidden="1">{#N/A,#N/A,FALSE,"trates"}</definedName>
    <definedName name="______ddd5" hidden="1">{#N/A,#N/A,FALSE,"trates"}</definedName>
    <definedName name="______Mgn03">#REF!</definedName>
    <definedName name="______Mgn04">#REF!</definedName>
    <definedName name="______PG1">#REF!</definedName>
    <definedName name="______PG2">#REF!</definedName>
    <definedName name="______TB601">#REF!</definedName>
    <definedName name="_____bad1">#REF!</definedName>
    <definedName name="_____bad2">#REF!</definedName>
    <definedName name="_____bad3">#REF!</definedName>
    <definedName name="_____bad4">#REF!</definedName>
    <definedName name="_____bad5">#REF!</definedName>
    <definedName name="_____C">#REF!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dd5" localSheetId="6" hidden="1">{#N/A,#N/A,FALSE,"trates"}</definedName>
    <definedName name="_____ddd5" hidden="1">{#N/A,#N/A,FALSE,"trates"}</definedName>
    <definedName name="_____May2007" localSheetId="6" hidden="1">{"2002Frcst","05Month",FALSE,"Frcst Format 2002"}</definedName>
    <definedName name="_____May2007" hidden="1">{"2002Frcst","05Month",FALSE,"Frcst Format 2002"}</definedName>
    <definedName name="_____Mgn03">#REF!</definedName>
    <definedName name="_____Mgn04">#REF!</definedName>
    <definedName name="_____PG1">#REF!</definedName>
    <definedName name="_____PG2">#REF!</definedName>
    <definedName name="_____TB601">#REF!</definedName>
    <definedName name="____bad1">#REF!</definedName>
    <definedName name="____bad2">#REF!</definedName>
    <definedName name="____bad3">#REF!</definedName>
    <definedName name="____bad4">#REF!</definedName>
    <definedName name="____bad5">#REF!</definedName>
    <definedName name="____C">#REF!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ddd5" localSheetId="6" hidden="1">{#N/A,#N/A,FALSE,"trates"}</definedName>
    <definedName name="____ddd5" hidden="1">{#N/A,#N/A,FALSE,"trates"}</definedName>
    <definedName name="____May2007" localSheetId="6" hidden="1">{"2002Frcst","05Month",FALSE,"Frcst Format 2002"}</definedName>
    <definedName name="____May2007" hidden="1">{"2002Frcst","05Month",FALSE,"Frcst Format 2002"}</definedName>
    <definedName name="____Mgn03">#REF!</definedName>
    <definedName name="____Mgn04">#REF!</definedName>
    <definedName name="____PG1">#REF!</definedName>
    <definedName name="____PG2">#REF!</definedName>
    <definedName name="____TB601">#REF!</definedName>
    <definedName name="___a1" localSheetId="6" hidden="1">{#N/A,#N/A,FALSE,"Jul";#N/A,#N/A,FALSE,"August";#N/A,#N/A,FALSE,"Sep-YTD"}</definedName>
    <definedName name="___a1" hidden="1">{#N/A,#N/A,FALSE,"Jul";#N/A,#N/A,FALSE,"August";#N/A,#N/A,FALSE,"Sep-YTD"}</definedName>
    <definedName name="___a2" localSheetId="6" hidden="1">{#N/A,#N/A,FALSE,"Jul";#N/A,#N/A,FALSE,"August";#N/A,#N/A,FALSE,"Sep-YTD"}</definedName>
    <definedName name="___a2" hidden="1">{#N/A,#N/A,FALSE,"Jul";#N/A,#N/A,FALSE,"August";#N/A,#N/A,FALSE,"Sep-YTD"}</definedName>
    <definedName name="___bad1">#REF!</definedName>
    <definedName name="___bad2">#REF!</definedName>
    <definedName name="___bad3">#REF!</definedName>
    <definedName name="___bad4">#REF!</definedName>
    <definedName name="___bad5">#REF!</definedName>
    <definedName name="___C">#REF!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dd5" localSheetId="6" hidden="1">{#N/A,#N/A,FALSE,"trates"}</definedName>
    <definedName name="___ddd5" hidden="1">{#N/A,#N/A,FALSE,"trates"}</definedName>
    <definedName name="___Dec05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May2007" localSheetId="6" hidden="1">{"2002Frcst","05Month",FALSE,"Frcst Format 2002"}</definedName>
    <definedName name="___May2007" hidden="1">{"2002Frcst","05Month",FALSE,"Frcst Format 2002"}</definedName>
    <definedName name="___Mgn03">#REF!</definedName>
    <definedName name="___Mgn04">#REF!</definedName>
    <definedName name="___PG1">#REF!</definedName>
    <definedName name="___PG2">#REF!</definedName>
    <definedName name="___TB601">#REF!</definedName>
    <definedName name="__123Graph_A" localSheetId="5" hidden="1">#REF!</definedName>
    <definedName name="__123Graph_A" hidden="1">#REF!</definedName>
    <definedName name="__123Graph_AB01" localSheetId="5" hidden="1">#REF!</definedName>
    <definedName name="__123Graph_AB01" hidden="1">#REF!</definedName>
    <definedName name="__123Graph_AB02" localSheetId="5" hidden="1">#REF!</definedName>
    <definedName name="__123Graph_AB02" hidden="1">#REF!</definedName>
    <definedName name="__123Graph_AB03" localSheetId="5" hidden="1">#REF!</definedName>
    <definedName name="__123Graph_AB03" hidden="1">#REF!</definedName>
    <definedName name="__123Graph_AB04" localSheetId="5" hidden="1">#REF!</definedName>
    <definedName name="__123Graph_AB04" hidden="1">#REF!</definedName>
    <definedName name="__123Graph_AB05" localSheetId="5" hidden="1">#REF!</definedName>
    <definedName name="__123Graph_AB05" hidden="1">#REF!</definedName>
    <definedName name="__123Graph_AB06" localSheetId="5" hidden="1">#REF!</definedName>
    <definedName name="__123Graph_AB06" hidden="1">#REF!</definedName>
    <definedName name="__123Graph_AGraph2" hidden="1">#REF!</definedName>
    <definedName name="__123Graph_AGraph4" hidden="1">#REF!</definedName>
    <definedName name="__123Graph_B" localSheetId="5" hidden="1">#REF!</definedName>
    <definedName name="__123Graph_B" hidden="1">#REF!</definedName>
    <definedName name="__123Graph_BB01" localSheetId="5" hidden="1">#REF!</definedName>
    <definedName name="__123Graph_BB01" hidden="1">#REF!</definedName>
    <definedName name="__123Graph_BB02" localSheetId="5" hidden="1">#REF!</definedName>
    <definedName name="__123Graph_BB02" hidden="1">#REF!</definedName>
    <definedName name="__123Graph_BB03" localSheetId="5" hidden="1">#REF!</definedName>
    <definedName name="__123Graph_BB03" hidden="1">#REF!</definedName>
    <definedName name="__123Graph_BB04" localSheetId="5" hidden="1">#REF!</definedName>
    <definedName name="__123Graph_BB04" hidden="1">#REF!</definedName>
    <definedName name="__123Graph_BB05" localSheetId="5" hidden="1">#REF!</definedName>
    <definedName name="__123Graph_BB05" hidden="1">#REF!</definedName>
    <definedName name="__123Graph_BB06" localSheetId="5" hidden="1">#REF!</definedName>
    <definedName name="__123Graph_BB06" hidden="1">#REF!</definedName>
    <definedName name="__123Graph_C" localSheetId="5" hidden="1">#REF!</definedName>
    <definedName name="__123Graph_C" hidden="1">#REF!</definedName>
    <definedName name="__123Graph_CB01" localSheetId="5" hidden="1">#REF!</definedName>
    <definedName name="__123Graph_CB01" hidden="1">#REF!</definedName>
    <definedName name="__123Graph_CB02" localSheetId="5" hidden="1">#REF!</definedName>
    <definedName name="__123Graph_CB02" hidden="1">#REF!</definedName>
    <definedName name="__123Graph_CB03" localSheetId="5" hidden="1">#REF!</definedName>
    <definedName name="__123Graph_CB03" hidden="1">#REF!</definedName>
    <definedName name="__123Graph_CB04" localSheetId="5" hidden="1">#REF!</definedName>
    <definedName name="__123Graph_CB04" hidden="1">#REF!</definedName>
    <definedName name="__123Graph_CB05" localSheetId="5" hidden="1">#REF!</definedName>
    <definedName name="__123Graph_CB05" hidden="1">#REF!</definedName>
    <definedName name="__123Graph_CB06" localSheetId="5" hidden="1">#REF!</definedName>
    <definedName name="__123Graph_CB06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D" localSheetId="5" hidden="1">#REF!</definedName>
    <definedName name="__123Graph_D" hidden="1">#REF!</definedName>
    <definedName name="__123Graph_DB01" localSheetId="5" hidden="1">#REF!</definedName>
    <definedName name="__123Graph_DB01" hidden="1">#REF!</definedName>
    <definedName name="__123Graph_DB02" localSheetId="5" hidden="1">#REF!</definedName>
    <definedName name="__123Graph_DB02" hidden="1">#REF!</definedName>
    <definedName name="__123Graph_DB04" localSheetId="5" hidden="1">#REF!</definedName>
    <definedName name="__123Graph_DB04" hidden="1">#REF!</definedName>
    <definedName name="__123Graph_DB05" localSheetId="5" hidden="1">#REF!</definedName>
    <definedName name="__123Graph_DB05" hidden="1">#REF!</definedName>
    <definedName name="__123Graph_DB06" localSheetId="5" hidden="1">#REF!</definedName>
    <definedName name="__123Graph_DB06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E" localSheetId="5" hidden="1">#REF!</definedName>
    <definedName name="__123Graph_E" hidden="1">#REF!</definedName>
    <definedName name="__123Graph_EB02" localSheetId="5" hidden="1">#REF!</definedName>
    <definedName name="__123Graph_EB02" hidden="1">#REF!</definedName>
    <definedName name="__123Graph_EB04" localSheetId="5" hidden="1">#REF!</definedName>
    <definedName name="__123Graph_EB04" hidden="1">#REF!</definedName>
    <definedName name="__123Graph_EB05" localSheetId="5" hidden="1">#REF!</definedName>
    <definedName name="__123Graph_EB05" hidden="1">#REF!</definedName>
    <definedName name="__123Graph_EB06" localSheetId="5" hidden="1">#REF!</definedName>
    <definedName name="__123Graph_EB06" hidden="1">#REF!</definedName>
    <definedName name="__123Graph_F" hidden="1">#REF!</definedName>
    <definedName name="__123Graph_FB02" localSheetId="5" hidden="1">#REF!</definedName>
    <definedName name="__123Graph_FB02" hidden="1">#REF!</definedName>
    <definedName name="__123Graph_FCHART4" hidden="1">#REF!</definedName>
    <definedName name="__123Graph_FCHART5" hidden="1">#REF!</definedName>
    <definedName name="__123Graph_X" localSheetId="5" hidden="1">#REF!</definedName>
    <definedName name="__123Graph_X" hidden="1">#REF!</definedName>
    <definedName name="__123Graph_XB01" localSheetId="5" hidden="1">#REF!</definedName>
    <definedName name="__123Graph_XB01" hidden="1">#REF!</definedName>
    <definedName name="__123Graph_XB02" localSheetId="5" hidden="1">#REF!</definedName>
    <definedName name="__123Graph_XB02" hidden="1">#REF!</definedName>
    <definedName name="__123Graph_XB03" localSheetId="5" hidden="1">#REF!</definedName>
    <definedName name="__123Graph_XB03" hidden="1">#REF!</definedName>
    <definedName name="__123Graph_XB04" localSheetId="5" hidden="1">#REF!</definedName>
    <definedName name="__123Graph_XB04" hidden="1">#REF!</definedName>
    <definedName name="__123Graph_XB05" localSheetId="5" hidden="1">#REF!</definedName>
    <definedName name="__123Graph_XB05" hidden="1">#REF!</definedName>
    <definedName name="__123Graph_XB06" localSheetId="5" hidden="1">#REF!</definedName>
    <definedName name="__123Graph_XB06" hidden="1">#REF!</definedName>
    <definedName name="__a1" localSheetId="6" hidden="1">{#N/A,#N/A,FALSE,"Jul";#N/A,#N/A,FALSE,"August";#N/A,#N/A,FALSE,"Sep-YTD"}</definedName>
    <definedName name="__a1" hidden="1">{#N/A,#N/A,FALSE,"Jul";#N/A,#N/A,FALSE,"August";#N/A,#N/A,FALSE,"Sep-YTD"}</definedName>
    <definedName name="__a2" localSheetId="6" hidden="1">{#N/A,#N/A,FALSE,"Jul";#N/A,#N/A,FALSE,"August";#N/A,#N/A,FALSE,"Sep-YTD"}</definedName>
    <definedName name="__a2" hidden="1">{#N/A,#N/A,FALSE,"Jul";#N/A,#N/A,FALSE,"August";#N/A,#N/A,FALSE,"Sep-YTD"}</definedName>
    <definedName name="__bad1">#REF!</definedName>
    <definedName name="__bad2">#REF!</definedName>
    <definedName name="__bad3">#REF!</definedName>
    <definedName name="__bad4">#REF!</definedName>
    <definedName name="__bad5">#REF!</definedName>
    <definedName name="__BDE1">#REF!</definedName>
    <definedName name="__BDE2">#REF!</definedName>
    <definedName name="__C">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dd5" localSheetId="6" hidden="1">{#N/A,#N/A,FALSE,"trates"}</definedName>
    <definedName name="__ddd5" hidden="1">{#N/A,#N/A,FALSE,"trates"}</definedName>
    <definedName name="__Dec05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EWE1">#REF!</definedName>
    <definedName name="__EWE2">#REF!</definedName>
    <definedName name="__FDS_HYPERLINK_TOGGLE_STATE__" hidden="1">"ON"</definedName>
    <definedName name="__HNS2">#REF!</definedName>
    <definedName name="__Jan09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KA4" localSheetId="5" hidden="1">#REF!</definedName>
    <definedName name="__KA4" hidden="1">#REF!</definedName>
    <definedName name="__KM2">#REF!</definedName>
    <definedName name="__KMS2">#REF!</definedName>
    <definedName name="__KSA2">#REF!</definedName>
    <definedName name="__May2007" localSheetId="6" hidden="1">{"2002Frcst","05Month",FALSE,"Frcst Format 2002"}</definedName>
    <definedName name="__May2007" hidden="1">{"2002Frcst","05Month",FALSE,"Frcst Format 2002"}</definedName>
    <definedName name="__Mgn03">#REF!</definedName>
    <definedName name="__Mgn04">#REF!</definedName>
    <definedName name="__PG1">#REF!</definedName>
    <definedName name="__PG2">#REF!</definedName>
    <definedName name="__TB601">#REF!</definedName>
    <definedName name="__WE1">#REF!</definedName>
    <definedName name="__WE2">#REF!</definedName>
    <definedName name="_1" localSheetId="5">#REF!</definedName>
    <definedName name="_1">#REF!</definedName>
    <definedName name="_1_0_0ROUN">#REF!</definedName>
    <definedName name="_10">#REF!</definedName>
    <definedName name="_11">#REF!</definedName>
    <definedName name="_12">#REF!</definedName>
    <definedName name="_123Graph_CHART3" hidden="1">#REF!</definedName>
    <definedName name="_13">#REF!</definedName>
    <definedName name="_14">#REF!</definedName>
    <definedName name="_14PREFERRED_STOCK">#REF!</definedName>
    <definedName name="_15">#REF!</definedName>
    <definedName name="_16">#REF!</definedName>
    <definedName name="_17">#REF!</definedName>
    <definedName name="_18">#REF!</definedName>
    <definedName name="_1807">#REF!</definedName>
    <definedName name="_1808">#REF!</definedName>
    <definedName name="_1809">#REF!</definedName>
    <definedName name="_1810">#REF!</definedName>
    <definedName name="_1812">#REF!</definedName>
    <definedName name="_1818">#REF!</definedName>
    <definedName name="_1820">#REF!</definedName>
    <definedName name="_19">#REF!</definedName>
    <definedName name="_1PREFERRED_STOCK" localSheetId="5">#REF!</definedName>
    <definedName name="_1PREFERRED_STOCK">#REF!</definedName>
    <definedName name="_2" localSheetId="5">#REF!</definedName>
    <definedName name="_2">#REF!</definedName>
    <definedName name="_2_0_0ROUN">#REF!</definedName>
    <definedName name="_20">#REF!</definedName>
    <definedName name="_20ROUN">#REF!</definedName>
    <definedName name="_21">#REF!</definedName>
    <definedName name="_22">#REF!</definedName>
    <definedName name="_23">#REF!</definedName>
    <definedName name="_24">#REF!</definedName>
    <definedName name="_25">#REF!</definedName>
    <definedName name="_26">#REF!</definedName>
    <definedName name="_27">#REF!</definedName>
    <definedName name="_28">#REF!</definedName>
    <definedName name="_29">#REF!</definedName>
    <definedName name="_2PREFERRED_STOCK">#REF!</definedName>
    <definedName name="_2ROUN" localSheetId="5">#REF!</definedName>
    <definedName name="_2ROUN">#REF!</definedName>
    <definedName name="_3">#REF!</definedName>
    <definedName name="_3_2_Add_Group_and_CE">#REF!</definedName>
    <definedName name="_30">#REF!</definedName>
    <definedName name="_31">#REF!</definedName>
    <definedName name="_32">#REF!</definedName>
    <definedName name="_33">#REF!</definedName>
    <definedName name="_34">#REF!</definedName>
    <definedName name="_35">#REF!</definedName>
    <definedName name="_36">#REF!</definedName>
    <definedName name="_37">#REF!</definedName>
    <definedName name="_38">#REF!</definedName>
    <definedName name="_39">#REF!</definedName>
    <definedName name="_3ROUN">#REF!</definedName>
    <definedName name="_4">#REF!</definedName>
    <definedName name="_40">#REF!</definedName>
    <definedName name="_41">#REF!</definedName>
    <definedName name="_42">#REF!</definedName>
    <definedName name="_43">#REF!</definedName>
    <definedName name="_44">#REF!</definedName>
    <definedName name="_45">#REF!</definedName>
    <definedName name="_46">#REF!</definedName>
    <definedName name="_47">#REF!</definedName>
    <definedName name="_48">#REF!</definedName>
    <definedName name="_49">#REF!</definedName>
    <definedName name="_4PREFERRED_STOCK">#REF!</definedName>
    <definedName name="_5">#REF!</definedName>
    <definedName name="_50">#REF!</definedName>
    <definedName name="_51">#REF!</definedName>
    <definedName name="_52">#REF!</definedName>
    <definedName name="_53">#REF!</definedName>
    <definedName name="_54">#REF!</definedName>
    <definedName name="_55">#REF!</definedName>
    <definedName name="_56">#REF!</definedName>
    <definedName name="_57">#REF!</definedName>
    <definedName name="_58">#REF!</definedName>
    <definedName name="_59">#REF!</definedName>
    <definedName name="_5PREFERRED_STOCK">#REF!</definedName>
    <definedName name="_6">#REF!</definedName>
    <definedName name="_6_0_0ROUN">#REF!</definedName>
    <definedName name="_60">#REF!</definedName>
    <definedName name="_61">#REF!</definedName>
    <definedName name="_62">#REF!</definedName>
    <definedName name="_63">#REF!</definedName>
    <definedName name="_64">#REF!</definedName>
    <definedName name="_65">#REF!</definedName>
    <definedName name="_66">#REF!</definedName>
    <definedName name="_67">#REF!</definedName>
    <definedName name="_68">#REF!</definedName>
    <definedName name="_69">#REF!</definedName>
    <definedName name="_6ROUN">#REF!</definedName>
    <definedName name="_7">#REF!</definedName>
    <definedName name="_70">#REF!</definedName>
    <definedName name="_71">#REF!</definedName>
    <definedName name="_72">#REF!</definedName>
    <definedName name="_73">#REF!</definedName>
    <definedName name="_74">#REF!</definedName>
    <definedName name="_75">#REF!</definedName>
    <definedName name="_76">#REF!</definedName>
    <definedName name="_77">#REF!</definedName>
    <definedName name="_7ROUN">#REF!</definedName>
    <definedName name="_8">#REF!</definedName>
    <definedName name="_9">#REF!</definedName>
    <definedName name="_9000">#REF!</definedName>
    <definedName name="_9310">#REF!</definedName>
    <definedName name="_9325">#REF!</definedName>
    <definedName name="_9330">#REF!</definedName>
    <definedName name="_a1" localSheetId="5" hidden="1">{#N/A,#N/A,FALSE,"Jul";#N/A,#N/A,FALSE,"August";#N/A,#N/A,FALSE,"Sep-YTD"}</definedName>
    <definedName name="_a1" localSheetId="6" hidden="1">{#N/A,#N/A,FALSE,"Jul";#N/A,#N/A,FALSE,"August";#N/A,#N/A,FALSE,"Sep-YTD"}</definedName>
    <definedName name="_a1" hidden="1">{#N/A,#N/A,FALSE,"Jul";#N/A,#N/A,FALSE,"August";#N/A,#N/A,FALSE,"Sep-YTD"}</definedName>
    <definedName name="_a2" localSheetId="5" hidden="1">{#N/A,#N/A,FALSE,"Jul";#N/A,#N/A,FALSE,"August";#N/A,#N/A,FALSE,"Sep-YTD"}</definedName>
    <definedName name="_a2" localSheetId="6" hidden="1">{#N/A,#N/A,FALSE,"Jul";#N/A,#N/A,FALSE,"August";#N/A,#N/A,FALSE,"Sep-YTD"}</definedName>
    <definedName name="_a2" hidden="1">{#N/A,#N/A,FALSE,"Jul";#N/A,#N/A,FALSE,"August";#N/A,#N/A,FALSE,"Sep-YTD"}</definedName>
    <definedName name="_AMO_UniqueIdentifier" hidden="1">"'e3e681a4-1134-4e1b-876f-bfd4a71fdc58'"</definedName>
    <definedName name="_AtRisk_SimSetting_AutomaticallyGenerateReports" hidden="1">FALSE</definedName>
    <definedName name="_AtRisk_SimSetting_AutomaticResultsDisplayMode" localSheetId="6" hidden="1">1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localSheetId="6" hidden="1">16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localSheetId="5" hidden="1">1</definedName>
    <definedName name="_AtRisk_SimSetting_StdRecalcBehavior" localSheetId="6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ad1" localSheetId="5">#REF!</definedName>
    <definedName name="_bad1">#REF!</definedName>
    <definedName name="_bad2" localSheetId="5">#REF!</definedName>
    <definedName name="_bad2">#REF!</definedName>
    <definedName name="_bad3" localSheetId="5">#REF!</definedName>
    <definedName name="_bad3">#REF!</definedName>
    <definedName name="_bad4" localSheetId="5">#REF!</definedName>
    <definedName name="_bad4">#REF!</definedName>
    <definedName name="_bad5" localSheetId="5">#REF!</definedName>
    <definedName name="_bad5">#REF!</definedName>
    <definedName name="_BDE1">#REF!</definedName>
    <definedName name="_BDE2">#REF!</definedName>
    <definedName name="_C" localSheetId="5">#REF!</definedName>
    <definedName name="_C">#REF!</definedName>
    <definedName name="_DAT1" localSheetId="5">#REF!</definedName>
    <definedName name="_DAT1">#REF!</definedName>
    <definedName name="_DAT12" localSheetId="5">#REF!</definedName>
    <definedName name="_DAT12">#REF!</definedName>
    <definedName name="_DAT13" localSheetId="5">#REF!</definedName>
    <definedName name="_DAT13">#REF!</definedName>
    <definedName name="_DAT2" localSheetId="5">#REF!</definedName>
    <definedName name="_DAT2">#REF!</definedName>
    <definedName name="_DAT3" localSheetId="5">#REF!</definedName>
    <definedName name="_DAT3">#REF!</definedName>
    <definedName name="_DAT4" localSheetId="5">#REF!</definedName>
    <definedName name="_DAT4">#REF!</definedName>
    <definedName name="_DAT5" localSheetId="5">#REF!</definedName>
    <definedName name="_DAT5">#REF!</definedName>
    <definedName name="_DAT6" localSheetId="5">#REF!</definedName>
    <definedName name="_DAT6">#REF!</definedName>
    <definedName name="_DAT7" localSheetId="5">#REF!</definedName>
    <definedName name="_DAT7">#REF!</definedName>
    <definedName name="_DAT8" localSheetId="5">#REF!</definedName>
    <definedName name="_DAT8">#REF!</definedName>
    <definedName name="_DAT9" localSheetId="5">#REF!</definedName>
    <definedName name="_DAT9">#REF!</definedName>
    <definedName name="_ddd5" localSheetId="6" hidden="1">{#N/A,#N/A,FALSE,"trates"}</definedName>
    <definedName name="_ddd5" hidden="1">{#N/A,#N/A,FALSE,"trates"}</definedName>
    <definedName name="_Dec05" localSheetId="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EWE1">#REF!</definedName>
    <definedName name="_EWE2">#REF!</definedName>
    <definedName name="_Fill" localSheetId="5" hidden="1">#REF!</definedName>
    <definedName name="_Fill" hidden="1">#REF!</definedName>
    <definedName name="_xlnm._FilterDatabase" localSheetId="5" hidden="1">'2019-2023 Auth Rev Requirement'!$B$3:$AL$33</definedName>
    <definedName name="_xlnm._FilterDatabase" localSheetId="6" hidden="1">'2019-2024 Actuals'!$A$3:$AN$158</definedName>
    <definedName name="_xlnm._FilterDatabase" localSheetId="1" hidden="1">'HFTD v Non-HFTD Breakout'!$C$10:$T$104</definedName>
    <definedName name="_xlnm._FilterDatabase" localSheetId="4" hidden="1">'Track 1'!$A$3:$G$59</definedName>
    <definedName name="_xlnm._FilterDatabase" localSheetId="2" hidden="1">'Track 2'!$A$4:$L$76</definedName>
    <definedName name="_xlnm._FilterDatabase" localSheetId="3" hidden="1">'Track 3'!$A$3:$G$4</definedName>
    <definedName name="_Hlk84766338">#REF!</definedName>
    <definedName name="_HNS2">#REF!</definedName>
    <definedName name="_Jan09" localSheetId="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KA4" localSheetId="5" hidden="1">#REF!</definedName>
    <definedName name="_KA4" hidden="1">#REF!</definedName>
    <definedName name="_Key1" localSheetId="5" hidden="1">#REF!</definedName>
    <definedName name="_Key1" hidden="1">#REF!</definedName>
    <definedName name="_Key2" localSheetId="5" hidden="1">#REF!</definedName>
    <definedName name="_Key2" hidden="1">#REF!</definedName>
    <definedName name="_KM2">#REF!</definedName>
    <definedName name="_KMS2">#REF!</definedName>
    <definedName name="_KSA2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May2007" localSheetId="6" hidden="1">{"2002Frcst","05Month",FALSE,"Frcst Format 2002"}</definedName>
    <definedName name="_May2007" hidden="1">{"2002Frcst","05Month",FALSE,"Frcst Format 2002"}</definedName>
    <definedName name="_Mgn03">#REF!</definedName>
    <definedName name="_Mgn04">#REF!</definedName>
    <definedName name="_msoanchor_1">#REF!</definedName>
    <definedName name="_msoanchor_2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PG1">#REF!</definedName>
    <definedName name="_PG2">#REF!</definedName>
    <definedName name="_PG511" localSheetId="5">#REF!</definedName>
    <definedName name="_PG511">#REF!</definedName>
    <definedName name="_PG514" localSheetId="5">#REF!</definedName>
    <definedName name="_PG514">#REF!</definedName>
    <definedName name="_PG518">#N/A</definedName>
    <definedName name="_PG519" localSheetId="5">#REF!</definedName>
    <definedName name="_PG519">#REF!</definedName>
    <definedName name="_Regression_Out" hidden="1">#REF!</definedName>
    <definedName name="_Regression_X" hidden="1">#REF!</definedName>
    <definedName name="_Regression_Y" hidden="1">#REF!</definedName>
    <definedName name="_Sort" localSheetId="5" hidden="1">#REF!</definedName>
    <definedName name="_Sort" hidden="1">#REF!</definedName>
    <definedName name="_Table1_In1" hidden="1">#REF!</definedName>
    <definedName name="_Table1_Out" hidden="1">#REF!</definedName>
    <definedName name="_Table2_Out" hidden="1">#REF!</definedName>
    <definedName name="_tara" localSheetId="6" hidden="1">{"SourcesUses",#N/A,TRUE,"CFMODEL";"TransOverview",#N/A,TRUE,"CFMODEL"}</definedName>
    <definedName name="_tara" hidden="1">{"SourcesUses",#N/A,TRUE,"CFMODEL";"TransOverview",#N/A,TRUE,"CFMODEL"}</definedName>
    <definedName name="_tara2" localSheetId="6" hidden="1">{"Income Statement",#N/A,FALSE,"CFMODEL";"Balance Sheet",#N/A,FALSE,"CFMODEL"}</definedName>
    <definedName name="_tara2" hidden="1">{"Income Statement",#N/A,FALSE,"CFMODEL";"Balance Sheet",#N/A,FALSE,"CFMODEL"}</definedName>
    <definedName name="_TB601" localSheetId="5">#REF!</definedName>
    <definedName name="_TB601">#REF!</definedName>
    <definedName name="_w2" localSheetId="5" hidden="1">{"SourcesUses",#N/A,TRUE,"CFMODEL";"TransOverview",#N/A,TRUE,"CFMODEL"}</definedName>
    <definedName name="_w2" localSheetId="6" hidden="1">{"SourcesUses",#N/A,TRUE,"CFMODEL";"TransOverview",#N/A,TRUE,"CFMODEL"}</definedName>
    <definedName name="_w2" hidden="1">{"SourcesUses",#N/A,TRUE,"CFMODEL";"TransOverview",#N/A,TRUE,"CFMODEL"}</definedName>
    <definedName name="_WE1">#REF!</definedName>
    <definedName name="_WE2">#REF!</definedName>
    <definedName name="_xlcn.WorksheetConnection_Cap_Adds_2022_Q3_OutlookDRAFT07.05.2022.xlsbCurrentData" hidden="1">#N/A</definedName>
    <definedName name="_xlcn.WorksheetConnection_Cap_Adds_2022_Q3_OutlookDRAFT07.05.2022.xlsbCurrentPlannerTable" hidden="1">#N/A</definedName>
    <definedName name="_xlcn.WorksheetConnection_Cap_Adds_2022_Q3_OutlookDRAFT07.05.2022.xlsbCurrentTable" hidden="1">#N/A</definedName>
    <definedName name="_xlcn.WorksheetConnection_Cap_Adds_2022_Q3_OutlookDRAFT07.05.2022.xlsbPreviousTable" hidden="1">#N/A</definedName>
    <definedName name="_xlcn.WorksheetConnection_Cap_Adds_2022_Q3_OutlookDRAFT07.05.2022.xlsbRefVersion" hidden="1">#N/A</definedName>
    <definedName name="_xlcn.WorksheetConnection_Cap_Adds_Revised_DRAFT_02.23.2022.xlsbTable51" hidden="1">#REF!</definedName>
    <definedName name="A">#REF!</definedName>
    <definedName name="a_2" localSheetId="6" hidden="1">{#N/A,#N/A,FALSE,"Title Page"}</definedName>
    <definedName name="a_2" hidden="1">{#N/A,#N/A,FALSE,"Title Page"}</definedName>
    <definedName name="aa" localSheetId="6" hidden="1">{#N/A,#N/A,FALSE,"Jul";#N/A,#N/A,FALSE,"August";#N/A,#N/A,FALSE,"Sep-YTD"}</definedName>
    <definedName name="aa" hidden="1">{#N/A,#N/A,FALSE,"Jul";#N/A,#N/A,FALSE,"August";#N/A,#N/A,FALSE,"Sep-YTD"}</definedName>
    <definedName name="aaa" localSheetId="5" hidden="1">{"Income Statement",#N/A,FALSE,"CFMODEL";"Balance Sheet",#N/A,FALSE,"CFMODEL"}</definedName>
    <definedName name="aaa" localSheetId="6" hidden="1">{"Income Statement",#N/A,FALSE,"CFMODEL";"Balance Sheet",#N/A,FALSE,"CFMODEL"}</definedName>
    <definedName name="aaa" hidden="1">{"Income Statement",#N/A,FALSE,"CFMODEL";"Balance Sheet",#N/A,FALSE,"CFMODEL"}</definedName>
    <definedName name="AAA_DOCTOPS" hidden="1">"AAA_SET"</definedName>
    <definedName name="AAA_duser" hidden="1">"OFF"</definedName>
    <definedName name="aaaa" localSheetId="5" hidden="1">{"SourcesUses",#N/A,TRUE,"FundsFlow";"TransOverview",#N/A,TRUE,"FundsFlow"}</definedName>
    <definedName name="aaaa" localSheetId="6" hidden="1">{"SourcesUses",#N/A,TRUE,"FundsFlow";"TransOverview",#N/A,TRUE,"FundsFlow"}</definedName>
    <definedName name="aaaa" hidden="1">{"SourcesUses",#N/A,TRUE,"FundsFlow";"TransOverview",#N/A,TRUE,"FundsFlow"}</definedName>
    <definedName name="aaaaaaaaaaaaa" localSheetId="5" hidden="1">{"SourcesUses",#N/A,TRUE,"CFMODEL";"TransOverview",#N/A,TRUE,"CFMODEL"}</definedName>
    <definedName name="aaaaaaaaaaaaa" localSheetId="6" hidden="1">{"SourcesUses",#N/A,TRUE,"CFMODEL";"TransOverview",#N/A,TRUE,"CFMODEL"}</definedName>
    <definedName name="aaaaaaaaaaaaa" hidden="1">{"SourcesUses",#N/A,TRUE,"CFMODEL";"TransOverview",#N/A,TRUE,"CFMODEL"}</definedName>
    <definedName name="AAB_Addin5" hidden="1">"AAB_Description for addin 5,Description for addin 5,Description for addin 5,Description for addin 5,Description for addin 5,Description for addin 5"</definedName>
    <definedName name="aabc" hidden="1">#REF!</definedName>
    <definedName name="ab" localSheetId="5" hidden="1">{#N/A,#N/A,FALSE,"Jul";#N/A,#N/A,FALSE,"August";#N/A,#N/A,FALSE,"Sep-YTD"}</definedName>
    <definedName name="ab" localSheetId="6" hidden="1">{#N/A,#N/A,FALSE,"Jul";#N/A,#N/A,FALSE,"August";#N/A,#N/A,FALSE,"Sep-YTD"}</definedName>
    <definedName name="ab" hidden="1">{#N/A,#N/A,FALSE,"Jul";#N/A,#N/A,FALSE,"August";#N/A,#N/A,FALSE,"Sep-YTD"}</definedName>
    <definedName name="abc" hidden="1">"3Q12KMQDU0T4XKGIPPUR4OEMV"</definedName>
    <definedName name="ABC4_Val_Billed_out">#REF!</definedName>
    <definedName name="ABC5_Val_Overhead">#REF!</definedName>
    <definedName name="ABC6_Ovh_Cr">#REF!</definedName>
    <definedName name="ABC7_Q_BUCU2">#REF!</definedName>
    <definedName name="ABC8_Q_BUCU1">#REF!</definedName>
    <definedName name="ABC8_Q_BUCU1a">#REF!</definedName>
    <definedName name="ABCBSE0">#REF!</definedName>
    <definedName name="ABCBSE1">#REF!</definedName>
    <definedName name="ABCBSE2">#REF!</definedName>
    <definedName name="abcd" localSheetId="6" hidden="1">{#N/A,#N/A,FALSE,"Jul";#N/A,#N/A,FALSE,"August";#N/A,#N/A,FALSE,"Sep-YTD"}</definedName>
    <definedName name="abcd" hidden="1">{#N/A,#N/A,FALSE,"Jul";#N/A,#N/A,FALSE,"August";#N/A,#N/A,FALSE,"Sep-YTD"}</definedName>
    <definedName name="AccessDatabase" hidden="1">"I:\ENGINEER\DESIGN\ESTIMATE\Estimate Template.mdb"</definedName>
    <definedName name="Account">#REF!</definedName>
    <definedName name="Account_Choice" localSheetId="5">#REF!</definedName>
    <definedName name="Account_Choice">#REF!</definedName>
    <definedName name="AccountDesc">#REF!</definedName>
    <definedName name="AccountName">#REF!</definedName>
    <definedName name="AccountNames">#REF!</definedName>
    <definedName name="Accrual">#REF!</definedName>
    <definedName name="ad" localSheetId="5" hidden="1">{"var_page",#N/A,FALSE,"template"}</definedName>
    <definedName name="ad" localSheetId="6" hidden="1">{"var_page",#N/A,FALSE,"template"}</definedName>
    <definedName name="ad" hidden="1">{"var_page",#N/A,FALSE,"template"}</definedName>
    <definedName name="Ad_Valorem_Taxes">#REF!</definedName>
    <definedName name="adafdadf" localSheetId="5" hidden="1">{"Var_page",#N/A,FALSE,"template"}</definedName>
    <definedName name="adafdadf" localSheetId="6" hidden="1">{"Var_page",#N/A,FALSE,"template"}</definedName>
    <definedName name="adafdadf" hidden="1">{"Var_page",#N/A,FALSE,"template"}</definedName>
    <definedName name="advalorumtaxRate" localSheetId="5">#REF!</definedName>
    <definedName name="advalorumtaxRate">#REF!</definedName>
    <definedName name="AEAP">#REF!</definedName>
    <definedName name="AEAP_AMTS">#REF!</definedName>
    <definedName name="afafadf">#REF!</definedName>
    <definedName name="afdadafa" localSheetId="5" hidden="1">{"by_month",#N/A,TRUE,"template";"destec_month",#N/A,TRUE,"template";"by_quarter",#N/A,TRUE,"template";"destec_quarter",#N/A,TRUE,"template";"by_year",#N/A,TRUE,"template";"destec_annual",#N/A,TRUE,"template"}</definedName>
    <definedName name="afdadafa" localSheetId="6" hidden="1">{"by_month",#N/A,TRUE,"template";"destec_month",#N/A,TRUE,"template";"by_quarter",#N/A,TRUE,"template";"destec_quarter",#N/A,TRUE,"template";"by_year",#N/A,TRUE,"template";"destec_annual",#N/A,TRUE,"template"}</definedName>
    <definedName name="afdadafa" hidden="1">{"by_month",#N/A,TRUE,"template";"destec_month",#N/A,TRUE,"template";"by_quarter",#N/A,TRUE,"template";"destec_quarter",#N/A,TRUE,"template";"by_year",#N/A,TRUE,"template";"destec_annual",#N/A,TRUE,"template"}</definedName>
    <definedName name="AFTA">#REF!</definedName>
    <definedName name="AftertaxRateofReturn" localSheetId="5">#REF!</definedName>
    <definedName name="AftertaxRateofReturn">#REF!</definedName>
    <definedName name="ag" localSheetId="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L_NOs">#REF!</definedName>
    <definedName name="ALERT2">#REF!</definedName>
    <definedName name="ALL">#REF!</definedName>
    <definedName name="ALL_SECT" localSheetId="5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" localSheetId="5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" localSheetId="5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oc_Mx1">#REF!</definedName>
    <definedName name="Alloc_Mx2">#REF!</definedName>
    <definedName name="ALLOCATORS">#REF!</definedName>
    <definedName name="ALLOCMAP">#REF!</definedName>
    <definedName name="anscount" hidden="1">1</definedName>
    <definedName name="application">#REF!</definedName>
    <definedName name="Arends">#REF!</definedName>
    <definedName name="AS2DocOpenMode" hidden="1">"AS2DocumentEdit"</definedName>
    <definedName name="AS2DocOpenMode_1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d" hidden="1">#REF!</definedName>
    <definedName name="asdf" hidden="1">"KhanZ"</definedName>
    <definedName name="AssetClass">#REF!</definedName>
    <definedName name="ASSUM" localSheetId="5">#REF!</definedName>
    <definedName name="ASSUM">#REF!</definedName>
    <definedName name="AssumSEComb" localSheetId="6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tticinsulation">#REF!</definedName>
    <definedName name="atticweatherstripping">#REF!</definedName>
    <definedName name="AvgCustomerEnergyUse">#REF!</definedName>
    <definedName name="b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B">#REF!</definedName>
    <definedName name="B_Margin10">#REF!</definedName>
    <definedName name="B_MTR">6</definedName>
    <definedName name="BALANCE" localSheetId="5">#REF!</definedName>
    <definedName name="BALANCE">#REF!</definedName>
    <definedName name="Base_Customers">#REF!</definedName>
    <definedName name="BaseCase">#REF!</definedName>
    <definedName name="BaseDate">#REF!</definedName>
    <definedName name="BaseYear">#REF!</definedName>
    <definedName name="bbad6" localSheetId="5">#REF!</definedName>
    <definedName name="bbad6">#REF!</definedName>
    <definedName name="bbb" localSheetId="6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bb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BC_Attributes_Table">#REF!</definedName>
    <definedName name="BCAP_Period">#REF!</definedName>
    <definedName name="BCList">OFFSET(#REF!,0,0,COUNTA(#REF!),1)</definedName>
    <definedName name="BCNameList">OFFSET(#REF!,0,0,COUNTA(#REF!),1)</definedName>
    <definedName name="BDE0">#REF!</definedName>
    <definedName name="Beg_Bal">#REF!</definedName>
    <definedName name="BEx00NZ7E5MCKBWJU6YPJ0CIZGM1" hidden="1">#REF!</definedName>
    <definedName name="BEx01D087DSHBK4MOGCV0J1A9O5C" localSheetId="6" hidden="1">SEU Func #REF!</definedName>
    <definedName name="BEx01D087DSHBK4MOGCV0J1A9O5C" localSheetId="8" hidden="1">SEU Func #REF!</definedName>
    <definedName name="BEx01D087DSHBK4MOGCV0J1A9O5C" localSheetId="1" hidden="1">SEU Func #REF!</definedName>
    <definedName name="BEx01D087DSHBK4MOGCV0J1A9O5C" localSheetId="9" hidden="1">SEU Func #REF!</definedName>
    <definedName name="BEx01D087DSHBK4MOGCV0J1A9O5C" hidden="1">SEU Func #REF!</definedName>
    <definedName name="BEx01F3QM3HEPCWWJJEX0L0RVWAN" hidden="1">#REF!</definedName>
    <definedName name="BEx1EQLVKGR0YQ630F75LKBMUD9Q" hidden="1">#REF!</definedName>
    <definedName name="BEx1FMDJGHELQUASX5HFL9J4RE3D" localSheetId="6" hidden="1">SEU Func #REF!</definedName>
    <definedName name="BEx1FMDJGHELQUASX5HFL9J4RE3D" localSheetId="8" hidden="1">SEU Func #REF!</definedName>
    <definedName name="BEx1FMDJGHELQUASX5HFL9J4RE3D" localSheetId="1" hidden="1">SEU Func #REF!</definedName>
    <definedName name="BEx1FMDJGHELQUASX5HFL9J4RE3D" localSheetId="9" hidden="1">SEU Func #REF!</definedName>
    <definedName name="BEx1FMDJGHELQUASX5HFL9J4RE3D" hidden="1">SEU Func #REF!</definedName>
    <definedName name="BEx1G128RXM0XJFJS75YTQJP1Q9R" localSheetId="6" hidden="1">SEU Func #REF!</definedName>
    <definedName name="BEx1G128RXM0XJFJS75YTQJP1Q9R" localSheetId="8" hidden="1">SEU Func #REF!</definedName>
    <definedName name="BEx1G128RXM0XJFJS75YTQJP1Q9R" localSheetId="1" hidden="1">SEU Func #REF!</definedName>
    <definedName name="BEx1G128RXM0XJFJS75YTQJP1Q9R" localSheetId="9" hidden="1">SEU Func #REF!</definedName>
    <definedName name="BEx1G128RXM0XJFJS75YTQJP1Q9R" hidden="1">SEU Func #REF!</definedName>
    <definedName name="BEx1G9AW6BYCF2WYM1TVBBM7QSC9" hidden="1">#REF!</definedName>
    <definedName name="BEx1GFG4TPKIQWVZUC3BRZ33360O" hidden="1">#REF!</definedName>
    <definedName name="BEx1HQCNLA2KXL1D5E998O0G20TZ" localSheetId="6" hidden="1">SEU Driver #REF!</definedName>
    <definedName name="BEx1HQCNLA2KXL1D5E998O0G20TZ" localSheetId="8" hidden="1">SEU Driver #REF!</definedName>
    <definedName name="BEx1HQCNLA2KXL1D5E998O0G20TZ" localSheetId="1" hidden="1">SEU Driver #REF!</definedName>
    <definedName name="BEx1HQCNLA2KXL1D5E998O0G20TZ" localSheetId="9" hidden="1">SEU Driver #REF!</definedName>
    <definedName name="BEx1HQCNLA2KXL1D5E998O0G20TZ" hidden="1">SEU Driver #REF!</definedName>
    <definedName name="BEx1J4916QYSR8WPX1XHGOWA103Q" localSheetId="6" hidden="1">SEU Func Comm by #REF!</definedName>
    <definedName name="BEx1J4916QYSR8WPX1XHGOWA103Q" localSheetId="8" hidden="1">SEU Func Comm by #REF!</definedName>
    <definedName name="BEx1J4916QYSR8WPX1XHGOWA103Q" localSheetId="1" hidden="1">SEU Func Comm by #REF!</definedName>
    <definedName name="BEx1J4916QYSR8WPX1XHGOWA103Q" localSheetId="9" hidden="1">SEU Func Comm by #REF!</definedName>
    <definedName name="BEx1J4916QYSR8WPX1XHGOWA103Q" hidden="1">SEU Func Comm by #REF!</definedName>
    <definedName name="BEx1JGDY5NT12UZS6711YPIP9E4I" hidden="1">#REF!</definedName>
    <definedName name="BEx1S5Q3TCX96WTELY74HA2ASVJT" hidden="1">#REF!</definedName>
    <definedName name="BEx1SIWTLD5J30EPTJW7XO561SJG" hidden="1">#REF!</definedName>
    <definedName name="BEx1SMCVHCJUCMC4FVFM78N6H72U" localSheetId="6" hidden="1">SEU Func #REF!</definedName>
    <definedName name="BEx1SMCVHCJUCMC4FVFM78N6H72U" localSheetId="8" hidden="1">SEU Func #REF!</definedName>
    <definedName name="BEx1SMCVHCJUCMC4FVFM78N6H72U" localSheetId="1" hidden="1">SEU Func #REF!</definedName>
    <definedName name="BEx1SMCVHCJUCMC4FVFM78N6H72U" localSheetId="9" hidden="1">SEU Func #REF!</definedName>
    <definedName name="BEx1SMCVHCJUCMC4FVFM78N6H72U" hidden="1">SEU Func #REF!</definedName>
    <definedName name="BEx1VKLP2EMBATC7SZ4FLJRJ8VFI" localSheetId="6" hidden="1">SCG Func #REF!</definedName>
    <definedName name="BEx1VKLP2EMBATC7SZ4FLJRJ8VFI" localSheetId="8" hidden="1">SCG Func #REF!</definedName>
    <definedName name="BEx1VKLP2EMBATC7SZ4FLJRJ8VFI" localSheetId="1" hidden="1">SCG Func #REF!</definedName>
    <definedName name="BEx1VKLP2EMBATC7SZ4FLJRJ8VFI" localSheetId="9" hidden="1">SCG Func #REF!</definedName>
    <definedName name="BEx1VKLP2EMBATC7SZ4FLJRJ8VFI" hidden="1">SCG Func #REF!</definedName>
    <definedName name="BEx1WEPZTS8G9SY4FERGMHWFIYY3" localSheetId="6" hidden="1">SCG Func #REF!</definedName>
    <definedName name="BEx1WEPZTS8G9SY4FERGMHWFIYY3" localSheetId="8" hidden="1">SCG Func #REF!</definedName>
    <definedName name="BEx1WEPZTS8G9SY4FERGMHWFIYY3" localSheetId="1" hidden="1">SCG Func #REF!</definedName>
    <definedName name="BEx1WEPZTS8G9SY4FERGMHWFIYY3" localSheetId="9" hidden="1">SCG Func #REF!</definedName>
    <definedName name="BEx1WEPZTS8G9SY4FERGMHWFIYY3" hidden="1">SCG Func #REF!</definedName>
    <definedName name="BEx1X9AICW4MTOYHJ5TS4E03359S" localSheetId="6" hidden="1">SEU Func #REF!</definedName>
    <definedName name="BEx1X9AICW4MTOYHJ5TS4E03359S" localSheetId="8" hidden="1">SEU Func #REF!</definedName>
    <definedName name="BEx1X9AICW4MTOYHJ5TS4E03359S" localSheetId="1" hidden="1">SEU Func #REF!</definedName>
    <definedName name="BEx1X9AICW4MTOYHJ5TS4E03359S" localSheetId="9" hidden="1">SEU Func #REF!</definedName>
    <definedName name="BEx1X9AICW4MTOYHJ5TS4E03359S" hidden="1">SEU Func #REF!</definedName>
    <definedName name="BEx3BY8WKSOC5XACCR5M2YP8BP70" hidden="1">#REF!</definedName>
    <definedName name="BEx3CYT1ZL8MYON1H0NO1OCITU6Y" hidden="1">#REF!</definedName>
    <definedName name="BEx3D2K1ZM1P4KC7KYJ0X36ABUFH" localSheetId="6" hidden="1">SEU Func Comm by #REF!</definedName>
    <definedName name="BEx3D2K1ZM1P4KC7KYJ0X36ABUFH" localSheetId="8" hidden="1">SEU Func Comm by #REF!</definedName>
    <definedName name="BEx3D2K1ZM1P4KC7KYJ0X36ABUFH" localSheetId="1" hidden="1">SEU Func Comm by #REF!</definedName>
    <definedName name="BEx3D2K1ZM1P4KC7KYJ0X36ABUFH" localSheetId="9" hidden="1">SEU Func Comm by #REF!</definedName>
    <definedName name="BEx3D2K1ZM1P4KC7KYJ0X36ABUFH" hidden="1">SEU Func Comm by #REF!</definedName>
    <definedName name="BEx3DY6A6OPCMFSTO9WZP1NEBG24" hidden="1">#REF!</definedName>
    <definedName name="BEx3E9PPY44KH2XGA8UMDMWC8W3I" hidden="1">#REF!</definedName>
    <definedName name="BEx3EA5SXED2RVVFEO20G847BZSN" hidden="1">#REF!</definedName>
    <definedName name="BEx3EXJFOP6C1X0JLHB9Q8FAQTXP" hidden="1">#REF!</definedName>
    <definedName name="BEx3G7OW5MPIEEHI12V7QP9OZ8AH" hidden="1">#REF!</definedName>
    <definedName name="BEx3IZN5224O9JUXPERTAGQ9BHZP" hidden="1">#REF!</definedName>
    <definedName name="BEx3KH51243KR3TT5ZRP4W4KYX6S" localSheetId="6" hidden="1">SCG Func #REF!</definedName>
    <definedName name="BEx3KH51243KR3TT5ZRP4W4KYX6S" localSheetId="8" hidden="1">SCG Func #REF!</definedName>
    <definedName name="BEx3KH51243KR3TT5ZRP4W4KYX6S" localSheetId="1" hidden="1">SCG Func #REF!</definedName>
    <definedName name="BEx3KH51243KR3TT5ZRP4W4KYX6S" localSheetId="9" hidden="1">SCG Func #REF!</definedName>
    <definedName name="BEx3KH51243KR3TT5ZRP4W4KYX6S" hidden="1">SCG Func #REF!</definedName>
    <definedName name="BEx3O5R5RBVLXHLE9AEKHF7TPET5" hidden="1">#REF!</definedName>
    <definedName name="BEx3O9Y9QHE201PEADOXXL01T8B9" localSheetId="6" hidden="1">SCG Func #REF!</definedName>
    <definedName name="BEx3O9Y9QHE201PEADOXXL01T8B9" localSheetId="8" hidden="1">SCG Func #REF!</definedName>
    <definedName name="BEx3O9Y9QHE201PEADOXXL01T8B9" localSheetId="1" hidden="1">SCG Func #REF!</definedName>
    <definedName name="BEx3O9Y9QHE201PEADOXXL01T8B9" localSheetId="9" hidden="1">SCG Func #REF!</definedName>
    <definedName name="BEx3O9Y9QHE201PEADOXXL01T8B9" hidden="1">SCG Func #REF!</definedName>
    <definedName name="BEx3P4YVTSBLV0SJS5A82ANHBVG4" hidden="1">#REF!</definedName>
    <definedName name="BEx3P9GQUDWNPS9CL9O88YIYTG2B" localSheetId="6" hidden="1">sdge Func #REF!</definedName>
    <definedName name="BEx3P9GQUDWNPS9CL9O88YIYTG2B" localSheetId="8" hidden="1">[0]!sdge Func #REF!</definedName>
    <definedName name="BEx3P9GQUDWNPS9CL9O88YIYTG2B" localSheetId="1" hidden="1">[0]!sdge Func #REF!</definedName>
    <definedName name="BEx3P9GQUDWNPS9CL9O88YIYTG2B" localSheetId="9" hidden="1">[0]!sdge Func #REF!</definedName>
    <definedName name="BEx3P9GQUDWNPS9CL9O88YIYTG2B" hidden="1">sdge Func #REF!</definedName>
    <definedName name="BEx3PUG0WDX3VMOW3YC9L7FA6795" hidden="1">#REF!</definedName>
    <definedName name="BEx3SOHSXK5I2AX8UQ1367PVN94C" hidden="1">#REF!</definedName>
    <definedName name="BEx3TD2DG6QMJ5IKJIUBGBZEPEPO" localSheetId="6" hidden="1">SEU Func Comm by #REF!</definedName>
    <definedName name="BEx3TD2DG6QMJ5IKJIUBGBZEPEPO" localSheetId="8" hidden="1">SEU Func Comm by #REF!</definedName>
    <definedName name="BEx3TD2DG6QMJ5IKJIUBGBZEPEPO" localSheetId="1" hidden="1">SEU Func Comm by #REF!</definedName>
    <definedName name="BEx3TD2DG6QMJ5IKJIUBGBZEPEPO" localSheetId="9" hidden="1">SEU Func Comm by #REF!</definedName>
    <definedName name="BEx3TD2DG6QMJ5IKJIUBGBZEPEPO" hidden="1">SEU Func Comm by #REF!</definedName>
    <definedName name="BEx59JYWXN9L4GE0O40TJIRHE8P3" localSheetId="6" hidden="1">SEU Func #REF!</definedName>
    <definedName name="BEx59JYWXN9L4GE0O40TJIRHE8P3" localSheetId="8" hidden="1">SEU Func #REF!</definedName>
    <definedName name="BEx59JYWXN9L4GE0O40TJIRHE8P3" localSheetId="1" hidden="1">SEU Func #REF!</definedName>
    <definedName name="BEx59JYWXN9L4GE0O40TJIRHE8P3" localSheetId="9" hidden="1">SEU Func #REF!</definedName>
    <definedName name="BEx59JYWXN9L4GE0O40TJIRHE8P3" hidden="1">SEU Func #REF!</definedName>
    <definedName name="BEx5BDAX4V28AHZW9HVCC9TEMJW6" hidden="1">#REF!</definedName>
    <definedName name="BEx5BIUKY4Q3KD7JK9A78SJHIT4S" hidden="1">#REF!</definedName>
    <definedName name="BEx5D9C4Z9LRXWV58SC94GBRMFS4" localSheetId="6" hidden="1">SEU Func #REF!</definedName>
    <definedName name="BEx5D9C4Z9LRXWV58SC94GBRMFS4" localSheetId="8" hidden="1">SEU Func #REF!</definedName>
    <definedName name="BEx5D9C4Z9LRXWV58SC94GBRMFS4" localSheetId="1" hidden="1">SEU Func #REF!</definedName>
    <definedName name="BEx5D9C4Z9LRXWV58SC94GBRMFS4" localSheetId="9" hidden="1">SEU Func #REF!</definedName>
    <definedName name="BEx5D9C4Z9LRXWV58SC94GBRMFS4" hidden="1">SEU Func #REF!</definedName>
    <definedName name="BEx5DXWQFTJFHRMSE4FWPHTKLTIE" localSheetId="6" hidden="1">SEU Func #REF!</definedName>
    <definedName name="BEx5DXWQFTJFHRMSE4FWPHTKLTIE" localSheetId="8" hidden="1">SEU Func #REF!</definedName>
    <definedName name="BEx5DXWQFTJFHRMSE4FWPHTKLTIE" localSheetId="1" hidden="1">SEU Func #REF!</definedName>
    <definedName name="BEx5DXWQFTJFHRMSE4FWPHTKLTIE" localSheetId="9" hidden="1">SEU Func #REF!</definedName>
    <definedName name="BEx5DXWQFTJFHRMSE4FWPHTKLTIE" hidden="1">SEU Func #REF!</definedName>
    <definedName name="BEx5EXQ67TILJNNHBN4C5BJGDT2H" hidden="1">#REF!</definedName>
    <definedName name="BEx5G3U1F5AV1D9DLRNKT33F8PWY" hidden="1">#REF!</definedName>
    <definedName name="BEx5H0NECIJJL39PTFDGTA8QX80R" localSheetId="6" hidden="1">SEU Func #REF!</definedName>
    <definedName name="BEx5H0NECIJJL39PTFDGTA8QX80R" localSheetId="8" hidden="1">SEU Func #REF!</definedName>
    <definedName name="BEx5H0NECIJJL39PTFDGTA8QX80R" localSheetId="1" hidden="1">SEU Func #REF!</definedName>
    <definedName name="BEx5H0NECIJJL39PTFDGTA8QX80R" localSheetId="9" hidden="1">SEU Func #REF!</definedName>
    <definedName name="BEx5H0NECIJJL39PTFDGTA8QX80R" hidden="1">SEU Func #REF!</definedName>
    <definedName name="BEx5H5W59HFH8HXCBHJBY5UPH7F4" localSheetId="6" hidden="1">SEU Func #REF!</definedName>
    <definedName name="BEx5H5W59HFH8HXCBHJBY5UPH7F4" localSheetId="8" hidden="1">SEU Func #REF!</definedName>
    <definedName name="BEx5H5W59HFH8HXCBHJBY5UPH7F4" localSheetId="1" hidden="1">SEU Func #REF!</definedName>
    <definedName name="BEx5H5W59HFH8HXCBHJBY5UPH7F4" localSheetId="9" hidden="1">SEU Func #REF!</definedName>
    <definedName name="BEx5H5W59HFH8HXCBHJBY5UPH7F4" hidden="1">SEU Func #REF!</definedName>
    <definedName name="BEx5HYINOA160CH9GI3QOUK508N2" localSheetId="6" hidden="1">sdge Func #REF!</definedName>
    <definedName name="BEx5HYINOA160CH9GI3QOUK508N2" localSheetId="8" hidden="1">[0]!sdge Func #REF!</definedName>
    <definedName name="BEx5HYINOA160CH9GI3QOUK508N2" localSheetId="1" hidden="1">[0]!sdge Func #REF!</definedName>
    <definedName name="BEx5HYINOA160CH9GI3QOUK508N2" localSheetId="9" hidden="1">[0]!sdge Func #REF!</definedName>
    <definedName name="BEx5HYINOA160CH9GI3QOUK508N2" hidden="1">sdge Func #REF!</definedName>
    <definedName name="BEx5K9DRXLRKAIGVBD5ZA5VX98K8" localSheetId="6" hidden="1">SEU Func #REF!</definedName>
    <definedName name="BEx5K9DRXLRKAIGVBD5ZA5VX98K8" localSheetId="8" hidden="1">SEU Func #REF!</definedName>
    <definedName name="BEx5K9DRXLRKAIGVBD5ZA5VX98K8" localSheetId="1" hidden="1">SEU Func #REF!</definedName>
    <definedName name="BEx5K9DRXLRKAIGVBD5ZA5VX98K8" localSheetId="9" hidden="1">SEU Func #REF!</definedName>
    <definedName name="BEx5K9DRXLRKAIGVBD5ZA5VX98K8" hidden="1">SEU Func #REF!</definedName>
    <definedName name="BEx5KDKSPYR1TLV0X9KORPRO1TQF" localSheetId="6" hidden="1">SEU Driver by Func #REF!</definedName>
    <definedName name="BEx5KDKSPYR1TLV0X9KORPRO1TQF" localSheetId="8" hidden="1">SEU Driver by Func #REF!</definedName>
    <definedName name="BEx5KDKSPYR1TLV0X9KORPRO1TQF" localSheetId="1" hidden="1">SEU Driver by Func #REF!</definedName>
    <definedName name="BEx5KDKSPYR1TLV0X9KORPRO1TQF" localSheetId="9" hidden="1">SEU Driver by Func #REF!</definedName>
    <definedName name="BEx5KDKSPYR1TLV0X9KORPRO1TQF" hidden="1">SEU Driver by Func #REF!</definedName>
    <definedName name="BEx5KV9DMMK99WN0JMGJ25NAV4UE" localSheetId="6" hidden="1">SEU Driver #REF!</definedName>
    <definedName name="BEx5KV9DMMK99WN0JMGJ25NAV4UE" localSheetId="8" hidden="1">SEU Driver #REF!</definedName>
    <definedName name="BEx5KV9DMMK99WN0JMGJ25NAV4UE" localSheetId="1" hidden="1">SEU Driver #REF!</definedName>
    <definedName name="BEx5KV9DMMK99WN0JMGJ25NAV4UE" localSheetId="9" hidden="1">SEU Driver #REF!</definedName>
    <definedName name="BEx5KV9DMMK99WN0JMGJ25NAV4UE" hidden="1">SEU Driver #REF!</definedName>
    <definedName name="BEx5L2LUQAKQCZVHOCD9ZBZYYS4B" hidden="1">#REF!</definedName>
    <definedName name="BEx5LC73IA7G6DRD2JU2BP27482T" localSheetId="6" hidden="1">SEU Func #REF!</definedName>
    <definedName name="BEx5LC73IA7G6DRD2JU2BP27482T" localSheetId="8" hidden="1">SEU Func #REF!</definedName>
    <definedName name="BEx5LC73IA7G6DRD2JU2BP27482T" localSheetId="1" hidden="1">SEU Func #REF!</definedName>
    <definedName name="BEx5LC73IA7G6DRD2JU2BP27482T" localSheetId="9" hidden="1">SEU Func #REF!</definedName>
    <definedName name="BEx5LC73IA7G6DRD2JU2BP27482T" hidden="1">SEU Func #REF!</definedName>
    <definedName name="BEx5MA26EHX7VNGSNNAZ0KZMX02D" localSheetId="6" hidden="1">SEU Func #REF!</definedName>
    <definedName name="BEx5MA26EHX7VNGSNNAZ0KZMX02D" localSheetId="8" hidden="1">SEU Func #REF!</definedName>
    <definedName name="BEx5MA26EHX7VNGSNNAZ0KZMX02D" localSheetId="1" hidden="1">SEU Func #REF!</definedName>
    <definedName name="BEx5MA26EHX7VNGSNNAZ0KZMX02D" localSheetId="9" hidden="1">SEU Func #REF!</definedName>
    <definedName name="BEx5MA26EHX7VNGSNNAZ0KZMX02D" hidden="1">SEU Func #REF!</definedName>
    <definedName name="BEx5MNUHM5YPFC1YNX13K7M2LD9F" localSheetId="6" hidden="1">SEU Driver #REF!</definedName>
    <definedName name="BEx5MNUHM5YPFC1YNX13K7M2LD9F" localSheetId="8" hidden="1">SEU Driver #REF!</definedName>
    <definedName name="BEx5MNUHM5YPFC1YNX13K7M2LD9F" localSheetId="1" hidden="1">SEU Driver #REF!</definedName>
    <definedName name="BEx5MNUHM5YPFC1YNX13K7M2LD9F" localSheetId="9" hidden="1">SEU Driver #REF!</definedName>
    <definedName name="BEx5MNUHM5YPFC1YNX13K7M2LD9F" hidden="1">SEU Driver #REF!</definedName>
    <definedName name="BEx5MW8LCJWSC3TFMS4W8AI5J8VG" localSheetId="6" hidden="1">SEU Func Comm by #REF!</definedName>
    <definedName name="BEx5MW8LCJWSC3TFMS4W8AI5J8VG" localSheetId="8" hidden="1">SEU Func Comm by #REF!</definedName>
    <definedName name="BEx5MW8LCJWSC3TFMS4W8AI5J8VG" localSheetId="1" hidden="1">SEU Func Comm by #REF!</definedName>
    <definedName name="BEx5MW8LCJWSC3TFMS4W8AI5J8VG" localSheetId="9" hidden="1">SEU Func Comm by #REF!</definedName>
    <definedName name="BEx5MW8LCJWSC3TFMS4W8AI5J8VG" hidden="1">SEU Func Comm by #REF!</definedName>
    <definedName name="BEx5NK2ADYL3ELV1XHFPFOV8W42D" localSheetId="6" hidden="1">sdge Func #REF!</definedName>
    <definedName name="BEx5NK2ADYL3ELV1XHFPFOV8W42D" localSheetId="8" hidden="1">[0]!sdge Func #REF!</definedName>
    <definedName name="BEx5NK2ADYL3ELV1XHFPFOV8W42D" localSheetId="1" hidden="1">[0]!sdge Func #REF!</definedName>
    <definedName name="BEx5NK2ADYL3ELV1XHFPFOV8W42D" localSheetId="9" hidden="1">[0]!sdge Func #REF!</definedName>
    <definedName name="BEx5NK2ADYL3ELV1XHFPFOV8W42D" hidden="1">sdge Func #REF!</definedName>
    <definedName name="BEx5OAL3NTNMHU9ERQOWTX8NTMX9" hidden="1">#REF!</definedName>
    <definedName name="BEx75V8OC9Q4YQQOLAJT6UDQDZ2N" hidden="1">#REF!</definedName>
    <definedName name="BEx75XXSXBCP9KU62O05Y9Z5ACWM" hidden="1">#REF!</definedName>
    <definedName name="BEx761DRPA25R4PZH61K2NGXMK2U" localSheetId="6" hidden="1">SEU Func Comm by #REF!</definedName>
    <definedName name="BEx761DRPA25R4PZH61K2NGXMK2U" localSheetId="8" hidden="1">SEU Func Comm by #REF!</definedName>
    <definedName name="BEx761DRPA25R4PZH61K2NGXMK2U" localSheetId="1" hidden="1">SEU Func Comm by #REF!</definedName>
    <definedName name="BEx761DRPA25R4PZH61K2NGXMK2U" localSheetId="9" hidden="1">SEU Func Comm by #REF!</definedName>
    <definedName name="BEx761DRPA25R4PZH61K2NGXMK2U" hidden="1">SEU Func Comm by #REF!</definedName>
    <definedName name="BEx768Q7WXW37TL98VE3X80MYAOT" localSheetId="6" hidden="1">sdge Func #REF!</definedName>
    <definedName name="BEx768Q7WXW37TL98VE3X80MYAOT" localSheetId="8" hidden="1">[0]!sdge Func #REF!</definedName>
    <definedName name="BEx768Q7WXW37TL98VE3X80MYAOT" localSheetId="1" hidden="1">[0]!sdge Func #REF!</definedName>
    <definedName name="BEx768Q7WXW37TL98VE3X80MYAOT" localSheetId="9" hidden="1">[0]!sdge Func #REF!</definedName>
    <definedName name="BEx768Q7WXW37TL98VE3X80MYAOT" hidden="1">sdge Func #REF!</definedName>
    <definedName name="BEx769MLSTUCGG15G1X2OEJ4ZQH7" localSheetId="6" hidden="1">SEU Func #REF!</definedName>
    <definedName name="BEx769MLSTUCGG15G1X2OEJ4ZQH7" localSheetId="8" hidden="1">SEU Func #REF!</definedName>
    <definedName name="BEx769MLSTUCGG15G1X2OEJ4ZQH7" localSheetId="1" hidden="1">SEU Func #REF!</definedName>
    <definedName name="BEx769MLSTUCGG15G1X2OEJ4ZQH7" localSheetId="9" hidden="1">SEU Func #REF!</definedName>
    <definedName name="BEx769MLSTUCGG15G1X2OEJ4ZQH7" hidden="1">SEU Func #REF!</definedName>
    <definedName name="BEx76EQ049XAKGG9W866LOKTIJKO" hidden="1">#REF!</definedName>
    <definedName name="BEx76LGP7TRCIGQR1FZ1B4G223M5" hidden="1">#REF!</definedName>
    <definedName name="BEx77SRQQMO7ZX0ZJB9V7V67BBY8" hidden="1">#REF!</definedName>
    <definedName name="BEx78JAKA3FRA112WDVJR5P2M06F" localSheetId="6" hidden="1">SEU Func Comm by #REF!</definedName>
    <definedName name="BEx78JAKA3FRA112WDVJR5P2M06F" localSheetId="8" hidden="1">SEU Func Comm by #REF!</definedName>
    <definedName name="BEx78JAKA3FRA112WDVJR5P2M06F" localSheetId="1" hidden="1">SEU Func Comm by #REF!</definedName>
    <definedName name="BEx78JAKA3FRA112WDVJR5P2M06F" localSheetId="9" hidden="1">SEU Func Comm by #REF!</definedName>
    <definedName name="BEx78JAKA3FRA112WDVJR5P2M06F" hidden="1">SEU Func Comm by #REF!</definedName>
    <definedName name="BEx7CD5LQHPU9ZD6Q6VGX42EG18N" hidden="1">#REF!</definedName>
    <definedName name="BEx7DB642H67MNJ2PZ1ACGYUMYX0" hidden="1">#REF!</definedName>
    <definedName name="BEx7F1YHNQP67YWOA22R2460OG8Q" hidden="1">#REF!</definedName>
    <definedName name="BEx7FGHPIVIRMUKXHH1IIO8C39WM" localSheetId="6" hidden="1">SCG Func #REF!</definedName>
    <definedName name="BEx7FGHPIVIRMUKXHH1IIO8C39WM" localSheetId="8" hidden="1">SCG Func #REF!</definedName>
    <definedName name="BEx7FGHPIVIRMUKXHH1IIO8C39WM" localSheetId="1" hidden="1">SCG Func #REF!</definedName>
    <definedName name="BEx7FGHPIVIRMUKXHH1IIO8C39WM" localSheetId="9" hidden="1">SCG Func #REF!</definedName>
    <definedName name="BEx7FGHPIVIRMUKXHH1IIO8C39WM" hidden="1">SCG Func #REF!</definedName>
    <definedName name="BEx7G09THIAHGVV4C6W739GLIL6F" localSheetId="6" hidden="1">SEU Driver #REF!</definedName>
    <definedName name="BEx7G09THIAHGVV4C6W739GLIL6F" localSheetId="8" hidden="1">SEU Driver #REF!</definedName>
    <definedName name="BEx7G09THIAHGVV4C6W739GLIL6F" localSheetId="1" hidden="1">SEU Driver #REF!</definedName>
    <definedName name="BEx7G09THIAHGVV4C6W739GLIL6F" localSheetId="9" hidden="1">SEU Driver #REF!</definedName>
    <definedName name="BEx7G09THIAHGVV4C6W739GLIL6F" hidden="1">SEU Driver #REF!</definedName>
    <definedName name="BEx7G5D8R3DAHH327NHVIRW1M1A6" localSheetId="6" hidden="1">SEU Driver by Func #REF!</definedName>
    <definedName name="BEx7G5D8R3DAHH327NHVIRW1M1A6" localSheetId="8" hidden="1">SEU Driver by Func #REF!</definedName>
    <definedName name="BEx7G5D8R3DAHH327NHVIRW1M1A6" localSheetId="1" hidden="1">SEU Driver by Func #REF!</definedName>
    <definedName name="BEx7G5D8R3DAHH327NHVIRW1M1A6" localSheetId="9" hidden="1">SEU Driver by Func #REF!</definedName>
    <definedName name="BEx7G5D8R3DAHH327NHVIRW1M1A6" hidden="1">SEU Driver by Func #REF!</definedName>
    <definedName name="BEx7GNNEKMZ2TVCGR1CBK6H4CY70" localSheetId="6" hidden="1">SEU Driver by Func #REF!</definedName>
    <definedName name="BEx7GNNEKMZ2TVCGR1CBK6H4CY70" localSheetId="8" hidden="1">SEU Driver by Func #REF!</definedName>
    <definedName name="BEx7GNNEKMZ2TVCGR1CBK6H4CY70" localSheetId="1" hidden="1">SEU Driver by Func #REF!</definedName>
    <definedName name="BEx7GNNEKMZ2TVCGR1CBK6H4CY70" localSheetId="9" hidden="1">SEU Driver by Func #REF!</definedName>
    <definedName name="BEx7GNNEKMZ2TVCGR1CBK6H4CY70" hidden="1">SEU Driver by Func #REF!</definedName>
    <definedName name="BEx7I7ZOS5D5E9WZ6L4BOE2F3DY2" localSheetId="6" hidden="1">SEU Func #REF!</definedName>
    <definedName name="BEx7I7ZOS5D5E9WZ6L4BOE2F3DY2" localSheetId="8" hidden="1">SEU Func #REF!</definedName>
    <definedName name="BEx7I7ZOS5D5E9WZ6L4BOE2F3DY2" localSheetId="1" hidden="1">SEU Func #REF!</definedName>
    <definedName name="BEx7I7ZOS5D5E9WZ6L4BOE2F3DY2" localSheetId="9" hidden="1">SEU Func #REF!</definedName>
    <definedName name="BEx7I7ZOS5D5E9WZ6L4BOE2F3DY2" hidden="1">SEU Func #REF!</definedName>
    <definedName name="BEx7IQKN2RWFXIJJQC1M3HN91456" localSheetId="6" hidden="1">SEU Driver by Func #REF!</definedName>
    <definedName name="BEx7IQKN2RWFXIJJQC1M3HN91456" localSheetId="8" hidden="1">SEU Driver by Func #REF!</definedName>
    <definedName name="BEx7IQKN2RWFXIJJQC1M3HN91456" localSheetId="1" hidden="1">SEU Driver by Func #REF!</definedName>
    <definedName name="BEx7IQKN2RWFXIJJQC1M3HN91456" localSheetId="9" hidden="1">SEU Driver by Func #REF!</definedName>
    <definedName name="BEx7IQKN2RWFXIJJQC1M3HN91456" hidden="1">SEU Driver by Func #REF!</definedName>
    <definedName name="BEx7JA7HO64PE6BSEFDQAYG2DV2M" localSheetId="6" hidden="1">SEU Driver #REF!</definedName>
    <definedName name="BEx7JA7HO64PE6BSEFDQAYG2DV2M" localSheetId="8" hidden="1">SEU Driver #REF!</definedName>
    <definedName name="BEx7JA7HO64PE6BSEFDQAYG2DV2M" localSheetId="1" hidden="1">SEU Driver #REF!</definedName>
    <definedName name="BEx7JA7HO64PE6BSEFDQAYG2DV2M" localSheetId="9" hidden="1">SEU Driver #REF!</definedName>
    <definedName name="BEx7JA7HO64PE6BSEFDQAYG2DV2M" hidden="1">SEU Driver #REF!</definedName>
    <definedName name="BEx7KGM4CB247DEMSOCLKY4D5TBL" hidden="1">#REF!</definedName>
    <definedName name="BEx7KJRBH9UOHHJDI99HVR8V9R0K" hidden="1">#REF!</definedName>
    <definedName name="BEx7MCN6WJYIADN53L1N60G4M3U9" hidden="1">#REF!</definedName>
    <definedName name="BEx9193BXQJVD64QF1Y7916CR3VZ" localSheetId="6" hidden="1">SEU Driver by Func #REF!</definedName>
    <definedName name="BEx9193BXQJVD64QF1Y7916CR3VZ" localSheetId="8" hidden="1">SEU Driver by Func #REF!</definedName>
    <definedName name="BEx9193BXQJVD64QF1Y7916CR3VZ" localSheetId="1" hidden="1">SEU Driver by Func #REF!</definedName>
    <definedName name="BEx9193BXQJVD64QF1Y7916CR3VZ" localSheetId="9" hidden="1">SEU Driver by Func #REF!</definedName>
    <definedName name="BEx9193BXQJVD64QF1Y7916CR3VZ" hidden="1">SEU Driver by Func #REF!</definedName>
    <definedName name="BEx91WRP8CJ9NVHOVO3KK1CSEY3A" hidden="1">#REF!</definedName>
    <definedName name="BEx92JP6NFWRWOQOM9LV0ZGH6UII" localSheetId="6" hidden="1">sdge Func #REF!</definedName>
    <definedName name="BEx92JP6NFWRWOQOM9LV0ZGH6UII" localSheetId="8" hidden="1">[0]!sdge Func #REF!</definedName>
    <definedName name="BEx92JP6NFWRWOQOM9LV0ZGH6UII" localSheetId="1" hidden="1">[0]!sdge Func #REF!</definedName>
    <definedName name="BEx92JP6NFWRWOQOM9LV0ZGH6UII" localSheetId="9" hidden="1">[0]!sdge Func #REF!</definedName>
    <definedName name="BEx92JP6NFWRWOQOM9LV0ZGH6UII" hidden="1">sdge Func #REF!</definedName>
    <definedName name="BEx92VU31VCK7JA4H3D7UN9TXSLT" localSheetId="6" hidden="1">SEU Driver by Func #REF!</definedName>
    <definedName name="BEx92VU31VCK7JA4H3D7UN9TXSLT" localSheetId="8" hidden="1">SEU Driver by Func #REF!</definedName>
    <definedName name="BEx92VU31VCK7JA4H3D7UN9TXSLT" localSheetId="1" hidden="1">SEU Driver by Func #REF!</definedName>
    <definedName name="BEx92VU31VCK7JA4H3D7UN9TXSLT" localSheetId="9" hidden="1">SEU Driver by Func #REF!</definedName>
    <definedName name="BEx92VU31VCK7JA4H3D7UN9TXSLT" hidden="1">SEU Driver by Func #REF!</definedName>
    <definedName name="BEx937O89Y1D1SATU4ZSG51U1NQG" hidden="1">#REF!</definedName>
    <definedName name="BEx93P7HZ849NJYP2FN3FVKLD1ZJ" hidden="1">#REF!</definedName>
    <definedName name="BEx94SBGT6E7UM98ZRUU1UD0X2V9" localSheetId="6" hidden="1">SCG Func #REF!</definedName>
    <definedName name="BEx94SBGT6E7UM98ZRUU1UD0X2V9" localSheetId="8" hidden="1">SCG Func #REF!</definedName>
    <definedName name="BEx94SBGT6E7UM98ZRUU1UD0X2V9" localSheetId="1" hidden="1">SCG Func #REF!</definedName>
    <definedName name="BEx94SBGT6E7UM98ZRUU1UD0X2V9" localSheetId="9" hidden="1">SCG Func #REF!</definedName>
    <definedName name="BEx94SBGT6E7UM98ZRUU1UD0X2V9" hidden="1">SCG Func #REF!</definedName>
    <definedName name="BEx94YRCDNZCTCP3C1U048E2SHCV" hidden="1">#REF!</definedName>
    <definedName name="BEx95JVY865JGQH3BGYILSOT7KIT" localSheetId="6" hidden="1">SEU Driver #REF!</definedName>
    <definedName name="BEx95JVY865JGQH3BGYILSOT7KIT" localSheetId="8" hidden="1">SEU Driver #REF!</definedName>
    <definedName name="BEx95JVY865JGQH3BGYILSOT7KIT" localSheetId="1" hidden="1">SEU Driver #REF!</definedName>
    <definedName name="BEx95JVY865JGQH3BGYILSOT7KIT" localSheetId="9" hidden="1">SEU Driver #REF!</definedName>
    <definedName name="BEx95JVY865JGQH3BGYILSOT7KIT" hidden="1">SEU Driver #REF!</definedName>
    <definedName name="BEx95RTS6PHEQTQLZVX7ZLJEZ2EC" localSheetId="6" hidden="1">SEU Func #REF!</definedName>
    <definedName name="BEx95RTS6PHEQTQLZVX7ZLJEZ2EC" localSheetId="8" hidden="1">SEU Func #REF!</definedName>
    <definedName name="BEx95RTS6PHEQTQLZVX7ZLJEZ2EC" localSheetId="1" hidden="1">SEU Func #REF!</definedName>
    <definedName name="BEx95RTS6PHEQTQLZVX7ZLJEZ2EC" localSheetId="9" hidden="1">SEU Func #REF!</definedName>
    <definedName name="BEx95RTS6PHEQTQLZVX7ZLJEZ2EC" hidden="1">SEU Func #REF!</definedName>
    <definedName name="BEx980WB7NBY9MBNN1VDHUAOOEN4" hidden="1">#REF!</definedName>
    <definedName name="BEx98DC7540CFIHHCBRDYER6N969" localSheetId="6" hidden="1">SEU Driver by Func #REF!</definedName>
    <definedName name="BEx98DC7540CFIHHCBRDYER6N969" localSheetId="8" hidden="1">SEU Driver by Func #REF!</definedName>
    <definedName name="BEx98DC7540CFIHHCBRDYER6N969" localSheetId="1" hidden="1">SEU Driver by Func #REF!</definedName>
    <definedName name="BEx98DC7540CFIHHCBRDYER6N969" localSheetId="9" hidden="1">SEU Driver by Func #REF!</definedName>
    <definedName name="BEx98DC7540CFIHHCBRDYER6N969" hidden="1">SEU Driver by Func #REF!</definedName>
    <definedName name="BEx98E3186U1CAC5ZCGORYSPBW55" localSheetId="6" hidden="1">SCG Func #REF!</definedName>
    <definedName name="BEx98E3186U1CAC5ZCGORYSPBW55" localSheetId="8" hidden="1">SCG Func #REF!</definedName>
    <definedName name="BEx98E3186U1CAC5ZCGORYSPBW55" localSheetId="1" hidden="1">SCG Func #REF!</definedName>
    <definedName name="BEx98E3186U1CAC5ZCGORYSPBW55" localSheetId="9" hidden="1">SCG Func #REF!</definedName>
    <definedName name="BEx98E3186U1CAC5ZCGORYSPBW55" hidden="1">SCG Func #REF!</definedName>
    <definedName name="BEx9BO0OF08DI95D48HIA4FNEAQ2" localSheetId="6" hidden="1">SCG Func #REF!</definedName>
    <definedName name="BEx9BO0OF08DI95D48HIA4FNEAQ2" localSheetId="8" hidden="1">SCG Func #REF!</definedName>
    <definedName name="BEx9BO0OF08DI95D48HIA4FNEAQ2" localSheetId="1" hidden="1">SCG Func #REF!</definedName>
    <definedName name="BEx9BO0OF08DI95D48HIA4FNEAQ2" localSheetId="9" hidden="1">SCG Func #REF!</definedName>
    <definedName name="BEx9BO0OF08DI95D48HIA4FNEAQ2" hidden="1">SCG Func #REF!</definedName>
    <definedName name="BEx9C3WJQMGW0R7CUVA07P3TX1SN" localSheetId="6" hidden="1">SEU Func Comm by #REF!</definedName>
    <definedName name="BEx9C3WJQMGW0R7CUVA07P3TX1SN" localSheetId="8" hidden="1">SEU Func Comm by #REF!</definedName>
    <definedName name="BEx9C3WJQMGW0R7CUVA07P3TX1SN" localSheetId="1" hidden="1">SEU Func Comm by #REF!</definedName>
    <definedName name="BEx9C3WJQMGW0R7CUVA07P3TX1SN" localSheetId="9" hidden="1">SEU Func Comm by #REF!</definedName>
    <definedName name="BEx9C3WJQMGW0R7CUVA07P3TX1SN" hidden="1">SEU Func Comm by #REF!</definedName>
    <definedName name="BEx9CPBY3A014VDO5NC8CZH6A1ND" localSheetId="6" hidden="1">SEU Func #REF!</definedName>
    <definedName name="BEx9CPBY3A014VDO5NC8CZH6A1ND" localSheetId="8" hidden="1">SEU Func #REF!</definedName>
    <definedName name="BEx9CPBY3A014VDO5NC8CZH6A1ND" localSheetId="1" hidden="1">SEU Func #REF!</definedName>
    <definedName name="BEx9CPBY3A014VDO5NC8CZH6A1ND" localSheetId="9" hidden="1">SEU Func #REF!</definedName>
    <definedName name="BEx9CPBY3A014VDO5NC8CZH6A1ND" hidden="1">SEU Func #REF!</definedName>
    <definedName name="BEx9ERI925K9PH2Z2PB4I9EX8QF3" hidden="1">#REF!</definedName>
    <definedName name="BEx9F5QQ16E2AYXJFWMSOB65PQQD" hidden="1">#REF!</definedName>
    <definedName name="BEx9FZ3XLP4NW4ALG6YLL87UDWN5" hidden="1">#REF!</definedName>
    <definedName name="BEx9IO2AQXVT9EE1WFNZY4RMZA5L" localSheetId="6" hidden="1">SEU Driver by Func #REF!</definedName>
    <definedName name="BEx9IO2AQXVT9EE1WFNZY4RMZA5L" localSheetId="8" hidden="1">SEU Driver by Func #REF!</definedName>
    <definedName name="BEx9IO2AQXVT9EE1WFNZY4RMZA5L" localSheetId="1" hidden="1">SEU Driver by Func #REF!</definedName>
    <definedName name="BEx9IO2AQXVT9EE1WFNZY4RMZA5L" localSheetId="9" hidden="1">SEU Driver by Func #REF!</definedName>
    <definedName name="BEx9IO2AQXVT9EE1WFNZY4RMZA5L" hidden="1">SEU Driver by Func #REF!</definedName>
    <definedName name="BEx9IW5MPMXZH6A45GHP65AIU5EC" localSheetId="6" hidden="1">SEU Func #REF!</definedName>
    <definedName name="BEx9IW5MPMXZH6A45GHP65AIU5EC" localSheetId="8" hidden="1">SEU Func #REF!</definedName>
    <definedName name="BEx9IW5MPMXZH6A45GHP65AIU5EC" localSheetId="1" hidden="1">SEU Func #REF!</definedName>
    <definedName name="BEx9IW5MPMXZH6A45GHP65AIU5EC" localSheetId="9" hidden="1">SEU Func #REF!</definedName>
    <definedName name="BEx9IW5MPMXZH6A45GHP65AIU5EC" hidden="1">SEU Func #REF!</definedName>
    <definedName name="BExAY1W8CE9P3MQIAPX8VJEG5NVW" hidden="1">#REF!</definedName>
    <definedName name="BExAYPVEB4OPFNAISBTOWTRBP8VX" localSheetId="6" hidden="1">sdge Func #REF!</definedName>
    <definedName name="BExAYPVEB4OPFNAISBTOWTRBP8VX" localSheetId="8" hidden="1">[0]!sdge Func #REF!</definedName>
    <definedName name="BExAYPVEB4OPFNAISBTOWTRBP8VX" localSheetId="1" hidden="1">[0]!sdge Func #REF!</definedName>
    <definedName name="BExAYPVEB4OPFNAISBTOWTRBP8VX" localSheetId="9" hidden="1">[0]!sdge Func #REF!</definedName>
    <definedName name="BExAYPVEB4OPFNAISBTOWTRBP8VX" hidden="1">sdge Func #REF!</definedName>
    <definedName name="BExB19KVAYD32NCCJV4ZP4JXKH5S" hidden="1">#REF!</definedName>
    <definedName name="BExB1EIYLMVJLP7TLE2RF39QS0MX" hidden="1">#REF!</definedName>
    <definedName name="BExB1LKGYUXV7YND54V03Z7PCFWG" localSheetId="6" hidden="1">SEU Func Comm by #REF!</definedName>
    <definedName name="BExB1LKGYUXV7YND54V03Z7PCFWG" localSheetId="8" hidden="1">SEU Func Comm by #REF!</definedName>
    <definedName name="BExB1LKGYUXV7YND54V03Z7PCFWG" localSheetId="1" hidden="1">SEU Func Comm by #REF!</definedName>
    <definedName name="BExB1LKGYUXV7YND54V03Z7PCFWG" localSheetId="9" hidden="1">SEU Func Comm by #REF!</definedName>
    <definedName name="BExB1LKGYUXV7YND54V03Z7PCFWG" hidden="1">SEU Func Comm by #REF!</definedName>
    <definedName name="BExB1VB0MPHLR3SDA5NV6NV1X49C" localSheetId="6" hidden="1">SEU Driver #REF!</definedName>
    <definedName name="BExB1VB0MPHLR3SDA5NV6NV1X49C" localSheetId="8" hidden="1">SEU Driver #REF!</definedName>
    <definedName name="BExB1VB0MPHLR3SDA5NV6NV1X49C" localSheetId="1" hidden="1">SEU Driver #REF!</definedName>
    <definedName name="BExB1VB0MPHLR3SDA5NV6NV1X49C" localSheetId="9" hidden="1">SEU Driver #REF!</definedName>
    <definedName name="BExB1VB0MPHLR3SDA5NV6NV1X49C" hidden="1">SEU Driver #REF!</definedName>
    <definedName name="BExB2AQT03UGIOC6S1HS02YS0OIN" localSheetId="6" hidden="1">SCG Func #REF!</definedName>
    <definedName name="BExB2AQT03UGIOC6S1HS02YS0OIN" localSheetId="8" hidden="1">SCG Func #REF!</definedName>
    <definedName name="BExB2AQT03UGIOC6S1HS02YS0OIN" localSheetId="1" hidden="1">SCG Func #REF!</definedName>
    <definedName name="BExB2AQT03UGIOC6S1HS02YS0OIN" localSheetId="9" hidden="1">SCG Func #REF!</definedName>
    <definedName name="BExB2AQT03UGIOC6S1HS02YS0OIN" hidden="1">SCG Func #REF!</definedName>
    <definedName name="BExB2K6JX9SZWRWTCTUMT8KMDHOD" localSheetId="6" hidden="1">SEU Func Comm by #REF!</definedName>
    <definedName name="BExB2K6JX9SZWRWTCTUMT8KMDHOD" localSheetId="8" hidden="1">SEU Func Comm by #REF!</definedName>
    <definedName name="BExB2K6JX9SZWRWTCTUMT8KMDHOD" localSheetId="1" hidden="1">SEU Func Comm by #REF!</definedName>
    <definedName name="BExB2K6JX9SZWRWTCTUMT8KMDHOD" localSheetId="9" hidden="1">SEU Func Comm by #REF!</definedName>
    <definedName name="BExB2K6JX9SZWRWTCTUMT8KMDHOD" hidden="1">SEU Func Comm by #REF!</definedName>
    <definedName name="BExB30O0S6EO45SFV1QSN1Q24LOL" hidden="1">#REF!</definedName>
    <definedName name="BExB3XS637O5LMK5N78CTI3Z0Z5B" hidden="1">#REF!</definedName>
    <definedName name="BExB5GRZ48PZ0X03WTTZUHM5V6N7" localSheetId="6" hidden="1">sdge Func #REF!</definedName>
    <definedName name="BExB5GRZ48PZ0X03WTTZUHM5V6N7" localSheetId="8" hidden="1">[0]!sdge Func #REF!</definedName>
    <definedName name="BExB5GRZ48PZ0X03WTTZUHM5V6N7" localSheetId="1" hidden="1">[0]!sdge Func #REF!</definedName>
    <definedName name="BExB5GRZ48PZ0X03WTTZUHM5V6N7" localSheetId="9" hidden="1">[0]!sdge Func #REF!</definedName>
    <definedName name="BExB5GRZ48PZ0X03WTTZUHM5V6N7" hidden="1">sdge Func #REF!</definedName>
    <definedName name="BExB7JUQKW1TSF1EMURW4N49BPW8" localSheetId="6" hidden="1">SEU Func #REF!</definedName>
    <definedName name="BExB7JUQKW1TSF1EMURW4N49BPW8" localSheetId="8" hidden="1">SEU Func #REF!</definedName>
    <definedName name="BExB7JUQKW1TSF1EMURW4N49BPW8" localSheetId="1" hidden="1">SEU Func #REF!</definedName>
    <definedName name="BExB7JUQKW1TSF1EMURW4N49BPW8" localSheetId="9" hidden="1">SEU Func #REF!</definedName>
    <definedName name="BExB7JUQKW1TSF1EMURW4N49BPW8" hidden="1">SEU Func #REF!</definedName>
    <definedName name="BExB842YTBKTN3J0DAZ8G2FRLGZA" localSheetId="6" hidden="1">SCG Func #REF!</definedName>
    <definedName name="BExB842YTBKTN3J0DAZ8G2FRLGZA" localSheetId="8" hidden="1">SCG Func #REF!</definedName>
    <definedName name="BExB842YTBKTN3J0DAZ8G2FRLGZA" localSheetId="1" hidden="1">SCG Func #REF!</definedName>
    <definedName name="BExB842YTBKTN3J0DAZ8G2FRLGZA" localSheetId="9" hidden="1">SCG Func #REF!</definedName>
    <definedName name="BExB842YTBKTN3J0DAZ8G2FRLGZA" hidden="1">SCG Func #REF!</definedName>
    <definedName name="BExBBW58Z0FWF8SYQVQCKPDQM4V5" hidden="1">#REF!</definedName>
    <definedName name="BExBC0N4KY5AUPHPSP2WYOPQ9BGK" hidden="1">#REF!</definedName>
    <definedName name="BExBCC14R9T8Y5BCJ9J6RZ5LAR34" hidden="1">#REF!</definedName>
    <definedName name="BExBCQ49E5ROUT89A7DNPSC88TP2" localSheetId="6" hidden="1">SEU Func #REF!</definedName>
    <definedName name="BExBCQ49E5ROUT89A7DNPSC88TP2" localSheetId="8" hidden="1">SEU Func #REF!</definedName>
    <definedName name="BExBCQ49E5ROUT89A7DNPSC88TP2" localSheetId="1" hidden="1">SEU Func #REF!</definedName>
    <definedName name="BExBCQ49E5ROUT89A7DNPSC88TP2" localSheetId="9" hidden="1">SEU Func #REF!</definedName>
    <definedName name="BExBCQ49E5ROUT89A7DNPSC88TP2" hidden="1">SEU Func #REF!</definedName>
    <definedName name="BExCXYC68R84SJWKHLGHSF3BTT7G" localSheetId="6" hidden="1">SEU Driver by Func #REF!</definedName>
    <definedName name="BExCXYC68R84SJWKHLGHSF3BTT7G" localSheetId="8" hidden="1">SEU Driver by Func #REF!</definedName>
    <definedName name="BExCXYC68R84SJWKHLGHSF3BTT7G" localSheetId="1" hidden="1">SEU Driver by Func #REF!</definedName>
    <definedName name="BExCXYC68R84SJWKHLGHSF3BTT7G" localSheetId="9" hidden="1">SEU Driver by Func #REF!</definedName>
    <definedName name="BExCXYC68R84SJWKHLGHSF3BTT7G" hidden="1">SEU Driver by Func #REF!</definedName>
    <definedName name="BExCYRPFE15L8X3EUVCJNH6I01D9" localSheetId="6" hidden="1">SEU Driver by Func #REF!</definedName>
    <definedName name="BExCYRPFE15L8X3EUVCJNH6I01D9" localSheetId="8" hidden="1">SEU Driver by Func #REF!</definedName>
    <definedName name="BExCYRPFE15L8X3EUVCJNH6I01D9" localSheetId="1" hidden="1">SEU Driver by Func #REF!</definedName>
    <definedName name="BExCYRPFE15L8X3EUVCJNH6I01D9" localSheetId="9" hidden="1">SEU Driver by Func #REF!</definedName>
    <definedName name="BExCYRPFE15L8X3EUVCJNH6I01D9" hidden="1">SEU Driver by Func #REF!</definedName>
    <definedName name="BExD04PEPBEQQX4RZ6C0WVALBV9W" localSheetId="6" hidden="1">SEU Driver #REF!</definedName>
    <definedName name="BExD04PEPBEQQX4RZ6C0WVALBV9W" localSheetId="8" hidden="1">SEU Driver #REF!</definedName>
    <definedName name="BExD04PEPBEQQX4RZ6C0WVALBV9W" localSheetId="1" hidden="1">SEU Driver #REF!</definedName>
    <definedName name="BExD04PEPBEQQX4RZ6C0WVALBV9W" localSheetId="9" hidden="1">SEU Driver #REF!</definedName>
    <definedName name="BExD04PEPBEQQX4RZ6C0WVALBV9W" hidden="1">SEU Driver #REF!</definedName>
    <definedName name="BExD1Z8Q7A8QEJBB3NBLBKV5UWDA" hidden="1">#REF!</definedName>
    <definedName name="BExD2PGRAQFQR76TR4M84GCI9TOX" localSheetId="6" hidden="1">SEU Func Comm by #REF!</definedName>
    <definedName name="BExD2PGRAQFQR76TR4M84GCI9TOX" localSheetId="8" hidden="1">SEU Func Comm by #REF!</definedName>
    <definedName name="BExD2PGRAQFQR76TR4M84GCI9TOX" localSheetId="1" hidden="1">SEU Func Comm by #REF!</definedName>
    <definedName name="BExD2PGRAQFQR76TR4M84GCI9TOX" localSheetId="9" hidden="1">SEU Func Comm by #REF!</definedName>
    <definedName name="BExD2PGRAQFQR76TR4M84GCI9TOX" hidden="1">SEU Func Comm by #REF!</definedName>
    <definedName name="BExD37LGJYVJFID61F08P9GB1FNV" localSheetId="6" hidden="1">SEU Func #REF!</definedName>
    <definedName name="BExD37LGJYVJFID61F08P9GB1FNV" localSheetId="8" hidden="1">SEU Func #REF!</definedName>
    <definedName name="BExD37LGJYVJFID61F08P9GB1FNV" localSheetId="1" hidden="1">SEU Func #REF!</definedName>
    <definedName name="BExD37LGJYVJFID61F08P9GB1FNV" localSheetId="9" hidden="1">SEU Func #REF!</definedName>
    <definedName name="BExD37LGJYVJFID61F08P9GB1FNV" hidden="1">SEU Func #REF!</definedName>
    <definedName name="BExD3FOR9N7H6TPIKASJH6RB78Y8" localSheetId="6" hidden="1">SEU Driver #REF!</definedName>
    <definedName name="BExD3FOR9N7H6TPIKASJH6RB78Y8" localSheetId="8" hidden="1">SEU Driver #REF!</definedName>
    <definedName name="BExD3FOR9N7H6TPIKASJH6RB78Y8" localSheetId="1" hidden="1">SEU Driver #REF!</definedName>
    <definedName name="BExD3FOR9N7H6TPIKASJH6RB78Y8" localSheetId="9" hidden="1">SEU Driver #REF!</definedName>
    <definedName name="BExD3FOR9N7H6TPIKASJH6RB78Y8" hidden="1">SEU Driver #REF!</definedName>
    <definedName name="BExD3SVHOP1C3T2Z7DH6IBE3P843" localSheetId="6" hidden="1">SEU Func #REF!</definedName>
    <definedName name="BExD3SVHOP1C3T2Z7DH6IBE3P843" localSheetId="8" hidden="1">SEU Func #REF!</definedName>
    <definedName name="BExD3SVHOP1C3T2Z7DH6IBE3P843" localSheetId="1" hidden="1">SEU Func #REF!</definedName>
    <definedName name="BExD3SVHOP1C3T2Z7DH6IBE3P843" localSheetId="9" hidden="1">SEU Func #REF!</definedName>
    <definedName name="BExD3SVHOP1C3T2Z7DH6IBE3P843" hidden="1">SEU Func #REF!</definedName>
    <definedName name="BExD4UXT6QYCDEFJ4TR5HLDLP5GS" hidden="1">#REF!</definedName>
    <definedName name="BExD50179NSGUGLLUHX045A1AR1I" localSheetId="6" hidden="1">SEU Func #REF!</definedName>
    <definedName name="BExD50179NSGUGLLUHX045A1AR1I" localSheetId="8" hidden="1">SEU Func #REF!</definedName>
    <definedName name="BExD50179NSGUGLLUHX045A1AR1I" localSheetId="1" hidden="1">SEU Func #REF!</definedName>
    <definedName name="BExD50179NSGUGLLUHX045A1AR1I" localSheetId="9" hidden="1">SEU Func #REF!</definedName>
    <definedName name="BExD50179NSGUGLLUHX045A1AR1I" hidden="1">SEU Func #REF!</definedName>
    <definedName name="BExDCS3PZTHRO9F13N38ECDVNS32" localSheetId="6" hidden="1">SCG Func #REF!</definedName>
    <definedName name="BExDCS3PZTHRO9F13N38ECDVNS32" localSheetId="8" hidden="1">SCG Func #REF!</definedName>
    <definedName name="BExDCS3PZTHRO9F13N38ECDVNS32" localSheetId="1" hidden="1">SCG Func #REF!</definedName>
    <definedName name="BExDCS3PZTHRO9F13N38ECDVNS32" localSheetId="9" hidden="1">SCG Func #REF!</definedName>
    <definedName name="BExDCS3PZTHRO9F13N38ECDVNS32" hidden="1">SCG Func #REF!</definedName>
    <definedName name="BExEQ4I6HD9H5DM4DMM6GQ1EMDPK" localSheetId="6" hidden="1">SEU Func Comm by #REF!</definedName>
    <definedName name="BExEQ4I6HD9H5DM4DMM6GQ1EMDPK" localSheetId="8" hidden="1">SEU Func Comm by #REF!</definedName>
    <definedName name="BExEQ4I6HD9H5DM4DMM6GQ1EMDPK" localSheetId="1" hidden="1">SEU Func Comm by #REF!</definedName>
    <definedName name="BExEQ4I6HD9H5DM4DMM6GQ1EMDPK" localSheetId="9" hidden="1">SEU Func Comm by #REF!</definedName>
    <definedName name="BExEQ4I6HD9H5DM4DMM6GQ1EMDPK" hidden="1">SEU Func Comm by #REF!</definedName>
    <definedName name="BExERDLXL02M3SL45RHTWJUPCGS8" hidden="1">#REF!</definedName>
    <definedName name="BExERK1VAXZE8JQU29QXCUMOI6E2" hidden="1">#REF!</definedName>
    <definedName name="BExETWVC2ECF85WXYT8IOG6U8U18" hidden="1">#REF!</definedName>
    <definedName name="BExEWKXAR9PKJRKRQI6VK7GAUXR1" hidden="1">#REF!</definedName>
    <definedName name="BExEZHTCTFHWIE5X77O7X7BXREQI" localSheetId="6" hidden="1">SCG Func #REF!</definedName>
    <definedName name="BExEZHTCTFHWIE5X77O7X7BXREQI" localSheetId="8" hidden="1">SCG Func #REF!</definedName>
    <definedName name="BExEZHTCTFHWIE5X77O7X7BXREQI" localSheetId="1" hidden="1">SCG Func #REF!</definedName>
    <definedName name="BExEZHTCTFHWIE5X77O7X7BXREQI" localSheetId="9" hidden="1">SCG Func #REF!</definedName>
    <definedName name="BExEZHTCTFHWIE5X77O7X7BXREQI" hidden="1">SCG Func #REF!</definedName>
    <definedName name="BExEZNYMRBM329VJ6BYON8FE3A6P" hidden="1">#REF!</definedName>
    <definedName name="BExF3ZYEVITE9FYW53VPFQQ2F1NW" localSheetId="6" hidden="1">sdge Func #REF!</definedName>
    <definedName name="BExF3ZYEVITE9FYW53VPFQQ2F1NW" localSheetId="8" hidden="1">[0]!sdge Func #REF!</definedName>
    <definedName name="BExF3ZYEVITE9FYW53VPFQQ2F1NW" localSheetId="1" hidden="1">[0]!sdge Func #REF!</definedName>
    <definedName name="BExF3ZYEVITE9FYW53VPFQQ2F1NW" localSheetId="9" hidden="1">[0]!sdge Func #REF!</definedName>
    <definedName name="BExF3ZYEVITE9FYW53VPFQQ2F1NW" hidden="1">sdge Func #REF!</definedName>
    <definedName name="BExF415J0OXHQZRM64F05WAGOA0A" localSheetId="6" hidden="1">SEU Func Comm by #REF!</definedName>
    <definedName name="BExF415J0OXHQZRM64F05WAGOA0A" localSheetId="8" hidden="1">SEU Func Comm by #REF!</definedName>
    <definedName name="BExF415J0OXHQZRM64F05WAGOA0A" localSheetId="1" hidden="1">SEU Func Comm by #REF!</definedName>
    <definedName name="BExF415J0OXHQZRM64F05WAGOA0A" localSheetId="9" hidden="1">SEU Func Comm by #REF!</definedName>
    <definedName name="BExF415J0OXHQZRM64F05WAGOA0A" hidden="1">SEU Func Comm by #REF!</definedName>
    <definedName name="BExF4JVTKGSB9I6CJ72A7TOZE4CN" localSheetId="6" hidden="1">SEU Driver by Func #REF!</definedName>
    <definedName name="BExF4JVTKGSB9I6CJ72A7TOZE4CN" localSheetId="8" hidden="1">SEU Driver by Func #REF!</definedName>
    <definedName name="BExF4JVTKGSB9I6CJ72A7TOZE4CN" localSheetId="1" hidden="1">SEU Driver by Func #REF!</definedName>
    <definedName name="BExF4JVTKGSB9I6CJ72A7TOZE4CN" localSheetId="9" hidden="1">SEU Driver by Func #REF!</definedName>
    <definedName name="BExF4JVTKGSB9I6CJ72A7TOZE4CN" hidden="1">SEU Driver by Func #REF!</definedName>
    <definedName name="BExF6610V6SPKG6Y40RHAG258JBC" hidden="1">#REF!</definedName>
    <definedName name="BExGLHB4SQLGEEKYPK5PCSP8CXIU" localSheetId="6" hidden="1">SEU Func #REF!</definedName>
    <definedName name="BExGLHB4SQLGEEKYPK5PCSP8CXIU" localSheetId="8" hidden="1">SEU Func #REF!</definedName>
    <definedName name="BExGLHB4SQLGEEKYPK5PCSP8CXIU" localSheetId="1" hidden="1">SEU Func #REF!</definedName>
    <definedName name="BExGLHB4SQLGEEKYPK5PCSP8CXIU" localSheetId="9" hidden="1">SEU Func #REF!</definedName>
    <definedName name="BExGLHB4SQLGEEKYPK5PCSP8CXIU" hidden="1">SEU Func #REF!</definedName>
    <definedName name="BExGM1OUGUFAEN5JAJ448R6L0DC9" localSheetId="6" hidden="1">SEU Driver #REF!</definedName>
    <definedName name="BExGM1OUGUFAEN5JAJ448R6L0DC9" localSheetId="8" hidden="1">SEU Driver #REF!</definedName>
    <definedName name="BExGM1OUGUFAEN5JAJ448R6L0DC9" localSheetId="1" hidden="1">SEU Driver #REF!</definedName>
    <definedName name="BExGM1OUGUFAEN5JAJ448R6L0DC9" localSheetId="9" hidden="1">SEU Driver #REF!</definedName>
    <definedName name="BExGM1OUGUFAEN5JAJ448R6L0DC9" hidden="1">SEU Driver #REF!</definedName>
    <definedName name="BExGM4OR6LGJ4FDHDF9B4FQLO5VG" hidden="1">#REF!</definedName>
    <definedName name="BExGQ6SGHLX1UM9L4HFT426AGHTJ" hidden="1">#REF!</definedName>
    <definedName name="BExGR05TTS4EEK6FJB4Z1XNCU2IL" hidden="1">#REF!</definedName>
    <definedName name="BExGR2PH07U3CUHH1SJI9MSVTF4X" localSheetId="6" hidden="1">sdge Func #REF!</definedName>
    <definedName name="BExGR2PH07U3CUHH1SJI9MSVTF4X" localSheetId="8" hidden="1">[0]!sdge Func #REF!</definedName>
    <definedName name="BExGR2PH07U3CUHH1SJI9MSVTF4X" localSheetId="1" hidden="1">[0]!sdge Func #REF!</definedName>
    <definedName name="BExGR2PH07U3CUHH1SJI9MSVTF4X" localSheetId="9" hidden="1">[0]!sdge Func #REF!</definedName>
    <definedName name="BExGR2PH07U3CUHH1SJI9MSVTF4X" hidden="1">sdge Func #REF!</definedName>
    <definedName name="BExGRTDQRTVRLDLDG9M3OT7SCRYO" hidden="1">#REF!</definedName>
    <definedName name="BExGS1H2LMB6GNAYU1SO8C2A7ZCY" hidden="1">#REF!</definedName>
    <definedName name="BExGSRP2RCVSVBEI53K7SAI5Q9PI" localSheetId="6" hidden="1">SCG Func #REF!</definedName>
    <definedName name="BExGSRP2RCVSVBEI53K7SAI5Q9PI" localSheetId="8" hidden="1">SCG Func #REF!</definedName>
    <definedName name="BExGSRP2RCVSVBEI53K7SAI5Q9PI" localSheetId="1" hidden="1">SCG Func #REF!</definedName>
    <definedName name="BExGSRP2RCVSVBEI53K7SAI5Q9PI" localSheetId="9" hidden="1">SCG Func #REF!</definedName>
    <definedName name="BExGSRP2RCVSVBEI53K7SAI5Q9PI" hidden="1">SCG Func #REF!</definedName>
    <definedName name="BExGV83UEDIYPPYAFYK850MTRA20" hidden="1">#REF!</definedName>
    <definedName name="BExGW1XJNF8ZA5174XEG2T1BA0LK" hidden="1">#REF!</definedName>
    <definedName name="BExGXFDNXOOKOD5MZTQ0KVDF4N34" hidden="1">#REF!</definedName>
    <definedName name="BExGXQM6KA3CYNQRFGYQ73WXXG17" localSheetId="6" hidden="1">sdge Func #REF!</definedName>
    <definedName name="BExGXQM6KA3CYNQRFGYQ73WXXG17" localSheetId="8" hidden="1">[0]!sdge Func #REF!</definedName>
    <definedName name="BExGXQM6KA3CYNQRFGYQ73WXXG17" localSheetId="1" hidden="1">[0]!sdge Func #REF!</definedName>
    <definedName name="BExGXQM6KA3CYNQRFGYQ73WXXG17" localSheetId="9" hidden="1">[0]!sdge Func #REF!</definedName>
    <definedName name="BExGXQM6KA3CYNQRFGYQ73WXXG17" hidden="1">sdge Func #REF!</definedName>
    <definedName name="BExGYKL4E6PDS7BORYW6OIYDZ08D" hidden="1">#REF!</definedName>
    <definedName name="BExGZE3V7GJL3EY0JX5GX8MBWN8U" localSheetId="6" hidden="1">SEU Func Comm by #REF!</definedName>
    <definedName name="BExGZE3V7GJL3EY0JX5GX8MBWN8U" localSheetId="8" hidden="1">SEU Func Comm by #REF!</definedName>
    <definedName name="BExGZE3V7GJL3EY0JX5GX8MBWN8U" localSheetId="1" hidden="1">SEU Func Comm by #REF!</definedName>
    <definedName name="BExGZE3V7GJL3EY0JX5GX8MBWN8U" localSheetId="9" hidden="1">SEU Func Comm by #REF!</definedName>
    <definedName name="BExGZE3V7GJL3EY0JX5GX8MBWN8U" hidden="1">SEU Func Comm by #REF!</definedName>
    <definedName name="BExGZEPFQH1LIB70VVOS2H2BZGAG" localSheetId="6" hidden="1">SEU Driver #REF!</definedName>
    <definedName name="BExGZEPFQH1LIB70VVOS2H2BZGAG" localSheetId="8" hidden="1">SEU Driver #REF!</definedName>
    <definedName name="BExGZEPFQH1LIB70VVOS2H2BZGAG" localSheetId="1" hidden="1">SEU Driver #REF!</definedName>
    <definedName name="BExGZEPFQH1LIB70VVOS2H2BZGAG" localSheetId="9" hidden="1">SEU Driver #REF!</definedName>
    <definedName name="BExGZEPFQH1LIB70VVOS2H2BZGAG" hidden="1">SEU Driver #REF!</definedName>
    <definedName name="BExH1YKD2I1DBVJNDJET8J83W122" localSheetId="6" hidden="1">sdge Func #REF!</definedName>
    <definedName name="BExH1YKD2I1DBVJNDJET8J83W122" localSheetId="8" hidden="1">[0]!sdge Func #REF!</definedName>
    <definedName name="BExH1YKD2I1DBVJNDJET8J83W122" localSheetId="1" hidden="1">[0]!sdge Func #REF!</definedName>
    <definedName name="BExH1YKD2I1DBVJNDJET8J83W122" localSheetId="9" hidden="1">[0]!sdge Func #REF!</definedName>
    <definedName name="BExH1YKD2I1DBVJNDJET8J83W122" hidden="1">sdge Func #REF!</definedName>
    <definedName name="BExH4ETUSFTMPBY6PV1SWMC6QX5G" hidden="1">#REF!</definedName>
    <definedName name="BExIHGAIUBSYBR9A804NA3TRM4S8" hidden="1">#REF!</definedName>
    <definedName name="BExIITW628XK67X2U1OPK4J84ZEV" hidden="1">#REF!</definedName>
    <definedName name="BExIJA84K6XVD5SKJPK4SV2P73TB" hidden="1">#REF!</definedName>
    <definedName name="BExIJPNPAAVDZH0GGK1FKGQPZZSM" hidden="1">#REF!</definedName>
    <definedName name="BExIKEZJKO4ZEDFGQII0YK1U11JZ" hidden="1">#REF!</definedName>
    <definedName name="BExIL4GLR59EU0W87F88F2QG1Z8O" hidden="1">#REF!</definedName>
    <definedName name="BExILDATS6PRT5N7FTAWPKOBH5B7" hidden="1">#REF!</definedName>
    <definedName name="BExIR9SCR713IFP0WZBGWVXN92JA" localSheetId="6" hidden="1">SEU Func #REF!</definedName>
    <definedName name="BExIR9SCR713IFP0WZBGWVXN92JA" localSheetId="8" hidden="1">SEU Func #REF!</definedName>
    <definedName name="BExIR9SCR713IFP0WZBGWVXN92JA" localSheetId="1" hidden="1">SEU Func #REF!</definedName>
    <definedName name="BExIR9SCR713IFP0WZBGWVXN92JA" localSheetId="9" hidden="1">SEU Func #REF!</definedName>
    <definedName name="BExIR9SCR713IFP0WZBGWVXN92JA" hidden="1">SEU Func #REF!</definedName>
    <definedName name="BExIRL0WRAH90TEKQ2PU8MXBVPBM" hidden="1">#REF!</definedName>
    <definedName name="BExIS0WSQ5Z8QJQFTZYMXQZN5YCN" localSheetId="6" hidden="1">SEU Driver by Func #REF!</definedName>
    <definedName name="BExIS0WSQ5Z8QJQFTZYMXQZN5YCN" localSheetId="8" hidden="1">SEU Driver by Func #REF!</definedName>
    <definedName name="BExIS0WSQ5Z8QJQFTZYMXQZN5YCN" localSheetId="1" hidden="1">SEU Driver by Func #REF!</definedName>
    <definedName name="BExIS0WSQ5Z8QJQFTZYMXQZN5YCN" localSheetId="9" hidden="1">SEU Driver by Func #REF!</definedName>
    <definedName name="BExIS0WSQ5Z8QJQFTZYMXQZN5YCN" hidden="1">SEU Driver by Func #REF!</definedName>
    <definedName name="BExITABBUGATHQ5Y5MAOQP5SH17Q" localSheetId="6" hidden="1">SEU Func #REF!</definedName>
    <definedName name="BExITABBUGATHQ5Y5MAOQP5SH17Q" localSheetId="8" hidden="1">SEU Func #REF!</definedName>
    <definedName name="BExITABBUGATHQ5Y5MAOQP5SH17Q" localSheetId="1" hidden="1">SEU Func #REF!</definedName>
    <definedName name="BExITABBUGATHQ5Y5MAOQP5SH17Q" localSheetId="9" hidden="1">SEU Func #REF!</definedName>
    <definedName name="BExITABBUGATHQ5Y5MAOQP5SH17Q" hidden="1">SEU Func #REF!</definedName>
    <definedName name="BExIWX4QUS8GZI89PS41C2PO12UH" hidden="1">#REF!</definedName>
    <definedName name="BExIXEYRZT15Z6D54TJWMF3SWCQP" localSheetId="6" hidden="1">SEU Driver #REF!</definedName>
    <definedName name="BExIXEYRZT15Z6D54TJWMF3SWCQP" localSheetId="8" hidden="1">SEU Driver #REF!</definedName>
    <definedName name="BExIXEYRZT15Z6D54TJWMF3SWCQP" localSheetId="1" hidden="1">SEU Driver #REF!</definedName>
    <definedName name="BExIXEYRZT15Z6D54TJWMF3SWCQP" localSheetId="9" hidden="1">SEU Driver #REF!</definedName>
    <definedName name="BExIXEYRZT15Z6D54TJWMF3SWCQP" hidden="1">SEU Driver #REF!</definedName>
    <definedName name="BExIXNCWXXNR81ZIR70WT7ST77V6" hidden="1">#REF!</definedName>
    <definedName name="BExIXZXWB0BZMJ1121LAL9FZAMPY" hidden="1">#REF!</definedName>
    <definedName name="BExIYHH6IUOGFPR0AUG0J2X3E6P1" localSheetId="6" hidden="1">SEU Func #REF!</definedName>
    <definedName name="BExIYHH6IUOGFPR0AUG0J2X3E6P1" localSheetId="8" hidden="1">SEU Func #REF!</definedName>
    <definedName name="BExIYHH6IUOGFPR0AUG0J2X3E6P1" localSheetId="1" hidden="1">SEU Func #REF!</definedName>
    <definedName name="BExIYHH6IUOGFPR0AUG0J2X3E6P1" localSheetId="9" hidden="1">SEU Func #REF!</definedName>
    <definedName name="BExIYHH6IUOGFPR0AUG0J2X3E6P1" hidden="1">SEU Func #REF!</definedName>
    <definedName name="BExIZ6STDECZVLI5IBZWNWSATJ4K" hidden="1">#REF!</definedName>
    <definedName name="BExIZ7954XTG6TZNHLKX4KDKM9AL" localSheetId="6" hidden="1">sdge Func #REF!</definedName>
    <definedName name="BExIZ7954XTG6TZNHLKX4KDKM9AL" localSheetId="8" hidden="1">[0]!sdge Func #REF!</definedName>
    <definedName name="BExIZ7954XTG6TZNHLKX4KDKM9AL" localSheetId="1" hidden="1">[0]!sdge Func #REF!</definedName>
    <definedName name="BExIZ7954XTG6TZNHLKX4KDKM9AL" localSheetId="9" hidden="1">[0]!sdge Func #REF!</definedName>
    <definedName name="BExIZ7954XTG6TZNHLKX4KDKM9AL" hidden="1">sdge Func #REF!</definedName>
    <definedName name="BExIZL6QTBF2FNZRHMADQY6XGJNX" localSheetId="6" hidden="1">sdge Func #REF!</definedName>
    <definedName name="BExIZL6QTBF2FNZRHMADQY6XGJNX" localSheetId="8" hidden="1">[0]!sdge Func #REF!</definedName>
    <definedName name="BExIZL6QTBF2FNZRHMADQY6XGJNX" localSheetId="1" hidden="1">[0]!sdge Func #REF!</definedName>
    <definedName name="BExIZL6QTBF2FNZRHMADQY6XGJNX" localSheetId="9" hidden="1">[0]!sdge Func #REF!</definedName>
    <definedName name="BExIZL6QTBF2FNZRHMADQY6XGJNX" hidden="1">sdge Func #REF!</definedName>
    <definedName name="BExJ0K955EICJ1YH4ZJN1EIAPCZU" hidden="1">#REF!</definedName>
    <definedName name="BExKF1KFA6ISNT7S5JBN7SJ6HN1G" hidden="1">#REF!</definedName>
    <definedName name="BExKFY31TCY75OMUQNG8CGUAAIZH" localSheetId="6" hidden="1">SEU Func #REF!</definedName>
    <definedName name="BExKFY31TCY75OMUQNG8CGUAAIZH" localSheetId="8" hidden="1">SEU Func #REF!</definedName>
    <definedName name="BExKFY31TCY75OMUQNG8CGUAAIZH" localSheetId="1" hidden="1">SEU Func #REF!</definedName>
    <definedName name="BExKFY31TCY75OMUQNG8CGUAAIZH" localSheetId="9" hidden="1">SEU Func #REF!</definedName>
    <definedName name="BExKFY31TCY75OMUQNG8CGUAAIZH" hidden="1">SEU Func #REF!</definedName>
    <definedName name="BExKGK414LP3SF9H998WCWSOZ2RF" localSheetId="6" hidden="1">SEU Func Comm by #REF!</definedName>
    <definedName name="BExKGK414LP3SF9H998WCWSOZ2RF" localSheetId="8" hidden="1">SEU Func Comm by #REF!</definedName>
    <definedName name="BExKGK414LP3SF9H998WCWSOZ2RF" localSheetId="1" hidden="1">SEU Func Comm by #REF!</definedName>
    <definedName name="BExKGK414LP3SF9H998WCWSOZ2RF" localSheetId="9" hidden="1">SEU Func Comm by #REF!</definedName>
    <definedName name="BExKGK414LP3SF9H998WCWSOZ2RF" hidden="1">SEU Func Comm by #REF!</definedName>
    <definedName name="BExKH8DY8MFUAOSM43HQ8ZLUIYDQ" localSheetId="6" hidden="1">SEU Func Comm by #REF!</definedName>
    <definedName name="BExKH8DY8MFUAOSM43HQ8ZLUIYDQ" localSheetId="8" hidden="1">SEU Func Comm by #REF!</definedName>
    <definedName name="BExKH8DY8MFUAOSM43HQ8ZLUIYDQ" localSheetId="1" hidden="1">SEU Func Comm by #REF!</definedName>
    <definedName name="BExKH8DY8MFUAOSM43HQ8ZLUIYDQ" localSheetId="9" hidden="1">SEU Func Comm by #REF!</definedName>
    <definedName name="BExKH8DY8MFUAOSM43HQ8ZLUIYDQ" hidden="1">SEU Func Comm by #REF!</definedName>
    <definedName name="BExKHZICQ1E9QB703OWB9P9TA3GE" hidden="1">#REF!</definedName>
    <definedName name="BExKI6PB6I40BP844JARMGLG2SEB" localSheetId="6" hidden="1">SEU Func Comm by #REF!</definedName>
    <definedName name="BExKI6PB6I40BP844JARMGLG2SEB" localSheetId="8" hidden="1">SEU Func Comm by #REF!</definedName>
    <definedName name="BExKI6PB6I40BP844JARMGLG2SEB" localSheetId="1" hidden="1">SEU Func Comm by #REF!</definedName>
    <definedName name="BExKI6PB6I40BP844JARMGLG2SEB" localSheetId="9" hidden="1">SEU Func Comm by #REF!</definedName>
    <definedName name="BExKI6PB6I40BP844JARMGLG2SEB" hidden="1">SEU Func Comm by #REF!</definedName>
    <definedName name="BExKIQXJ967YLRAPFPZG794BH5FH" hidden="1">#REF!</definedName>
    <definedName name="BExKJ449OV40VVKF65OXB94QVZRT" localSheetId="6" hidden="1">sdge Func #REF!</definedName>
    <definedName name="BExKJ449OV40VVKF65OXB94QVZRT" localSheetId="8" hidden="1">[0]!sdge Func #REF!</definedName>
    <definedName name="BExKJ449OV40VVKF65OXB94QVZRT" localSheetId="1" hidden="1">[0]!sdge Func #REF!</definedName>
    <definedName name="BExKJ449OV40VVKF65OXB94QVZRT" localSheetId="9" hidden="1">[0]!sdge Func #REF!</definedName>
    <definedName name="BExKJ449OV40VVKF65OXB94QVZRT" hidden="1">sdge Func #REF!</definedName>
    <definedName name="BExKJDK7IFNOH6RPBUJFQZKBG9OH" hidden="1">#REF!</definedName>
    <definedName name="BExKK2VV978E5BT67CQZMWKW3LM0" localSheetId="6" hidden="1">SEU Driver #REF!</definedName>
    <definedName name="BExKK2VV978E5BT67CQZMWKW3LM0" localSheetId="8" hidden="1">SEU Driver #REF!</definedName>
    <definedName name="BExKK2VV978E5BT67CQZMWKW3LM0" localSheetId="1" hidden="1">SEU Driver #REF!</definedName>
    <definedName name="BExKK2VV978E5BT67CQZMWKW3LM0" localSheetId="9" hidden="1">SEU Driver #REF!</definedName>
    <definedName name="BExKK2VV978E5BT67CQZMWKW3LM0" hidden="1">SEU Driver #REF!</definedName>
    <definedName name="BExKML3DLDIN5KIOOVS39URB556K" localSheetId="6" hidden="1">SEU Driver #REF!</definedName>
    <definedName name="BExKML3DLDIN5KIOOVS39URB556K" localSheetId="8" hidden="1">SEU Driver #REF!</definedName>
    <definedName name="BExKML3DLDIN5KIOOVS39URB556K" localSheetId="1" hidden="1">SEU Driver #REF!</definedName>
    <definedName name="BExKML3DLDIN5KIOOVS39URB556K" localSheetId="9" hidden="1">SEU Driver #REF!</definedName>
    <definedName name="BExKML3DLDIN5KIOOVS39URB556K" hidden="1">SEU Driver #REF!</definedName>
    <definedName name="BExKP7Y39UUGJ27U56FD2ME1KEP8" hidden="1">#REF!</definedName>
    <definedName name="BExKPRKVLJ5V59B8JWBKL52I9LUS" localSheetId="6" hidden="1">SEU Driver #REF!</definedName>
    <definedName name="BExKPRKVLJ5V59B8JWBKL52I9LUS" localSheetId="8" hidden="1">SEU Driver #REF!</definedName>
    <definedName name="BExKPRKVLJ5V59B8JWBKL52I9LUS" localSheetId="1" hidden="1">SEU Driver #REF!</definedName>
    <definedName name="BExKPRKVLJ5V59B8JWBKL52I9LUS" localSheetId="9" hidden="1">SEU Driver #REF!</definedName>
    <definedName name="BExKPRKVLJ5V59B8JWBKL52I9LUS" hidden="1">SEU Driver #REF!</definedName>
    <definedName name="BExKS6N0RWV8M0L0SWKOTCW30V6N" localSheetId="6" hidden="1">SCG Func #REF!</definedName>
    <definedName name="BExKS6N0RWV8M0L0SWKOTCW30V6N" localSheetId="8" hidden="1">SCG Func #REF!</definedName>
    <definedName name="BExKS6N0RWV8M0L0SWKOTCW30V6N" localSheetId="1" hidden="1">SCG Func #REF!</definedName>
    <definedName name="BExKS6N0RWV8M0L0SWKOTCW30V6N" localSheetId="9" hidden="1">SCG Func #REF!</definedName>
    <definedName name="BExKS6N0RWV8M0L0SWKOTCW30V6N" hidden="1">SCG Func #REF!</definedName>
    <definedName name="BExKTCLKTZQTBMY9VWLXLV0JMA9G" localSheetId="6" hidden="1">SCG Func #REF!</definedName>
    <definedName name="BExKTCLKTZQTBMY9VWLXLV0JMA9G" localSheetId="8" hidden="1">SCG Func #REF!</definedName>
    <definedName name="BExKTCLKTZQTBMY9VWLXLV0JMA9G" localSheetId="1" hidden="1">SCG Func #REF!</definedName>
    <definedName name="BExKTCLKTZQTBMY9VWLXLV0JMA9G" localSheetId="9" hidden="1">SCG Func #REF!</definedName>
    <definedName name="BExKTCLKTZQTBMY9VWLXLV0JMA9G" hidden="1">SCG Func #REF!</definedName>
    <definedName name="BExKTWOHI8PDZ0JPTTE7Q0RFDQ6A" localSheetId="6" hidden="1">SEU Func Comm by #REF!</definedName>
    <definedName name="BExKTWOHI8PDZ0JPTTE7Q0RFDQ6A" localSheetId="8" hidden="1">SEU Func Comm by #REF!</definedName>
    <definedName name="BExKTWOHI8PDZ0JPTTE7Q0RFDQ6A" localSheetId="1" hidden="1">SEU Func Comm by #REF!</definedName>
    <definedName name="BExKTWOHI8PDZ0JPTTE7Q0RFDQ6A" localSheetId="9" hidden="1">SEU Func Comm by #REF!</definedName>
    <definedName name="BExKTWOHI8PDZ0JPTTE7Q0RFDQ6A" hidden="1">SEU Func Comm by #REF!</definedName>
    <definedName name="BExMB1QV9QK0ZMI45WS9BP5AFQ6O" localSheetId="6" hidden="1">SEU Driver by Func #REF!</definedName>
    <definedName name="BExMB1QV9QK0ZMI45WS9BP5AFQ6O" localSheetId="8" hidden="1">SEU Driver by Func #REF!</definedName>
    <definedName name="BExMB1QV9QK0ZMI45WS9BP5AFQ6O" localSheetId="1" hidden="1">SEU Driver by Func #REF!</definedName>
    <definedName name="BExMB1QV9QK0ZMI45WS9BP5AFQ6O" localSheetId="9" hidden="1">SEU Driver by Func #REF!</definedName>
    <definedName name="BExMB1QV9QK0ZMI45WS9BP5AFQ6O" hidden="1">SEU Driver by Func #REF!</definedName>
    <definedName name="BExMCYTRQZAN58T3JVVUKN00G8TA" hidden="1">#REF!</definedName>
    <definedName name="BExMFQS24YQ73TYXUC3VX2I26SPH" hidden="1">#REF!</definedName>
    <definedName name="BExMGB5KXY2V8JJBY1BUP25IL7PZ" hidden="1">#REF!</definedName>
    <definedName name="BExMGOXWQY72Q42XUVNBNJ68SCWL" localSheetId="6" hidden="1">SEU Func #REF!</definedName>
    <definedName name="BExMGOXWQY72Q42XUVNBNJ68SCWL" localSheetId="8" hidden="1">SEU Func #REF!</definedName>
    <definedName name="BExMGOXWQY72Q42XUVNBNJ68SCWL" localSheetId="1" hidden="1">SEU Func #REF!</definedName>
    <definedName name="BExMGOXWQY72Q42XUVNBNJ68SCWL" localSheetId="9" hidden="1">SEU Func #REF!</definedName>
    <definedName name="BExMGOXWQY72Q42XUVNBNJ68SCWL" hidden="1">SEU Func #REF!</definedName>
    <definedName name="BExMGQQSKI22L90LKX7J7R8IJTYN" localSheetId="6" hidden="1">sdge Func #REF!</definedName>
    <definedName name="BExMGQQSKI22L90LKX7J7R8IJTYN" localSheetId="8" hidden="1">[0]!sdge Func #REF!</definedName>
    <definedName name="BExMGQQSKI22L90LKX7J7R8IJTYN" localSheetId="1" hidden="1">[0]!sdge Func #REF!</definedName>
    <definedName name="BExMGQQSKI22L90LKX7J7R8IJTYN" localSheetId="9" hidden="1">[0]!sdge Func #REF!</definedName>
    <definedName name="BExMGQQSKI22L90LKX7J7R8IJTYN" hidden="1">sdge Func #REF!</definedName>
    <definedName name="BExMGS39V91P6N8K89TBHIK11NXN" localSheetId="6" hidden="1">SCG Func #REF!</definedName>
    <definedName name="BExMGS39V91P6N8K89TBHIK11NXN" localSheetId="8" hidden="1">SCG Func #REF!</definedName>
    <definedName name="BExMGS39V91P6N8K89TBHIK11NXN" localSheetId="1" hidden="1">SCG Func #REF!</definedName>
    <definedName name="BExMGS39V91P6N8K89TBHIK11NXN" localSheetId="9" hidden="1">SCG Func #REF!</definedName>
    <definedName name="BExMGS39V91P6N8K89TBHIK11NXN" hidden="1">SCG Func #REF!</definedName>
    <definedName name="BExMHQ3UNCVIBIXHPQMSNULHFRZJ" hidden="1">#REF!</definedName>
    <definedName name="BExMJLOTJ54L4YM3YNGCNJ05Z06B" hidden="1">#REF!</definedName>
    <definedName name="BExML4TY6P9PJ1AH1XDQGD5C68F2" hidden="1">#REF!</definedName>
    <definedName name="BExMM0WFG8G3KB0OASCLL5AC0ONW" localSheetId="6" hidden="1">SEU Func Comm by #REF!</definedName>
    <definedName name="BExMM0WFG8G3KB0OASCLL5AC0ONW" localSheetId="8" hidden="1">SEU Func Comm by #REF!</definedName>
    <definedName name="BExMM0WFG8G3KB0OASCLL5AC0ONW" localSheetId="1" hidden="1">SEU Func Comm by #REF!</definedName>
    <definedName name="BExMM0WFG8G3KB0OASCLL5AC0ONW" localSheetId="9" hidden="1">SEU Func Comm by #REF!</definedName>
    <definedName name="BExMM0WFG8G3KB0OASCLL5AC0ONW" hidden="1">SEU Func Comm by #REF!</definedName>
    <definedName name="BExMNAAZN51CLJDY28X4R17SL7DY" localSheetId="6" hidden="1">SCG Func #REF!</definedName>
    <definedName name="BExMNAAZN51CLJDY28X4R17SL7DY" localSheetId="8" hidden="1">SCG Func #REF!</definedName>
    <definedName name="BExMNAAZN51CLJDY28X4R17SL7DY" localSheetId="1" hidden="1">SCG Func #REF!</definedName>
    <definedName name="BExMNAAZN51CLJDY28X4R17SL7DY" localSheetId="9" hidden="1">SCG Func #REF!</definedName>
    <definedName name="BExMNAAZN51CLJDY28X4R17SL7DY" hidden="1">SCG Func #REF!</definedName>
    <definedName name="BExMNGWDVOO76VO30FKCO8J0OCCC" localSheetId="6" hidden="1">SEU Func #REF!</definedName>
    <definedName name="BExMNGWDVOO76VO30FKCO8J0OCCC" localSheetId="8" hidden="1">SEU Func #REF!</definedName>
    <definedName name="BExMNGWDVOO76VO30FKCO8J0OCCC" localSheetId="1" hidden="1">SEU Func #REF!</definedName>
    <definedName name="BExMNGWDVOO76VO30FKCO8J0OCCC" localSheetId="9" hidden="1">SEU Func #REF!</definedName>
    <definedName name="BExMNGWDVOO76VO30FKCO8J0OCCC" hidden="1">SEU Func #REF!</definedName>
    <definedName name="BExMNZS3Y02ZU55HR88AN6OIBHNO" localSheetId="6" hidden="1">SEU Driver #REF!</definedName>
    <definedName name="BExMNZS3Y02ZU55HR88AN6OIBHNO" localSheetId="8" hidden="1">SEU Driver #REF!</definedName>
    <definedName name="BExMNZS3Y02ZU55HR88AN6OIBHNO" localSheetId="1" hidden="1">SEU Driver #REF!</definedName>
    <definedName name="BExMNZS3Y02ZU55HR88AN6OIBHNO" localSheetId="9" hidden="1">SEU Driver #REF!</definedName>
    <definedName name="BExMNZS3Y02ZU55HR88AN6OIBHNO" hidden="1">SEU Driver #REF!</definedName>
    <definedName name="BExMP1UCX5RBULDAEQQRH40M55B0" hidden="1">#REF!</definedName>
    <definedName name="BExMQ6ATGDBCHCFPL4LNQH0G3C3Q" localSheetId="6" hidden="1">SEU Driver #REF!</definedName>
    <definedName name="BExMQ6ATGDBCHCFPL4LNQH0G3C3Q" localSheetId="8" hidden="1">SEU Driver #REF!</definedName>
    <definedName name="BExMQ6ATGDBCHCFPL4LNQH0G3C3Q" localSheetId="1" hidden="1">SEU Driver #REF!</definedName>
    <definedName name="BExMQ6ATGDBCHCFPL4LNQH0G3C3Q" localSheetId="9" hidden="1">SEU Driver #REF!</definedName>
    <definedName name="BExMQ6ATGDBCHCFPL4LNQH0G3C3Q" hidden="1">SEU Driver #REF!</definedName>
    <definedName name="BExMQJSCDCUXDSNTD1B9LXMPUQ4T" localSheetId="6" hidden="1">SCG Func #REF!</definedName>
    <definedName name="BExMQJSCDCUXDSNTD1B9LXMPUQ4T" localSheetId="8" hidden="1">SCG Func #REF!</definedName>
    <definedName name="BExMQJSCDCUXDSNTD1B9LXMPUQ4T" localSheetId="1" hidden="1">SCG Func #REF!</definedName>
    <definedName name="BExMQJSCDCUXDSNTD1B9LXMPUQ4T" localSheetId="9" hidden="1">SCG Func #REF!</definedName>
    <definedName name="BExMQJSCDCUXDSNTD1B9LXMPUQ4T" hidden="1">SCG Func #REF!</definedName>
    <definedName name="BExMQRKWQ4GCVSBUJBM4509XR0I6" hidden="1">#REF!</definedName>
    <definedName name="BExMQZDFM6REC1CIHLIWOO0S42A2" localSheetId="6" hidden="1">SEU Func #REF!</definedName>
    <definedName name="BExMQZDFM6REC1CIHLIWOO0S42A2" localSheetId="8" hidden="1">SEU Func #REF!</definedName>
    <definedName name="BExMQZDFM6REC1CIHLIWOO0S42A2" localSheetId="1" hidden="1">SEU Func #REF!</definedName>
    <definedName name="BExMQZDFM6REC1CIHLIWOO0S42A2" localSheetId="9" hidden="1">SEU Func #REF!</definedName>
    <definedName name="BExMQZDFM6REC1CIHLIWOO0S42A2" hidden="1">SEU Func #REF!</definedName>
    <definedName name="BExMRKY9QK5LV0WQSEVF1NEPLY2I" localSheetId="6" hidden="1">SEU Driver by Func #REF!</definedName>
    <definedName name="BExMRKY9QK5LV0WQSEVF1NEPLY2I" localSheetId="8" hidden="1">SEU Driver by Func #REF!</definedName>
    <definedName name="BExMRKY9QK5LV0WQSEVF1NEPLY2I" localSheetId="1" hidden="1">SEU Driver by Func #REF!</definedName>
    <definedName name="BExMRKY9QK5LV0WQSEVF1NEPLY2I" localSheetId="9" hidden="1">SEU Driver by Func #REF!</definedName>
    <definedName name="BExMRKY9QK5LV0WQSEVF1NEPLY2I" hidden="1">SEU Driver by Func #REF!</definedName>
    <definedName name="BExO6129YAWMR7HOVBDF4LQNVP66" localSheetId="6" hidden="1">SEU Driver #REF!</definedName>
    <definedName name="BExO6129YAWMR7HOVBDF4LQNVP66" localSheetId="8" hidden="1">SEU Driver #REF!</definedName>
    <definedName name="BExO6129YAWMR7HOVBDF4LQNVP66" localSheetId="1" hidden="1">SEU Driver #REF!</definedName>
    <definedName name="BExO6129YAWMR7HOVBDF4LQNVP66" localSheetId="9" hidden="1">SEU Driver #REF!</definedName>
    <definedName name="BExO6129YAWMR7HOVBDF4LQNVP66" hidden="1">SEU Driver #REF!</definedName>
    <definedName name="BExO62441253JG7FUJDWJJSMTWPM" localSheetId="6" hidden="1">SEU Driver #REF!</definedName>
    <definedName name="BExO62441253JG7FUJDWJJSMTWPM" localSheetId="8" hidden="1">SEU Driver #REF!</definedName>
    <definedName name="BExO62441253JG7FUJDWJJSMTWPM" localSheetId="1" hidden="1">SEU Driver #REF!</definedName>
    <definedName name="BExO62441253JG7FUJDWJJSMTWPM" localSheetId="9" hidden="1">SEU Driver #REF!</definedName>
    <definedName name="BExO62441253JG7FUJDWJJSMTWPM" hidden="1">SEU Driver #REF!</definedName>
    <definedName name="BExO62PQIHHOY2AMT4DS5R4X2GDE" hidden="1">#REF!</definedName>
    <definedName name="BExO6FG76JG938WZ4VRW3DWP3453" hidden="1">#REF!</definedName>
    <definedName name="BExO7ZSNWDHCVH0VQ4UKOGZ520HS" localSheetId="6" hidden="1">SEU Func Comm by #REF!</definedName>
    <definedName name="BExO7ZSNWDHCVH0VQ4UKOGZ520HS" localSheetId="8" hidden="1">SEU Func Comm by #REF!</definedName>
    <definedName name="BExO7ZSNWDHCVH0VQ4UKOGZ520HS" localSheetId="1" hidden="1">SEU Func Comm by #REF!</definedName>
    <definedName name="BExO7ZSNWDHCVH0VQ4UKOGZ520HS" localSheetId="9" hidden="1">SEU Func Comm by #REF!</definedName>
    <definedName name="BExO7ZSNWDHCVH0VQ4UKOGZ520HS" hidden="1">SEU Func Comm by #REF!</definedName>
    <definedName name="BExO82SKFIERVB1ZNP4AC82M8YUP" hidden="1">#REF!</definedName>
    <definedName name="BExO955HS210TLM0L428N4017JNQ" hidden="1">#REF!</definedName>
    <definedName name="BExO9HAIWSP2HKRMYQK5HSJJRXB5" localSheetId="6" hidden="1">sdge Func #REF!</definedName>
    <definedName name="BExO9HAIWSP2HKRMYQK5HSJJRXB5" localSheetId="8" hidden="1">[0]!sdge Func #REF!</definedName>
    <definedName name="BExO9HAIWSP2HKRMYQK5HSJJRXB5" localSheetId="1" hidden="1">[0]!sdge Func #REF!</definedName>
    <definedName name="BExO9HAIWSP2HKRMYQK5HSJJRXB5" localSheetId="9" hidden="1">[0]!sdge Func #REF!</definedName>
    <definedName name="BExO9HAIWSP2HKRMYQK5HSJJRXB5" hidden="1">sdge Func #REF!</definedName>
    <definedName name="BExOBDGX77AE6KDSC3Q8QBAKF7OZ" localSheetId="6" hidden="1">SEU Driver #REF!</definedName>
    <definedName name="BExOBDGX77AE6KDSC3Q8QBAKF7OZ" localSheetId="8" hidden="1">SEU Driver #REF!</definedName>
    <definedName name="BExOBDGX77AE6KDSC3Q8QBAKF7OZ" localSheetId="1" hidden="1">SEU Driver #REF!</definedName>
    <definedName name="BExOBDGX77AE6KDSC3Q8QBAKF7OZ" localSheetId="9" hidden="1">SEU Driver #REF!</definedName>
    <definedName name="BExOBDGX77AE6KDSC3Q8QBAKF7OZ" hidden="1">SEU Driver #REF!</definedName>
    <definedName name="BExOCBHLUOJJ3UA543C0845URN9O" hidden="1">#REF!</definedName>
    <definedName name="BExOCYKA8C9LCJZ97HE642EHO6MV" hidden="1">#REF!</definedName>
    <definedName name="BExOCZ0IZA0NXKV7K1DZEZBNRTDZ" localSheetId="6" hidden="1">sdge Func #REF!</definedName>
    <definedName name="BExOCZ0IZA0NXKV7K1DZEZBNRTDZ" localSheetId="8" hidden="1">[0]!sdge Func #REF!</definedName>
    <definedName name="BExOCZ0IZA0NXKV7K1DZEZBNRTDZ" localSheetId="1" hidden="1">[0]!sdge Func #REF!</definedName>
    <definedName name="BExOCZ0IZA0NXKV7K1DZEZBNRTDZ" localSheetId="9" hidden="1">[0]!sdge Func #REF!</definedName>
    <definedName name="BExOCZ0IZA0NXKV7K1DZEZBNRTDZ" hidden="1">sdge Func #REF!</definedName>
    <definedName name="BExOECBC8K6R5WJMBKLK19FVPEIH" hidden="1">#REF!</definedName>
    <definedName name="BExOESNA0H1NRV4Z3HXFZAV6JNPO" localSheetId="6" hidden="1">SEU Driver by Func #REF!</definedName>
    <definedName name="BExOESNA0H1NRV4Z3HXFZAV6JNPO" localSheetId="8" hidden="1">SEU Driver by Func #REF!</definedName>
    <definedName name="BExOESNA0H1NRV4Z3HXFZAV6JNPO" localSheetId="1" hidden="1">SEU Driver by Func #REF!</definedName>
    <definedName name="BExOESNA0H1NRV4Z3HXFZAV6JNPO" localSheetId="9" hidden="1">SEU Driver by Func #REF!</definedName>
    <definedName name="BExOESNA0H1NRV4Z3HXFZAV6JNPO" hidden="1">SEU Driver by Func #REF!</definedName>
    <definedName name="BExOEWZU6X5T9E578SELNVKF8IT1" hidden="1">#REF!</definedName>
    <definedName name="BExOF6VWZ97OQ1MXBL3NB7Z9GHAD" localSheetId="6" hidden="1">SEU Func #REF!</definedName>
    <definedName name="BExOF6VWZ97OQ1MXBL3NB7Z9GHAD" localSheetId="8" hidden="1">SEU Func #REF!</definedName>
    <definedName name="BExOF6VWZ97OQ1MXBL3NB7Z9GHAD" localSheetId="1" hidden="1">SEU Func #REF!</definedName>
    <definedName name="BExOF6VWZ97OQ1MXBL3NB7Z9GHAD" localSheetId="9" hidden="1">SEU Func #REF!</definedName>
    <definedName name="BExOF6VWZ97OQ1MXBL3NB7Z9GHAD" hidden="1">SEU Func #REF!</definedName>
    <definedName name="BExOFNINR8MYGMZJAJWXQT3V0DRI" hidden="1">#REF!</definedName>
    <definedName name="BExOFYR5NL8NL19S6KEG4ONIU4H4" localSheetId="6" hidden="1">SEU Func Comm by #REF!</definedName>
    <definedName name="BExOFYR5NL8NL19S6KEG4ONIU4H4" localSheetId="8" hidden="1">SEU Func Comm by #REF!</definedName>
    <definedName name="BExOFYR5NL8NL19S6KEG4ONIU4H4" localSheetId="1" hidden="1">SEU Func Comm by #REF!</definedName>
    <definedName name="BExOFYR5NL8NL19S6KEG4ONIU4H4" localSheetId="9" hidden="1">SEU Func Comm by #REF!</definedName>
    <definedName name="BExOFYR5NL8NL19S6KEG4ONIU4H4" hidden="1">SEU Func Comm by #REF!</definedName>
    <definedName name="BExOG63K269Z3JX8RAXAOV5RFA6S" localSheetId="6" hidden="1">SEU Func Comm by #REF!</definedName>
    <definedName name="BExOG63K269Z3JX8RAXAOV5RFA6S" localSheetId="8" hidden="1">SEU Func Comm by #REF!</definedName>
    <definedName name="BExOG63K269Z3JX8RAXAOV5RFA6S" localSheetId="1" hidden="1">SEU Func Comm by #REF!</definedName>
    <definedName name="BExOG63K269Z3JX8RAXAOV5RFA6S" localSheetId="9" hidden="1">SEU Func Comm by #REF!</definedName>
    <definedName name="BExOG63K269Z3JX8RAXAOV5RFA6S" hidden="1">SEU Func Comm by #REF!</definedName>
    <definedName name="BExOG8HWP4K3ABV2RW47ERMG54WX" localSheetId="6" hidden="1">SEU Func #REF!</definedName>
    <definedName name="BExOG8HWP4K3ABV2RW47ERMG54WX" localSheetId="8" hidden="1">SEU Func #REF!</definedName>
    <definedName name="BExOG8HWP4K3ABV2RW47ERMG54WX" localSheetId="1" hidden="1">SEU Func #REF!</definedName>
    <definedName name="BExOG8HWP4K3ABV2RW47ERMG54WX" localSheetId="9" hidden="1">SEU Func #REF!</definedName>
    <definedName name="BExOG8HWP4K3ABV2RW47ERMG54WX" hidden="1">SEU Func #REF!</definedName>
    <definedName name="BExOGGL7DY6KAFJ3BT9C5DDB2DMN" hidden="1">#REF!</definedName>
    <definedName name="BExOHGUL493OFL92WUO5941UNVAF" hidden="1">#REF!</definedName>
    <definedName name="BExOJ4XVI6RIYLYK2Z74M5KI02TX" hidden="1">#REF!</definedName>
    <definedName name="BExOKB76IASP45CDFUS9NBC6S8ID" hidden="1">#REF!</definedName>
    <definedName name="BExOKCJURL6UU68VOLAM5OSCNJUV" localSheetId="6" hidden="1">sdge Func #REF!</definedName>
    <definedName name="BExOKCJURL6UU68VOLAM5OSCNJUV" localSheetId="8" hidden="1">[0]!sdge Func #REF!</definedName>
    <definedName name="BExOKCJURL6UU68VOLAM5OSCNJUV" localSheetId="1" hidden="1">[0]!sdge Func #REF!</definedName>
    <definedName name="BExOKCJURL6UU68VOLAM5OSCNJUV" localSheetId="9" hidden="1">[0]!sdge Func #REF!</definedName>
    <definedName name="BExOKCJURL6UU68VOLAM5OSCNJUV" hidden="1">sdge Func #REF!</definedName>
    <definedName name="BExOM0C3ZT7OZ02ETIUHWUYMX0RH" hidden="1">#REF!</definedName>
    <definedName name="BExONUPYFRBOE82K597FNCKB2HNV" localSheetId="6" hidden="1">SEU Func #REF!</definedName>
    <definedName name="BExONUPYFRBOE82K597FNCKB2HNV" localSheetId="8" hidden="1">SEU Func #REF!</definedName>
    <definedName name="BExONUPYFRBOE82K597FNCKB2HNV" localSheetId="1" hidden="1">SEU Func #REF!</definedName>
    <definedName name="BExONUPYFRBOE82K597FNCKB2HNV" localSheetId="9" hidden="1">SEU Func #REF!</definedName>
    <definedName name="BExONUPYFRBOE82K597FNCKB2HNV" hidden="1">SEU Func #REF!</definedName>
    <definedName name="BExOQAU418SOUHRKKHCQ7XH3N1UG" hidden="1">#REF!</definedName>
    <definedName name="BExQ2YIINOU9OPZUELI88344M3RN" localSheetId="6" hidden="1">SEU Driver by Func #REF!</definedName>
    <definedName name="BExQ2YIINOU9OPZUELI88344M3RN" localSheetId="8" hidden="1">SEU Driver by Func #REF!</definedName>
    <definedName name="BExQ2YIINOU9OPZUELI88344M3RN" localSheetId="1" hidden="1">SEU Driver by Func #REF!</definedName>
    <definedName name="BExQ2YIINOU9OPZUELI88344M3RN" localSheetId="9" hidden="1">SEU Driver by Func #REF!</definedName>
    <definedName name="BExQ2YIINOU9OPZUELI88344M3RN" hidden="1">SEU Driver by Func #REF!</definedName>
    <definedName name="BExQ3EZXMYF6SC2MDLM85CBCD7NU" localSheetId="6" hidden="1">SEU Func #REF!</definedName>
    <definedName name="BExQ3EZXMYF6SC2MDLM85CBCD7NU" localSheetId="8" hidden="1">SEU Func #REF!</definedName>
    <definedName name="BExQ3EZXMYF6SC2MDLM85CBCD7NU" localSheetId="1" hidden="1">SEU Func #REF!</definedName>
    <definedName name="BExQ3EZXMYF6SC2MDLM85CBCD7NU" localSheetId="9" hidden="1">SEU Func #REF!</definedName>
    <definedName name="BExQ3EZXMYF6SC2MDLM85CBCD7NU" hidden="1">SEU Func #REF!</definedName>
    <definedName name="BExQ3VMNX0N9RDUPVIRP8O2P94JM" hidden="1">#REF!</definedName>
    <definedName name="BExQ4MG9P145QUW5CV2HFKQNQIPD" localSheetId="6" hidden="1">SCG Func #REF!</definedName>
    <definedName name="BExQ4MG9P145QUW5CV2HFKQNQIPD" localSheetId="8" hidden="1">SCG Func #REF!</definedName>
    <definedName name="BExQ4MG9P145QUW5CV2HFKQNQIPD" localSheetId="1" hidden="1">SCG Func #REF!</definedName>
    <definedName name="BExQ4MG9P145QUW5CV2HFKQNQIPD" localSheetId="9" hidden="1">SCG Func #REF!</definedName>
    <definedName name="BExQ4MG9P145QUW5CV2HFKQNQIPD" hidden="1">SCG Func #REF!</definedName>
    <definedName name="BExQ4QNIBAMQ3SZ3YUJTHQ453ECA" localSheetId="6" hidden="1">sdge Func #REF!</definedName>
    <definedName name="BExQ4QNIBAMQ3SZ3YUJTHQ453ECA" localSheetId="8" hidden="1">[0]!sdge Func #REF!</definedName>
    <definedName name="BExQ4QNIBAMQ3SZ3YUJTHQ453ECA" localSheetId="1" hidden="1">[0]!sdge Func #REF!</definedName>
    <definedName name="BExQ4QNIBAMQ3SZ3YUJTHQ453ECA" localSheetId="9" hidden="1">[0]!sdge Func #REF!</definedName>
    <definedName name="BExQ4QNIBAMQ3SZ3YUJTHQ453ECA" hidden="1">sdge Func #REF!</definedName>
    <definedName name="BExQ51A9NLA2Z0BHSZ3HH003DUV6" hidden="1">#REF!</definedName>
    <definedName name="BExQ7H8Z4JZEKV7DKRN8IR7L8LN4" localSheetId="6" hidden="1">SEU Driver by Func #REF!</definedName>
    <definedName name="BExQ7H8Z4JZEKV7DKRN8IR7L8LN4" localSheetId="8" hidden="1">SEU Driver by Func #REF!</definedName>
    <definedName name="BExQ7H8Z4JZEKV7DKRN8IR7L8LN4" localSheetId="1" hidden="1">SEU Driver by Func #REF!</definedName>
    <definedName name="BExQ7H8Z4JZEKV7DKRN8IR7L8LN4" localSheetId="9" hidden="1">SEU Driver by Func #REF!</definedName>
    <definedName name="BExQ7H8Z4JZEKV7DKRN8IR7L8LN4" hidden="1">SEU Driver by Func #REF!</definedName>
    <definedName name="BExQ88OA9QG61T9Y6ICP4LHO80L4" hidden="1">#REF!</definedName>
    <definedName name="BExQ9P9MV7LZESESTQODI5LPS43P" hidden="1">#REF!</definedName>
    <definedName name="BExQAXMHIUFR2SXTYEOXH1IU7FI6" localSheetId="6" hidden="1">SEU Func #REF!</definedName>
    <definedName name="BExQAXMHIUFR2SXTYEOXH1IU7FI6" localSheetId="8" hidden="1">SEU Func #REF!</definedName>
    <definedName name="BExQAXMHIUFR2SXTYEOXH1IU7FI6" localSheetId="1" hidden="1">SEU Func #REF!</definedName>
    <definedName name="BExQAXMHIUFR2SXTYEOXH1IU7FI6" localSheetId="9" hidden="1">SEU Func #REF!</definedName>
    <definedName name="BExQAXMHIUFR2SXTYEOXH1IU7FI6" hidden="1">SEU Func #REF!</definedName>
    <definedName name="BExQB7O1191BXM70J8YLKLI37EI7" localSheetId="6" hidden="1">SEU Func #REF!</definedName>
    <definedName name="BExQB7O1191BXM70J8YLKLI37EI7" localSheetId="8" hidden="1">SEU Func #REF!</definedName>
    <definedName name="BExQB7O1191BXM70J8YLKLI37EI7" localSheetId="1" hidden="1">SEU Func #REF!</definedName>
    <definedName name="BExQB7O1191BXM70J8YLKLI37EI7" localSheetId="9" hidden="1">SEU Func #REF!</definedName>
    <definedName name="BExQB7O1191BXM70J8YLKLI37EI7" hidden="1">SEU Func #REF!</definedName>
    <definedName name="BExQBOG43NUN0YPBOQ9ELQJM1KK8" localSheetId="6" hidden="1">sdge Func #REF!</definedName>
    <definedName name="BExQBOG43NUN0YPBOQ9ELQJM1KK8" localSheetId="8" hidden="1">[0]!sdge Func #REF!</definedName>
    <definedName name="BExQBOG43NUN0YPBOQ9ELQJM1KK8" localSheetId="1" hidden="1">[0]!sdge Func #REF!</definedName>
    <definedName name="BExQBOG43NUN0YPBOQ9ELQJM1KK8" localSheetId="9" hidden="1">[0]!sdge Func #REF!</definedName>
    <definedName name="BExQBOG43NUN0YPBOQ9ELQJM1KK8" hidden="1">sdge Func #REF!</definedName>
    <definedName name="BExQBR56XC5DKOS6VWQSM0V1CNVK" hidden="1">#REF!</definedName>
    <definedName name="BExQBY1CRDVJQUXD8WTG2HO8S4YY" localSheetId="6" hidden="1">SEU Func #REF!</definedName>
    <definedName name="BExQBY1CRDVJQUXD8WTG2HO8S4YY" localSheetId="8" hidden="1">SEU Func #REF!</definedName>
    <definedName name="BExQBY1CRDVJQUXD8WTG2HO8S4YY" localSheetId="1" hidden="1">SEU Func #REF!</definedName>
    <definedName name="BExQBY1CRDVJQUXD8WTG2HO8S4YY" localSheetId="9" hidden="1">SEU Func #REF!</definedName>
    <definedName name="BExQBY1CRDVJQUXD8WTG2HO8S4YY" hidden="1">SEU Func #REF!</definedName>
    <definedName name="BExQC64OAI7X1A7H5G4EY9HZ49MV" hidden="1">#REF!</definedName>
    <definedName name="BExQE5B5LQBSIIOTCA2LXF6C3ENO" hidden="1">#REF!</definedName>
    <definedName name="BExQEVDU433T9XDHQ7UJZVO40LHJ" hidden="1">#REF!</definedName>
    <definedName name="BExQEZFE9D1COWE4NSUDYEGXJ4U1" hidden="1">#REF!</definedName>
    <definedName name="BExQF9M8VIR56ZOVRGEBOWN7GO00" localSheetId="6" hidden="1">SEU Func #REF!</definedName>
    <definedName name="BExQF9M8VIR56ZOVRGEBOWN7GO00" localSheetId="8" hidden="1">SEU Func #REF!</definedName>
    <definedName name="BExQF9M8VIR56ZOVRGEBOWN7GO00" localSheetId="1" hidden="1">SEU Func #REF!</definedName>
    <definedName name="BExQF9M8VIR56ZOVRGEBOWN7GO00" localSheetId="9" hidden="1">SEU Func #REF!</definedName>
    <definedName name="BExQF9M8VIR56ZOVRGEBOWN7GO00" hidden="1">SEU Func #REF!</definedName>
    <definedName name="BExQFJNSW29Z2GQS47388QSKTAUO" localSheetId="6" hidden="1">SCG Func #REF!</definedName>
    <definedName name="BExQFJNSW29Z2GQS47388QSKTAUO" localSheetId="8" hidden="1">SCG Func #REF!</definedName>
    <definedName name="BExQFJNSW29Z2GQS47388QSKTAUO" localSheetId="1" hidden="1">SCG Func #REF!</definedName>
    <definedName name="BExQFJNSW29Z2GQS47388QSKTAUO" localSheetId="9" hidden="1">SCG Func #REF!</definedName>
    <definedName name="BExQFJNSW29Z2GQS47388QSKTAUO" hidden="1">SCG Func #REF!</definedName>
    <definedName name="BExQJCMBSTIP2LZ3JXXJL7FSJSS8" hidden="1">#REF!</definedName>
    <definedName name="BExS1THRUXZ3XVPW1XBQ0VHO9XZG" hidden="1">#REF!</definedName>
    <definedName name="BExS2AFAU71CEY0E9IAK4MDRPQDP" localSheetId="6" hidden="1">SEU Driver #REF!</definedName>
    <definedName name="BExS2AFAU71CEY0E9IAK4MDRPQDP" localSheetId="8" hidden="1">SEU Driver #REF!</definedName>
    <definedName name="BExS2AFAU71CEY0E9IAK4MDRPQDP" localSheetId="1" hidden="1">SEU Driver #REF!</definedName>
    <definedName name="BExS2AFAU71CEY0E9IAK4MDRPQDP" localSheetId="9" hidden="1">SEU Driver #REF!</definedName>
    <definedName name="BExS2AFAU71CEY0E9IAK4MDRPQDP" hidden="1">SEU Driver #REF!</definedName>
    <definedName name="BExS2LD0JHQATS4KKDF08NLIQEAN" hidden="1">#REF!</definedName>
    <definedName name="BExS71EJ95OT904Y464LA98EUX0O" localSheetId="6" hidden="1">SEU Driver #REF!</definedName>
    <definedName name="BExS71EJ95OT904Y464LA98EUX0O" localSheetId="8" hidden="1">SEU Driver #REF!</definedName>
    <definedName name="BExS71EJ95OT904Y464LA98EUX0O" localSheetId="1" hidden="1">SEU Driver #REF!</definedName>
    <definedName name="BExS71EJ95OT904Y464LA98EUX0O" localSheetId="9" hidden="1">SEU Driver #REF!</definedName>
    <definedName name="BExS71EJ95OT904Y464LA98EUX0O" hidden="1">SEU Driver #REF!</definedName>
    <definedName name="BExS92J2YMOU1BT56VOUDKZDW6A0" hidden="1">#REF!</definedName>
    <definedName name="BExSA9360W0NPEKNF7C3CR2BIF43" hidden="1">#REF!</definedName>
    <definedName name="BExSB1UZKPUMJUW88VY9HKCP4CFU" localSheetId="6" hidden="1">SEU Func #REF!</definedName>
    <definedName name="BExSB1UZKPUMJUW88VY9HKCP4CFU" localSheetId="8" hidden="1">SEU Func #REF!</definedName>
    <definedName name="BExSB1UZKPUMJUW88VY9HKCP4CFU" localSheetId="1" hidden="1">SEU Func #REF!</definedName>
    <definedName name="BExSB1UZKPUMJUW88VY9HKCP4CFU" localSheetId="9" hidden="1">SEU Func #REF!</definedName>
    <definedName name="BExSB1UZKPUMJUW88VY9HKCP4CFU" hidden="1">SEU Func #REF!</definedName>
    <definedName name="BExSE38VOP5A8ZMOW0LCZQMB29NN" localSheetId="6" hidden="1">SEU Driver by Func #REF!</definedName>
    <definedName name="BExSE38VOP5A8ZMOW0LCZQMB29NN" localSheetId="8" hidden="1">SEU Driver by Func #REF!</definedName>
    <definedName name="BExSE38VOP5A8ZMOW0LCZQMB29NN" localSheetId="1" hidden="1">SEU Driver by Func #REF!</definedName>
    <definedName name="BExSE38VOP5A8ZMOW0LCZQMB29NN" localSheetId="9" hidden="1">SEU Driver by Func #REF!</definedName>
    <definedName name="BExSE38VOP5A8ZMOW0LCZQMB29NN" hidden="1">SEU Driver by Func #REF!</definedName>
    <definedName name="BExSEAAHYKQPG6QN01IQZ5CUBS2K" hidden="1">#REF!</definedName>
    <definedName name="BExSFSJAMB7T9SL3A6XQO78A30PE" localSheetId="6" hidden="1">SEU Driver #REF!</definedName>
    <definedName name="BExSFSJAMB7T9SL3A6XQO78A30PE" localSheetId="8" hidden="1">SEU Driver #REF!</definedName>
    <definedName name="BExSFSJAMB7T9SL3A6XQO78A30PE" localSheetId="1" hidden="1">SEU Driver #REF!</definedName>
    <definedName name="BExSFSJAMB7T9SL3A6XQO78A30PE" localSheetId="9" hidden="1">SEU Driver #REF!</definedName>
    <definedName name="BExSFSJAMB7T9SL3A6XQO78A30PE" hidden="1">SEU Driver #REF!</definedName>
    <definedName name="BExSFY2ZNJ80BO8WBGH184HA98EK" localSheetId="6" hidden="1">SEU Func #REF!</definedName>
    <definedName name="BExSFY2ZNJ80BO8WBGH184HA98EK" localSheetId="8" hidden="1">SEU Func #REF!</definedName>
    <definedName name="BExSFY2ZNJ80BO8WBGH184HA98EK" localSheetId="1" hidden="1">SEU Func #REF!</definedName>
    <definedName name="BExSFY2ZNJ80BO8WBGH184HA98EK" localSheetId="9" hidden="1">SEU Func #REF!</definedName>
    <definedName name="BExSFY2ZNJ80BO8WBGH184HA98EK" hidden="1">SEU Func #REF!</definedName>
    <definedName name="BExTVC7NJZ78QFKT4X882RHJ46GJ" localSheetId="6" hidden="1">SEU Func #REF!</definedName>
    <definedName name="BExTVC7NJZ78QFKT4X882RHJ46GJ" localSheetId="8" hidden="1">SEU Func #REF!</definedName>
    <definedName name="BExTVC7NJZ78QFKT4X882RHJ46GJ" localSheetId="1" hidden="1">SEU Func #REF!</definedName>
    <definedName name="BExTVC7NJZ78QFKT4X882RHJ46GJ" localSheetId="9" hidden="1">SEU Func #REF!</definedName>
    <definedName name="BExTVC7NJZ78QFKT4X882RHJ46GJ" hidden="1">SEU Func #REF!</definedName>
    <definedName name="BExTWFX7M4DNJT01LA4G7CYKCU8O" hidden="1">#REF!</definedName>
    <definedName name="BExTXJS8SUGI8GKGKFEGIVUS6NL5" hidden="1">#REF!</definedName>
    <definedName name="BExTY2D1TYFKUGMS9CNKOTKEUAUO" localSheetId="6" hidden="1">SEU Driver by Func #REF!</definedName>
    <definedName name="BExTY2D1TYFKUGMS9CNKOTKEUAUO" localSheetId="8" hidden="1">SEU Driver by Func #REF!</definedName>
    <definedName name="BExTY2D1TYFKUGMS9CNKOTKEUAUO" localSheetId="1" hidden="1">SEU Driver by Func #REF!</definedName>
    <definedName name="BExTY2D1TYFKUGMS9CNKOTKEUAUO" localSheetId="9" hidden="1">SEU Driver by Func #REF!</definedName>
    <definedName name="BExTY2D1TYFKUGMS9CNKOTKEUAUO" hidden="1">SEU Driver by Func #REF!</definedName>
    <definedName name="BExTYSL89HCHPV90LUSU3GFH5JUK" localSheetId="6" hidden="1">SEU Func #REF!</definedName>
    <definedName name="BExTYSL89HCHPV90LUSU3GFH5JUK" localSheetId="8" hidden="1">SEU Func #REF!</definedName>
    <definedName name="BExTYSL89HCHPV90LUSU3GFH5JUK" localSheetId="1" hidden="1">SEU Func #REF!</definedName>
    <definedName name="BExTYSL89HCHPV90LUSU3GFH5JUK" localSheetId="9" hidden="1">SEU Func #REF!</definedName>
    <definedName name="BExTYSL89HCHPV90LUSU3GFH5JUK" hidden="1">SEU Func #REF!</definedName>
    <definedName name="BExTZEWYX1YUP70BVYTBFGUX1SQE" localSheetId="6" hidden="1">SEU Driver by Func #REF!</definedName>
    <definedName name="BExTZEWYX1YUP70BVYTBFGUX1SQE" localSheetId="8" hidden="1">SEU Driver by Func #REF!</definedName>
    <definedName name="BExTZEWYX1YUP70BVYTBFGUX1SQE" localSheetId="1" hidden="1">SEU Driver by Func #REF!</definedName>
    <definedName name="BExTZEWYX1YUP70BVYTBFGUX1SQE" localSheetId="9" hidden="1">SEU Driver by Func #REF!</definedName>
    <definedName name="BExTZEWYX1YUP70BVYTBFGUX1SQE" hidden="1">SEU Driver by Func #REF!</definedName>
    <definedName name="BExU084V35HGS6L43SZTIDZFNNC1" hidden="1">#REF!</definedName>
    <definedName name="BExU1D71KFUC0C17OR6QOTK3HJJE" hidden="1">#REF!</definedName>
    <definedName name="BExU1JHM6ANRZOKY36E119FJC4EE" localSheetId="6" hidden="1">SEU Func #REF!</definedName>
    <definedName name="BExU1JHM6ANRZOKY36E119FJC4EE" localSheetId="8" hidden="1">SEU Func #REF!</definedName>
    <definedName name="BExU1JHM6ANRZOKY36E119FJC4EE" localSheetId="1" hidden="1">SEU Func #REF!</definedName>
    <definedName name="BExU1JHM6ANRZOKY36E119FJC4EE" localSheetId="9" hidden="1">SEU Func #REF!</definedName>
    <definedName name="BExU1JHM6ANRZOKY36E119FJC4EE" hidden="1">SEU Func #REF!</definedName>
    <definedName name="BExU28NRZOCQA8U63F8AUJ1Y7FK3" localSheetId="6" hidden="1">SEU Driver by Func #REF!</definedName>
    <definedName name="BExU28NRZOCQA8U63F8AUJ1Y7FK3" localSheetId="8" hidden="1">SEU Driver by Func #REF!</definedName>
    <definedName name="BExU28NRZOCQA8U63F8AUJ1Y7FK3" localSheetId="1" hidden="1">SEU Driver by Func #REF!</definedName>
    <definedName name="BExU28NRZOCQA8U63F8AUJ1Y7FK3" localSheetId="9" hidden="1">SEU Driver by Func #REF!</definedName>
    <definedName name="BExU28NRZOCQA8U63F8AUJ1Y7FK3" hidden="1">SEU Driver by Func #REF!</definedName>
    <definedName name="BExU2DWP9UIV3GEL4Y02T4MV2ORF" localSheetId="6" hidden="1">SCG Func #REF!</definedName>
    <definedName name="BExU2DWP9UIV3GEL4Y02T4MV2ORF" localSheetId="8" hidden="1">SCG Func #REF!</definedName>
    <definedName name="BExU2DWP9UIV3GEL4Y02T4MV2ORF" localSheetId="1" hidden="1">SCG Func #REF!</definedName>
    <definedName name="BExU2DWP9UIV3GEL4Y02T4MV2ORF" localSheetId="9" hidden="1">SCG Func #REF!</definedName>
    <definedName name="BExU2DWP9UIV3GEL4Y02T4MV2ORF" hidden="1">SCG Func #REF!</definedName>
    <definedName name="BExU2F3W26ICAF3HJW9RPFGOKBR0" localSheetId="6" hidden="1">SEU Func #REF!</definedName>
    <definedName name="BExU2F3W26ICAF3HJW9RPFGOKBR0" localSheetId="8" hidden="1">SEU Func #REF!</definedName>
    <definedName name="BExU2F3W26ICAF3HJW9RPFGOKBR0" localSheetId="1" hidden="1">SEU Func #REF!</definedName>
    <definedName name="BExU2F3W26ICAF3HJW9RPFGOKBR0" localSheetId="9" hidden="1">SEU Func #REF!</definedName>
    <definedName name="BExU2F3W26ICAF3HJW9RPFGOKBR0" hidden="1">SEU Func #REF!</definedName>
    <definedName name="BExU31L47ZK7KE115K9FAOPVEQGD" hidden="1">#REF!</definedName>
    <definedName name="BExU3UYBXUBGYEE98K4TRVKL7FUB" localSheetId="6" hidden="1">SEU Func #REF!</definedName>
    <definedName name="BExU3UYBXUBGYEE98K4TRVKL7FUB" localSheetId="8" hidden="1">SEU Func #REF!</definedName>
    <definedName name="BExU3UYBXUBGYEE98K4TRVKL7FUB" localSheetId="1" hidden="1">SEU Func #REF!</definedName>
    <definedName name="BExU3UYBXUBGYEE98K4TRVKL7FUB" localSheetId="9" hidden="1">SEU Func #REF!</definedName>
    <definedName name="BExU3UYBXUBGYEE98K4TRVKL7FUB" hidden="1">SEU Func #REF!</definedName>
    <definedName name="BExU43CFUF0V3VK8GVI1Y949580S" hidden="1">#REF!</definedName>
    <definedName name="BExU56LU0ARL1LXF13CWGDIA0IN2" localSheetId="6" hidden="1">SEU Func #REF!</definedName>
    <definedName name="BExU56LU0ARL1LXF13CWGDIA0IN2" localSheetId="8" hidden="1">SEU Func #REF!</definedName>
    <definedName name="BExU56LU0ARL1LXF13CWGDIA0IN2" localSheetId="1" hidden="1">SEU Func #REF!</definedName>
    <definedName name="BExU56LU0ARL1LXF13CWGDIA0IN2" localSheetId="9" hidden="1">SEU Func #REF!</definedName>
    <definedName name="BExU56LU0ARL1LXF13CWGDIA0IN2" hidden="1">SEU Func #REF!</definedName>
    <definedName name="BExU5D78KSITYXG7VXZWPLK5G4N1" localSheetId="6" hidden="1">SEU Func Comm by #REF!</definedName>
    <definedName name="BExU5D78KSITYXG7VXZWPLK5G4N1" localSheetId="8" hidden="1">SEU Func Comm by #REF!</definedName>
    <definedName name="BExU5D78KSITYXG7VXZWPLK5G4N1" localSheetId="1" hidden="1">SEU Func Comm by #REF!</definedName>
    <definedName name="BExU5D78KSITYXG7VXZWPLK5G4N1" localSheetId="9" hidden="1">SEU Func Comm by #REF!</definedName>
    <definedName name="BExU5D78KSITYXG7VXZWPLK5G4N1" hidden="1">SEU Func Comm by #REF!</definedName>
    <definedName name="BExU7DA1VML3K8MECQFN7LISYU1X" localSheetId="6" hidden="1">sdge Func #REF!</definedName>
    <definedName name="BExU7DA1VML3K8MECQFN7LISYU1X" localSheetId="8" hidden="1">[0]!sdge Func #REF!</definedName>
    <definedName name="BExU7DA1VML3K8MECQFN7LISYU1X" localSheetId="1" hidden="1">[0]!sdge Func #REF!</definedName>
    <definedName name="BExU7DA1VML3K8MECQFN7LISYU1X" localSheetId="9" hidden="1">[0]!sdge Func #REF!</definedName>
    <definedName name="BExU7DA1VML3K8MECQFN7LISYU1X" hidden="1">sdge Func #REF!</definedName>
    <definedName name="BExU7QM3TKX82E55OPIJYI4ORP5C" localSheetId="6" hidden="1">SEU Driver #REF!</definedName>
    <definedName name="BExU7QM3TKX82E55OPIJYI4ORP5C" localSheetId="8" hidden="1">SEU Driver #REF!</definedName>
    <definedName name="BExU7QM3TKX82E55OPIJYI4ORP5C" localSheetId="1" hidden="1">SEU Driver #REF!</definedName>
    <definedName name="BExU7QM3TKX82E55OPIJYI4ORP5C" localSheetId="9" hidden="1">SEU Driver #REF!</definedName>
    <definedName name="BExU7QM3TKX82E55OPIJYI4ORP5C" hidden="1">SEU Driver #REF!</definedName>
    <definedName name="BExU8OMN749NYEAOHVZEJ8P8DMPH" localSheetId="6" hidden="1">SCG Func #REF!</definedName>
    <definedName name="BExU8OMN749NYEAOHVZEJ8P8DMPH" localSheetId="8" hidden="1">SCG Func #REF!</definedName>
    <definedName name="BExU8OMN749NYEAOHVZEJ8P8DMPH" localSheetId="1" hidden="1">SCG Func #REF!</definedName>
    <definedName name="BExU8OMN749NYEAOHVZEJ8P8DMPH" localSheetId="9" hidden="1">SCG Func #REF!</definedName>
    <definedName name="BExU8OMN749NYEAOHVZEJ8P8DMPH" hidden="1">SCG Func #REF!</definedName>
    <definedName name="BExUAK7MK6RBQT5QZEERWMC3TKOK" hidden="1">#REF!</definedName>
    <definedName name="BExUC20BWOTFQRDYY9IQ2FW6VB71" hidden="1">#REF!</definedName>
    <definedName name="BExUD77T5KGV1KMCMJKLTUEIUBOT" hidden="1">#REF!</definedName>
    <definedName name="BExVQLKII6YMTL20HLVTBTSXKPRG" localSheetId="6" hidden="1">SEU Func #REF!</definedName>
    <definedName name="BExVQLKII6YMTL20HLVTBTSXKPRG" localSheetId="8" hidden="1">SEU Func #REF!</definedName>
    <definedName name="BExVQLKII6YMTL20HLVTBTSXKPRG" localSheetId="1" hidden="1">SEU Func #REF!</definedName>
    <definedName name="BExVQLKII6YMTL20HLVTBTSXKPRG" localSheetId="9" hidden="1">SEU Func #REF!</definedName>
    <definedName name="BExVQLKII6YMTL20HLVTBTSXKPRG" hidden="1">SEU Func #REF!</definedName>
    <definedName name="BExVR1GBDWIUZT0CFSN1CU5XTQHZ" localSheetId="6" hidden="1">SEU Driver #REF!</definedName>
    <definedName name="BExVR1GBDWIUZT0CFSN1CU5XTQHZ" localSheetId="8" hidden="1">SEU Driver #REF!</definedName>
    <definedName name="BExVR1GBDWIUZT0CFSN1CU5XTQHZ" localSheetId="1" hidden="1">SEU Driver #REF!</definedName>
    <definedName name="BExVR1GBDWIUZT0CFSN1CU5XTQHZ" localSheetId="9" hidden="1">SEU Driver #REF!</definedName>
    <definedName name="BExVR1GBDWIUZT0CFSN1CU5XTQHZ" hidden="1">SEU Driver #REF!</definedName>
    <definedName name="BExVS0O0VVK0BLMC0WX8X4S7H30F" hidden="1">#REF!</definedName>
    <definedName name="BExVSX6LRY95YK28YB787Z62GSU8" localSheetId="6" hidden="1">SEU Func Comm by #REF!</definedName>
    <definedName name="BExVSX6LRY95YK28YB787Z62GSU8" localSheetId="8" hidden="1">SEU Func Comm by #REF!</definedName>
    <definedName name="BExVSX6LRY95YK28YB787Z62GSU8" localSheetId="1" hidden="1">SEU Func Comm by #REF!</definedName>
    <definedName name="BExVSX6LRY95YK28YB787Z62GSU8" localSheetId="9" hidden="1">SEU Func Comm by #REF!</definedName>
    <definedName name="BExVSX6LRY95YK28YB787Z62GSU8" hidden="1">SEU Func Comm by #REF!</definedName>
    <definedName name="BExVTUR2AONP0W51JBNV7ULISXSW" localSheetId="6" hidden="1">SEU Driver by Func #REF!</definedName>
    <definedName name="BExVTUR2AONP0W51JBNV7ULISXSW" localSheetId="8" hidden="1">SEU Driver by Func #REF!</definedName>
    <definedName name="BExVTUR2AONP0W51JBNV7ULISXSW" localSheetId="1" hidden="1">SEU Driver by Func #REF!</definedName>
    <definedName name="BExVTUR2AONP0W51JBNV7ULISXSW" localSheetId="9" hidden="1">SEU Driver by Func #REF!</definedName>
    <definedName name="BExVTUR2AONP0W51JBNV7ULISXSW" hidden="1">SEU Driver by Func #REF!</definedName>
    <definedName name="BExVVUTVHOGT5W5F5S9FSPT85DME" hidden="1">#REF!</definedName>
    <definedName name="BExVWG3ZF46Q1Y5LMBY96EBCWCTQ" localSheetId="6" hidden="1">SCG Func #REF!</definedName>
    <definedName name="BExVWG3ZF46Q1Y5LMBY96EBCWCTQ" localSheetId="8" hidden="1">SCG Func #REF!</definedName>
    <definedName name="BExVWG3ZF46Q1Y5LMBY96EBCWCTQ" localSheetId="1" hidden="1">SCG Func #REF!</definedName>
    <definedName name="BExVWG3ZF46Q1Y5LMBY96EBCWCTQ" localSheetId="9" hidden="1">SCG Func #REF!</definedName>
    <definedName name="BExVWG3ZF46Q1Y5LMBY96EBCWCTQ" hidden="1">SCG Func #REF!</definedName>
    <definedName name="BExVZ2IIM7NJ0FNJL35T3IPB09RQ" localSheetId="6" hidden="1">SEU Driver #REF!</definedName>
    <definedName name="BExVZ2IIM7NJ0FNJL35T3IPB09RQ" localSheetId="8" hidden="1">SEU Driver #REF!</definedName>
    <definedName name="BExVZ2IIM7NJ0FNJL35T3IPB09RQ" localSheetId="1" hidden="1">SEU Driver #REF!</definedName>
    <definedName name="BExVZ2IIM7NJ0FNJL35T3IPB09RQ" localSheetId="9" hidden="1">SEU Driver #REF!</definedName>
    <definedName name="BExVZ2IIM7NJ0FNJL35T3IPB09RQ" hidden="1">SEU Driver #REF!</definedName>
    <definedName name="BExVZ7B4Y2NRBJYTDLC11BS9VK05" hidden="1">#REF!</definedName>
    <definedName name="BExW008AIXVYFYRH2P1XAEE5ZU3C" hidden="1">#REF!</definedName>
    <definedName name="BExW0A4CKTF6KCT8SOA5JRPCFGFB" hidden="1">#REF!</definedName>
    <definedName name="BExW24NI3G8UBLYOJI2IFS2TXOQH" localSheetId="6" hidden="1">SEU Func Comm by #REF!</definedName>
    <definedName name="BExW24NI3G8UBLYOJI2IFS2TXOQH" localSheetId="8" hidden="1">SEU Func Comm by #REF!</definedName>
    <definedName name="BExW24NI3G8UBLYOJI2IFS2TXOQH" localSheetId="1" hidden="1">SEU Func Comm by #REF!</definedName>
    <definedName name="BExW24NI3G8UBLYOJI2IFS2TXOQH" localSheetId="9" hidden="1">SEU Func Comm by #REF!</definedName>
    <definedName name="BExW24NI3G8UBLYOJI2IFS2TXOQH" hidden="1">SEU Func Comm by #REF!</definedName>
    <definedName name="BExW3L3P8RSX64V6RKZLOXJJQFKC" localSheetId="6" hidden="1">SCG Func #REF!</definedName>
    <definedName name="BExW3L3P8RSX64V6RKZLOXJJQFKC" localSheetId="8" hidden="1">SCG Func #REF!</definedName>
    <definedName name="BExW3L3P8RSX64V6RKZLOXJJQFKC" localSheetId="1" hidden="1">SCG Func #REF!</definedName>
    <definedName name="BExW3L3P8RSX64V6RKZLOXJJQFKC" localSheetId="9" hidden="1">SCG Func #REF!</definedName>
    <definedName name="BExW3L3P8RSX64V6RKZLOXJJQFKC" hidden="1">SCG Func #REF!</definedName>
    <definedName name="BExW4D4FK90WK8SV70U0TLK56AQQ" hidden="1">#REF!</definedName>
    <definedName name="BExW4GVDF15W6U853J2AE9P3JPTT" hidden="1">#REF!</definedName>
    <definedName name="BExW4IYQQUG2B3RR295564UDF92W" hidden="1">#REF!</definedName>
    <definedName name="BExW4XI448RO1HRW7T507VP4GJTR" localSheetId="6" hidden="1">SEU Driver by Func #REF!</definedName>
    <definedName name="BExW4XI448RO1HRW7T507VP4GJTR" localSheetId="8" hidden="1">SEU Driver by Func #REF!</definedName>
    <definedName name="BExW4XI448RO1HRW7T507VP4GJTR" localSheetId="1" hidden="1">SEU Driver by Func #REF!</definedName>
    <definedName name="BExW4XI448RO1HRW7T507VP4GJTR" localSheetId="9" hidden="1">SEU Driver by Func #REF!</definedName>
    <definedName name="BExW4XI448RO1HRW7T507VP4GJTR" hidden="1">SEU Driver by Func #REF!</definedName>
    <definedName name="BExW5852TSTSER7SLK4K2SCHR7OI" localSheetId="6" hidden="1">SEU Driver by Func #REF!</definedName>
    <definedName name="BExW5852TSTSER7SLK4K2SCHR7OI" localSheetId="8" hidden="1">SEU Driver by Func #REF!</definedName>
    <definedName name="BExW5852TSTSER7SLK4K2SCHR7OI" localSheetId="1" hidden="1">SEU Driver by Func #REF!</definedName>
    <definedName name="BExW5852TSTSER7SLK4K2SCHR7OI" localSheetId="9" hidden="1">SEU Driver by Func #REF!</definedName>
    <definedName name="BExW5852TSTSER7SLK4K2SCHR7OI" hidden="1">SEU Driver by Func #REF!</definedName>
    <definedName name="BExW5DU3OT1XDXRYH812SSKSXGYZ" localSheetId="6" hidden="1">SEU Func #REF!</definedName>
    <definedName name="BExW5DU3OT1XDXRYH812SSKSXGYZ" localSheetId="8" hidden="1">SEU Func #REF!</definedName>
    <definedName name="BExW5DU3OT1XDXRYH812SSKSXGYZ" localSheetId="1" hidden="1">SEU Func #REF!</definedName>
    <definedName name="BExW5DU3OT1XDXRYH812SSKSXGYZ" localSheetId="9" hidden="1">SEU Func #REF!</definedName>
    <definedName name="BExW5DU3OT1XDXRYH812SSKSXGYZ" hidden="1">SEU Func #REF!</definedName>
    <definedName name="BExW5KA49ULVKQYGWVHCIO5NLJH7" localSheetId="6" hidden="1">SEU Func #REF!</definedName>
    <definedName name="BExW5KA49ULVKQYGWVHCIO5NLJH7" localSheetId="8" hidden="1">SEU Func #REF!</definedName>
    <definedName name="BExW5KA49ULVKQYGWVHCIO5NLJH7" localSheetId="1" hidden="1">SEU Func #REF!</definedName>
    <definedName name="BExW5KA49ULVKQYGWVHCIO5NLJH7" localSheetId="9" hidden="1">SEU Func #REF!</definedName>
    <definedName name="BExW5KA49ULVKQYGWVHCIO5NLJH7" hidden="1">SEU Func #REF!</definedName>
    <definedName name="BExW7R3NRPHWT1H6S9GFSWLTPPUX" localSheetId="6" hidden="1">SEU Func #REF!</definedName>
    <definedName name="BExW7R3NRPHWT1H6S9GFSWLTPPUX" localSheetId="8" hidden="1">SEU Func #REF!</definedName>
    <definedName name="BExW7R3NRPHWT1H6S9GFSWLTPPUX" localSheetId="1" hidden="1">SEU Func #REF!</definedName>
    <definedName name="BExW7R3NRPHWT1H6S9GFSWLTPPUX" localSheetId="9" hidden="1">SEU Func #REF!</definedName>
    <definedName name="BExW7R3NRPHWT1H6S9GFSWLTPPUX" hidden="1">SEU Func #REF!</definedName>
    <definedName name="BExW7SG4VF01KVUX3XETXJ0WWXBB" localSheetId="6" hidden="1">SEU Func Comm by #REF!</definedName>
    <definedName name="BExW7SG4VF01KVUX3XETXJ0WWXBB" localSheetId="8" hidden="1">SEU Func Comm by #REF!</definedName>
    <definedName name="BExW7SG4VF01KVUX3XETXJ0WWXBB" localSheetId="1" hidden="1">SEU Func Comm by #REF!</definedName>
    <definedName name="BExW7SG4VF01KVUX3XETXJ0WWXBB" localSheetId="9" hidden="1">SEU Func Comm by #REF!</definedName>
    <definedName name="BExW7SG4VF01KVUX3XETXJ0WWXBB" hidden="1">SEU Func Comm by #REF!</definedName>
    <definedName name="BExW8MPWKRBZZMXL13XW0M8MVU6A" hidden="1">#REF!</definedName>
    <definedName name="BExXMMY7K9SSUZ9P15Q89ZHBQCF8" localSheetId="6" hidden="1">SEU Func Comm by #REF!</definedName>
    <definedName name="BExXMMY7K9SSUZ9P15Q89ZHBQCF8" localSheetId="8" hidden="1">SEU Func Comm by #REF!</definedName>
    <definedName name="BExXMMY7K9SSUZ9P15Q89ZHBQCF8" localSheetId="1" hidden="1">SEU Func Comm by #REF!</definedName>
    <definedName name="BExXMMY7K9SSUZ9P15Q89ZHBQCF8" localSheetId="9" hidden="1">SEU Func Comm by #REF!</definedName>
    <definedName name="BExXMMY7K9SSUZ9P15Q89ZHBQCF8" hidden="1">SEU Func Comm by #REF!</definedName>
    <definedName name="BExXN6QAKZ8C2F980ATAL486VR2V" localSheetId="6" hidden="1">SEU Driver by Func #REF!</definedName>
    <definedName name="BExXN6QAKZ8C2F980ATAL486VR2V" localSheetId="8" hidden="1">SEU Driver by Func #REF!</definedName>
    <definedName name="BExXN6QAKZ8C2F980ATAL486VR2V" localSheetId="1" hidden="1">SEU Driver by Func #REF!</definedName>
    <definedName name="BExXN6QAKZ8C2F980ATAL486VR2V" localSheetId="9" hidden="1">SEU Driver by Func #REF!</definedName>
    <definedName name="BExXN6QAKZ8C2F980ATAL486VR2V" hidden="1">SEU Driver by Func #REF!</definedName>
    <definedName name="BExXODFQWNNQHXCPLVEYEY4VOBS7" hidden="1">#REF!</definedName>
    <definedName name="BExXOS9R341ND4H1POY8R4EQJ7SO" hidden="1">#REF!</definedName>
    <definedName name="BExXUAIVBR3PR1QHJCUT03VW15Z3" hidden="1">#REF!</definedName>
    <definedName name="BExXXLSZ3ABSM127FWVROEVGA4AY" hidden="1">#REF!</definedName>
    <definedName name="BExXXZ52JFPBQNR4WBNEGUSKAOTN" localSheetId="6" hidden="1">SEU Driver by Func #REF!</definedName>
    <definedName name="BExXXZ52JFPBQNR4WBNEGUSKAOTN" localSheetId="8" hidden="1">SEU Driver by Func #REF!</definedName>
    <definedName name="BExXXZ52JFPBQNR4WBNEGUSKAOTN" localSheetId="1" hidden="1">SEU Driver by Func #REF!</definedName>
    <definedName name="BExXXZ52JFPBQNR4WBNEGUSKAOTN" localSheetId="9" hidden="1">SEU Driver by Func #REF!</definedName>
    <definedName name="BExXXZ52JFPBQNR4WBNEGUSKAOTN" hidden="1">SEU Driver by Func #REF!</definedName>
    <definedName name="BExY0ECOZIOI49PB8W7AR8VPFOVW" hidden="1">#REF!</definedName>
    <definedName name="BExY0PL7UNAVZO1W5HALLPRU9V5X" hidden="1">#REF!</definedName>
    <definedName name="BExY28VU0NLLDWJFKP6DNWTZ559K" localSheetId="6" hidden="1">sdge Func #REF!</definedName>
    <definedName name="BExY28VU0NLLDWJFKP6DNWTZ559K" localSheetId="8" hidden="1">[0]!sdge Func #REF!</definedName>
    <definedName name="BExY28VU0NLLDWJFKP6DNWTZ559K" localSheetId="1" hidden="1">[0]!sdge Func #REF!</definedName>
    <definedName name="BExY28VU0NLLDWJFKP6DNWTZ559K" localSheetId="9" hidden="1">[0]!sdge Func #REF!</definedName>
    <definedName name="BExY28VU0NLLDWJFKP6DNWTZ559K" hidden="1">sdge Func #REF!</definedName>
    <definedName name="BExY2BVVO6QDY0L06G3J0MSGEXD8" localSheetId="6" hidden="1">sdge Func #REF!</definedName>
    <definedName name="BExY2BVVO6QDY0L06G3J0MSGEXD8" localSheetId="8" hidden="1">[0]!sdge Func #REF!</definedName>
    <definedName name="BExY2BVVO6QDY0L06G3J0MSGEXD8" localSheetId="1" hidden="1">[0]!sdge Func #REF!</definedName>
    <definedName name="BExY2BVVO6QDY0L06G3J0MSGEXD8" localSheetId="9" hidden="1">[0]!sdge Func #REF!</definedName>
    <definedName name="BExY2BVVO6QDY0L06G3J0MSGEXD8" hidden="1">sdge Func #REF!</definedName>
    <definedName name="BExY3SXH7FESHTF7PBA3OYIXDH41" hidden="1">#REF!</definedName>
    <definedName name="BExY48TCAQ2A1XRZ3RVHC0U8VYKQ" localSheetId="6" hidden="1">SEU Func Comm by #REF!</definedName>
    <definedName name="BExY48TCAQ2A1XRZ3RVHC0U8VYKQ" localSheetId="8" hidden="1">SEU Func Comm by #REF!</definedName>
    <definedName name="BExY48TCAQ2A1XRZ3RVHC0U8VYKQ" localSheetId="1" hidden="1">SEU Func Comm by #REF!</definedName>
    <definedName name="BExY48TCAQ2A1XRZ3RVHC0U8VYKQ" localSheetId="9" hidden="1">SEU Func Comm by #REF!</definedName>
    <definedName name="BExY48TCAQ2A1XRZ3RVHC0U8VYKQ" hidden="1">SEU Func Comm by #REF!</definedName>
    <definedName name="BExY58MMH9D4SBZCD1RWGTYBRDM8" hidden="1">#REF!</definedName>
    <definedName name="BExY65LH73RB4VC5HW4RHGQ2KU8G" hidden="1">#REF!</definedName>
    <definedName name="BExZJQJI3TXMZTVPYBBJ0JI1C5LL" hidden="1">#REF!</definedName>
    <definedName name="BExZLBC2PT5BA4MTL92QWIJ2AGNH" localSheetId="6" hidden="1">SCG Func #REF!</definedName>
    <definedName name="BExZLBC2PT5BA4MTL92QWIJ2AGNH" localSheetId="8" hidden="1">SCG Func #REF!</definedName>
    <definedName name="BExZLBC2PT5BA4MTL92QWIJ2AGNH" localSheetId="1" hidden="1">SCG Func #REF!</definedName>
    <definedName name="BExZLBC2PT5BA4MTL92QWIJ2AGNH" localSheetId="9" hidden="1">SCG Func #REF!</definedName>
    <definedName name="BExZLBC2PT5BA4MTL92QWIJ2AGNH" hidden="1">SCG Func #REF!</definedName>
    <definedName name="BExZLUD4NEJMBSGQ93R045ELX10G" localSheetId="6" hidden="1">SEU Driver #REF!</definedName>
    <definedName name="BExZLUD4NEJMBSGQ93R045ELX10G" localSheetId="8" hidden="1">SEU Driver #REF!</definedName>
    <definedName name="BExZLUD4NEJMBSGQ93R045ELX10G" localSheetId="1" hidden="1">SEU Driver #REF!</definedName>
    <definedName name="BExZLUD4NEJMBSGQ93R045ELX10G" localSheetId="9" hidden="1">SEU Driver #REF!</definedName>
    <definedName name="BExZLUD4NEJMBSGQ93R045ELX10G" hidden="1">SEU Driver #REF!</definedName>
    <definedName name="BExZMQKY0YONB7YBTBQZH62T9MSU" localSheetId="6" hidden="1">sdge Func #REF!</definedName>
    <definedName name="BExZMQKY0YONB7YBTBQZH62T9MSU" localSheetId="8" hidden="1">[0]!sdge Func #REF!</definedName>
    <definedName name="BExZMQKY0YONB7YBTBQZH62T9MSU" localSheetId="1" hidden="1">[0]!sdge Func #REF!</definedName>
    <definedName name="BExZMQKY0YONB7YBTBQZH62T9MSU" localSheetId="9" hidden="1">[0]!sdge Func #REF!</definedName>
    <definedName name="BExZMQKY0YONB7YBTBQZH62T9MSU" hidden="1">sdge Func #REF!</definedName>
    <definedName name="BExZNSN8EOTXU3NPY0CH5POL7VHK" localSheetId="6" hidden="1">sdge Func #REF!</definedName>
    <definedName name="BExZNSN8EOTXU3NPY0CH5POL7VHK" localSheetId="8" hidden="1">[0]!sdge Func #REF!</definedName>
    <definedName name="BExZNSN8EOTXU3NPY0CH5POL7VHK" localSheetId="1" hidden="1">[0]!sdge Func #REF!</definedName>
    <definedName name="BExZNSN8EOTXU3NPY0CH5POL7VHK" localSheetId="9" hidden="1">[0]!sdge Func #REF!</definedName>
    <definedName name="BExZNSN8EOTXU3NPY0CH5POL7VHK" hidden="1">sdge Func #REF!</definedName>
    <definedName name="BExZO0FQOS0A6MKLLZK71QNUN7MD" hidden="1">#REF!</definedName>
    <definedName name="BExZOHYVOLL7CEQKABKO256H0X5I" localSheetId="6" hidden="1">SEU Func #REF!</definedName>
    <definedName name="BExZOHYVOLL7CEQKABKO256H0X5I" localSheetId="8" hidden="1">SEU Func #REF!</definedName>
    <definedName name="BExZOHYVOLL7CEQKABKO256H0X5I" localSheetId="1" hidden="1">SEU Func #REF!</definedName>
    <definedName name="BExZOHYVOLL7CEQKABKO256H0X5I" localSheetId="9" hidden="1">SEU Func #REF!</definedName>
    <definedName name="BExZOHYVOLL7CEQKABKO256H0X5I" hidden="1">SEU Func #REF!</definedName>
    <definedName name="BExZP0UN89BUO3PISTBCWGLIZFUK" hidden="1">#REF!</definedName>
    <definedName name="BExZPEC5D2VVMMZUD002LXWG8LR9" hidden="1">#REF!</definedName>
    <definedName name="BExZPPVI1XTMHMZCVAPNZF9PF7DJ" hidden="1">#REF!</definedName>
    <definedName name="BExZQ85NBN2EU2ZRQLIZ0PVW0MYW" hidden="1">#REF!</definedName>
    <definedName name="BExZQTL645FGXAGZN3H0JZRQ7LUR" hidden="1">#REF!</definedName>
    <definedName name="BExZRE478DWX5VCA7IGKSI1B7GXR" hidden="1">#REF!</definedName>
    <definedName name="BExZRHK6WKHBZAZ1OYTJ21PDV8ZA" localSheetId="6" hidden="1">sdge Func #REF!</definedName>
    <definedName name="BExZRHK6WKHBZAZ1OYTJ21PDV8ZA" localSheetId="8" hidden="1">[0]!sdge Func #REF!</definedName>
    <definedName name="BExZRHK6WKHBZAZ1OYTJ21PDV8ZA" localSheetId="1" hidden="1">[0]!sdge Func #REF!</definedName>
    <definedName name="BExZRHK6WKHBZAZ1OYTJ21PDV8ZA" localSheetId="9" hidden="1">[0]!sdge Func #REF!</definedName>
    <definedName name="BExZRHK6WKHBZAZ1OYTJ21PDV8ZA" hidden="1">sdge Func #REF!</definedName>
    <definedName name="BExZSK81EL5HVZ4OMYKFQTE2AHH7" localSheetId="6" hidden="1">SCG Func #REF!</definedName>
    <definedName name="BExZSK81EL5HVZ4OMYKFQTE2AHH7" localSheetId="8" hidden="1">SCG Func #REF!</definedName>
    <definedName name="BExZSK81EL5HVZ4OMYKFQTE2AHH7" localSheetId="1" hidden="1">SCG Func #REF!</definedName>
    <definedName name="BExZSK81EL5HVZ4OMYKFQTE2AHH7" localSheetId="9" hidden="1">SCG Func #REF!</definedName>
    <definedName name="BExZSK81EL5HVZ4OMYKFQTE2AHH7" hidden="1">SCG Func #REF!</definedName>
    <definedName name="BExZUMEF5J9HDYPW4B9JV6QZPKSU" hidden="1">#REF!</definedName>
    <definedName name="BExZVLREJY54J4EBQ1LYNA2L5TBI" hidden="1">#REF!</definedName>
    <definedName name="BExZWF4UI7RVJ13R324EGACALMPV" localSheetId="6" hidden="1">SEU Func #REF!</definedName>
    <definedName name="BExZWF4UI7RVJ13R324EGACALMPV" localSheetId="8" hidden="1">SEU Func #REF!</definedName>
    <definedName name="BExZWF4UI7RVJ13R324EGACALMPV" localSheetId="1" hidden="1">SEU Func #REF!</definedName>
    <definedName name="BExZWF4UI7RVJ13R324EGACALMPV" localSheetId="9" hidden="1">SEU Func #REF!</definedName>
    <definedName name="BExZWF4UI7RVJ13R324EGACALMPV" hidden="1">SEU Func #REF!</definedName>
    <definedName name="BExZXBSVAPBHW1XT1TBS81NYDSMU" localSheetId="6" hidden="1">SEU Driver by Func #REF!</definedName>
    <definedName name="BExZXBSVAPBHW1XT1TBS81NYDSMU" localSheetId="8" hidden="1">SEU Driver by Func #REF!</definedName>
    <definedName name="BExZXBSVAPBHW1XT1TBS81NYDSMU" localSheetId="1" hidden="1">SEU Driver by Func #REF!</definedName>
    <definedName name="BExZXBSVAPBHW1XT1TBS81NYDSMU" localSheetId="9" hidden="1">SEU Driver by Func #REF!</definedName>
    <definedName name="BExZXBSVAPBHW1XT1TBS81NYDSMU" hidden="1">SEU Driver by Func #REF!</definedName>
    <definedName name="BExZXC901CXXL8R9X8S9WEQN00CY" localSheetId="6" hidden="1">sdge Func #REF!</definedName>
    <definedName name="BExZXC901CXXL8R9X8S9WEQN00CY" localSheetId="8" hidden="1">[0]!sdge Func #REF!</definedName>
    <definedName name="BExZXC901CXXL8R9X8S9WEQN00CY" localSheetId="1" hidden="1">[0]!sdge Func #REF!</definedName>
    <definedName name="BExZXC901CXXL8R9X8S9WEQN00CY" localSheetId="9" hidden="1">[0]!sdge Func #REF!</definedName>
    <definedName name="BExZXC901CXXL8R9X8S9WEQN00CY" hidden="1">sdge Func #REF!</definedName>
    <definedName name="BExZXFJNR29TXZ23G7D8IOQKJC6N" hidden="1">#REF!</definedName>
    <definedName name="BExZXW12MHM5C60916XT6CZRSL4I" localSheetId="6" hidden="1">SEU Func #REF!</definedName>
    <definedName name="BExZXW12MHM5C60916XT6CZRSL4I" localSheetId="8" hidden="1">SEU Func #REF!</definedName>
    <definedName name="BExZXW12MHM5C60916XT6CZRSL4I" localSheetId="1" hidden="1">SEU Func #REF!</definedName>
    <definedName name="BExZXW12MHM5C60916XT6CZRSL4I" localSheetId="9" hidden="1">SEU Func #REF!</definedName>
    <definedName name="BExZXW12MHM5C60916XT6CZRSL4I" hidden="1">SEU Func #REF!</definedName>
    <definedName name="BExZZSYK2WCS5ZY430FJ0E56O3BG" localSheetId="6" hidden="1">SCG Func #REF!</definedName>
    <definedName name="BExZZSYK2WCS5ZY430FJ0E56O3BG" localSheetId="8" hidden="1">SCG Func #REF!</definedName>
    <definedName name="BExZZSYK2WCS5ZY430FJ0E56O3BG" localSheetId="1" hidden="1">SCG Func #REF!</definedName>
    <definedName name="BExZZSYK2WCS5ZY430FJ0E56O3BG" localSheetId="9" hidden="1">SCG Func #REF!</definedName>
    <definedName name="BExZZSYK2WCS5ZY430FJ0E56O3BG" hidden="1">SCG Func #REF!</definedName>
    <definedName name="BFEE">#REF!</definedName>
    <definedName name="BG_Del" hidden="1">15</definedName>
    <definedName name="BG_Ins" hidden="1">4</definedName>
    <definedName name="BG_Mod" hidden="1">6</definedName>
    <definedName name="BillDeterm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MARGIN_1">#REF!</definedName>
    <definedName name="BMARGIN_12">#REF!</definedName>
    <definedName name="BMARGIN_2">#REF!</definedName>
    <definedName name="BMARGIN_3">#REF!</definedName>
    <definedName name="BMARGIN_4">#REF!</definedName>
    <definedName name="BMARGIN_5">#REF!</definedName>
    <definedName name="BMARGIN_6">#REF!</definedName>
    <definedName name="BMARGIN_7">#REF!</definedName>
    <definedName name="BMARGIN_8">#REF!</definedName>
    <definedName name="BMARGIN_9">#REF!</definedName>
    <definedName name="BookLife">#REF!</definedName>
    <definedName name="BROKER">#REF!</definedName>
    <definedName name="BS">#REF!</definedName>
    <definedName name="BS_1">#REF!</definedName>
    <definedName name="BS_2">#REF!</definedName>
    <definedName name="BS_3">#REF!</definedName>
    <definedName name="BS_4">#REF!</definedName>
    <definedName name="BSAcct">#REF!</definedName>
    <definedName name="BSBal">#REF!</definedName>
    <definedName name="Bscrptold" localSheetId="6" hidden="1">{#N/A,#N/A,FALSE,"Valuation";#N/A,#N/A,FALSE,"Inputs";#N/A,#N/A,FALSE,"Financial Statements";#N/A,#N/A,FALSE,"MLP Impact";#N/A,#N/A,FALSE,"Revenues"}</definedName>
    <definedName name="Bscrptold" hidden="1">{#N/A,#N/A,FALSE,"Valuation";#N/A,#N/A,FALSE,"Inputs";#N/A,#N/A,FALSE,"Financial Statements";#N/A,#N/A,FALSE,"MLP Impact";#N/A,#N/A,FALSE,"Revenues"}</definedName>
    <definedName name="BSDesc">#REF!</definedName>
    <definedName name="bsentity">#REF!</definedName>
    <definedName name="Bsheet">#REF!</definedName>
    <definedName name="BSLIN">#REF!</definedName>
    <definedName name="Btu">#REF!</definedName>
    <definedName name="Btu_Factor">#REF!</definedName>
    <definedName name="CALC" localSheetId="5">#REF!</definedName>
    <definedName name="CALC">#REF!</definedName>
    <definedName name="cancel" localSheetId="6" hidden="1">{"PARTNERS CAPITAL STMT",#N/A,FALSE,"Partners Capital"}</definedName>
    <definedName name="cancel" hidden="1">{"PARTNERS CAPITAL STMT",#N/A,FALSE,"Partners Capital"}</definedName>
    <definedName name="cancel2" localSheetId="6" hidden="1">{"PNLProjDL",#N/A,FALSE,"PROJCO";"PNLParDL",#N/A,FALSE,"Parent"}</definedName>
    <definedName name="cancel2" hidden="1">{"PNLProjDL",#N/A,FALSE,"PROJCO";"PNLParDL",#N/A,FALSE,"Parent"}</definedName>
    <definedName name="cancel3" localSheetId="6" hidden="1">{"Summary",#N/A,FALSE,"MICMULT";"Income Statement",#N/A,FALSE,"MICMULT";"Cash Flows",#N/A,FALSE,"MICMULT"}</definedName>
    <definedName name="cancel3" hidden="1">{"Summary",#N/A,FALSE,"MICMULT";"Income Statement",#N/A,FALSE,"MICMULT";"Cash Flows",#N/A,FALSE,"MICMULT"}</definedName>
    <definedName name="cap" localSheetId="5" hidden="1">{#N/A,#N/A,FALSE,"Jul";#N/A,#N/A,FALSE,"August";#N/A,#N/A,FALSE,"Sep-YTD"}</definedName>
    <definedName name="cap" localSheetId="6" hidden="1">{#N/A,#N/A,FALSE,"Jul";#N/A,#N/A,FALSE,"August";#N/A,#N/A,FALSE,"Sep-YTD"}</definedName>
    <definedName name="cap" hidden="1">{#N/A,#N/A,FALSE,"Jul";#N/A,#N/A,FALSE,"August";#N/A,#N/A,FALSE,"Sep-YTD"}</definedName>
    <definedName name="Cap_Structure" localSheetId="5">#REF!</definedName>
    <definedName name="Cap_Structure">#REF!</definedName>
    <definedName name="CapDetails">#REF!</definedName>
    <definedName name="CapEsc">#REF!</definedName>
    <definedName name="CAPEX_No_AFUDC_OM">#REF!</definedName>
    <definedName name="capexentity">#REF!</definedName>
    <definedName name="CapIntRate">#REF!</definedName>
    <definedName name="capitalizedinterest" localSheetId="5">#REF!</definedName>
    <definedName name="capitalizedinterest">#REF!</definedName>
    <definedName name="CARE">#REF!</definedName>
    <definedName name="CARE_Update">#REF!</definedName>
    <definedName name="CARE02">#REF!</definedName>
    <definedName name="Cash">#REF!</definedName>
    <definedName name="CAT.251">#REF!</definedName>
    <definedName name="CAT.254">#REF!</definedName>
    <definedName name="CAT.255">#REF!</definedName>
    <definedName name="CAT.267">#REF!</definedName>
    <definedName name="CAT165COFTE">#REF!</definedName>
    <definedName name="CAT165COHR">#REF!</definedName>
    <definedName name="CAT165CON">#REF!</definedName>
    <definedName name="CAT165CONHR">#REF!</definedName>
    <definedName name="CAT165LAB">#REF!</definedName>
    <definedName name="CAT165NL">#REF!</definedName>
    <definedName name="category">#REF!</definedName>
    <definedName name="caulking">#REF!</definedName>
    <definedName name="cb_sChart1614BE3B_opts" hidden="1">"1, 1, 1, False, 2, False, False, , 0, False, False, 1, 1"</definedName>
    <definedName name="cb_sChart1614FAD0_opts" hidden="1">"1, 5, 1, False, 2, False, False, , 0, False, False, 1, 1"</definedName>
    <definedName name="cb_sChart1614FBC3_opts" hidden="1">"1, 4, 1, False, 2, False, False, , 0, False, False, 1, 1"</definedName>
    <definedName name="cb_sChart1614FC71_opts" hidden="1">"1, 1, 1, False, 2, False, False, , 0, False, False, 1, 1"</definedName>
    <definedName name="cb_sChart1614FCFC_opts" hidden="1">"1, 1, 1, False, 2, False, False, , 0, False, False, 1, 1"</definedName>
    <definedName name="cb_sChart161505D8_opts" hidden="1">"1, 3, 1, False, 2, False, False, , 0, False, False, 1, 1"</definedName>
    <definedName name="cb_sChart17C2CA30_opts" hidden="1">"1, 10, 1, False, 2, False, False, , 0, False, False, 1, 1"</definedName>
    <definedName name="cb_sChart17C30E0D_opts" hidden="1">"1, 5, 1, False, 2, False, False, , 0, False, False, 1, 1"</definedName>
    <definedName name="cb_sChart17C31270_opts" hidden="1">"1, 3, 1, False, 2, False, False, , 0, False, False, 1, 1"</definedName>
    <definedName name="CBMultiplier">#REF!</definedName>
    <definedName name="CBWorkbookPriority" hidden="1">-21190210</definedName>
    <definedName name="cc" localSheetId="5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" localSheetId="6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CC">#REF!</definedName>
    <definedName name="ccc" localSheetId="6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c" localSheetId="5" hidden="1">{"variance_page",#N/A,FALSE,"template"}</definedName>
    <definedName name="cccc" localSheetId="6" hidden="1">{"variance_page",#N/A,FALSE,"template"}</definedName>
    <definedName name="cccc" hidden="1">{"variance_page",#N/A,FALSE,"template"}</definedName>
    <definedName name="ccccccc" localSheetId="5" hidden="1">{"SourcesUses",#N/A,TRUE,#N/A;"TransOverview",#N/A,TRUE,"CFMODEL"}</definedName>
    <definedName name="ccccccc" localSheetId="6" hidden="1">{"SourcesUses",#N/A,TRUE,#N/A;"TransOverview",#N/A,TRUE,"CFMODEL"}</definedName>
    <definedName name="ccccccc" hidden="1">{"SourcesUses",#N/A,TRUE,#N/A;"TransOverview",#N/A,TRUE,"CFMODEL"}</definedName>
    <definedName name="ccccccccccccccc" localSheetId="5" hidden="1">{"SourcesUses",#N/A,TRUE,"FundsFlow";"TransOverview",#N/A,TRUE,"FundsFlow"}</definedName>
    <definedName name="ccccccccccccccc" localSheetId="6" hidden="1">{"SourcesUses",#N/A,TRUE,"FundsFlow";"TransOverview",#N/A,TRUE,"FundsFlow"}</definedName>
    <definedName name="ccccccccccccccc" hidden="1">{"SourcesUses",#N/A,TRUE,"FundsFlow";"TransOverview",#N/A,TRUE,"FundsFlow"}</definedName>
    <definedName name="CCMAP">#REF!</definedName>
    <definedName name="CCSI">#REF!</definedName>
    <definedName name="CCSI_AMTS">#REF!</definedName>
    <definedName name="CCTR">#REF!</definedName>
    <definedName name="cctr_dept">#REF!</definedName>
    <definedName name="CELE">#REF!</definedName>
    <definedName name="CEMADRTA">#REF!</definedName>
    <definedName name="centralAC">#REF!</definedName>
    <definedName name="CF_2">#REF!</definedName>
    <definedName name="CF_3">#REF!</definedName>
    <definedName name="CF_4">#REF!</definedName>
    <definedName name="cfentity">#REF!</definedName>
    <definedName name="Chris">#REF!</definedName>
    <definedName name="chrystal" localSheetId="6" hidden="1">{#N/A,#N/A,TRUE,"Consolidated";#N/A,#N/A,TRUE,"Admin";#N/A,#N/A,TRUE,"Express";#N/A,#N/A,TRUE,"Other";#N/A,#N/A,TRUE,"Platte";#N/A,#N/A,TRUE,"Cajun"}</definedName>
    <definedName name="chrystal" hidden="1">{#N/A,#N/A,TRUE,"Consolidated";#N/A,#N/A,TRUE,"Admin";#N/A,#N/A,TRUE,"Express";#N/A,#N/A,TRUE,"Other";#N/A,#N/A,TRUE,"Platte";#N/A,#N/A,TRUE,"Cajun"}</definedName>
    <definedName name="CIMtrCnt">#REF!</definedName>
    <definedName name="CIPDC_EP">#REF!</definedName>
    <definedName name="CIQWBGuid" hidden="1">"7c96c7cf-efe6-4c45-8c91-6a2d0bf113bf"</definedName>
    <definedName name="Class_Life_ADR">#REF!</definedName>
    <definedName name="Class_Life_MACRS">#REF!</definedName>
    <definedName name="CM_ADJ">#REF!</definedName>
    <definedName name="CMLBR">#REF!</definedName>
    <definedName name="cmlbr2">#REF!</definedName>
    <definedName name="CMNLB">#REF!</definedName>
    <definedName name="CO_CCTRS">#REF!</definedName>
    <definedName name="CO2cost">#REF!</definedName>
    <definedName name="CO2perGallon">#REF!</definedName>
    <definedName name="CO2perMWh">#REF!</definedName>
    <definedName name="CoCode">#REF!</definedName>
    <definedName name="Cog_G_30">#REF!</definedName>
    <definedName name="Col_ABC">#REF!</definedName>
    <definedName name="ColumnRanges.C1">#REF!</definedName>
    <definedName name="ColumnRanges.C10">#REF!</definedName>
    <definedName name="ColumnRanges.C11">#REF!</definedName>
    <definedName name="ColumnRanges.C12">#REF!</definedName>
    <definedName name="ColumnRanges.C2">#REF!</definedName>
    <definedName name="ColumnRanges.C3">#REF!</definedName>
    <definedName name="ColumnRanges.C4">#REF!</definedName>
    <definedName name="ColumnRanges.C5">#REF!</definedName>
    <definedName name="ColumnRanges.C6">#REF!</definedName>
    <definedName name="ColumnRanges.C7">#REF!</definedName>
    <definedName name="ColumnRanges.C8">#REF!</definedName>
    <definedName name="ColumnRanges.C9">#REF!</definedName>
    <definedName name="ColumnRanges.CPageMeta">#REF!</definedName>
    <definedName name="ColumnRanges.CRowHeading">#REF!</definedName>
    <definedName name="ColumnRanges.CTot">#REF!</definedName>
    <definedName name="ComAFUDC">#REF!</definedName>
    <definedName name="Company">#REF!</definedName>
    <definedName name="CompanyColumn" localSheetId="5">#REF!</definedName>
    <definedName name="CompanyColumn">#REF!</definedName>
    <definedName name="CompanyList" localSheetId="5">#REF!</definedName>
    <definedName name="CompanyList">#REF!</definedName>
    <definedName name="CompanyStart" localSheetId="5">#REF!</definedName>
    <definedName name="CompanyStart">#REF!</definedName>
    <definedName name="compltold" localSheetId="6" hidden="1">{#N/A,#N/A,FALSE,"VOLUMES";#N/A,#N/A,FALSE,"REVENUES";#N/A,#N/A,FALSE,"VALUATION"}</definedName>
    <definedName name="compltold" hidden="1">{#N/A,#N/A,FALSE,"VOLUMES";#N/A,#N/A,FALSE,"REVENUES";#N/A,#N/A,FALSE,"VALUATION"}</definedName>
    <definedName name="ConsolidationRange" localSheetId="5">#REF!</definedName>
    <definedName name="ConsolidationRange">#REF!</definedName>
    <definedName name="ContOH">#REF!</definedName>
    <definedName name="CORE_CST">#REF!</definedName>
    <definedName name="CoreCI">#REF!</definedName>
    <definedName name="corp" localSheetId="5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" localSheetId="5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S" localSheetId="5">#REF!</definedName>
    <definedName name="COS">#REF!</definedName>
    <definedName name="COSRRMA">#REF!</definedName>
    <definedName name="COSTAX" localSheetId="5">#REF!</definedName>
    <definedName name="COSTAX">#REF!</definedName>
    <definedName name="costofcommon" localSheetId="5">#REF!</definedName>
    <definedName name="costofcommon">#REF!</definedName>
    <definedName name="costofdebt" localSheetId="5">#REF!</definedName>
    <definedName name="costofdebt">#REF!</definedName>
    <definedName name="costofpreferred" localSheetId="5">#REF!</definedName>
    <definedName name="costofpreferred">#REF!</definedName>
    <definedName name="CostperLostHour">#REF!</definedName>
    <definedName name="Costs">#REF!</definedName>
    <definedName name="costspend" localSheetId="6" hidden="1">{#N/A,#N/A,FALSE,"PIPE-FAC";#N/A,#N/A,FALSE,"PIPE-FAC"}</definedName>
    <definedName name="costspend" hidden="1">{#N/A,#N/A,FALSE,"PIPE-FAC";#N/A,#N/A,FALSE,"PIPE-FAC"}</definedName>
    <definedName name="CPC">#REF!</definedName>
    <definedName name="CPI_factors">#REF!</definedName>
    <definedName name="CreditRating">#REF!</definedName>
    <definedName name="CreditStats" hidden="1">#REF!</definedName>
    <definedName name="_xlnm.Criteria" localSheetId="5">#REF!</definedName>
    <definedName name="_xlnm.Criteria">#REF!</definedName>
    <definedName name="Criteria_MI">#REF!</definedName>
    <definedName name="CRM" localSheetId="6" hidden="1">{#N/A,#N/A,FALSE,"Title Page"}</definedName>
    <definedName name="CRM" hidden="1">{#N/A,#N/A,FALSE,"Title Page"}</definedName>
    <definedName name="CSHFLW" localSheetId="5">#REF!</definedName>
    <definedName name="CSHFLW">#REF!</definedName>
    <definedName name="CSIPDC_EP">#REF!</definedName>
    <definedName name="CTHRS">#REF!</definedName>
    <definedName name="Cube">#REF!</definedName>
    <definedName name="current">#REF!</definedName>
    <definedName name="CURRENT_MONTH">#REF!</definedName>
    <definedName name="CurrentCWIPforJohnTbl2" localSheetId="5">#REF!</definedName>
    <definedName name="CurrentCWIPforJohnTbl2">#REF!</definedName>
    <definedName name="CurrentDimensionReference">#REF!</definedName>
    <definedName name="Cushion_BV">#REF!</definedName>
    <definedName name="Cushion_WR">#REF!</definedName>
    <definedName name="CX_TEMP2">#REF!</definedName>
    <definedName name="d" localSheetId="5" hidden="1">{"SourcesUses",#N/A,TRUE,#N/A;"TransOverview",#N/A,TRUE,"CFMODEL"}</definedName>
    <definedName name="d" hidden="1">{"SourcesUses",#N/A,TRUE,#N/A;"TransOverview",#N/A,TRUE,"CFMODEL"}</definedName>
    <definedName name="d_2" localSheetId="5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addy" localSheetId="5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" localSheetId="6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partment">#REF!</definedName>
    <definedName name="daphne" localSheetId="5" hidden="1">{#N/A,#N/A,FALSE,"Jul";#N/A,#N/A,FALSE,"August";#N/A,#N/A,FALSE,"Sep-YTD"}</definedName>
    <definedName name="daphne" localSheetId="6" hidden="1">{#N/A,#N/A,FALSE,"Jul";#N/A,#N/A,FALSE,"August";#N/A,#N/A,FALSE,"Sep-YTD"}</definedName>
    <definedName name="daphne" hidden="1">{#N/A,#N/A,FALSE,"Jul";#N/A,#N/A,FALSE,"August";#N/A,#N/A,FALSE,"Sep-YTD"}</definedName>
    <definedName name="DAT1_BJ" localSheetId="6">#REF!</definedName>
    <definedName name="DAT1_BJ">#REF!</definedName>
    <definedName name="DATA">#REF!</definedName>
    <definedName name="DATA_01" hidden="1">#REF!</definedName>
    <definedName name="DATA1" localSheetId="5">#REF!</definedName>
    <definedName name="DATA1">#REF!</definedName>
    <definedName name="DATA10" localSheetId="5">#REF!</definedName>
    <definedName name="DATA10">#REF!</definedName>
    <definedName name="DATA11" localSheetId="6">#REF!</definedName>
    <definedName name="DATA11">#REF!</definedName>
    <definedName name="DATA12" localSheetId="5">#REF!</definedName>
    <definedName name="DATA12">#REF!</definedName>
    <definedName name="DATA13" localSheetId="5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199" localSheetId="5">#REF!</definedName>
    <definedName name="DATA199">#REF!</definedName>
    <definedName name="DATA2" localSheetId="5">#REF!</definedName>
    <definedName name="DATA2">#REF!</definedName>
    <definedName name="DATA20">#REF!</definedName>
    <definedName name="DATA21">#REF!</definedName>
    <definedName name="DATA22">#REF!</definedName>
    <definedName name="DATA3" localSheetId="5">#REF!</definedName>
    <definedName name="DATA3">#REF!</definedName>
    <definedName name="DATA4" localSheetId="5">#REF!</definedName>
    <definedName name="DATA4">#REF!</definedName>
    <definedName name="DATA5" localSheetId="5">#REF!</definedName>
    <definedName name="DATA5">#REF!</definedName>
    <definedName name="DATA6" localSheetId="5">#REF!</definedName>
    <definedName name="DATA6">#REF!</definedName>
    <definedName name="DATA7" localSheetId="5">#REF!</definedName>
    <definedName name="DATA7">#REF!</definedName>
    <definedName name="DATA8" localSheetId="5">#REF!</definedName>
    <definedName name="DATA8">#REF!</definedName>
    <definedName name="DATA9" localSheetId="5">#REF!</definedName>
    <definedName name="DATA9">#REF!</definedName>
    <definedName name="_xlnm.Database">#REF!</definedName>
    <definedName name="DataOrigin" localSheetId="5" hidden="1">#REF!</definedName>
    <definedName name="DataOrigin" hidden="1">#REF!</definedName>
    <definedName name="date">OFFSET(#REF!,0,0,#REF!,1)</definedName>
    <definedName name="DateRangePrice" hidden="1">OFFSET(#REF!,5,0,COUNTA(#REF!)-COUNTA(#REF!),1)</definedName>
    <definedName name="DateRangePriceMain" hidden="1">#REF!</definedName>
    <definedName name="dbo_RO_Misc_SSD_USS">#REF!</definedName>
    <definedName name="dbo_RO_O_M_USS_NSS">#REF!</definedName>
    <definedName name="DCHART4" hidden="1">#REF!</definedName>
    <definedName name="dd" localSheetId="5" hidden="1">{"Income Statement",#N/A,FALSE,"CFMODEL";"Balance Sheet",#N/A,FALSE,"CFMODEL"}</definedName>
    <definedName name="dd" localSheetId="6" hidden="1">{"Income Statement",#N/A,FALSE,"CFMODEL";"Balance Sheet",#N/A,FALSE,"CFMODEL"}</definedName>
    <definedName name="dd" hidden="1">{"Income Statement",#N/A,FALSE,"CFMODEL";"Balance Sheet",#N/A,FALSE,"CFMODEL"}</definedName>
    <definedName name="ddd" localSheetId="5" hidden="1">{"SourcesUses",#N/A,TRUE,#N/A;"TransOverview",#N/A,TRUE,"CFMODEL"}</definedName>
    <definedName name="ddd" hidden="1">{"SourcesUses",#N/A,TRUE,#N/A;"TransOverview",#N/A,TRUE,"CFMODEL"}</definedName>
    <definedName name="ddd_1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ddd_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ddd_2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ddd_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dddd" localSheetId="5" hidden="1">#REF!</definedName>
    <definedName name="dddd" localSheetId="6" hidden="1">#REF!</definedName>
    <definedName name="dddd" hidden="1">{"SourcesUses",#N/A,TRUE,"CFMODEL";"TransOverview",#N/A,TRUE,"CFMODEL"}</definedName>
    <definedName name="ddddddd" localSheetId="6" hidden="1">{#N/A,#N/A,TRUE,"Gas EO Rpt Page1";#N/A,#N/A,TRUE,"Gas EO Rpt Page 1A";#N/A,#N/A,TRUE,"Gas EO Rpt Page 1B";#N/A,#N/A,TRUE,"Gas EO Rpt Page2";#N/A,#N/A,TRUE,"Comments"}</definedName>
    <definedName name="ddddddd" hidden="1">{#N/A,#N/A,TRUE,"Gas EO Rpt Page1";#N/A,#N/A,TRUE,"Gas EO Rpt Page 1A";#N/A,#N/A,TRUE,"Gas EO Rpt Page 1B";#N/A,#N/A,TRUE,"Gas EO Rpt Page2";#N/A,#N/A,TRUE,"Comments"}</definedName>
    <definedName name="dddddddd" localSheetId="5" hidden="1">{"Income Statement",#N/A,FALSE,"CFMODEL";"Balance Sheet",#N/A,FALSE,"CFMODEL"}</definedName>
    <definedName name="dddddddd" localSheetId="6" hidden="1">{"Income Statement",#N/A,FALSE,"CFMODEL";"Balance Sheet",#N/A,FALSE,"CFMODEL"}</definedName>
    <definedName name="dddddddd" hidden="1">{"Income Statement",#N/A,FALSE,"CFMODEL";"Balance Sheet",#N/A,FALSE,"CFMODEL"}</definedName>
    <definedName name="ddddddddddddddd" localSheetId="5" hidden="1">{"SourcesUses",#N/A,TRUE,"CFMODEL";"TransOverview",#N/A,TRUE,"CFMODEL"}</definedName>
    <definedName name="ddddddddddddddd" localSheetId="6" hidden="1">{"SourcesUses",#N/A,TRUE,"CFMODEL";"TransOverview",#N/A,TRUE,"CFMODEL"}</definedName>
    <definedName name="ddddddddddddddd" hidden="1">{"SourcesUses",#N/A,TRUE,"CFMODEL";"TransOverview",#N/A,TRUE,"CFMODEL"}</definedName>
    <definedName name="dddddddddddddddddd" localSheetId="5" hidden="1">{"SourcesUses",#N/A,TRUE,#N/A;"TransOverview",#N/A,TRUE,"CFMODEL"}</definedName>
    <definedName name="dddddddddddddddddd" localSheetId="6" hidden="1">{"SourcesUses",#N/A,TRUE,#N/A;"TransOverview",#N/A,TRUE,"CFMODEL"}</definedName>
    <definedName name="dddddddddddddddddd" hidden="1">{"SourcesUses",#N/A,TRUE,#N/A;"TransOverview",#N/A,TRUE,"CFMODEL"}</definedName>
    <definedName name="ddddddddddddddddddddd" localSheetId="5" hidden="1">{"SourcesUses",#N/A,TRUE,"FundsFlow";"TransOverview",#N/A,TRUE,"FundsFlow"}</definedName>
    <definedName name="ddddddddddddddddddddd" localSheetId="6" hidden="1">{"SourcesUses",#N/A,TRUE,"FundsFlow";"TransOverview",#N/A,TRUE,"FundsFlow"}</definedName>
    <definedName name="ddddddddddddddddddddd" hidden="1">{"SourcesUses",#N/A,TRUE,"FundsFlow";"TransOverview",#N/A,TRUE,"FundsFlow"}</definedName>
    <definedName name="ddddddddddddddddddddddd" localSheetId="5" hidden="1">{"SourcesUses",#N/A,TRUE,#N/A;"TransOverview",#N/A,TRUE,"CFMODEL"}</definedName>
    <definedName name="ddddddddddddddddddddddd" localSheetId="6" hidden="1">{"SourcesUses",#N/A,TRUE,#N/A;"TransOverview",#N/A,TRUE,"CFMODEL"}</definedName>
    <definedName name="ddddddddddddddddddddddd" hidden="1">{"SourcesUses",#N/A,TRUE,#N/A;"TransOverview",#N/A,TRUE,"CFMODEL"}</definedName>
    <definedName name="dddddsdfsdfa" localSheetId="6" hidden="1">{#N/A,#N/A,FALSE,"Title Page"}</definedName>
    <definedName name="dddddsdfsdfa" hidden="1">{#N/A,#N/A,FALSE,"Title Page"}</definedName>
    <definedName name="dddddsdg" localSheetId="6" hidden="1">{#N/A,#N/A,FALSE,"Title Page"}</definedName>
    <definedName name="dddddsdg" hidden="1">{#N/A,#N/A,FALSE,"Title Page"}</definedName>
    <definedName name="ddddsdg_2" localSheetId="6" hidden="1">{#N/A,#N/A,FALSE,"Title Page"}</definedName>
    <definedName name="ddddsdg_2" hidden="1">{#N/A,#N/A,FALSE,"Title Page"}</definedName>
    <definedName name="ddf" localSheetId="6" hidden="1">{"2002Frcst","06Month",FALSE,"Frcst Format 2002"}</definedName>
    <definedName name="ddf" hidden="1">{"2002Frcst","06Month",FALSE,"Frcst Format 2002"}</definedName>
    <definedName name="DEBT" localSheetId="5">#REF!</definedName>
    <definedName name="DEBT">#REF!</definedName>
    <definedName name="DEBT2" localSheetId="5">#REF!</definedName>
    <definedName name="DEBT2">#REF!</definedName>
    <definedName name="Decision_Table_PPP21">#REF!</definedName>
    <definedName name="Decision_Table_PPP22_p2">#REF!</definedName>
    <definedName name="declbalfactr" localSheetId="5">#REF!</definedName>
    <definedName name="declbalfactr">#REF!</definedName>
    <definedName name="DecreaseInLosses">#REF!</definedName>
    <definedName name="DecreaseInTheft">#REF!</definedName>
    <definedName name="DecreaseInWaterLoss">#REF!</definedName>
    <definedName name="deferredtaxpct" localSheetId="5">#REF!</definedName>
    <definedName name="deferredtaxpct">#REF!</definedName>
    <definedName name="delete" localSheetId="6" hidden="1">{"STMT OF CASH FLOWS",#N/A,FALSE,"Cash Flows Indirect"}</definedName>
    <definedName name="delete" hidden="1">{"STMT OF CASH FLOWS",#N/A,FALSE,"Cash Flows Indirect"}</definedName>
    <definedName name="Delete_Data_Types">#REF!</definedName>
    <definedName name="delete2" localSheetId="6" hidden="1">{"BALANCE SHEET ACCTS",#N/A,TRUE,"Working Trial Balance";"INCOME STMT ACCTS",#N/A,TRUE,"Working Trial Balance"}</definedName>
    <definedName name="delete2" hidden="1">{"BALANCE SHEET ACCTS",#N/A,TRUE,"Working Trial Balance";"INCOME STMT ACCTS",#N/A,TRUE,"Working Trial Balance"}</definedName>
    <definedName name="DEMAND_FORECAST">#REF!</definedName>
    <definedName name="department">#REF!</definedName>
    <definedName name="DepLookup">#REF!</definedName>
    <definedName name="DeprExp2000">#REF!</definedName>
    <definedName name="depryrs">#REF!</definedName>
    <definedName name="DF_GRID_1" localSheetId="5">IO Details Direct #REF!</definedName>
    <definedName name="DF_GRID_1" localSheetId="6">IO Details Direct #REF!</definedName>
    <definedName name="DF_GRID_1" localSheetId="1">IO Details Direct #REF!</definedName>
    <definedName name="DF_GRID_1">IO Details Direct #REF!</definedName>
    <definedName name="DF_NAVPANEL_13">#REF!</definedName>
    <definedName name="DF_NAVPANEL_18">#REF!</definedName>
    <definedName name="DF_Sheet4_GRID_1" localSheetId="6">Rural Fire &amp; Sunrise #REF!</definedName>
    <definedName name="DF_Sheet4_GRID_1" localSheetId="1">Rural Fire &amp; Sunrise #REF!</definedName>
    <definedName name="DF_Sheet4_GRID_1">Rural Fire &amp; Sunrise #REF!</definedName>
    <definedName name="DF_Sheet5_GRID_1" localSheetId="5">Budget Code Fully #REF!</definedName>
    <definedName name="DF_Sheet5_GRID_1" localSheetId="6">Budget Code Fully #REF!</definedName>
    <definedName name="DF_Sheet5_GRID_1" localSheetId="1">Budget Code Fully #REF!</definedName>
    <definedName name="DF_Sheet5_GRID_1">Budget Code Fully #REF!</definedName>
    <definedName name="dfds" localSheetId="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fdds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safd" localSheetId="6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6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" localSheetId="6" hidden="1">{"Area1",#N/A,FALSE,"OREWACC";"Area2",#N/A,FALSE,"OREWACC"}</definedName>
    <definedName name="dg" hidden="1">{"Area1",#N/A,FALSE,"OREWACC";"Area2",#N/A,FALSE,"OREWACC"}</definedName>
    <definedName name="Directors">#REF!</definedName>
    <definedName name="DISCNT_CONTRACT">#REF!</definedName>
    <definedName name="dist" localSheetId="5">#REF!</definedName>
    <definedName name="dist">#REF!</definedName>
    <definedName name="DistributionLosses">#REF!</definedName>
    <definedName name="dittodittoditto" localSheetId="6" hidden="1">{#N/A,#N/A,FALSE,"EXP97"}</definedName>
    <definedName name="dittodittoditto" hidden="1">{#N/A,#N/A,FALSE,"EXP97"}</definedName>
    <definedName name="dms">#REF!</definedName>
    <definedName name="doafudc?" localSheetId="5">#REF!</definedName>
    <definedName name="doafudc?">#REF!</definedName>
    <definedName name="doorweatherstripping">#REF!</definedName>
    <definedName name="dorothy" localSheetId="6" hidden="1">{#N/A,#N/A,TRUE,"Consolidated";#N/A,#N/A,TRUE,"Admin";#N/A,#N/A,TRUE,"Express";#N/A,#N/A,TRUE,"Other";#N/A,#N/A,TRUE,"Platte";#N/A,#N/A,TRUE,"Cajun"}</definedName>
    <definedName name="dorothy" hidden="1">{#N/A,#N/A,TRUE,"Consolidated";#N/A,#N/A,TRUE,"Admin";#N/A,#N/A,TRUE,"Express";#N/A,#N/A,TRUE,"Other";#N/A,#N/A,TRUE,"Platte";#N/A,#N/A,TRUE,"Cajun"}</definedName>
    <definedName name="dorothy_2" localSheetId="6" hidden="1">{#N/A,#N/A,TRUE,"Consolidated";#N/A,#N/A,TRUE,"Admin";#N/A,#N/A,TRUE,"Express";#N/A,#N/A,TRUE,"Other";#N/A,#N/A,TRUE,"Platte";#N/A,#N/A,TRUE,"Cajun"}</definedName>
    <definedName name="dorothy_2" hidden="1">{#N/A,#N/A,TRUE,"Consolidated";#N/A,#N/A,TRUE,"Admin";#N/A,#N/A,TRUE,"Express";#N/A,#N/A,TRUE,"Other";#N/A,#N/A,TRUE,"Platte";#N/A,#N/A,TRUE,"Cajun"}</definedName>
    <definedName name="DRI_Mnemonics" localSheetId="5">#REF!</definedName>
    <definedName name="DRI_Mnemonics">#REF!</definedName>
    <definedName name="dsafd" localSheetId="6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IndHistHiddenYear1" hidden="1">#REF!</definedName>
    <definedName name="DSIndHistHiddenYear2" hidden="1">#REF!</definedName>
    <definedName name="DSIndHistHiddenYear3" hidden="1">#REF!</definedName>
    <definedName name="DSM">#REF!</definedName>
    <definedName name="dss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uctrepair">#REF!</definedName>
    <definedName name="ductsealandrepair">#REF!</definedName>
    <definedName name="dummy1" localSheetId="6" hidden="1">{#N/A,#N/A,FALSE,"trates"}</definedName>
    <definedName name="dummy1" hidden="1">{#N/A,#N/A,FALSE,"trates"}</definedName>
    <definedName name="dummy2" localSheetId="6" hidden="1">{#N/A,#N/A,FALSE,"trates"}</definedName>
    <definedName name="dummy2" hidden="1">{#N/A,#N/A,FALSE,"trates"}</definedName>
    <definedName name="dummy3" localSheetId="6" hidden="1">{#N/A,#N/A,FALSE,"trates"}</definedName>
    <definedName name="dummy3" hidden="1">{#N/A,#N/A,FALSE,"trates"}</definedName>
    <definedName name="dummy4" localSheetId="6" hidden="1">{#N/A,#N/A,FALSE,"trates"}</definedName>
    <definedName name="dummy4" hidden="1">{#N/A,#N/A,FALSE,"trates"}</definedName>
    <definedName name="dummy5" localSheetId="6" hidden="1">{#N/A,#N/A,FALSE,"trates"}</definedName>
    <definedName name="dummy5" hidden="1">{#N/A,#N/A,FALSE,"trates"}</definedName>
    <definedName name="DZ.IndSpec_Left" hidden="1">#REF!</definedName>
    <definedName name="DZ.IndSpec_Right" hidden="1">#REF!</definedName>
    <definedName name="e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E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ea" localSheetId="6" hidden="1">{#N/A,#N/A,FALSE,"Jul";#N/A,#N/A,FALSE,"August";#N/A,#N/A,FALSE,"Sep-YTD"}</definedName>
    <definedName name="ea" hidden="1">{#N/A,#N/A,FALSE,"Jul";#N/A,#N/A,FALSE,"August";#N/A,#N/A,FALSE,"Sep-YTD"}</definedName>
    <definedName name="EAC_By_Project">#REF!</definedName>
    <definedName name="ebde0">#REF!</definedName>
    <definedName name="ebde1">#REF!</definedName>
    <definedName name="ebde2">#REF!</definedName>
    <definedName name="educworkshop">#REF!</definedName>
    <definedName name="eee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_1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_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_2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_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eeeeeeeeeee" localSheetId="5" hidden="1">{"SourcesUses",#N/A,TRUE,#N/A;"TransOverview",#N/A,TRUE,"CFMODEL"}</definedName>
    <definedName name="eeeeeeeeeee" localSheetId="6" hidden="1">{"SourcesUses",#N/A,TRUE,#N/A;"TransOverview",#N/A,TRUE,"CFMODEL"}</definedName>
    <definedName name="eeeeeeeeeee" hidden="1">{"SourcesUses",#N/A,TRUE,#N/A;"TransOverview",#N/A,TRUE,"CFMODEL"}</definedName>
    <definedName name="eeeeeeeeeeeeeeeeee" localSheetId="5" hidden="1">{"SourcesUses",#N/A,TRUE,"FundsFlow";"TransOverview",#N/A,TRUE,"FundsFlow"}</definedName>
    <definedName name="eeeeeeeeeeeeeeeeee" localSheetId="6" hidden="1">{"SourcesUses",#N/A,TRUE,"FundsFlow";"TransOverview",#N/A,TRUE,"FundsFlow"}</definedName>
    <definedName name="eeeeeeeeeeeeeeeeee" hidden="1">{"SourcesUses",#N/A,TRUE,"FundsFlow";"TransOverview",#N/A,TRUE,"FundsFlow"}</definedName>
    <definedName name="EFCList">OFFSET(#REF!,0,0,COUNTA(#REF!)+1,1)</definedName>
    <definedName name="EGVol">#REF!</definedName>
    <definedName name="EGvolm">#REF!</definedName>
    <definedName name="EKSUBE0">#REF!</definedName>
    <definedName name="EKSUBE1">#REF!</definedName>
    <definedName name="EKSUBE2">#REF!</definedName>
    <definedName name="ELEC_AG" localSheetId="5">#REF!</definedName>
    <definedName name="ELEC_AG">#REF!</definedName>
    <definedName name="Elec_Rates" localSheetId="5">#REF!</definedName>
    <definedName name="Elec_Rates">#REF!</definedName>
    <definedName name="electricfurnacerepair">#REF!</definedName>
    <definedName name="electricfurnacereplacement">#REF!</definedName>
    <definedName name="electricwaterheaterreplacement">#REF!</definedName>
    <definedName name="emp_id">#REF!</definedName>
    <definedName name="EMPDATA" localSheetId="5">#REF!</definedName>
    <definedName name="EMPDATA">#REF!</definedName>
    <definedName name="End_Bal">#REF!</definedName>
    <definedName name="End_Bal_Pref">#REF!</definedName>
    <definedName name="EnergyReduction">#REF!</definedName>
    <definedName name="entity">#REF!</definedName>
    <definedName name="entity1">#REF!</definedName>
    <definedName name="EP">#REF!</definedName>
    <definedName name="EP_TURN">#REF!</definedName>
    <definedName name="EPMWorkbookOptions_1" hidden="1">"kIoAAB|LCAAAAAAABADtvQdgHEmWJSYvbcp7f0r1StfgdKEIgGATJNiQQBDswYjN5pLsHWlHIymrKoHKZVZlXWYWQMztnbz33nvvvffee||997o7nU4n99//P1xmZAFs9s5K2smeIYCqyB8/fnwfPyIe/x7vFmV6mddNUS0/|2h3vPNRmi|n1axYXnz20bo939799KPf4|g3Th5/t6rfTqrq7Zerlpo2Kb23bB69a4rPPpq37erR3btXV1fjq3v"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0" hidden="1">"Grd8HCu6r3/|Ylje|evHm6wvtz|KS9f9XZNZSMYzLT589|/3fHP/e/1/n1m|YKsc/|aN0YdDsVq0G5ZfIevbm69vcn83l7f/viK8QUezL58|/fPKjkD5sdqtWAyz6QRntn8013qMsfzh5|HD/4fZsMrm3vX9/92B7cv4g284|nd2bPLx3f2/vfPb/AvaMJnz3//|R8P0mabLz8Ec06dJkb|f/HzT5f486||CFgZ/NxfP/r6i0IIf|8vnxi/|v8|"</definedName>
    <definedName name="EPMWorkbookOptions_11" hidden="1">"c3QoiTVy9//9PnZ1/8iBg/Wln5xvXWz8HKyv33UFz/HwkVfrQacwP/3aLRz|PVGJi63//kyxevv3x|9vT4DZTdz|XSTB|dH63T/P96neZ9kr0BjK9tA/5/uEITzWq|OdnZ/f|6GfhGCfLp/oP7|zs7e/9fJ8o3aBs/VHi/enr25vcng3L2/Os7cT9arfmeR0fHsnsaiP7|nC75/V9/|dWrk9P/zy80fqMkYjX3/yfq/L9HtOGD/f6vT758|fUz5"</definedName>
    <definedName name="EPMWorkbookOptions_12" hidden="1">"T9ayDn6niNjyLWvf/8XX744/f86u37TVHn||5M12Pn/OlX|XyTEX70i2p58/bXYn9XFrv|viLASURIsz/8/n1r5Zuhwcvz0/|uE|H|PnMpi/9eW0p/dBZz/j4ip0DB0n09/fz/Z9f9xdv0mCQMzO8Y/P28zBF2q7ApVdkGV3R9RxeOVezt7D8b3KEr/EVU8XiGq3P//Oj3|32MAnz3/8rtf3/y9dwr4/4fLgKBgyKHPHj78EYP6zW7VaoBBz168"</definedName>
    <definedName name="EPMWorkbookOptions_13" hidden="1">"OX118uUPkUc//f8fjyoRQzY9|3mdCYmS5Pj5cziuT89efP7708dvXpy||v86ff7fI8lvzr74|inN9xfjB|8hxln|cPLw4f7D7dlkcm97//7uwfbk/EG2nX06uzd5eO/|3t757P8FYgwKhgy7t7O7P|ZE/P/X|fQbpcm9H9GkR5OdD6DJe47rZ5Mm/|/RZz95|ur12Zcvfogq7eA9VNr/RzwTJaKkNo9P3nz181dqA1K8Pjl9cfzq7Mvd/88vynw"</definedName>
    <definedName name="EPMWorkbookOptions_14" hidden="1">"z5Hhz/Dk5ZT|iBcLLL1|dnhy/fvP/dWL8v0eTf3F6/PqrV6evf4iq/OH//1S5oaJw6ctT0l5Pz/4/v2j3DXLpLRoF2MQbPb57vFqVxTRrCY79PPjUNCdo1XJJiNNnT7M244/9D99U3cE/fpWf13kz/3L55SpfHoFyj||Gn3GzkzLPasD8cvk6u8yPzrOyoZbdj7ntd6v67aSq3hJrtkxF07r/Rdj|asaT5hp|uZLh/T/|9g8qkIoAAA=="</definedName>
    <definedName name="EPMWorkbookOptions_2" hidden="1">"jqr64u7ezs3v39/7i|evpPF9k28WyabPlNP/IvjW7|a2PqNc0fXxSLZf5FH2|qU7WdZ0v258s8iv|Mvj6adZm|il9/iJb5NKb7anNF6t1XXBXXzV5/bLOz3OCN83HhNBHR7//s5df/P5PXp68|O7uzu//PX2pyVaTq1l|udod5/Vq3E5X5XiaPTrY2d/Bd3cnq|nd7//|33tz8vI5/Xj5/PjFi7MXn9Ov51nZ5N9/fBeIOLSOV6uymGYeCW|Nno"</definedName>
    <definedName name="EPMWorkbookOptions_3" hidden="1">"ERQvE|1lEfGSQ6fQu5HAXTu4NffbuYzfLl02KRLxvGdLipw7IJ2lCr1/PqysI4qcqqPmrrdf74buSLTa/yKCJv9kanLxJLtPm79ll2WdVFS3jxVMjLve9u8f6zom5aD4H49x1AFsthAt22ld/uq2Xxi9Y5j/z45OTLr168eXw39uUmGEJxEuz7O7v3DnY9ALG54He/rGd5fbTz|K78EoXerMrs|mVdrfK6ve5wjDZ6njXt67wkec1nX|SLCamdS"</definedName>
    <definedName name="EPMWorkbookOptions_4" hidden="1">"LOQwaINqIm87w35e0qQ74|/9/L41emLN9/epV9ffXn66vjNKQli74UBwN8u8jqrp/Nr1zQlNfdoWZSffQQu|Cg6OH43MhW3e/fx3ZuG/A3S5OSrV6/eHP/eP6JLhy6nz579iCx9sihNXv9/nSiP795G/3jq8GdPdX/19OzN7//m1fHZ86|vvnd29g92dm6vvXf/X669HU1C9jt78fKrN/9f571vnCrPTz8/fv7/dar8v0ciT7784uXxi9/n9z/5"</definedName>
    <definedName name="EPMWorkbookOptions_5" hidden="1">"8unp1xbJe/fu39/f37|9SO79v1skfaKE3EfKZ/f/68z3s0KVnf|vU|X/RSJJXurpi5Pf52uL46cPdncODh7cXhzv/b9cHJUgxGlw4o|f/n|d174ZQjw/|f86Hf7fI3MvX335jPyNE9Jop6||tuCRHvz003v33sM33f9/t|QFZOnr/J|3pvAGuiApSmby9//i8x8RqEegez9inCHG2f3/PF3|36PR35x98fUDmvdPEd//f7ciBzVCdtujAY7ffPn"</definedName>
    <definedName name="EPMWorkbookOptions_6" hidden="1">"m//vB9DdKk70f0aRHk93/f9Dk/z266SdPX70||/LFD1E9ffr/bvWkBJG4Bsu4P|u8Jpj8rPHaN0KI45M3X/1/X|y|EVI8O3n95v6D/6|T4v89GuiL0|PXX706ff1DVEEP/t|tggxFVAedvjr78unZjzIs79UowCbe6PHd49WqLKZZS3Ds58GnpjlBq5ZLQpw|e5q1mfk4|il9LlRblMvms4/mbbt6dPdumy9W67oYV/XF3a|avHY4jd81s4|Ofv"</definedName>
    <definedName name="EPMWorkbookOptions_7" hidden="1">"9nL7/4/Z|8PHnx3d2d3/97|lKTrSZXs/xytTvO69W4na7K8TR7dLCzv4Pv7k5W07vf//2/R2tTL16fHL84fnpMf8FovTh78Tn9ep6VTU6MEzDLY3|A74mlR70Y8ezgjwwSnb6Fam5mOrzkf/XtYjbLl3aimw1NN3DK63l11VELYOLHdyNfbHqVRxF5MyKG/CJxRpu/a59ll1VdtIQXT4W83PvuFu8/K|qm9RCIf98BdKOU3L7VgPI|Pjn58qsXb"</definedName>
    <definedName name="EPMWorkbookOptions_8" hidden="1">"36Iunvn/926WwkSBi5vTv6/n2b6BtX3h/LcV3Y9/uvz3c7O/sHOe2THd/9fznaOJiHrnb14|dWb/6/z3jdOleenn/9/P5r5f49E|svxX1sk7927f39/f//2Irn3/26R9InST6//f535vnmqvDkh0/ni9ZfPz54evzn9//zC|v|LpFOX6r|2ZH76YHfn4ODB7SXz3v/LJVMJIvH18//PR9bfDB1Ojn8kc0GzW7UakLlgcfVrCx4Zik8/vXfvPdzU"</definedName>
    <definedName name="EPMWorkbookOptions_9" hidden="1">"/f93S97/39ecf3bosvPm5OVzspi//xef/3|dQP/vkdAfLcr7DPijRflb0uRHC9DfsBz|aAG6w3bBYuOb0y9e/n|d174RQvz/YwE6KnY/J2L3o1XXLrv9aNX1Bl66RaOfx6uuryhp9frndMmVMfjReuv/r9dbeTnngxN676|7d26vu4927396/zyfnG/f/3S2v72/d/5w||B|nm/vZPne/mzyYP/B5B56Dt/6oev7gJT/v0mBfYPUOH71|v/r1Pg"</definedName>
    <definedName name="EPSPMA">#REF!</definedName>
    <definedName name="EPSPMA5YHP">#REF!</definedName>
    <definedName name="Escal_Rates" localSheetId="5">#REF!</definedName>
    <definedName name="Escal_Rates">#REF!</definedName>
    <definedName name="escexpenses?" localSheetId="5">#REF!</definedName>
    <definedName name="escexpenses?">#REF!</definedName>
    <definedName name="escinvest?" localSheetId="5">#REF!</definedName>
    <definedName name="escinvest?">#REF!</definedName>
    <definedName name="escrevenues?" localSheetId="5">#REF!</definedName>
    <definedName name="escrevenues?">#REF!</definedName>
    <definedName name="Espinoza">#REF!</definedName>
    <definedName name="esssss" localSheetId="5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timated_Month">#REF!</definedName>
    <definedName name="ev.Calculation" hidden="1">-4105</definedName>
    <definedName name="ev.Initialized" hidden="1">FALSE</definedName>
    <definedName name="evapcoolercover">#REF!</definedName>
    <definedName name="evapcoolermaintenance">#REF!</definedName>
    <definedName name="EventDays">#REF!</definedName>
    <definedName name="EWE0">#REF!</definedName>
    <definedName name="expensedpct" localSheetId="5">#REF!</definedName>
    <definedName name="expensedpct">#REF!</definedName>
    <definedName name="Extra_Pay">#REF!</definedName>
    <definedName name="f" localSheetId="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92retover">#REF!</definedName>
    <definedName name="f92retoverspover">#REF!</definedName>
    <definedName name="f92retoverspunder">#REF!</definedName>
    <definedName name="f92retspover">#REF!</definedName>
    <definedName name="f92retspunder">#REF!</definedName>
    <definedName name="f92retunder">#REF!</definedName>
    <definedName name="f92retunderspover">#REF!</definedName>
    <definedName name="FAColumn" localSheetId="5">#REF!</definedName>
    <definedName name="FAColumn">#REF!</definedName>
    <definedName name="FAR">#REF!</definedName>
    <definedName name="FAR_04">#REF!</definedName>
    <definedName name="FAStart" localSheetId="5">#REF!</definedName>
    <definedName name="FAStart">#REF!</definedName>
    <definedName name="faucetaerator">#REF!</definedName>
    <definedName name="FCN" hidden="1">"S:\65686\04RET\PEN_VALS\LITTON_NONQUAL\FORECAST\"</definedName>
    <definedName name="FCNa" hidden="1">"DOANH"</definedName>
    <definedName name="FDEFTAX" localSheetId="5">#REF!</definedName>
    <definedName name="FDEFTAX">#REF!</definedName>
    <definedName name="FDEPDB" localSheetId="5">#REF!</definedName>
    <definedName name="FDEPDB">#REF!</definedName>
    <definedName name="FDEPMACR" localSheetId="5">#REF!</definedName>
    <definedName name="FDEPMACR">#REF!</definedName>
    <definedName name="fds" localSheetId="6" hidden="1">{"CASHFLOW",#N/A,FALSE,"CF";"TAX",#N/A,FALSE,"CF"}</definedName>
    <definedName name="fds" hidden="1">{"CASHFLOW",#N/A,FALSE,"CF";"TAX",#N/A,FALSE,"CF"}</definedName>
    <definedName name="FedLife">#REF!</definedName>
    <definedName name="FedNormal">#REF!</definedName>
    <definedName name="FedTaxRate" localSheetId="5">#REF!</definedName>
    <definedName name="FedTaxRate">#REF!</definedName>
    <definedName name="FedType">#REF!</definedName>
    <definedName name="FERC_TITLEA_MATCH_INDEX" localSheetId="5">#REF!</definedName>
    <definedName name="FERC_TITLEA_MATCH_INDEX">#REF!</definedName>
    <definedName name="FERC1_TITLE_Query" localSheetId="5">#REF!</definedName>
    <definedName name="FERC1_TITLE_Query">#REF!</definedName>
    <definedName name="FercAcctSCG">#REF!</definedName>
    <definedName name="FercAcctSDGE">#REF!</definedName>
    <definedName name="FERCAsset">#REF!</definedName>
    <definedName name="FERCLook">#REF!</definedName>
    <definedName name="FercNameSCG">#REF!</definedName>
    <definedName name="FercNameSDGE">#REF!</definedName>
    <definedName name="FF_ONLY">#REF!</definedName>
    <definedName name="FF_UCS">#REF!</definedName>
    <definedName name="fff" localSheetId="6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O">#REF!</definedName>
    <definedName name="FFU">#REF!</definedName>
    <definedName name="FFU_COS">#REF!</definedName>
    <definedName name="FFU_Multiplier">#REF!</definedName>
    <definedName name="FFU_OPT">#REF!</definedName>
    <definedName name="FFU_UCS">#REF!</definedName>
    <definedName name="FFUjurisdiction" localSheetId="5">#REF!</definedName>
    <definedName name="FFUjurisdiction">#REF!</definedName>
    <definedName name="FFURate">#REF!</definedName>
    <definedName name="Fin_Plan_1293" localSheetId="5">#REF!</definedName>
    <definedName name="Fin_Plan_1293">#REF!</definedName>
    <definedName name="FiRM_OM">#REF!</definedName>
    <definedName name="Fiscal_Year">#REF!</definedName>
    <definedName name="Fletes" localSheetId="5" hidden="1">{#N/A,#N/A,FALSE,"Aging Summary";#N/A,#N/A,FALSE,"Ratio Analysis";#N/A,#N/A,FALSE,"Test 120 Day Accts";#N/A,#N/A,FALSE,"Tickmarks"}</definedName>
    <definedName name="Fletes" localSheetId="6" hidden="1">{#N/A,#N/A,FALSE,"Aging Summary";#N/A,#N/A,FALSE,"Ratio Analysis";#N/A,#N/A,FALSE,"Test 120 Day Accts";#N/A,#N/A,FALSE,"Tickmarks"}</definedName>
    <definedName name="Fletes" hidden="1">{#N/A,#N/A,FALSE,"Aging Summary";#N/A,#N/A,FALSE,"Ratio Analysis";#N/A,#N/A,FALSE,"Test 120 Day Accts";#N/A,#N/A,FALSE,"Tickmarks"}</definedName>
    <definedName name="FOOTER">#REF!</definedName>
    <definedName name="forecast">OFFSET(#REF!,0,0,#REF!,1)</definedName>
    <definedName name="Forecast_Demands">#REF!</definedName>
    <definedName name="Forecast_Years">OFFSET(#REF!,0,0,#REF!,1)</definedName>
    <definedName name="forget" localSheetId="5" hidden="1">{#N/A,#N/A,FALSE,"Jul";#N/A,#N/A,FALSE,"August";#N/A,#N/A,FALSE,"Sep-YTD"}</definedName>
    <definedName name="forget" localSheetId="6" hidden="1">{#N/A,#N/A,FALSE,"Jul";#N/A,#N/A,FALSE,"August";#N/A,#N/A,FALSE,"Sep-YTD"}</definedName>
    <definedName name="forget" hidden="1">{#N/A,#N/A,FALSE,"Jul";#N/A,#N/A,FALSE,"August";#N/A,#N/A,FALSE,"Sep-YTD"}</definedName>
    <definedName name="FPR" localSheetId="6" hidden="1">{#N/A,#N/A,FALSE,"Title Page"}</definedName>
    <definedName name="FPR" hidden="1">{#N/A,#N/A,FALSE,"Title Page"}</definedName>
    <definedName name="FPR_2" localSheetId="6" hidden="1">{#N/A,#N/A,FALSE,"Title Page"}</definedName>
    <definedName name="FPR_2" hidden="1">{#N/A,#N/A,FALSE,"Title Page"}</definedName>
    <definedName name="FR_AND_U">#REF!</definedName>
    <definedName name="franchisefeerate" localSheetId="5">#REF!</definedName>
    <definedName name="franchisefeerate">#REF!</definedName>
    <definedName name="frozenunder65">#REF!</definedName>
    <definedName name="fsdsfafd" localSheetId="6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uel" localSheetId="5">#REF!</definedName>
    <definedName name="Fuel">#REF!</definedName>
    <definedName name="FuelConservedMeter">#REF!</definedName>
    <definedName name="FuelType">#REF!</definedName>
    <definedName name="FULL_NAME">#REF!</definedName>
    <definedName name="furnacefilter">#REF!</definedName>
    <definedName name="g" localSheetId="5" hidden="1">{"SourcesUses",#N/A,TRUE,#N/A;"TransOverview",#N/A,TRUE,"CFMODEL"}</definedName>
    <definedName name="g" localSheetId="6" hidden="1">{"SourcesUses",#N/A,TRUE,#N/A;"TransOverview",#N/A,TRUE,"CFMODEL"}</definedName>
    <definedName name="g" hidden="1">{"SourcesUses",#N/A,TRUE,#N/A;"TransOverview",#N/A,TRUE,"CFMODEL"}</definedName>
    <definedName name="G10Allocf">#REF!</definedName>
    <definedName name="G10InvMtx">#REF!</definedName>
    <definedName name="G10InvMx">#REF!</definedName>
    <definedName name="G10RevMx">#REF!</definedName>
    <definedName name="G10VolMx">#REF!</definedName>
    <definedName name="G30InvMx">#REF!</definedName>
    <definedName name="G30RevMx">#REF!</definedName>
    <definedName name="G30TLSInv">#REF!</definedName>
    <definedName name="G30TLSRev">#REF!</definedName>
    <definedName name="G30TLSVol">#REF!</definedName>
    <definedName name="G30VolMx">#REF!</definedName>
    <definedName name="GAIN" localSheetId="5">#REF!</definedName>
    <definedName name="GAIN">#REF!</definedName>
    <definedName name="gas">#REF!</definedName>
    <definedName name="Gas_Rates" localSheetId="5">#REF!</definedName>
    <definedName name="Gas_Rates">#REF!</definedName>
    <definedName name="gaselec" localSheetId="5">#REF!</definedName>
    <definedName name="gaselec">#REF!</definedName>
    <definedName name="gasfurnacerepair">#REF!</definedName>
    <definedName name="gasfurnacereplacement">#REF!</definedName>
    <definedName name="gaskets">#REF!</definedName>
    <definedName name="gaswaterheaterreplacement">#REF!</definedName>
    <definedName name="GCIM">#REF!</definedName>
    <definedName name="GEN">#REF!</definedName>
    <definedName name="GenAnnualEsc">#REF!</definedName>
    <definedName name="gfdg" localSheetId="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ggg" localSheetId="5" hidden="1">{"SourcesUses",#N/A,TRUE,#N/A;"TransOverview",#N/A,TRUE,"CFMODEL"}</definedName>
    <definedName name="gggg" localSheetId="6" hidden="1">{"SourcesUses",#N/A,TRUE,#N/A;"TransOverview",#N/A,TRUE,"CFMODEL"}</definedName>
    <definedName name="gggg" hidden="1">{"SourcesUses",#N/A,TRUE,#N/A;"TransOverview",#N/A,TRUE,"CFMODEL"}</definedName>
    <definedName name="ghio2">#REF!</definedName>
    <definedName name="GIR_01">#REF!</definedName>
    <definedName name="GIR_Prices">#REF!</definedName>
    <definedName name="Global_S">#REF!</definedName>
    <definedName name="Greeting" localSheetId="5">#REF!</definedName>
    <definedName name="Greeting">#REF!</definedName>
    <definedName name="GrossUp">#REF!</definedName>
    <definedName name="guam" localSheetId="5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Header_Row">ROW(#REF!)</definedName>
    <definedName name="Header_Row_Pref">ROW(#REF!)</definedName>
    <definedName name="hell" localSheetId="6" hidden="1">{"Area1",#N/A,FALSE,"OREWACC";"Area2",#N/A,FALSE,"OREWACC"}</definedName>
    <definedName name="hell" hidden="1">{"Area1",#N/A,FALSE,"OREWACC";"Area2",#N/A,FALSE,"OREWACC"}</definedName>
    <definedName name="helleon" localSheetId="6" hidden="1">{"Area1",#N/A,FALSE,"OREWACC";"Area2",#N/A,FALSE,"OREWACC"}</definedName>
    <definedName name="helleon" hidden="1">{"Area1",#N/A,FALSE,"OREWACC";"Area2",#N/A,FALSE,"OREWACC"}</definedName>
    <definedName name="Hello" localSheetId="6" hidden="1">{"Area1",#N/A,FALSE,"OREWACC";"Area2",#N/A,FALSE,"OREWACC"}</definedName>
    <definedName name="Hello" hidden="1">{"Area1",#N/A,FALSE,"OREWACC";"Area2",#N/A,FALSE,"OREWACC"}</definedName>
    <definedName name="hello1" localSheetId="6" hidden="1">{"Area1",#N/A,FALSE,"OREWACC";"Area2",#N/A,FALSE,"OREWACC"}</definedName>
    <definedName name="hello1" hidden="1">{"Area1",#N/A,FALSE,"OREWACC";"Area2",#N/A,FALSE,"OREWACC"}</definedName>
    <definedName name="hello2" localSheetId="6" hidden="1">{"Area1",#N/A,FALSE,"OREWACC";"Area2",#N/A,FALSE,"OREWACC"}</definedName>
    <definedName name="hello2" hidden="1">{"Area1",#N/A,FALSE,"OREWACC";"Area2",#N/A,FALSE,"OREWACC"}</definedName>
    <definedName name="hhhh" localSheetId="5" hidden="1">{"SourcesUses",#N/A,TRUE,#N/A;"TransOverview",#N/A,TRUE,"CFMODEL"}</definedName>
    <definedName name="hhhh" localSheetId="6" hidden="1">{"SourcesUses",#N/A,TRUE,#N/A;"TransOverview",#N/A,TRUE,"CFMODEL"}</definedName>
    <definedName name="hhhh" hidden="1">{"SourcesUses",#N/A,TRUE,#N/A;"TransOverview",#N/A,TRUE,"CFMODEL"}</definedName>
    <definedName name="hide" localSheetId="6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hide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hide1" hidden="1">#REF!</definedName>
    <definedName name="hide2" hidden="1">#REF!</definedName>
    <definedName name="hide3" hidden="1">#REF!</definedName>
    <definedName name="hide4" hidden="1">#REF!</definedName>
    <definedName name="hide5" hidden="1">#REF!</definedName>
    <definedName name="Hist_Rates">#REF!</definedName>
    <definedName name="hj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_1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_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_2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_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YearLabel" hidden="1">#REF!</definedName>
    <definedName name="HN86A">#REF!</definedName>
    <definedName name="HN86A2">#REF!</definedName>
    <definedName name="HN86AD">#REF!</definedName>
    <definedName name="HN86R">#REF!</definedName>
    <definedName name="HN86R2">#REF!</definedName>
    <definedName name="HN86RD">#REF!</definedName>
    <definedName name="HN87R">#REF!</definedName>
    <definedName name="HN87R2">#REF!</definedName>
    <definedName name="HN88R">#REF!</definedName>
    <definedName name="HN88R2">#REF!</definedName>
    <definedName name="hn88rd">#REF!</definedName>
    <definedName name="HN89R">#REF!</definedName>
    <definedName name="HN89R2">#REF!</definedName>
    <definedName name="hnbde0" localSheetId="5">#REF!</definedName>
    <definedName name="hnbde0">#REF!</definedName>
    <definedName name="hnbde1" localSheetId="5">#REF!</definedName>
    <definedName name="hnbde1">#REF!</definedName>
    <definedName name="hnbde2" localSheetId="5">#REF!</definedName>
    <definedName name="hnbde2">#REF!</definedName>
    <definedName name="hnesube0">#REF!</definedName>
    <definedName name="hnesube1">#REF!</definedName>
    <definedName name="hnesube2">#REF!</definedName>
    <definedName name="HNOOASUBE0">#REF!</definedName>
    <definedName name="HNOOASUBE1">#REF!</definedName>
    <definedName name="HNOOASUBE2">#REF!</definedName>
    <definedName name="HNS">#REF!</definedName>
    <definedName name="HNSD">#REF!</definedName>
    <definedName name="HNSP">#REF!</definedName>
    <definedName name="HNSP2">#REF!</definedName>
    <definedName name="HNSUBE0">#REF!</definedName>
    <definedName name="HNSUBE1">#REF!</definedName>
    <definedName name="HNSUBE2">#REF!</definedName>
    <definedName name="HOJA" localSheetId="5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localSheetId="6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5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6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TML_CodePage" hidden="1">1252</definedName>
    <definedName name="HTML_Control" localSheetId="6" hidden="1">{"'Sheet3'!$D$23:$D$37"}</definedName>
    <definedName name="HTML_Control" hidden="1">{"'Sheet3'!$D$23:$D$37"}</definedName>
    <definedName name="HTML_Control1" localSheetId="6" hidden="1">{"'Attachment'!$A$1:$L$49"}</definedName>
    <definedName name="HTML_Control1" hidden="1">{"'Attachment'!$A$1:$L$49"}</definedName>
    <definedName name="HTML_Control2" localSheetId="6" hidden="1">{"'Attachment'!$A$1:$L$49"}</definedName>
    <definedName name="HTML_Control2" hidden="1">{"'Attachment'!$A$1:$L$49"}</definedName>
    <definedName name="HTML_Control3" localSheetId="6" hidden="1">{"'Attachment'!$A$1:$L$49"}</definedName>
    <definedName name="HTML_Control3" hidden="1">{"'Attachment'!$A$1:$L$49"}</definedName>
    <definedName name="HTML_Description" hidden="1">""</definedName>
    <definedName name="HTML_Email" hidden="1">""</definedName>
    <definedName name="HTML_Header" hidden="1">"Sheet3"</definedName>
    <definedName name="HTML_LastUpdate" hidden="1">"9/24/98"</definedName>
    <definedName name="HTML_LineAfter" hidden="1">FALSE</definedName>
    <definedName name="HTML_LineBefore" hidden="1">FALSE</definedName>
    <definedName name="HTML_Name" hidden="1">"Solarex"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"WAFERS"</definedName>
    <definedName name="huh?" localSheetId="6" hidden="1">{#N/A,#N/A,FALSE,"EXP97"}</definedName>
    <definedName name="huh?" hidden="1">{#N/A,#N/A,FALSE,"EXP97"}</definedName>
    <definedName name="ID" localSheetId="5" hidden="1">"1864ff1c-40b2-4013-b53e-6f0a29d0aa9f"</definedName>
    <definedName name="ID" localSheetId="6" hidden="1">"595fc293-83e5-49bd-ae12-b4bb9e1deb5d"</definedName>
    <definedName name="ID" localSheetId="0" hidden="1">"99ea80e5-859c-41b4-859c-1fe41358f7a7"</definedName>
    <definedName name="ID" localSheetId="10" hidden="1">"61e86aa7-4928-4ced-9905-f5e7d6e16f1e"</definedName>
    <definedName name="ID" localSheetId="1" hidden="1">"a4125edc-6778-413a-a77d-7222b6b6866f"</definedName>
    <definedName name="ID" localSheetId="4" hidden="1">"cbc4ec85-867a-4749-abd0-9ac3a4b9be8b"</definedName>
    <definedName name="ID" localSheetId="2" hidden="1">"bf875861-cd67-4b51-8a13-953ce7249b6c"</definedName>
    <definedName name="ID" localSheetId="3" hidden="1">"57f3ebb6-d131-4645-b75b-e43285c5d584"</definedName>
    <definedName name="iklhj" localSheetId="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MPAC2004" localSheetId="5" hidden="1">{#N/A,#N/A,FALSE,"RECAP";#N/A,#N/A,FALSE,"MATBYCLS";#N/A,#N/A,FALSE,"STATUS";#N/A,#N/A,FALSE,"OP-ACT";#N/A,#N/A,FALSE,"W_O"}</definedName>
    <definedName name="IMPAC2004" localSheetId="6" hidden="1">{#N/A,#N/A,FALSE,"RECAP";#N/A,#N/A,FALSE,"MATBYCLS";#N/A,#N/A,FALSE,"STATUS";#N/A,#N/A,FALSE,"OP-ACT";#N/A,#N/A,FALSE,"W_O"}</definedName>
    <definedName name="IMPAC2004" hidden="1">{#N/A,#N/A,FALSE,"RECAP";#N/A,#N/A,FALSE,"MATBYCLS";#N/A,#N/A,FALSE,"STATUS";#N/A,#N/A,FALSE,"OP-ACT";#N/A,#N/A,FALSE,"W_O"}</definedName>
    <definedName name="imputent">#REF!</definedName>
    <definedName name="Inc">#REF!</definedName>
    <definedName name="IncAcct">#REF!</definedName>
    <definedName name="IncDesc">#REF!</definedName>
    <definedName name="IncludeAFUDC">#REF!</definedName>
    <definedName name="IncludeFFU">#REF!</definedName>
    <definedName name="IncludeITC">#REF!</definedName>
    <definedName name="IncludeWC">#REF!</definedName>
    <definedName name="index">#REF!</definedName>
    <definedName name="inhomeeduc">#REF!</definedName>
    <definedName name="input" localSheetId="5">#REF!</definedName>
    <definedName name="input">#REF!</definedName>
    <definedName name="Input_1">"ce1:co57"</definedName>
    <definedName name="Input_2">"ce58:co121"</definedName>
    <definedName name="Input_Matrix" localSheetId="5">#REF!</definedName>
    <definedName name="Input_Matrix">#REF!</definedName>
    <definedName name="INPUT1">#REF!</definedName>
    <definedName name="INPUT2">#REF!</definedName>
    <definedName name="INPUTCOL">#REF!</definedName>
    <definedName name="inputent">#REF!</definedName>
    <definedName name="INPUTROW">#REF!</definedName>
    <definedName name="Inputs.BdgtCd">#REF!</definedName>
    <definedName name="Inputs.Budget">#REF!</definedName>
    <definedName name="Inputs.Fiscal_Yr">#REF!</definedName>
    <definedName name="Inputs.Period">#REF!</definedName>
    <definedName name="Int">#REF!</definedName>
    <definedName name="Interest_Rate">#REF!</definedName>
    <definedName name="Interest_Rate_Pref">#REF!</definedName>
    <definedName name="IntroPrintArea" hidden="1">#REF!</definedName>
    <definedName name="inv2firstyearofservice" localSheetId="5">#REF!</definedName>
    <definedName name="inv2firstyearofservice">#REF!</definedName>
    <definedName name="inv2FTDM" localSheetId="5">#REF!</definedName>
    <definedName name="inv2FTDM">#REF!</definedName>
    <definedName name="inv2STDM" localSheetId="5">#REF!</definedName>
    <definedName name="inv2STDM">#REF!</definedName>
    <definedName name="Invest_Escal" localSheetId="5">#REF!</definedName>
    <definedName name="Invest_Escal">#REF!</definedName>
    <definedName name="IO_List_BW">#REF!</definedName>
    <definedName name="IQ" hidden="1">41032.634710648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localSheetId="5" hidden="1">"c3460"</definedName>
    <definedName name="IQ_CAPITALIZED_INTEREST" localSheetId="6" hidden="1">"c3460"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localSheetId="5" hidden="1">"c116"</definedName>
    <definedName name="IQ_CASH_ACQUIRE_CF" localSheetId="6" hidden="1">"c116"</definedName>
    <definedName name="IQ_CASH_ACQUIRE_CF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localSheetId="5" hidden="1">"c2205"</definedName>
    <definedName name="IQ_DIV_PAYMENT_DATE" localSheetId="6" hidden="1">"c2205"</definedName>
    <definedName name="IQ_DIV_PAYMENT_DATE" hidden="1">"c2106"</definedName>
    <definedName name="IQ_DIV_PAYMENT_TYPE" hidden="1">"c12752"</definedName>
    <definedName name="IQ_DIV_RECORD_DATE" localSheetId="5" hidden="1">"c2204"</definedName>
    <definedName name="IQ_DIV_RECORD_DATE" localSheetId="6" hidden="1">"c2204"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THOM" hidden="1">"c5186"</definedName>
    <definedName name="IQ_EST_FFO_SHARE_SHARE_SURPRISE_PERCENT_THOM" hidden="1">"c5187"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"A1665"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CIQ" hidden="1">"c3670"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CIQ" hidden="1">"c3671"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CIQ" hidden="1">"c3672"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"c4452"</definedName>
    <definedName name="IQ_FFO_STDDEV_EST" hidden="1">"c422"</definedName>
    <definedName name="IQ_FFO_STDDEV_EST_CIQ" hidden="1">"c3673"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40358.5916550926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localSheetId="5" hidden="1">"c1023"</definedName>
    <definedName name="IQ_OUTSTANDING_FILING_DATE" localSheetId="6" hidden="1">"c1023"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39620.6696064815</definedName>
    <definedName name="IQ_REVISION_DATE__1" hidden="1">38974.7790393519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localSheetId="5" hidden="1">"c2203"</definedName>
    <definedName name="IQ_XDIV_DATE" localSheetId="6" hidden="1">"c2203"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1">#REF!</definedName>
    <definedName name="IS_2">#REF!</definedName>
    <definedName name="IS_3">#REF!</definedName>
    <definedName name="IS_4">#REF!</definedName>
    <definedName name="ISALL" localSheetId="5">#REF!</definedName>
    <definedName name="ISALL">#REF!</definedName>
    <definedName name="IsColHidden" hidden="1">FALSE</definedName>
    <definedName name="IsLTMColHidden" hidden="1">FALSE</definedName>
    <definedName name="ISSUE" localSheetId="5">#REF!</definedName>
    <definedName name="ISSUE">#REF!</definedName>
    <definedName name="ITBA">#REF!</definedName>
    <definedName name="ITCRate">#REF!</definedName>
    <definedName name="ITCTaxAdj">#REF!</definedName>
    <definedName name="Items03">#REF!</definedName>
    <definedName name="Items04">#REF!</definedName>
    <definedName name="j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j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JANBS">#REF!</definedName>
    <definedName name="JE">#REF!</definedName>
    <definedName name="jkhhkl" localSheetId="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l" localSheetId="6" hidden="1">{#N/A,#N/A,FALSE,"trates"}</definedName>
    <definedName name="jkl" hidden="1">{#N/A,#N/A,FALSE,"trates"}</definedName>
    <definedName name="john" localSheetId="5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" localSheetId="5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uly2007" localSheetId="6" hidden="1">{"2002Frcst","06Month",FALSE,"Frcst Format 2002"}</definedName>
    <definedName name="July2007" hidden="1">{"2002Frcst","06Month",FALSE,"Frcst Format 2002"}</definedName>
    <definedName name="June" localSheetId="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ristiction">#REF!</definedName>
    <definedName name="JV" localSheetId="5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WSActualDiscBonus2006" hidden="1">#REF!</definedName>
    <definedName name="JWSBase2005" hidden="1">#REF!</definedName>
    <definedName name="JWSBase2006" hidden="1">#REF!</definedName>
    <definedName name="JWSBase2007" hidden="1">#REF!</definedName>
    <definedName name="JWSBonusPool" hidden="1">#REF!</definedName>
    <definedName name="JWSBonusReceived2006" hidden="1">#REF!</definedName>
    <definedName name="JWSBonusSacr2006" hidden="1">#REF!</definedName>
    <definedName name="JWSBusinessArea" hidden="1">#REF!</definedName>
    <definedName name="JWSCostCentre" hidden="1">#REF!</definedName>
    <definedName name="JWSCountry" hidden="1">#REF!</definedName>
    <definedName name="JWSCurrency" hidden="1">#REF!</definedName>
    <definedName name="JWSDataArea" hidden="1">#REF!</definedName>
    <definedName name="JWSDepartment" hidden="1">#REF!</definedName>
    <definedName name="JWSDiscBonus2006" hidden="1">#REF!</definedName>
    <definedName name="JWSEmpID" hidden="1">#REF!</definedName>
    <definedName name="JWSEmpName" hidden="1">#REF!</definedName>
    <definedName name="JWSFTE" hidden="1">#REF!</definedName>
    <definedName name="JWSG1_Base_M" hidden="1">#REF!</definedName>
    <definedName name="JWSG1_Base_UQ" hidden="1">#REF!</definedName>
    <definedName name="JWSG1_JobCode" hidden="1">#REF!</definedName>
    <definedName name="JWSG1_MarketDesc" hidden="1">#REF!</definedName>
    <definedName name="JWSG1_SurveyCode" hidden="1">#REF!</definedName>
    <definedName name="JWSG1_TotalComp_M" hidden="1">#REF!</definedName>
    <definedName name="JWSG1_TotalComp_UQ" hidden="1">#REF!</definedName>
    <definedName name="JWSG2_Base_M" hidden="1">#REF!</definedName>
    <definedName name="JWSG2_Base_UQ" hidden="1">#REF!</definedName>
    <definedName name="JWSG2_JobCode" hidden="1">#REF!</definedName>
    <definedName name="JWSG2_MarketDesc" hidden="1">#REF!</definedName>
    <definedName name="JWSG2_SurveyCode" hidden="1">#REF!</definedName>
    <definedName name="JWSG2_TotalComp_M" hidden="1">#REF!</definedName>
    <definedName name="JWSG2_TotalComp_UQ" hidden="1">#REF!</definedName>
    <definedName name="JWSGender" hidden="1">#REF!</definedName>
    <definedName name="JWSGuarBonus2006" hidden="1">#REF!</definedName>
    <definedName name="JWSHireDate" hidden="1">#REF!</definedName>
    <definedName name="JWSIntAssign" hidden="1">#REF!</definedName>
    <definedName name="JWSJobTitle" hidden="1">#REF!</definedName>
    <definedName name="JWSManagerLevel" hidden="1">#REF!</definedName>
    <definedName name="JWSOffshorePen2006" hidden="1">#REF!</definedName>
    <definedName name="JWSPerChangeSalary" hidden="1">#REF!</definedName>
    <definedName name="JWSPerChangeTotalComp" hidden="1">#REF!</definedName>
    <definedName name="JWSPerformGuar2006" hidden="1">#REF!</definedName>
    <definedName name="JWSProductLine" hidden="1">#REF!</definedName>
    <definedName name="JWSProfitSharing2006" hidden="1">#REF!</definedName>
    <definedName name="JWSPromotionFlag" hidden="1">#REF!</definedName>
    <definedName name="JWSPropJobTitle" hidden="1">#REF!</definedName>
    <definedName name="JWSPropManagerLevel" hidden="1">#REF!</definedName>
    <definedName name="JWSRating2004" hidden="1">#REF!</definedName>
    <definedName name="JWSRating2005" hidden="1">#REF!</definedName>
    <definedName name="JWSRating2006" hidden="1">#REF!</definedName>
    <definedName name="JWSRational" hidden="1">#REF!</definedName>
    <definedName name="JWSRegion" hidden="1">#REF!</definedName>
    <definedName name="JWSSalesCommQ42006" hidden="1">#REF!</definedName>
    <definedName name="JWSTotalBonus2005" hidden="1">#REF!</definedName>
    <definedName name="JWSTotalBonus2006" hidden="1">#REF!</definedName>
    <definedName name="JWSTotalComp2004" hidden="1">#REF!</definedName>
    <definedName name="JWSTotalComp2005" hidden="1">#REF!</definedName>
    <definedName name="JWSTotalComp2006" hidden="1">#REF!</definedName>
    <definedName name="JWSValueAccount2006" hidden="1">#REF!</definedName>
    <definedName name="JWSValueAccount2007" hidden="1">#REF!</definedName>
    <definedName name="JWSVAMarker" hidden="1">#REF!</definedName>
    <definedName name="k" localSheetId="5" hidden="1">#REF!</definedName>
    <definedName name="k" hidden="1">#REF!</definedName>
    <definedName name="kbde0" localSheetId="5">#REF!</definedName>
    <definedName name="kbde0">#REF!</definedName>
    <definedName name="kbde1" localSheetId="5">#REF!</definedName>
    <definedName name="kbde1">#REF!</definedName>
    <definedName name="kbde2" localSheetId="5">#REF!</definedName>
    <definedName name="kbde2">#REF!</definedName>
    <definedName name="kdkdkdk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enerr" localSheetId="5" hidden="1">{"by_month",#N/A,TRUE,"template";"Destec_month",#N/A,TRUE,"template";"by_quarter",#N/A,TRUE,"template";"destec_quarter",#N/A,TRUE,"template";"by_year",#N/A,TRUE,"template";"Destec_annual",#N/A,TRUE,"template"}</definedName>
    <definedName name="kenerr" localSheetId="6" hidden="1">{"by_month",#N/A,TRUE,"template";"Destec_month",#N/A,TRUE,"template";"by_quarter",#N/A,TRUE,"template";"destec_quarter",#N/A,TRUE,"template";"by_year",#N/A,TRUE,"template";"Destec_annual",#N/A,TRUE,"template"}</definedName>
    <definedName name="kenerr" hidden="1">{"by_month",#N/A,TRUE,"template";"Destec_month",#N/A,TRUE,"template";"by_quarter",#N/A,TRUE,"template";"destec_quarter",#N/A,TRUE,"template";"by_year",#N/A,TRUE,"template";"Destec_annual",#N/A,TRUE,"template"}</definedName>
    <definedName name="kern" localSheetId="5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localSheetId="6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kk" localSheetId="6" hidden="1">{"Report with account numbers",#N/A,TRUE,"Final Services P&amp;L Format (New)"}</definedName>
    <definedName name="kkk" hidden="1">{"Report with account numbers",#N/A,TRUE,"Final Services P&amp;L Format (New)"}</definedName>
    <definedName name="KM">#REF!</definedName>
    <definedName name="KMD">#REF!</definedName>
    <definedName name="KMS">#REF!</definedName>
    <definedName name="ko" localSheetId="5" hidden="1">{#N/A,#N/A,FALSE,"Jul";#N/A,#N/A,FALSE,"August";#N/A,#N/A,FALSE,"Sep-YTD"}</definedName>
    <definedName name="ko" localSheetId="6" hidden="1">{#N/A,#N/A,FALSE,"Jul";#N/A,#N/A,FALSE,"August";#N/A,#N/A,FALSE,"Sep-YTD"}</definedName>
    <definedName name="ko" hidden="1">{#N/A,#N/A,FALSE,"Jul";#N/A,#N/A,FALSE,"August";#N/A,#N/A,FALSE,"Sep-YTD"}</definedName>
    <definedName name="KOK5_Filters">#REF!</definedName>
    <definedName name="KSA">#REF!</definedName>
    <definedName name="KSUBE0">#REF!</definedName>
    <definedName name="KSUBE1">#REF!</definedName>
    <definedName name="KSUBE2">#REF!</definedName>
    <definedName name="kWh">#REF!</definedName>
    <definedName name="kWperPCT">#REF!</definedName>
    <definedName name="kWperTOU">#REF!</definedName>
    <definedName name="l" localSheetId="5" hidden="1">#REF!</definedName>
    <definedName name="l" hidden="1">#REF!</definedName>
    <definedName name="LAG">#REF!</definedName>
    <definedName name="LAHRS">#REF!</definedName>
    <definedName name="landlordcentralac">#REF!</definedName>
    <definedName name="landlordrefrigerator">#REF!</definedName>
    <definedName name="landlordwindowac">#REF!</definedName>
    <definedName name="Large_C_I_Benefit">#REF!</definedName>
    <definedName name="lasdjkf">#REF!</definedName>
    <definedName name="Last_Row" localSheetId="5">IF('2019-2023 Auth Rev Requirement'!Values_Entered,Header_Row+'2019-2023 Auth Rev Requirement'!Number_of_Payments,Header_Row)</definedName>
    <definedName name="Last_Row" localSheetId="6">IF('2019-2024 Actuals'!Values_Entered,Header_Row+'2019-2024 Actuals'!Number_of_Payments,Header_Row)</definedName>
    <definedName name="Last_Row">IF(Values_Entered,Header_Row+Number_of_Payments,Header_Row)</definedName>
    <definedName name="Last_Row_Pref" localSheetId="5">IF('2019-2023 Auth Rev Requirement'!Values_Entered_Pref,Header_Row_Pref+'2019-2023 Auth Rev Requirement'!No_of_Pamts_Pref,Header_Row_Pref)</definedName>
    <definedName name="Last_Row_Pref" localSheetId="6">IF('2019-2024 Actuals'!Values_Entered_Pref,Header_Row_Pref+'2019-2024 Actuals'!No_of_Pamts_Pref,Header_Row_Pref)</definedName>
    <definedName name="Last_Row_Pref">IF(Values_Entered_Pref,Header_Row_Pref+No_of_Pamts_Pref,Header_Row_Pref)</definedName>
    <definedName name="lastyearofservice" localSheetId="5">#REF!</definedName>
    <definedName name="lastyearofservice">#REF!</definedName>
    <definedName name="LB">#REF!</definedName>
    <definedName name="limcount" hidden="1">1</definedName>
    <definedName name="linda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say" localSheetId="6" hidden="1">{#N/A,#N/A,FALSE,"PIPE-FAC";#N/A,#N/A,FALSE,"PIPE-FAC"}</definedName>
    <definedName name="Lindsay" hidden="1">{#N/A,#N/A,FALSE,"PIPE-FAC";#N/A,#N/A,FALSE,"PIPE-FAC"}</definedName>
    <definedName name="LIRA">#REF!</definedName>
    <definedName name="list">#REF!</definedName>
    <definedName name="LMM">#REF!</definedName>
    <definedName name="loaderexpenses?" localSheetId="5">#REF!</definedName>
    <definedName name="loaderexpenses?">#REF!</definedName>
    <definedName name="loaderinvest?" localSheetId="5">#REF!</definedName>
    <definedName name="loaderinvest?">#REF!</definedName>
    <definedName name="LoaderL">#REF!</definedName>
    <definedName name="LoaderNLSCG">#REF!</definedName>
    <definedName name="LoaderNLSDGEElec">#REF!</definedName>
    <definedName name="LoaderNLSDGEGas">#REF!</definedName>
    <definedName name="loaderrevenues?" localSheetId="5">#REF!</definedName>
    <definedName name="loaderrevenues?">#REF!</definedName>
    <definedName name="LoadersNLSCG">#REF!</definedName>
    <definedName name="Loan_Amount">#REF!</definedName>
    <definedName name="Loan_Amount_Pref">#REF!</definedName>
    <definedName name="Loan_Start">#REF!</definedName>
    <definedName name="Loan_Start_Pref">#REF!</definedName>
    <definedName name="Loan_Years">#REF!</definedName>
    <definedName name="Loan_Years_Pref">#REF!</definedName>
    <definedName name="LOCTTLHRS">#REF!</definedName>
    <definedName name="LOGI" localSheetId="5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" localSheetId="5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SS" localSheetId="5">#REF!</definedName>
    <definedName name="LOSS">#REF!</definedName>
    <definedName name="lowflowshowerhead">#REF!</definedName>
    <definedName name="LRMC_DETAIL">#REF!</definedName>
    <definedName name="M_PlaceofPath" hidden="1">"F:\JCLARK\AHC\ahc_vdf.xls"</definedName>
    <definedName name="MAIN">#REF!</definedName>
    <definedName name="Main_Menu" localSheetId="5">#REF!</definedName>
    <definedName name="Main_Menu">#REF!</definedName>
    <definedName name="MappedAssetClass">#REF!</definedName>
    <definedName name="Maps.OlapDataMap.DataMap.Columns.0.Dimension">"Period"</definedName>
    <definedName name="Maps.OlapDataMap.DataMap.Columns.0.Key">#REF!</definedName>
    <definedName name="Maps.OlapDataMap.DataMap.Pages.0.Dimension">"Scenario"</definedName>
    <definedName name="Maps.OlapDataMap.DataMap.Pages.0.Key">#REF!</definedName>
    <definedName name="Maps.OlapDataMap.DataMap.Pages.1.Dimension">"Year"</definedName>
    <definedName name="Maps.OlapDataMap.DataMap.Pages.1.Key">#REF!</definedName>
    <definedName name="Maps.OlapDataMap.DataMap.Pages.2.Dimension">"Escalated"</definedName>
    <definedName name="Maps.OlapDataMap.DataMap.Pages.2.Key">#REF!</definedName>
    <definedName name="Maps.OlapDataMap.DataMap.Pages.3.Dimension">"Order"</definedName>
    <definedName name="Maps.OlapDataMap.DataMap.Pages.3.Key">#REF!</definedName>
    <definedName name="Maps.OlapDataMap.DataMap.Pages.4.Dimension">"Business Unit"</definedName>
    <definedName name="Maps.OlapDataMap.DataMap.Pages.4.Key">#REF!</definedName>
    <definedName name="Maps.OlapDataMap.DataMap.Rows.0.Caption">#REF!</definedName>
    <definedName name="Maps.OlapDataMap.DataMap.Rows.0.Dimension">"Account"</definedName>
    <definedName name="Maps.OlapDataMap.DataMap.Rows.0.GenerationNumber">#REF!</definedName>
    <definedName name="Maps.OlapDataMap.DataMap.Rows.0.Key">#REF!</definedName>
    <definedName name="Maps.OlapDataMap.DataMap.Rows.1.Caption">#REF!</definedName>
    <definedName name="Maps.OlapDataMap.DataMap.Rows.1.Dimension">"Cost Center"</definedName>
    <definedName name="Maps.OlapDataMap.DataMap.Rows.1.GenerationNumber">#REF!</definedName>
    <definedName name="Maps.OlapDataMap.DataMap.Rows.1.Key">#REF!</definedName>
    <definedName name="Maps.OlapDataMap.DataMap.Rows.2.Dimension">"Company"</definedName>
    <definedName name="marathon" localSheetId="5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son?" localSheetId="6" hidden="1">{#N/A,#N/A,FALSE,"Data &amp; Key Results";#N/A,#N/A,FALSE,"Summary Template";#N/A,#N/A,FALSE,"Budget";#N/A,#N/A,FALSE,"Present Value Comparison";#N/A,#N/A,FALSE,"Cashflow";#N/A,#N/A,FALSE,"Income";#N/A,#N/A,FALSE,"Inputs"}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localSheetId="6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localSheetId="6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localSheetId="6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localSheetId="6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localSheetId="6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yfdsdfd" localSheetId="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b_inputLocation" hidden="1">#REF!</definedName>
    <definedName name="McClain" localSheetId="6" hidden="1">{"PAGE_1",#N/A,FALSE,"MONTH"}</definedName>
    <definedName name="McClain" hidden="1">{"PAGE_1",#N/A,FALSE,"MONTH"}</definedName>
    <definedName name="MCCLAIN2" localSheetId="6" hidden="1">{"PAGE_1",#N/A,FALSE,"MONTH"}</definedName>
    <definedName name="MCCLAIN2" hidden="1">{"PAGE_1",#N/A,FALSE,"MONTH"}</definedName>
    <definedName name="MED_MTR">2</definedName>
    <definedName name="medicalcalc2" localSheetId="5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nuItem.Caption">"RC12 Functional BU Plan by Month"</definedName>
    <definedName name="MESG1">#REF!</definedName>
    <definedName name="MESG2">#REF!</definedName>
    <definedName name="metricthree" localSheetId="6" hidden="1">{#N/A,#N/A,FALSE,"PIPE-FAC";#N/A,#N/A,FALSE,"PIPE-FAC"}</definedName>
    <definedName name="metricthree" hidden="1">{#N/A,#N/A,FALSE,"PIPE-FAC";#N/A,#N/A,FALSE,"PIPE-FAC"}</definedName>
    <definedName name="metricthree3" localSheetId="6" hidden="1">{#N/A,#N/A,FALSE,"PIPE-FAC";#N/A,#N/A,FALSE,"PIPE-FAC"}</definedName>
    <definedName name="metricthree3" hidden="1">{#N/A,#N/A,FALSE,"PIPE-FAC";#N/A,#N/A,FALSE,"PIPE-FAC"}</definedName>
    <definedName name="MFB">#REF!</definedName>
    <definedName name="mike" localSheetId="6" hidden="1">{"PARTNERS CAPITAL STMT",#N/A,FALSE,"Partners Capital"}</definedName>
    <definedName name="mike" hidden="1">{"PARTNERS CAPITAL STMT",#N/A,FALSE,"Partners Capital"}</definedName>
    <definedName name="mike2" localSheetId="6" hidden="1">{"PNLProjDL",#N/A,FALSE,"PROJCO";"PNLParDL",#N/A,FALSE,"Parent"}</definedName>
    <definedName name="mike2" hidden="1">{"PNLProjDL",#N/A,FALSE,"PROJCO";"PNLParDL",#N/A,FALSE,"Parent"}</definedName>
    <definedName name="mike3" localSheetId="6" hidden="1">{"Summary",#N/A,FALSE,"MICMULT";"Income Statement",#N/A,FALSE,"MICMULT";"Cash Flows",#N/A,FALSE,"MICMULT"}</definedName>
    <definedName name="mike3" hidden="1">{"Summary",#N/A,FALSE,"MICMULT";"Income Statement",#N/A,FALSE,"MICMULT";"Cash Flows",#N/A,FALSE,"MICMULT"}</definedName>
    <definedName name="mike4" localSheetId="6" hidden="1">{"STMT OF CASH FLOWS",#N/A,FALSE,"Cash Flows Indirect"}</definedName>
    <definedName name="mike4" hidden="1">{"STMT OF CASH FLOWS",#N/A,FALSE,"Cash Flows Indirect"}</definedName>
    <definedName name="mike5" localSheetId="6" hidden="1">{"BALANCE SHEET ACCTS",#N/A,TRUE,"Working Trial Balance";"INCOME STMT ACCTS",#N/A,TRUE,"Working Trial Balance"}</definedName>
    <definedName name="mike5" hidden="1">{"BALANCE SHEET ACCTS",#N/A,TRUE,"Working Trial Balance";"INCOME STMT ACCTS",#N/A,TRUE,"Working Trial Balance"}</definedName>
    <definedName name="MilesPerTruckRoll">#REF!</definedName>
    <definedName name="minorhomerepair">#REF!</definedName>
    <definedName name="misc">#REF!</definedName>
    <definedName name="MO">#REF!</definedName>
    <definedName name="MODEL">#REF!</definedName>
    <definedName name="MODEL_INFO">#REF!</definedName>
    <definedName name="modifiedavailmod" localSheetId="5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nth" localSheetId="5">#REF!</definedName>
    <definedName name="month">#REF!</definedName>
    <definedName name="Month_Lookup">#REF!</definedName>
    <definedName name="MONTHLYREC">#REF!</definedName>
    <definedName name="Months">#REF!</definedName>
    <definedName name="mos">#REF!</definedName>
    <definedName name="MrtReadHoursLost">#REF!</definedName>
    <definedName name="MthAvg" localSheetId="5">#REF!</definedName>
    <definedName name="MthAvg">#REF!</definedName>
    <definedName name="MTTA">#REF!</definedName>
    <definedName name="N_A">#REF!</definedName>
    <definedName name="name" localSheetId="6" hidden="1">{"Control_DataContact",#N/A,FALSE,"Control"}</definedName>
    <definedName name="name" hidden="1">{"Control_DataContact",#N/A,FALSE,"Control"}</definedName>
    <definedName name="NET" localSheetId="5">#REF!</definedName>
    <definedName name="NET">#REF!</definedName>
    <definedName name="NetToGross" localSheetId="5">#REF!</definedName>
    <definedName name="NetToGross">#REF!</definedName>
    <definedName name="new" localSheetId="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G30Inv">#REF!</definedName>
    <definedName name="NewG30Rev">#REF!</definedName>
    <definedName name="NewG30Vol">#REF!</definedName>
    <definedName name="newwork" localSheetId="5" hidden="1">{#N/A,#N/A,FALSE,"Jul";#N/A,#N/A,FALSE,"August";#N/A,#N/A,FALSE,"Sep-YTD"}</definedName>
    <definedName name="newwork" localSheetId="6" hidden="1">{#N/A,#N/A,FALSE,"Jul";#N/A,#N/A,FALSE,"August";#N/A,#N/A,FALSE,"Sep-YTD"}</definedName>
    <definedName name="newwork" hidden="1">{#N/A,#N/A,FALSE,"Jul";#N/A,#N/A,FALSE,"August";#N/A,#N/A,FALSE,"Sep-YTD"}</definedName>
    <definedName name="newwrev" localSheetId="5" hidden="1">{#N/A,#N/A,TRUE,"SDGE";#N/A,#N/A,TRUE,"GBU";#N/A,#N/A,TRUE,"TBU";#N/A,#N/A,TRUE,"EDBU";#N/A,#N/A,TRUE,"ExclCC"}</definedName>
    <definedName name="newwrev" localSheetId="6" hidden="1">{#N/A,#N/A,TRUE,"SDGE";#N/A,#N/A,TRUE,"GBU";#N/A,#N/A,TRUE,"TBU";#N/A,#N/A,TRUE,"EDBU";#N/A,#N/A,TRUE,"ExclCC"}</definedName>
    <definedName name="newwrev" hidden="1">{#N/A,#N/A,TRUE,"SDGE";#N/A,#N/A,TRUE,"GBU";#N/A,#N/A,TRUE,"TBU";#N/A,#N/A,TRUE,"EDBU";#N/A,#N/A,TRUE,"ExclCC"}</definedName>
    <definedName name="NFCTAPDC">#REF!</definedName>
    <definedName name="NGV_CR">#REF!</definedName>
    <definedName name="NGV_UR">#REF!</definedName>
    <definedName name="NICOLA" localSheetId="6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NICOLA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NITCS_96">#REF!</definedName>
    <definedName name="NLAG">#REF!</definedName>
    <definedName name="NO">#REF!</definedName>
    <definedName name="NO_CST">#REF!</definedName>
    <definedName name="No_of_Pamts_Pref" localSheetId="5">MATCH(0.01,End_Bal_Pref,-1)+1</definedName>
    <definedName name="No_of_Pamts_Pref" localSheetId="6">MATCH(0.01,End_Bal_Pref,-1)+1</definedName>
    <definedName name="No_of_Pamts_Pref">MATCH(0.01,End_Bal_Pref,-1)+1</definedName>
    <definedName name="noe">#REF!</definedName>
    <definedName name="none" localSheetId="6" hidden="1">{#N/A,#N/A,FALSE,"Title Page"}</definedName>
    <definedName name="none" hidden="1">#REF!</definedName>
    <definedName name="none_2" localSheetId="6" hidden="1">{#N/A,#N/A,FALSE,"Title Page"}</definedName>
    <definedName name="none_2" hidden="1">{#N/A,#N/A,FALSE,"Title Page"}</definedName>
    <definedName name="none2" hidden="1">#REF!</definedName>
    <definedName name="nonN" localSheetId="5" hidden="1">{#N/A,#N/A,FALSE,"Jul";#N/A,#N/A,FALSE,"August";#N/A,#N/A,FALSE,"Sep-YTD"}</definedName>
    <definedName name="nonN" localSheetId="6" hidden="1">{#N/A,#N/A,FALSE,"Jul";#N/A,#N/A,FALSE,"August";#N/A,#N/A,FALSE,"Sep-YTD"}</definedName>
    <definedName name="nonN" hidden="1">{#N/A,#N/A,FALSE,"Jul";#N/A,#N/A,FALSE,"August";#N/A,#N/A,FALSE,"Sep-YTD"}</definedName>
    <definedName name="NonNL" localSheetId="5" hidden="1">{#N/A,#N/A,FALSE,"Jul";#N/A,#N/A,FALSE,"August";#N/A,#N/A,FALSE,"Sep-YTD"}</definedName>
    <definedName name="NonNL" localSheetId="6" hidden="1">{#N/A,#N/A,FALSE,"Jul";#N/A,#N/A,FALSE,"August";#N/A,#N/A,FALSE,"Sep-YTD"}</definedName>
    <definedName name="NonNL" hidden="1">{#N/A,#N/A,FALSE,"Jul";#N/A,#N/A,FALSE,"August";#N/A,#N/A,FALSE,"Sep-YTD"}</definedName>
    <definedName name="NormFedTax?" localSheetId="5">#REF!</definedName>
    <definedName name="NormFedTax?">#REF!</definedName>
    <definedName name="NormStateTax?" localSheetId="5">#REF!</definedName>
    <definedName name="NormStateTax?">#REF!</definedName>
    <definedName name="nothing" localSheetId="5" hidden="1">{#N/A,#N/A,FALSE,"Jul";#N/A,#N/A,FALSE,"August";#N/A,#N/A,FALSE,"Sep-YTD"}</definedName>
    <definedName name="nothing" localSheetId="6" hidden="1">{#N/A,#N/A,FALSE,"Jul";#N/A,#N/A,FALSE,"August";#N/A,#N/A,FALSE,"Sep-YTD"}</definedName>
    <definedName name="nothing" hidden="1">{#N/A,#N/A,FALSE,"Jul";#N/A,#N/A,FALSE,"August";#N/A,#N/A,FALSE,"Sep-YTD"}</definedName>
    <definedName name="now">#REF!</definedName>
    <definedName name="NRW" localSheetId="6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RW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Num_Pmt_Per_Year">#REF!</definedName>
    <definedName name="Number_of_Payments" localSheetId="5">MATCH(0.01,End_Bal,-1)+1</definedName>
    <definedName name="Number_of_Payments" localSheetId="6">MATCH(0.01,End_Bal,-1)+1</definedName>
    <definedName name="Number_of_Payments">MATCH(0.01,End_Bal,-1)+1</definedName>
    <definedName name="NumServers">#REF!</definedName>
    <definedName name="OffPeakLMP">#REF!</definedName>
    <definedName name="OilGasCorrel" localSheetId="5">#REF!</definedName>
    <definedName name="OilGasCorrel">#REF!</definedName>
    <definedName name="ok" localSheetId="5" hidden="1">{#N/A,#N/A,FALSE,"Jul";#N/A,#N/A,FALSE,"August";#N/A,#N/A,FALSE,"Sep-YTD"}</definedName>
    <definedName name="ok" localSheetId="6" hidden="1">{#N/A,#N/A,FALSE,"Jul";#N/A,#N/A,FALSE,"August";#N/A,#N/A,FALSE,"Sep-YTD"}</definedName>
    <definedName name="ok" hidden="1">{#N/A,#N/A,FALSE,"Jul";#N/A,#N/A,FALSE,"August";#N/A,#N/A,FALSE,"Sep-YTD"}</definedName>
    <definedName name="okay" localSheetId="5" hidden="1">{#N/A,#N/A,FALSE,"Jul";#N/A,#N/A,FALSE,"August";#N/A,#N/A,FALSE,"Sep-YTD"}</definedName>
    <definedName name="okay" localSheetId="6" hidden="1">{#N/A,#N/A,FALSE,"Jul";#N/A,#N/A,FALSE,"August";#N/A,#N/A,FALSE,"Sep-YTD"}</definedName>
    <definedName name="okay" hidden="1">{#N/A,#N/A,FALSE,"Jul";#N/A,#N/A,FALSE,"August";#N/A,#N/A,FALSE,"Sep-YTD"}</definedName>
    <definedName name="Old" hidden="1">"3GNURECDNZ0IKTBWXW3R9GQ3T"</definedName>
    <definedName name="OLE_LINK465">#REF!</definedName>
    <definedName name="OLE_LINK486">#REF!</definedName>
    <definedName name="OMBW">#REF!</definedName>
    <definedName name="OMBWDet">#REF!</definedName>
    <definedName name="OMDetails">#REF!</definedName>
    <definedName name="OMDetails1">#REF!</definedName>
    <definedName name="oms">#REF!</definedName>
    <definedName name="Option_05a">#REF!</definedName>
    <definedName name="Option_05b">#REF!</definedName>
    <definedName name="Order">#REF!</definedName>
    <definedName name="orig.incomestmt" localSheetId="6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orig.incomestmt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OTHERHRS">#REF!</definedName>
    <definedName name="otherrev" localSheetId="5" hidden="1">{#N/A,#N/A,TRUE,"SDGE";#N/A,#N/A,TRUE,"GBU";#N/A,#N/A,TRUE,"TBU";#N/A,#N/A,TRUE,"EDBU";#N/A,#N/A,TRUE,"ExclCC"}</definedName>
    <definedName name="otherrev" localSheetId="6" hidden="1">{#N/A,#N/A,TRUE,"SDGE";#N/A,#N/A,TRUE,"GBU";#N/A,#N/A,TRUE,"TBU";#N/A,#N/A,TRUE,"EDBU";#N/A,#N/A,TRUE,"ExclCC"}</definedName>
    <definedName name="otherrev" hidden="1">{#N/A,#N/A,TRUE,"SDGE";#N/A,#N/A,TRUE,"GBU";#N/A,#N/A,TRUE,"TBU";#N/A,#N/A,TRUE,"EDBU";#N/A,#N/A,TRUE,"ExclCC"}</definedName>
    <definedName name="OutageTime">#REF!</definedName>
    <definedName name="OutageTimeImprovement">#REF!</definedName>
    <definedName name="outlook2">#REF!</definedName>
    <definedName name="Output_October_Recorded">#REF!</definedName>
    <definedName name="Override">#REF!</definedName>
    <definedName name="p" hidden="1">"3V3A0OEFNLB04ZKZY7UM4EDJV"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Tot" localSheetId="5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localSheetId="6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a">#REF!</definedName>
    <definedName name="page">#REF!</definedName>
    <definedName name="PAGE_110" localSheetId="5">#REF!</definedName>
    <definedName name="PAGE_110">#REF!</definedName>
    <definedName name="PAGE_111" localSheetId="5">#REF!</definedName>
    <definedName name="PAGE_111">#REF!</definedName>
    <definedName name="PAGE_200" localSheetId="5">#REF!</definedName>
    <definedName name="PAGE_200">#REF!</definedName>
    <definedName name="PAGE_201" localSheetId="5">#REF!</definedName>
    <definedName name="PAGE_201">#REF!</definedName>
    <definedName name="PAGE_204" localSheetId="5">#REF!</definedName>
    <definedName name="PAGE_204">#REF!</definedName>
    <definedName name="PAGE_205" localSheetId="5">#REF!</definedName>
    <definedName name="PAGE_205">#REF!</definedName>
    <definedName name="PAGE_206" localSheetId="5">#REF!</definedName>
    <definedName name="PAGE_206">#REF!</definedName>
    <definedName name="PAGE_207" localSheetId="5">#REF!</definedName>
    <definedName name="PAGE_207">#REF!</definedName>
    <definedName name="PAGE_208" localSheetId="5">#REF!</definedName>
    <definedName name="PAGE_208">#REF!</definedName>
    <definedName name="PAGE_209" localSheetId="5">#REF!</definedName>
    <definedName name="PAGE_209">#REF!</definedName>
    <definedName name="PAGE_214" localSheetId="5">#REF!</definedName>
    <definedName name="PAGE_214">#REF!</definedName>
    <definedName name="PAGE_216" localSheetId="5">#REF!</definedName>
    <definedName name="PAGE_216">#REF!</definedName>
    <definedName name="PAGE_217" localSheetId="5">#REF!</definedName>
    <definedName name="PAGE_217">#REF!</definedName>
    <definedName name="PAGE_218" localSheetId="5">#REF!</definedName>
    <definedName name="PAGE_218">#REF!</definedName>
    <definedName name="PAGE_219" localSheetId="5">#REF!</definedName>
    <definedName name="PAGE_219">#REF!</definedName>
    <definedName name="PAGE_219A" localSheetId="5">#REF!</definedName>
    <definedName name="PAGE_219A">#REF!</definedName>
    <definedName name="PAGE_220" localSheetId="5">#REF!</definedName>
    <definedName name="PAGE_220">#REF!</definedName>
    <definedName name="PAGE_221" localSheetId="5">#REF!</definedName>
    <definedName name="PAGE_221">#REF!</definedName>
    <definedName name="PAGE_222" localSheetId="5">#REF!</definedName>
    <definedName name="PAGE_222">#REF!</definedName>
    <definedName name="PAGE1" localSheetId="5">#REF!</definedName>
    <definedName name="PAGE1">#REF!</definedName>
    <definedName name="page1997">#REF!</definedName>
    <definedName name="PAGE2" localSheetId="5">#REF!</definedName>
    <definedName name="PAGE2">#REF!</definedName>
    <definedName name="PAGE4">#REF!</definedName>
    <definedName name="PageOptions.PG_BU.Caption">"SDGE"</definedName>
    <definedName name="PageOptions.PG_BU.Caption.1">"SDGE"</definedName>
    <definedName name="PageOptions.PG_BU.Caption.Count">1</definedName>
    <definedName name="PageOptions.PG_BU.Caption.Display">"SDGE"</definedName>
    <definedName name="PageOptions.PG_BU.Key">"SDG&amp;E"</definedName>
    <definedName name="PageOptions.PG_BU.Key.1">"SDG&amp;E"</definedName>
    <definedName name="PageOptions.PG_BU.Key.Count">1</definedName>
    <definedName name="PageOptions.PG_BU.Key.Display">"SDG&amp;E"</definedName>
    <definedName name="PageOptions.PG_BU.Name">"SDG&amp;E"</definedName>
    <definedName name="PageOptions.PG_BU.Name.1">"SDG&amp;E"</definedName>
    <definedName name="PageOptions.PG_BU.Name.Count">1</definedName>
    <definedName name="PageOptions.PG_BU.Name.Display">"SDG&amp;E"</definedName>
    <definedName name="PageOptions.PG_Period.Caption">"PG_Period - Caption"</definedName>
    <definedName name="PageOptions.PG_Scenario.Caption">"Final Plan"</definedName>
    <definedName name="PageOptions.PG_Scenario.Caption.1">"Final Plan"</definedName>
    <definedName name="PageOptions.PG_Scenario.Caption.Count">1</definedName>
    <definedName name="PageOptions.PG_Scenario.Caption.Display">"Final Plan"</definedName>
    <definedName name="PageOptions.PG_Scenario.Key">"Final Plan"</definedName>
    <definedName name="PageOptions.PG_Scenario.Key.1">"Final Plan"</definedName>
    <definedName name="PageOptions.PG_Scenario.Key.Count">1</definedName>
    <definedName name="PageOptions.PG_Scenario.Key.Display">"Final Plan"</definedName>
    <definedName name="PageOptions.PG_Scenario.Name">"Final Plan"</definedName>
    <definedName name="PageOptions.PG_Scenario.Name.1">"Final Plan"</definedName>
    <definedName name="PageOptions.PG_Scenario.Name.Count">1</definedName>
    <definedName name="PageOptions.PG_Scenario.Name.Display">"Final Plan"</definedName>
    <definedName name="PageOptions.PG_Year.Caption">"2016"</definedName>
    <definedName name="PageOptions.PG_Year.Caption.1">"2016"</definedName>
    <definedName name="PageOptions.PG_Year.Caption.Count">1</definedName>
    <definedName name="PageOptions.PG_Year.Caption.Display">"2016"</definedName>
    <definedName name="PageOptions.PG_Year.Key">"FY2016"</definedName>
    <definedName name="PageOptions.PG_Year.Key.1">"FY2016"</definedName>
    <definedName name="PageOptions.PG_Year.Key.Count">1</definedName>
    <definedName name="PageOptions.PG_Year.Key.Display">"FY2016"</definedName>
    <definedName name="PageOptions.PG_Year.Name">"FY2016"</definedName>
    <definedName name="PageOptions.PG_Year.Name.1">"FY2016"</definedName>
    <definedName name="PageOptions.PG_Year.Name.Count">1</definedName>
    <definedName name="PageOptions.PG_Year.Name.Display">"FY2016"</definedName>
    <definedName name="Pal_Workbook_GUID" localSheetId="6" hidden="1">"1YDJKL1A3MNKIMXTGKJS3UTZ"</definedName>
    <definedName name="Pal_Workbook_GUID" hidden="1">"4UDUM1AM3IE6GAHR58IB35SE"</definedName>
    <definedName name="PART1" localSheetId="5">#REF!</definedName>
    <definedName name="PART1">#REF!</definedName>
    <definedName name="Pay_Num">#REF!</definedName>
    <definedName name="PB_ACCT">#REF!</definedName>
    <definedName name="PBR_06">#REF!</definedName>
    <definedName name="PCTEnergySavings">#REF!</definedName>
    <definedName name="PCTParticipation">#REF!</definedName>
    <definedName name="Peak_MW">#REF!</definedName>
    <definedName name="PeakDemandReduction">#REF!</definedName>
    <definedName name="PeakHours">#REF!</definedName>
    <definedName name="PeakLMP">#REF!</definedName>
    <definedName name="Percent_Gas_Heat">#REF!</definedName>
    <definedName name="Percent_Gas_Water">#REF!</definedName>
    <definedName name="PercentDebt">#REF!</definedName>
    <definedName name="PercentEquity">#REF!</definedName>
    <definedName name="PercentPreferred">#REF!</definedName>
    <definedName name="period">#REF!</definedName>
    <definedName name="PeriodLabels">#REF!</definedName>
    <definedName name="PeriodLength">#REF!</definedName>
    <definedName name="PeriodNumbers">#REF!</definedName>
    <definedName name="Periods">#REF!</definedName>
    <definedName name="permanentevapcooler">#REF!</definedName>
    <definedName name="pg" localSheetId="5">#REF!</definedName>
    <definedName name="pg">#REF!</definedName>
    <definedName name="PG_223" localSheetId="5">#REF!</definedName>
    <definedName name="PG_223">#REF!</definedName>
    <definedName name="PG565A">#N/A</definedName>
    <definedName name="PG568A" localSheetId="5">#REF!</definedName>
    <definedName name="PG568A">#REF!</definedName>
    <definedName name="PG568A1" localSheetId="5">#REF!</definedName>
    <definedName name="PG568A1">#REF!</definedName>
    <definedName name="PG568B" localSheetId="5">#REF!</definedName>
    <definedName name="PG568B">#REF!</definedName>
    <definedName name="PHILIPS" localSheetId="5" hidden="1">{#N/A,#N/A,FALSE,"RECAP";#N/A,#N/A,FALSE,"MATBYCLS";#N/A,#N/A,FALSE,"STATUS";#N/A,#N/A,FALSE,"OP-ACT";#N/A,#N/A,FALSE,"W_O"}</definedName>
    <definedName name="PHILIPS" localSheetId="6" hidden="1">{#N/A,#N/A,FALSE,"RECAP";#N/A,#N/A,FALSE,"MATBYCLS";#N/A,#N/A,FALSE,"STATUS";#N/A,#N/A,FALSE,"OP-ACT";#N/A,#N/A,FALSE,"W_O"}</definedName>
    <definedName name="PHILIPS" hidden="1">{#N/A,#N/A,FALSE,"RECAP";#N/A,#N/A,FALSE,"MATBYCLS";#N/A,#N/A,FALSE,"STATUS";#N/A,#N/A,FALSE,"OP-ACT";#N/A,#N/A,FALSE,"W_O"}</definedName>
    <definedName name="Pingmancera" localSheetId="5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localSheetId="6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ti" localSheetId="5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lan">#REF!</definedName>
    <definedName name="Plan_Column_Lookup">#REF!</definedName>
    <definedName name="Plan_Cost_by_Contractor">#REF!</definedName>
    <definedName name="Plan_Cost_by_Cost_Element">#REF!</definedName>
    <definedName name="Plan_Cost_by_Job_Type">#REF!</definedName>
    <definedName name="Plan_Cost_Summary">#REF!</definedName>
    <definedName name="Plan_Direct_Cost_by_Contractor">#REF!</definedName>
    <definedName name="plan86dep1">#REF!</definedName>
    <definedName name="plan86dep1and2">#REF!</definedName>
    <definedName name="plan86dep2">#REF!</definedName>
    <definedName name="plan86ret">#REF!</definedName>
    <definedName name="plan86ret2deps">#REF!</definedName>
    <definedName name="plan86retdep1">#REF!</definedName>
    <definedName name="plan86retdep2">#REF!</definedName>
    <definedName name="PlannerList">OFFSET(#REF!,0,0,COUNTA(#REF!),1)</definedName>
    <definedName name="PlannerWorksheetDataRange">#N/A</definedName>
    <definedName name="PlanningHorizon">#REF!</definedName>
    <definedName name="PlantType">#REF!</definedName>
    <definedName name="plug" localSheetId="6" hidden="1">{#N/A,#N/A,FALSE,"Aging Summary";#N/A,#N/A,FALSE,"Ratio Analysis";#N/A,#N/A,FALSE,"Test 120 Day Accts";#N/A,#N/A,FALSE,"Tickmarks"}</definedName>
    <definedName name="plug" hidden="1">{#N/A,#N/A,FALSE,"Aging Summary";#N/A,#N/A,FALSE,"Ratio Analysis";#N/A,#N/A,FALSE,"Test 120 Day Accts";#N/A,#N/A,FALSE,"Tickmarks"}</definedName>
    <definedName name="pmcat">#REF!</definedName>
    <definedName name="pmper">#REF!</definedName>
    <definedName name="PnB">#REF!</definedName>
    <definedName name="PO_list">OFFSET(#REF!,0,0,#REF!)</definedName>
    <definedName name="portableevapcooler">#REF!</definedName>
    <definedName name="PPP_DMD">#REF!</definedName>
    <definedName name="PPP_ERR">#REF!</definedName>
    <definedName name="PPP_FFU">#REF!</definedName>
    <definedName name="PPP_NOs">#REF!</definedName>
    <definedName name="PPP_SCHG">#REF!</definedName>
    <definedName name="PPP_Summary">#REF!</definedName>
    <definedName name="PPP_Surcharge">#REF!</definedName>
    <definedName name="PPP_Wkppr_P2">#REF!</definedName>
    <definedName name="PPP_YEAR">#REF!</definedName>
    <definedName name="PREF" localSheetId="5">#REF!</definedName>
    <definedName name="PREF">#REF!</definedName>
    <definedName name="prelamp" localSheetId="5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" localSheetId="6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payEnergySavings">#REF!</definedName>
    <definedName name="PrepayParticipation">#REF!</definedName>
    <definedName name="PresentRates">#REF!</definedName>
    <definedName name="Previous" hidden="1">"3CK0WDE8XZ7347BCZZH31YOFD"</definedName>
    <definedName name="PreviousDataRange">#N/A</definedName>
    <definedName name="PreviousDimensionReference">#REF!</definedName>
    <definedName name="PriceRange" hidden="1">OFFSET(#REF!,5,0,COUNTA(#REF!)-COUNTA(#REF!),1)</definedName>
    <definedName name="PriceRangeMain" hidden="1">#REF!</definedName>
    <definedName name="Prices">#REF!</definedName>
    <definedName name="Princ">#REF!</definedName>
    <definedName name="PRINT" localSheetId="5">#REF!</definedName>
    <definedName name="PRINT">#REF!</definedName>
    <definedName name="_xlnm.Print_Area" localSheetId="6">#REF!</definedName>
    <definedName name="_xlnm.Print_Area">#REF!</definedName>
    <definedName name="Print_Area_MI" localSheetId="5">#REF!</definedName>
    <definedName name="Print_Area_MI">#REF!</definedName>
    <definedName name="PRINT1">#REF!</definedName>
    <definedName name="PRINTCAT">#N/A</definedName>
    <definedName name="PRINTPAGE1">#N/A</definedName>
    <definedName name="PRN">#REF!</definedName>
    <definedName name="PRN_DETAIL">#REF!</definedName>
    <definedName name="Prob" localSheetId="6" hidden="1">{"EPS and CF",#N/A,FALSE;"Ops and Stats",#N/A,FALSE}</definedName>
    <definedName name="Prob" hidden="1">{"EPS and CF",#N/A,FALSE;"Ops and Stats",#N/A,FALSE}</definedName>
    <definedName name="problem" localSheetId="5" hidden="1">{#N/A,#N/A,FALSE,"trates"}</definedName>
    <definedName name="problem" localSheetId="6" hidden="1">{#N/A,#N/A,FALSE,"trates"}</definedName>
    <definedName name="problem" hidden="1">{#N/A,#N/A,FALSE,"trates"}</definedName>
    <definedName name="Program_Strategy">#REF!</definedName>
    <definedName name="Project">#REF!</definedName>
    <definedName name="Project_Data">#REF!</definedName>
    <definedName name="Projects">OFFSET(#REF!,0,0,#REF!+2)</definedName>
    <definedName name="propertytax?" localSheetId="5">#REF!</definedName>
    <definedName name="propertytax?">#REF!</definedName>
    <definedName name="prt" localSheetId="6" hidden="1">{"INV",#N/A,FALSE,"Plant";"INV_IC",#N/A,FALSE,"Plant";"INV_IS",#N/A,FALSE,"Plant";"INT",#N/A,FALSE,"Plant";"INT_IC",#N/A,FALSE,"Plant";"INT_IS",#N/A,FALSE,"Plant"}</definedName>
    <definedName name="prt" hidden="1">{"INV",#N/A,FALSE,"Plant";"INV_IC",#N/A,FALSE,"Plant";"INV_IS",#N/A,FALSE,"Plant";"INT",#N/A,FALSE,"Plant";"INT_IC",#N/A,FALSE,"Plant";"INT_IS",#N/A,FALSE,"Plant"}</definedName>
    <definedName name="prtallold1" localSheetId="6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allold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ax">#REF!</definedName>
    <definedName name="Prtnold" localSheetId="6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yeper">#REF!</definedName>
    <definedName name="qqqqqqq" localSheetId="5" hidden="1">{"SourcesUses",#N/A,TRUE,"CFMODEL";"TransOverview",#N/A,TRUE,"CFMODEL"}</definedName>
    <definedName name="qqqqqqq" localSheetId="6" hidden="1">{"SourcesUses",#N/A,TRUE,"CFMODEL";"TransOverview",#N/A,TRUE,"CFMODEL"}</definedName>
    <definedName name="qqqqqqq" hidden="1">{"SourcesUses",#N/A,TRUE,"CFMODEL";"TransOverview",#N/A,TRUE,"CFMODEL"}</definedName>
    <definedName name="qqqqqqqqqqqqqqqqqq" localSheetId="5" hidden="1">{"Income Statement",#N/A,FALSE,"CFMODEL";"Balance Sheet",#N/A,FALSE,"CFMODEL"}</definedName>
    <definedName name="qqqqqqqqqqqqqqqqqq" hidden="1">{"Income Statement",#N/A,FALSE,"CFMODEL";"Balance Sheet",#N/A,FALSE,"CFMODEL"}</definedName>
    <definedName name="qry29_SCG_RO_Output">#REF!</definedName>
    <definedName name="QtrUpdate">#REF!</definedName>
    <definedName name="Query92_revised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Hrs">#REF!</definedName>
    <definedName name="RAMPLook">#REF!</definedName>
    <definedName name="range1" hidden="1">"S:\65686\04RET\PEN_VALS\LITTON_NONQUAL\FORECAST\"</definedName>
    <definedName name="RATEBASE" localSheetId="5">#REF!</definedName>
    <definedName name="RATEBASE">#REF!</definedName>
    <definedName name="RateCase" localSheetId="5">#REF!</definedName>
    <definedName name="RateCase">#REF!</definedName>
    <definedName name="Rates">#REF!</definedName>
    <definedName name="Ratio_trench_to_cable">#REF!</definedName>
    <definedName name="ratiopreferred">#REF!</definedName>
    <definedName name="Raw_EOR">#REF!</definedName>
    <definedName name="RDD_AMTS">#REF!</definedName>
    <definedName name="RE_Escal" localSheetId="5">#REF!</definedName>
    <definedName name="RE_Escal">#REF!</definedName>
    <definedName name="RECC_COMPUTER">#REF!</definedName>
    <definedName name="RECC_UEG_MSA">#REF!</definedName>
    <definedName name="recon">#REF!</definedName>
    <definedName name="Ref.Fiscal_Yr">#REF!</definedName>
    <definedName name="Ref.Month">#REF!</definedName>
    <definedName name="Ref.Period">#REF!</definedName>
    <definedName name="reference3" localSheetId="5" hidden="1">{"SourcesUses",#N/A,TRUE,"CFMODEL";"TransOverview",#N/A,TRUE,"CFMODEL"}</definedName>
    <definedName name="reference3" localSheetId="6" hidden="1">{"SourcesUses",#N/A,TRUE,"CFMODEL";"TransOverview",#N/A,TRUE,"CFMODEL"}</definedName>
    <definedName name="reference3" hidden="1">{"SourcesUses",#N/A,TRUE,"CFMODEL";"TransOverview",#N/A,TRUE,"CFMODEL"}</definedName>
    <definedName name="reference32" localSheetId="5" hidden="1">{"SourcesUses",#N/A,TRUE,"CFMODEL";"TransOverview",#N/A,TRUE,"CFMODEL"}</definedName>
    <definedName name="reference32" localSheetId="6" hidden="1">{"SourcesUses",#N/A,TRUE,"CFMODEL";"TransOverview",#N/A,TRUE,"CFMODEL"}</definedName>
    <definedName name="reference32" hidden="1">{"SourcesUses",#N/A,TRUE,"CFMODEL";"TransOverview",#N/A,TRUE,"CFMODEL"}</definedName>
    <definedName name="refrigerator">#REF!</definedName>
    <definedName name="REG_ACCT">#REF!</definedName>
    <definedName name="REG_ACCT86">#REF!</definedName>
    <definedName name="REG_FEE">#REF!</definedName>
    <definedName name="Regulated_Export">#REF!</definedName>
    <definedName name="report01" localSheetId="5">#REF!</definedName>
    <definedName name="report01">#REF!</definedName>
    <definedName name="report02" localSheetId="5">#REF!</definedName>
    <definedName name="report02">#REF!</definedName>
    <definedName name="report04" localSheetId="5">#REF!</definedName>
    <definedName name="report04">#REF!</definedName>
    <definedName name="report05" localSheetId="5">#REF!</definedName>
    <definedName name="report05">#REF!</definedName>
    <definedName name="report06" localSheetId="5">#REF!</definedName>
    <definedName name="report06">#REF!</definedName>
    <definedName name="report07" localSheetId="5">#REF!</definedName>
    <definedName name="report07">#REF!</definedName>
    <definedName name="report08" localSheetId="5">#REF!</definedName>
    <definedName name="report08">#REF!</definedName>
    <definedName name="report09" localSheetId="5">#REF!</definedName>
    <definedName name="report09">#REF!</definedName>
    <definedName name="report10" localSheetId="5">#REF!</definedName>
    <definedName name="report10">#REF!</definedName>
    <definedName name="report11" localSheetId="5">#REF!</definedName>
    <definedName name="report11">#REF!</definedName>
    <definedName name="report12" localSheetId="5">#REF!</definedName>
    <definedName name="report12">#REF!</definedName>
    <definedName name="Request">#REF!</definedName>
    <definedName name="RequestType">#REF!</definedName>
    <definedName name="rert" localSheetId="6" hidden="1">{"'Attachment'!$A$1:$L$49"}</definedName>
    <definedName name="rert" hidden="1">{"'Attachment'!$A$1:$L$49"}</definedName>
    <definedName name="RES_MTR">1.8</definedName>
    <definedName name="RESDGE" localSheetId="5" hidden="1">{#N/A,#N/A,FALSE,"Jul";#N/A,#N/A,FALSE,"August";#N/A,#N/A,FALSE,"Sep-YTD"}</definedName>
    <definedName name="RESDGE" localSheetId="6" hidden="1">{#N/A,#N/A,FALSE,"Jul";#N/A,#N/A,FALSE,"August";#N/A,#N/A,FALSE,"Sep-YTD"}</definedName>
    <definedName name="RESDGE" hidden="1">{#N/A,#N/A,FALSE,"Jul";#N/A,#N/A,FALSE,"August";#N/A,#N/A,FALSE,"Sep-YTD"}</definedName>
    <definedName name="RESDGE1" localSheetId="5" hidden="1">{#N/A,#N/A,FALSE,"Jul";#N/A,#N/A,FALSE,"August";#N/A,#N/A,FALSE,"Sep-YTD"}</definedName>
    <definedName name="RESDGE1" localSheetId="6" hidden="1">{#N/A,#N/A,FALSE,"Jul";#N/A,#N/A,FALSE,"August";#N/A,#N/A,FALSE,"Sep-YTD"}</definedName>
    <definedName name="RESDGE1" hidden="1">{#N/A,#N/A,FALSE,"Jul";#N/A,#N/A,FALSE,"August";#N/A,#N/A,FALSE,"Sep-YTD"}</definedName>
    <definedName name="ResidentialBenefit">#REF!</definedName>
    <definedName name="ResMtrCnt">#REF!</definedName>
    <definedName name="RetailRate2013">#REF!</definedName>
    <definedName name="RetailRateEsc">#REF!</definedName>
    <definedName name="RetailUsageEsc">#REF!</definedName>
    <definedName name="RETURN" localSheetId="5">#REF!</definedName>
    <definedName name="RETURN">#REF!</definedName>
    <definedName name="RiskAfterRecalcMacro" localSheetId="6" hidden="1">"'10 Year Model.xls'!RiskSim"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localSheetId="5" hidden="1">5</definedName>
    <definedName name="RiskHasSettings" localSheetId="6" hidden="1">5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localSheetId="6" hidden="1">FALSE</definedName>
    <definedName name="RiskMultipleCPUSupportEnabled" hidden="1">TRUE</definedName>
    <definedName name="RiskNumIterations" localSheetId="5" hidden="1">5000</definedName>
    <definedName name="RiskNumIterations" localSheetId="6" hidden="1">1000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localSheetId="6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localSheetId="5" hidden="1">2</definedName>
    <definedName name="RiskStandardRecalc" localSheetId="6" hidden="1">2</definedName>
    <definedName name="RiskStandardRecalc" hidden="1">1</definedName>
    <definedName name="RiskTemplateSheetName">"myTemplate"</definedName>
    <definedName name="RiskUpdateDisplay" localSheetId="6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localSheetId="6" hidden="1">FALSE</definedName>
    <definedName name="RiskUseMultipleCPUs" hidden="1">TRUE</definedName>
    <definedName name="riskvlook">#REF!</definedName>
    <definedName name="rng_list_Area_of_Responsibility">#REF!</definedName>
    <definedName name="rng_list_Business_Planner">#REF!</definedName>
    <definedName name="rng_list_CapEx_Type">#REF!</definedName>
    <definedName name="rng_list_Category">#REF!</definedName>
    <definedName name="rng_list_Comparison">#REF!</definedName>
    <definedName name="rng_list_Director">#REF!</definedName>
    <definedName name="rng_list_Driver">#REF!</definedName>
    <definedName name="rng_list_EFC_Category">#REF!</definedName>
    <definedName name="rng_list_Functional_Area">#REF!</definedName>
    <definedName name="rng_List_ISD">#REF!</definedName>
    <definedName name="rng_list_Jurisdiction">#REF!</definedName>
    <definedName name="rng_list_Outlook">#REF!</definedName>
    <definedName name="rng_list_Project_Manager">#REF!</definedName>
    <definedName name="rng_list_Spokesperson">#REF!</definedName>
    <definedName name="rng_list_Vice_President">#REF!</definedName>
    <definedName name="rngCFM">#REF!</definedName>
    <definedName name="rngCFMMonth">#REF!</definedName>
    <definedName name="rngChange1">#REF!</definedName>
    <definedName name="rngChange10">#REF!</definedName>
    <definedName name="rngChange11">#REF!</definedName>
    <definedName name="rngChange2">#REF!</definedName>
    <definedName name="rngChange3">#REF!</definedName>
    <definedName name="rngChange4">#REF!</definedName>
    <definedName name="rngChange5">#REF!</definedName>
    <definedName name="rngChange6">#REF!</definedName>
    <definedName name="rngChange7">#REF!</definedName>
    <definedName name="rngChange8">#REF!</definedName>
    <definedName name="rngChange9">#REF!</definedName>
    <definedName name="rngColumnSet1">#REF!</definedName>
    <definedName name="rngColumnSet2">#REF!</definedName>
    <definedName name="rngColumnSet3">#REF!</definedName>
    <definedName name="rngComp">#REF!</definedName>
    <definedName name="rngCompany" localSheetId="5">#REF!</definedName>
    <definedName name="rngCompany">#REF!</definedName>
    <definedName name="rngCoreMDX">#REF!</definedName>
    <definedName name="rngCorpOutlook">#REF!</definedName>
    <definedName name="rngCubAttributes">#REF!</definedName>
    <definedName name="rngCubeJurAttribute">#REF!</definedName>
    <definedName name="rngCubeJurVers">#REF!</definedName>
    <definedName name="rngCurrentCorpOutlook">#REF!</definedName>
    <definedName name="rngDatasheet" localSheetId="5">#REF!</definedName>
    <definedName name="rngDatasheet">#REF!</definedName>
    <definedName name="rngEFC">#REF!</definedName>
    <definedName name="rngEFCMDX">#REF!</definedName>
    <definedName name="rngEFCMDXAll">#REF!</definedName>
    <definedName name="rngEscalated" localSheetId="5">#REF!</definedName>
    <definedName name="rngEscalated">#REF!</definedName>
    <definedName name="rngETElecCap" localSheetId="5">#REF!</definedName>
    <definedName name="rngETElecCap">#REF!</definedName>
    <definedName name="rngETElecOM" localSheetId="5">#REF!</definedName>
    <definedName name="rngETElecOM">#REF!</definedName>
    <definedName name="rngFactors" localSheetId="5">#REF!</definedName>
    <definedName name="rngFactors">#REF!</definedName>
    <definedName name="rngFactorsByCCWKGRP">#REF!</definedName>
    <definedName name="rngFinalFilter">#REF!</definedName>
    <definedName name="rngForecast">#REF!</definedName>
    <definedName name="rngfrmAdjustmentsSource" localSheetId="5">#REF!</definedName>
    <definedName name="rngfrmAdjustmentsSource">#REF!</definedName>
    <definedName name="rngfrmAdjustmentsTarget" localSheetId="5">#REF!</definedName>
    <definedName name="rngfrmAdjustmentsTarget">#REF!</definedName>
    <definedName name="rngJurisdiction">#REF!</definedName>
    <definedName name="rngJurMDX">#REF!</definedName>
    <definedName name="rngJurMDXAll">#REF!</definedName>
    <definedName name="rngLAM">#REF!</definedName>
    <definedName name="rngLAP">#REF!</definedName>
    <definedName name="rngLevel">#REF!</definedName>
    <definedName name="rngLookupAdjustmentData" localSheetId="5">#REF!</definedName>
    <definedName name="rngLookupAdjustmentData">#REF!</definedName>
    <definedName name="rngLookupEscalation" localSheetId="5">#REF!</definedName>
    <definedName name="rngLookupEscalation">#REF!</definedName>
    <definedName name="rngMeas">#REF!</definedName>
    <definedName name="rngOutlook">#REF!</definedName>
    <definedName name="rngPFMonth">#REF!</definedName>
    <definedName name="rngPlan">#REF!</definedName>
    <definedName name="rngprioroutlook">#REF!</definedName>
    <definedName name="rngProjAttrCube">#REF!</definedName>
    <definedName name="rngProject">#REF!</definedName>
    <definedName name="rngProjectDim">#REF!</definedName>
    <definedName name="rngProjMDX">#REF!</definedName>
    <definedName name="rngReassignmentElec">#REF!</definedName>
    <definedName name="rngReassignmentGas" localSheetId="5">#REF!</definedName>
    <definedName name="rngReassignmentGas">#REF!</definedName>
    <definedName name="rngREM">#REF!</definedName>
    <definedName name="rngResp">#REF!</definedName>
    <definedName name="rngSegmentation">#REF!</definedName>
    <definedName name="rngServer">#REF!</definedName>
    <definedName name="rngSpokesperson">#REF!</definedName>
    <definedName name="rngTimeDim">#REF!</definedName>
    <definedName name="rngVarTab">#REF!</definedName>
    <definedName name="rngVers">#REF!</definedName>
    <definedName name="rngVersDim">#REF!</definedName>
    <definedName name="rngVersion">#REF!</definedName>
    <definedName name="rngVersMDX">#REF!</definedName>
    <definedName name="rngYear">#REF!</definedName>
    <definedName name="rngYear2">#REF!</definedName>
    <definedName name="rngYear3">#REF!</definedName>
    <definedName name="rngYear4">#REF!</definedName>
    <definedName name="rngYear5">#REF!</definedName>
    <definedName name="rngYear6">#REF!</definedName>
    <definedName name="rngYTD">#REF!</definedName>
    <definedName name="Robert_Resley">"print_titles"</definedName>
    <definedName name="ROEIncentive">#REF!</definedName>
    <definedName name="rough" localSheetId="5">IF('2019-2023 Auth Rev Requirement'!Values_Entered,Header_Row+'2019-2023 Auth Rev Requirement'!Number_of_Payments,Header_Row)</definedName>
    <definedName name="rough" localSheetId="6">IF('2019-2024 Actuals'!Values_Entered,Header_Row+'2019-2024 Actuals'!Number_of_Payments,Header_Row)</definedName>
    <definedName name="rough">IF(Values_Entered,Header_Row+Number_of_Payments,Header_Row)</definedName>
    <definedName name="ROUNDED" localSheetId="5">#REF!</definedName>
    <definedName name="ROUNDED">#REF!</definedName>
    <definedName name="RowRanges.R1">#REF!</definedName>
    <definedName name="RowRanges.R1Total">#REF!</definedName>
    <definedName name="RowRanges.R2">#REF!</definedName>
    <definedName name="RowRanges.R2a">#REF!</definedName>
    <definedName name="RowRanges.R3">#REF!</definedName>
    <definedName name="RowRanges.R3a">#REF!</definedName>
    <definedName name="RowRanges.R4">#REF!</definedName>
    <definedName name="RowRanges.R4Total">#REF!</definedName>
    <definedName name="RowRanges.R5">#REF!</definedName>
    <definedName name="RowRanges.R6">#REF!</definedName>
    <definedName name="RowRanges.RColumnHeading">#REF!</definedName>
    <definedName name="RowRanges.RMeta">#REF!</definedName>
    <definedName name="RowRanges.RPageMeta">#REF!</definedName>
    <definedName name="RPTCOL">#REF!</definedName>
    <definedName name="RPTROW">#REF!</definedName>
    <definedName name="rr" localSheetId="6" hidden="1">{"EPS and CF",#N/A,FALSE;"Ops and Stats",#N/A,FALSE}</definedName>
    <definedName name="rr" hidden="1">{"EPS and CF",#N/A,FALSE;"Ops and Stats",#N/A,FALSE}</definedName>
    <definedName name="rrrrr" localSheetId="5" hidden="1">{"SourcesUses",#N/A,TRUE,#N/A;"TransOverview",#N/A,TRUE,"CFMODEL"}</definedName>
    <definedName name="rrrrr" localSheetId="6" hidden="1">{"SourcesUses",#N/A,TRUE,#N/A;"TransOverview",#N/A,TRUE,"CFMODEL"}</definedName>
    <definedName name="rrrrr" hidden="1">{"SourcesUses",#N/A,TRUE,#N/A;"TransOverview",#N/A,TRUE,"CFMODEL"}</definedName>
    <definedName name="rrrrrr" localSheetId="5" hidden="1">{"SourcesUses",#N/A,TRUE,"FundsFlow";"TransOverview",#N/A,TRUE,"FundsFlow"}</definedName>
    <definedName name="rrrrrr" localSheetId="6" hidden="1">{"SourcesUses",#N/A,TRUE,"FundsFlow";"TransOverview",#N/A,TRUE,"FundsFlow"}</definedName>
    <definedName name="rrrrrr" hidden="1">{"SourcesUses",#N/A,TRUE,"FundsFlow";"TransOverview",#N/A,TRUE,"FundsFlow"}</definedName>
    <definedName name="rrrrrr2" localSheetId="5" hidden="1">{"SourcesUses",#N/A,TRUE,"FundsFlow";"TransOverview",#N/A,TRUE,"FundsFlow"}</definedName>
    <definedName name="rrrrrr2" localSheetId="6" hidden="1">{"SourcesUses",#N/A,TRUE,"FundsFlow";"TransOverview",#N/A,TRUE,"FundsFlow"}</definedName>
    <definedName name="rrrrrr2" hidden="1">{"SourcesUses",#N/A,TRUE,"FundsFlow";"TransOverview",#N/A,TRUE,"FundsFlow"}</definedName>
    <definedName name="s" localSheetId="5" hidden="1">{#N/A,#N/A,FALSE,"Jul";#N/A,#N/A,FALSE,"August";#N/A,#N/A,FALSE,"Sep-YTD"}</definedName>
    <definedName name="s" localSheetId="6" hidden="1">{#N/A,#N/A,FALSE,"Jul";#N/A,#N/A,FALSE,"August";#N/A,#N/A,FALSE,"Sep-YTD"}</definedName>
    <definedName name="s" hidden="1">{#N/A,#N/A,FALSE,"Jul";#N/A,#N/A,FALSE,"August";#N/A,#N/A,FALSE,"Sep-YTD"}</definedName>
    <definedName name="sagd" hidden="1">#REF!</definedName>
    <definedName name="SalesTax">#REF!</definedName>
    <definedName name="salvage" localSheetId="5">#REF!</definedName>
    <definedName name="salvage">#REF!</definedName>
    <definedName name="salvagetreatment" localSheetId="5">#REF!</definedName>
    <definedName name="salvagetreatment">#REF!</definedName>
    <definedName name="SAPBEXhrIndnt" hidden="1">"Wide"</definedName>
    <definedName name="SAPBEXrevision" hidden="1">1</definedName>
    <definedName name="SAPBEXsysID" hidden="1">"BWP"</definedName>
    <definedName name="SAPBEXwbID" localSheetId="5" hidden="1">"3V0QMBP1BJ3ECEB4EYLVZ9J4R"</definedName>
    <definedName name="SAPBEXwbID" localSheetId="6" hidden="1">"3SKMQ2AXBPPD5P178Y2DPKS2J"</definedName>
    <definedName name="SAPBEXwbID" hidden="1">"3V0QMBP1BJ3ECEB4EYLVZ9J4R"</definedName>
    <definedName name="SAPCrosstab1">#REF!</definedName>
    <definedName name="SAPCrosstab10">#REF!</definedName>
    <definedName name="SAPCrosstab11">#REF!</definedName>
    <definedName name="SAPCrosstab12">#REF!</definedName>
    <definedName name="SAPCrosstab13">#REF!</definedName>
    <definedName name="SAPCrosstab14">#REF!</definedName>
    <definedName name="SAPCrosstab15">#REF!</definedName>
    <definedName name="SAPCrosstab16">#REF!</definedName>
    <definedName name="SAPCrosstab17">#REF!</definedName>
    <definedName name="SAPCrosstab18">#REF!</definedName>
    <definedName name="SAPCrosstab19">#REF!</definedName>
    <definedName name="SAPCrosstab2">#REF!</definedName>
    <definedName name="SAPCrosstab20">#REF!</definedName>
    <definedName name="SAPCrosstab21">#REF!</definedName>
    <definedName name="SAPCrosstab22">#REF!</definedName>
    <definedName name="SAPCrosstab23">#REF!</definedName>
    <definedName name="SAPCrosstab24">#REF!</definedName>
    <definedName name="SAPCrosstab25">#REF!</definedName>
    <definedName name="SAPCrosstab26">#REF!</definedName>
    <definedName name="SAPCrosstab27">#REF!</definedName>
    <definedName name="SAPCrosstab28">#REF!</definedName>
    <definedName name="SAPCrosstab29">#REF!</definedName>
    <definedName name="SAPCrosstab3">#REF!</definedName>
    <definedName name="SAPCrosstab30">#REF!</definedName>
    <definedName name="SAPCrosstab31">#REF!</definedName>
    <definedName name="SAPCrosstab32">#REF!</definedName>
    <definedName name="SAPCrosstab33">#REF!</definedName>
    <definedName name="SAPCrosstab34">#REF!</definedName>
    <definedName name="SAPCrosstab35">#REF!</definedName>
    <definedName name="SAPCrosstab4">#REF!</definedName>
    <definedName name="SAPCrosstab5">#REF!</definedName>
    <definedName name="SAPCrosstab6">#REF!</definedName>
    <definedName name="SAPCrosstab7">#REF!</definedName>
    <definedName name="SAPCrosstab8">#REF!</definedName>
    <definedName name="SAPCrosstab9">#REF!</definedName>
    <definedName name="SAPsysID" hidden="1">"708C5W7SBKP804JT78WJ0JNKI"</definedName>
    <definedName name="SAPwbID" hidden="1">"ARS"</definedName>
    <definedName name="scale" localSheetId="5">#REF!</definedName>
    <definedName name="Scale">#REF!</definedName>
    <definedName name="ScaleOption">#REF!</definedName>
    <definedName name="SCBudCode">#REF!</definedName>
    <definedName name="SCCapvlook">#REF!</definedName>
    <definedName name="Scenario_Options">#REF!</definedName>
    <definedName name="Scenario_Title">#REF!</definedName>
    <definedName name="SCG_Table_D4">#REF!</definedName>
    <definedName name="scgbs">#REF!</definedName>
    <definedName name="SCGCap">#REF!</definedName>
    <definedName name="scgpl">#REF!</definedName>
    <definedName name="SCGRCArea">#REF!</definedName>
    <definedName name="Sched_Pay">#REF!</definedName>
    <definedName name="Scheduled_Extra_Payments">#REF!</definedName>
    <definedName name="Scheduled_Monthly_Payment">#REF!</definedName>
    <definedName name="SCWitness">#REF!</definedName>
    <definedName name="sdafsadf" localSheetId="5" hidden="1">{#N/A,#N/A,FALSE,"Aging Summary";#N/A,#N/A,FALSE,"Ratio Analysis";#N/A,#N/A,FALSE,"Test 120 Day Accts";#N/A,#N/A,FALSE,"Tickmarks"}</definedName>
    <definedName name="sdafsadf" localSheetId="6" hidden="1">{#N/A,#N/A,FALSE,"Aging Summary";#N/A,#N/A,FALSE,"Ratio Analysis";#N/A,#N/A,FALSE,"Test 120 Day Accts";#N/A,#N/A,FALSE,"Tickmarks"}</definedName>
    <definedName name="sdafsadf" hidden="1">{#N/A,#N/A,FALSE,"Aging Summary";#N/A,#N/A,FALSE,"Ratio Analysis";#N/A,#N/A,FALSE,"Test 120 Day Accts";#N/A,#N/A,FALSE,"Tickmarks"}</definedName>
    <definedName name="sdas" localSheetId="6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BudCode">#REF!</definedName>
    <definedName name="SDFFD">#REF!</definedName>
    <definedName name="sdffsasadf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ge" hidden="1">12</definedName>
    <definedName name="SDGECap">#REF!</definedName>
    <definedName name="SDGRCArea">#REF!</definedName>
    <definedName name="SDHRS">#REF!</definedName>
    <definedName name="sdrdf" localSheetId="6" hidden="1">{#N/A,#N/A,FALSE,"Title Page"}</definedName>
    <definedName name="sdrdf" hidden="1">{#N/A,#N/A,FALSE,"Title Page"}</definedName>
    <definedName name="sdrdf_2" localSheetId="6" hidden="1">{#N/A,#N/A,FALSE,"Title Page"}</definedName>
    <definedName name="sdrdf_2" hidden="1">{#N/A,#N/A,FALSE,"Title Page"}</definedName>
    <definedName name="SDWitness">#REF!</definedName>
    <definedName name="sdzg" localSheetId="6" hidden="1">{#N/A,#N/A,FALSE,"balance";#N/A,#N/A,FALSE,"income";#N/A,#N/A,FALSE,"cashflow";#N/A,#N/A,FALSE,"cashwork"}</definedName>
    <definedName name="sdzg" hidden="1">{#N/A,#N/A,FALSE,"balance";#N/A,#N/A,FALSE,"income";#N/A,#N/A,FALSE,"cashflow";#N/A,#N/A,FALSE,"cashwork"}</definedName>
    <definedName name="selectRoRandTax" localSheetId="5">#REF!</definedName>
    <definedName name="selectRoRandTax">#REF!</definedName>
    <definedName name="Sempra_S">#REF!</definedName>
    <definedName name="sencount" hidden="1">1</definedName>
    <definedName name="SenOMLabor">#REF!</definedName>
    <definedName name="SensCap">#REF!</definedName>
    <definedName name="SensCapLabor">#REF!</definedName>
    <definedName name="sensitivityexpenses?" localSheetId="5">#REF!</definedName>
    <definedName name="sensitivityexpenses?">#REF!</definedName>
    <definedName name="sensitivityinvest?" localSheetId="5">#REF!</definedName>
    <definedName name="sensitivityinvest?">#REF!</definedName>
    <definedName name="sensitivityrevenues?" localSheetId="5">#REF!</definedName>
    <definedName name="sensitivityrevenues?">#REF!</definedName>
    <definedName name="SensOM">#REF!</definedName>
    <definedName name="Server">#REF!</definedName>
    <definedName name="SESN_RATE">#REF!</definedName>
    <definedName name="setbackthermostat">#REF!</definedName>
    <definedName name="SFAColumn" localSheetId="5">#REF!</definedName>
    <definedName name="SFAColumn">#REF!</definedName>
    <definedName name="SFAStart" localSheetId="5">#REF!</definedName>
    <definedName name="SFAStart">#REF!</definedName>
    <definedName name="sheet" localSheetId="6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SHEET_B1">#REF!</definedName>
    <definedName name="SI_01">#REF!</definedName>
    <definedName name="SI_02">#REF!</definedName>
    <definedName name="SIFAR_01">#REF!</definedName>
    <definedName name="SIFAR_02">#REF!</definedName>
    <definedName name="SIFAR_03">#REF!</definedName>
    <definedName name="SIFAR_04">#REF!</definedName>
    <definedName name="SIFAR_05">#REF!</definedName>
    <definedName name="SIFAR_06">#REF!</definedName>
    <definedName name="SIFAR_07">#REF!</definedName>
    <definedName name="SIFAR_08">#REF!</definedName>
    <definedName name="SIFAR_09">#REF!</definedName>
    <definedName name="SIFAROFF_01">#REF!</definedName>
    <definedName name="SIFAROFF_02">#REF!</definedName>
    <definedName name="SIFAROFF_03">#REF!</definedName>
    <definedName name="SIFAROFF_04">#REF!</definedName>
    <definedName name="SIFAROFF_05">#REF!</definedName>
    <definedName name="SIFAROFF_06">#REF!</definedName>
    <definedName name="SIFAROFF_07">#REF!</definedName>
    <definedName name="SIFAROFF_08">#REF!</definedName>
    <definedName name="SIFAROFF_09">#REF!</definedName>
    <definedName name="Small_C_I_Benefit">#REF!</definedName>
    <definedName name="SmallCIMeterCnt">#REF!</definedName>
    <definedName name="smll_mtr">1.85</definedName>
    <definedName name="snapshot">OFFSET(#REF!,0,0,#REF!,1)</definedName>
    <definedName name="SoCal_Gas">#REF!</definedName>
    <definedName name="SOEColumn" localSheetId="5">#REF!</definedName>
    <definedName name="SOEColumn">#REF!</definedName>
    <definedName name="SOEStart" localSheetId="5">#REF!</definedName>
    <definedName name="SOEStart">#REF!</definedName>
    <definedName name="something" localSheetId="5" hidden="1">{#N/A,#N/A,FALSE,"Jul";#N/A,#N/A,FALSE,"August";#N/A,#N/A,FALSE,"Sep-YTD"}</definedName>
    <definedName name="something" localSheetId="6" hidden="1">{#N/A,#N/A,FALSE,"Jul";#N/A,#N/A,FALSE,"August";#N/A,#N/A,FALSE,"Sep-YTD"}</definedName>
    <definedName name="something" hidden="1">{#N/A,#N/A,FALSE,"Jul";#N/A,#N/A,FALSE,"August";#N/A,#N/A,FALSE,"Sep-YTD"}</definedName>
    <definedName name="SPLIT" localSheetId="5">#REF!</definedName>
    <definedName name="SPLIT">#REF!</definedName>
    <definedName name="Spot_AECO">#REF!</definedName>
    <definedName name="Spot_Permian">#REF!</definedName>
    <definedName name="Spot_SanJuan">#REF!</definedName>
    <definedName name="SS" localSheetId="5" hidden="1">{#N/A,#N/A,FALSE,"Jul";#N/A,#N/A,FALSE,"August";#N/A,#N/A,FALSE,"Sep-YTD"}</definedName>
    <definedName name="SS" localSheetId="6" hidden="1">{#N/A,#N/A,FALSE,"Jul";#N/A,#N/A,FALSE,"August";#N/A,#N/A,FALSE,"Sep-YTD"}</definedName>
    <definedName name="SS" hidden="1">{#N/A,#N/A,FALSE,"Jul";#N/A,#N/A,FALSE,"August";#N/A,#N/A,FALSE,"Sep-YTD"}</definedName>
    <definedName name="sss" localSheetId="5" hidden="1">{"SourcesUses",#N/A,TRUE,#N/A;"TransOverview",#N/A,TRUE,"CFMODEL"}</definedName>
    <definedName name="sss" localSheetId="6" hidden="1">{"SourcesUses",#N/A,TRUE,#N/A;"TransOverview",#N/A,TRUE,"CFMODEL"}</definedName>
    <definedName name="sss" hidden="1">{"SourcesUses",#N/A,TRUE,#N/A;"TransOverview",#N/A,TRUE,"CFMODEL"}</definedName>
    <definedName name="sssssssssssssssss" localSheetId="5" hidden="1">{"Income Statement",#N/A,FALSE,"CFMODEL";"Balance Sheet",#N/A,FALSE,"CFMODEL"}</definedName>
    <definedName name="sssssssssssssssss" localSheetId="6" hidden="1">{"Income Statement",#N/A,FALSE,"CFMODEL";"Balance Sheet",#N/A,FALSE,"CFMODEL"}</definedName>
    <definedName name="sssssssssssssssss" hidden="1">{"Income Statement",#N/A,FALSE,"CFMODEL";"Balance Sheet",#N/A,FALSE,"CFMODEL"}</definedName>
    <definedName name="sssssssssssssssssss" localSheetId="5" hidden="1">{"Income Statement",#N/A,FALSE,"CFMODEL";"Balance Sheet",#N/A,FALSE,"CFMODEL"}</definedName>
    <definedName name="sssssssssssssssssss" localSheetId="6" hidden="1">{"Income Statement",#N/A,FALSE,"CFMODEL";"Balance Sheet",#N/A,FALSE,"CFMODEL"}</definedName>
    <definedName name="sssssssssssssssssss" hidden="1">{"Income Statement",#N/A,FALSE,"CFMODEL";"Balance Sheet",#N/A,FALSE,"CFMODEL"}</definedName>
    <definedName name="ST">#REF!</definedName>
    <definedName name="START">#REF!</definedName>
    <definedName name="START2">#REF!</definedName>
    <definedName name="START3">#REF!</definedName>
    <definedName name="StartYear">#REF!</definedName>
    <definedName name="STATEDEP" localSheetId="5">#REF!</definedName>
    <definedName name="STATEDEP">#REF!</definedName>
    <definedName name="StateLife">#REF!</definedName>
    <definedName name="StateNormal">#REF!</definedName>
    <definedName name="StateTaxRate" localSheetId="5">#REF!</definedName>
    <definedName name="StateTaxRate">#REF!</definedName>
    <definedName name="StateType">#REF!</definedName>
    <definedName name="station" localSheetId="5">#REF!</definedName>
    <definedName name="station">#REF!</definedName>
    <definedName name="STORGCOSTS99">#REF!</definedName>
    <definedName name="STORGPLAN99">#REF!</definedName>
    <definedName name="structure" localSheetId="5">#REF!</definedName>
    <definedName name="structure">#REF!</definedName>
    <definedName name="sum">#REF!</definedName>
    <definedName name="summary" localSheetId="5">#REF!</definedName>
    <definedName name="summary">#REF!</definedName>
    <definedName name="Summary_2" localSheetId="6" hidden="1">{#N/A,#N/A,FALSE,"Title Page"}</definedName>
    <definedName name="Summary_2" hidden="1">{#N/A,#N/A,FALSE,"Title Page"}</definedName>
    <definedName name="summary1" localSheetId="6" hidden="1">{#N/A,#N/A,FALSE,"Title Page"}</definedName>
    <definedName name="summary1" hidden="1">{#N/A,#N/A,FALSE,"Title Page"}</definedName>
    <definedName name="summary1_2" localSheetId="6" hidden="1">{#N/A,#N/A,FALSE,"Title Page"}</definedName>
    <definedName name="summary1_2" hidden="1">{#N/A,#N/A,FALSE,"Title Page"}</definedName>
    <definedName name="summaryBU" localSheetId="5">#REF!</definedName>
    <definedName name="summaryBU">#REF!</definedName>
    <definedName name="Support">#REF!</definedName>
    <definedName name="Suppression.Suppress0.DataMap.SearchOn">#REF!</definedName>
    <definedName name="SWEG">#REF!</definedName>
    <definedName name="SWEG_AMTS">#REF!</definedName>
    <definedName name="SysParCube">#REF!</definedName>
    <definedName name="SystemPeakDemand">#REF!</definedName>
    <definedName name="t">#REF!</definedName>
    <definedName name="T_CREDIT">0.00017</definedName>
    <definedName name="table">#REF!</definedName>
    <definedName name="TABLE_C7">#REF!</definedName>
    <definedName name="Table_PPP1">#REF!</definedName>
    <definedName name="Table_PPP2">#REF!</definedName>
    <definedName name="Table_PPP3">#REF!</definedName>
    <definedName name="Table_SCG01">#REF!</definedName>
    <definedName name="Table_SCG02">#REF!</definedName>
    <definedName name="Table_SCG03">#REF!</definedName>
    <definedName name="Table_SCG04">#REF!</definedName>
    <definedName name="Table_SCG05">#REF!</definedName>
    <definedName name="Table_SCG06">#REF!</definedName>
    <definedName name="Table_SCG07">#REF!</definedName>
    <definedName name="Table_SCG17">#REF!</definedName>
    <definedName name="Table_SCG18">#REF!</definedName>
    <definedName name="Table_SCG19">#REF!</definedName>
    <definedName name="Table_SCG20">#REF!</definedName>
    <definedName name="Table_UCR8a">#REF!</definedName>
    <definedName name="Table_UCR8b">#REF!</definedName>
    <definedName name="Table_UCR8c">#REF!</definedName>
    <definedName name="Table_UCR8d">#REF!</definedName>
    <definedName name="Table_UCR9">#REF!</definedName>
    <definedName name="Table1" localSheetId="5">#REF!</definedName>
    <definedName name="Table1">#REF!</definedName>
    <definedName name="TableLoaders">#REF!</definedName>
    <definedName name="TableReturn">#REF!</definedName>
    <definedName name="Tax_Info" localSheetId="5">#REF!</definedName>
    <definedName name="Tax_Info">#REF!</definedName>
    <definedName name="TAXEXPENSE" localSheetId="5">#REF!</definedName>
    <definedName name="TAXEXPENSE">#REF!</definedName>
    <definedName name="TaxK">#REF!</definedName>
    <definedName name="TAXPAID" localSheetId="5">#REF!</definedName>
    <definedName name="TAXPAID">#REF!</definedName>
    <definedName name="TaxRateFed">#REF!</definedName>
    <definedName name="TaxRateProp">#REF!</definedName>
    <definedName name="TaxRateState">#REF!</definedName>
    <definedName name="TaxReturn1992" localSheetId="5">#REF!</definedName>
    <definedName name="TaxReturn1992">#REF!</definedName>
    <definedName name="TaxReturn1993" localSheetId="5">#REF!</definedName>
    <definedName name="TaxReturn1993">#REF!</definedName>
    <definedName name="TaxType">#REF!</definedName>
    <definedName name="TB">#REF!</definedName>
    <definedName name="TB_1999" localSheetId="5">#REF!</definedName>
    <definedName name="TB_1999">#REF!</definedName>
    <definedName name="TB_2000" localSheetId="5">#REF!</definedName>
    <definedName name="TB_2000">#REF!</definedName>
    <definedName name="TB_2001" localSheetId="5">#REF!</definedName>
    <definedName name="TB_2001">#REF!</definedName>
    <definedName name="TB_2002" localSheetId="5">#REF!</definedName>
    <definedName name="TB_2002">#REF!</definedName>
    <definedName name="TB_Rollup" localSheetId="6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TB_Rollup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TBal" localSheetId="5">#REF!</definedName>
    <definedName name="TBal">#REF!</definedName>
    <definedName name="tbale">#REF!</definedName>
    <definedName name="tblChgCodes" localSheetId="5">#REF!</definedName>
    <definedName name="tblChgCodes">#REF!</definedName>
    <definedName name="tblRates" localSheetId="5">#REF!</definedName>
    <definedName name="tblRates">#REF!</definedName>
    <definedName name="TDM" localSheetId="5" hidden="1">{#N/A,#N/A,FALSE,"Aging Summary";#N/A,#N/A,FALSE,"Ratio Analysis";#N/A,#N/A,FALSE,"Test 120 Day Accts";#N/A,#N/A,FALSE,"Tickmarks"}</definedName>
    <definedName name="TDM" localSheetId="6" hidden="1">{#N/A,#N/A,FALSE,"Aging Summary";#N/A,#N/A,FALSE,"Ratio Analysis";#N/A,#N/A,FALSE,"Test 120 Day Accts";#N/A,#N/A,FALSE,"Tickmarks"}</definedName>
    <definedName name="TDM" hidden="1">{#N/A,#N/A,FALSE,"Aging Summary";#N/A,#N/A,FALSE,"Ratio Analysis";#N/A,#N/A,FALSE,"Test 120 Day Accts";#N/A,#N/A,FALSE,"Tickmarks"}</definedName>
    <definedName name="TEMP">#REF!</definedName>
    <definedName name="Template.Build.End">42401.6074112732</definedName>
    <definedName name="Template.Build.Start">42401.6074051157</definedName>
    <definedName name="Template.LastSaveTime">""</definedName>
    <definedName name="Template.LastSaveUser">""</definedName>
    <definedName name="Template.Name">"RC12"</definedName>
    <definedName name="Template.SaveAll">"false"</definedName>
    <definedName name="template2" localSheetId="5" hidden="1">{"by_month",#N/A,TRUE,"template";"destec_month",#N/A,TRUE,"template";"by_quarter",#N/A,TRUE,"template";"destec_quarter",#N/A,TRUE,"template";"by_year",#N/A,TRUE,"template";"destec_annual",#N/A,TRUE,"template"}</definedName>
    <definedName name="template2" localSheetId="6" hidden="1">{"by_month",#N/A,TRUE,"template";"destec_month",#N/A,TRUE,"template";"by_quarter",#N/A,TRUE,"template";"destec_quarter",#N/A,TRUE,"template";"by_year",#N/A,TRUE,"template";"destec_annual",#N/A,TRUE,"template"}</definedName>
    <definedName name="template2" hidden="1">{"by_month",#N/A,TRUE,"template";"destec_month",#N/A,TRUE,"template";"by_quarter",#N/A,TRUE,"template";"destec_quarter",#N/A,TRUE,"template";"by_year",#N/A,TRUE,"template";"destec_annual",#N/A,TRUE,"template"}</definedName>
    <definedName name="terst2" localSheetId="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st" localSheetId="5" hidden="1">{"Control_DataContact",#N/A,FALSE,"Control"}</definedName>
    <definedName name="test" hidden="1">{"Control_DataContact",#N/A,FALSE,"Control"}</definedName>
    <definedName name="TEST0" localSheetId="5">#REF!</definedName>
    <definedName name="TEST0">#REF!</definedName>
    <definedName name="test1" localSheetId="5" hidden="1">{"Sch.D_P_1Gas",#N/A,FALSE,"Sch.D";"Sch.D_P_2Elec",#N/A,FALSE,"Sch.D"}</definedName>
    <definedName name="test1" hidden="1">{"Sch.D_P_1Gas",#N/A,FALSE,"Sch.D";"Sch.D_P_2Elec",#N/A,FALSE,"Sch.D"}</definedName>
    <definedName name="TEST10" localSheetId="5">#REF!</definedName>
    <definedName name="TEST10">#REF!</definedName>
    <definedName name="TEST11" localSheetId="5">#REF!</definedName>
    <definedName name="TEST11">#REF!</definedName>
    <definedName name="TEST12" localSheetId="5">#REF!</definedName>
    <definedName name="TEST12">#REF!</definedName>
    <definedName name="TEST13" localSheetId="5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 localSheetId="5" hidden="1">{"Sch.D_P_1Gas",#N/A,FALSE,"Sch.D";"Sch.D_P_2Elec",#N/A,FALSE,"Sch.D"}</definedName>
    <definedName name="test2" hidden="1">{"Sch.D_P_1Gas",#N/A,FALSE,"Sch.D";"Sch.D_P_2Elec",#N/A,FALSE,"Sch.D"}</definedName>
    <definedName name="TEST20">#REF!</definedName>
    <definedName name="test2006" localSheetId="5" hidden="1">{"SourcesUses",#N/A,TRUE,#N/A;"TransOverview",#N/A,TRUE,"CFMODEL"}</definedName>
    <definedName name="test2006" localSheetId="6" hidden="1">{"SourcesUses",#N/A,TRUE,#N/A;"TransOverview",#N/A,TRUE,"CFMODEL"}</definedName>
    <definedName name="test2006" hidden="1">{"SourcesUses",#N/A,TRUE,#N/A;"TransOverview",#N/A,TRUE,"CFMODEL"}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 localSheetId="5" hidden="1">{"Sch.E_PayrollExp",#N/A,TRUE,"Sch.E,F,G,H";"Sch.F_PayrollTaxes",#N/A,TRUE,"Sch.E,F,G,H";"Sch.G_IncentComp",#N/A,TRUE,"Sch.E,F,G,H";"Sch.H_P1_EmplBeneSum",#N/A,TRUE,"Sch.E,F,G,H"}</definedName>
    <definedName name="test3" hidden="1">{"Sch.E_PayrollExp",#N/A,TRUE,"Sch.E,F,G,H";"Sch.F_PayrollTaxes",#N/A,TRUE,"Sch.E,F,G,H";"Sch.G_IncentComp",#N/A,TRUE,"Sch.E,F,G,H";"Sch.H_P1_EmplBeneSum",#N/A,TRUE,"Sch.E,F,G,H"}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 localSheetId="6">#REF!</definedName>
    <definedName name="TEST4">#REF!</definedName>
    <definedName name="TEST40">#REF!</definedName>
    <definedName name="TEST41">#REF!</definedName>
    <definedName name="TEST412">#REF!</definedName>
    <definedName name="TEST413">#REF!</definedName>
    <definedName name="TEST414">#REF!</definedName>
    <definedName name="TEST415">#REF!</definedName>
    <definedName name="TEST416">#REF!</definedName>
    <definedName name="TEST417">#REF!</definedName>
    <definedName name="TEST418">#REF!</definedName>
    <definedName name="TEST419">#REF!</definedName>
    <definedName name="TEST42">#REF!</definedName>
    <definedName name="TEST420">#REF!</definedName>
    <definedName name="TEST421">#REF!</definedName>
    <definedName name="TEST422">#REF!</definedName>
    <definedName name="TEST423">#REF!</definedName>
    <definedName name="TEST424">#REF!</definedName>
    <definedName name="TEST425">#REF!</definedName>
    <definedName name="TEST426">#REF!</definedName>
    <definedName name="TEST427">#REF!</definedName>
    <definedName name="TEST428">#REF!</definedName>
    <definedName name="TEST429">#REF!</definedName>
    <definedName name="TEST43">#REF!</definedName>
    <definedName name="TEST430">#REF!</definedName>
    <definedName name="TEST431">#REF!</definedName>
    <definedName name="TEST432">#REF!</definedName>
    <definedName name="TEST433">#REF!</definedName>
    <definedName name="TEST434">#REF!</definedName>
    <definedName name="TEST435">#REF!</definedName>
    <definedName name="TEST436">#REF!</definedName>
    <definedName name="TEST437">#REF!</definedName>
    <definedName name="TEST438">#REF!</definedName>
    <definedName name="TEST439">#REF!</definedName>
    <definedName name="TEST44">#REF!</definedName>
    <definedName name="TEST440">#REF!</definedName>
    <definedName name="TEST441">#REF!</definedName>
    <definedName name="TEST442">#REF!</definedName>
    <definedName name="TEST443">#REF!</definedName>
    <definedName name="TEST444">#REF!</definedName>
    <definedName name="TEST445">#REF!</definedName>
    <definedName name="TEST446">#REF!</definedName>
    <definedName name="TEST447">#REF!</definedName>
    <definedName name="TEST448">#REF!</definedName>
    <definedName name="TEST449">#REF!</definedName>
    <definedName name="TEST45">#REF!</definedName>
    <definedName name="TEST450">#REF!</definedName>
    <definedName name="TEST451">#REF!</definedName>
    <definedName name="TEST452">#REF!</definedName>
    <definedName name="TEST453">#REF!</definedName>
    <definedName name="TEST454">#REF!</definedName>
    <definedName name="TEST455">#REF!</definedName>
    <definedName name="TEST456">#REF!</definedName>
    <definedName name="TEST457">#REF!</definedName>
    <definedName name="TEST458">#REF!</definedName>
    <definedName name="TEST459">#REF!</definedName>
    <definedName name="TEST46">#REF!</definedName>
    <definedName name="TEST460">#REF!</definedName>
    <definedName name="TEST461">#REF!</definedName>
    <definedName name="TEST462">#REF!</definedName>
    <definedName name="TEST463">#REF!</definedName>
    <definedName name="TEST464">#REF!</definedName>
    <definedName name="TEST465">#REF!</definedName>
    <definedName name="TEST466">#REF!</definedName>
    <definedName name="TEST467">#REF!</definedName>
    <definedName name="TEST468">#REF!</definedName>
    <definedName name="TEST469">#REF!</definedName>
    <definedName name="TEST47">#REF!</definedName>
    <definedName name="TEST470">#REF!</definedName>
    <definedName name="TEST471">#REF!</definedName>
    <definedName name="TEST472">#REF!</definedName>
    <definedName name="TEST473">#REF!</definedName>
    <definedName name="TEST474">#REF!</definedName>
    <definedName name="TEST475">#REF!</definedName>
    <definedName name="TEST476">#REF!</definedName>
    <definedName name="TEST477">#REF!</definedName>
    <definedName name="TEST478">#REF!</definedName>
    <definedName name="TEST479">#REF!</definedName>
    <definedName name="TEST48">#REF!</definedName>
    <definedName name="TEST480">#REF!</definedName>
    <definedName name="TEST481">#REF!</definedName>
    <definedName name="TEST482">#REF!</definedName>
    <definedName name="TEST483">#REF!</definedName>
    <definedName name="TEST484">#REF!</definedName>
    <definedName name="TEST485">#REF!</definedName>
    <definedName name="TEST486">#REF!</definedName>
    <definedName name="TEST487">#REF!</definedName>
    <definedName name="TEST488">#REF!</definedName>
    <definedName name="TEST489">#REF!</definedName>
    <definedName name="TEST49">#REF!</definedName>
    <definedName name="TEST490">#REF!</definedName>
    <definedName name="TEST491">#REF!</definedName>
    <definedName name="TEST492">#REF!</definedName>
    <definedName name="TEST493">#REF!</definedName>
    <definedName name="TEST494">#REF!</definedName>
    <definedName name="TEST495">#REF!</definedName>
    <definedName name="TEST496">#REF!</definedName>
    <definedName name="TEST497">#REF!</definedName>
    <definedName name="TEST498">#REF!</definedName>
    <definedName name="TEST499">#REF!</definedName>
    <definedName name="TEST5" localSheetId="6">#REF!</definedName>
    <definedName name="TEST5">#REF!</definedName>
    <definedName name="TEST50">#REF!</definedName>
    <definedName name="TEST500">#REF!</definedName>
    <definedName name="TEST501">#REF!</definedName>
    <definedName name="TEST502">#REF!</definedName>
    <definedName name="TEST503">#REF!</definedName>
    <definedName name="TEST504">#REF!</definedName>
    <definedName name="TEST505">#REF!</definedName>
    <definedName name="TEST506">#REF!</definedName>
    <definedName name="TEST507">#REF!</definedName>
    <definedName name="TEST508">#REF!</definedName>
    <definedName name="TEST509">#REF!</definedName>
    <definedName name="TEST51">#REF!</definedName>
    <definedName name="TEST510">#REF!</definedName>
    <definedName name="TEST511">#REF!</definedName>
    <definedName name="TEST512">#REF!</definedName>
    <definedName name="TEST513">#REF!</definedName>
    <definedName name="TEST514">#REF!</definedName>
    <definedName name="TEST515">#REF!</definedName>
    <definedName name="TEST516">#REF!</definedName>
    <definedName name="TEST517">#REF!</definedName>
    <definedName name="TEST518">#REF!</definedName>
    <definedName name="TEST519">#REF!</definedName>
    <definedName name="TEST52">#REF!</definedName>
    <definedName name="TEST520">#REF!</definedName>
    <definedName name="TEST521">#REF!</definedName>
    <definedName name="TEST522">#REF!</definedName>
    <definedName name="TEST523">#REF!</definedName>
    <definedName name="TEST524">#REF!</definedName>
    <definedName name="TEST525">#REF!</definedName>
    <definedName name="TEST526">#REF!</definedName>
    <definedName name="TEST527">#REF!</definedName>
    <definedName name="TEST528">#REF!</definedName>
    <definedName name="TEST529">#REF!</definedName>
    <definedName name="TEST53">#REF!</definedName>
    <definedName name="TEST530">#REF!</definedName>
    <definedName name="TEST531">#REF!</definedName>
    <definedName name="TEST532">#REF!</definedName>
    <definedName name="TEST533">#REF!</definedName>
    <definedName name="TEST534">#REF!</definedName>
    <definedName name="TEST535">#REF!</definedName>
    <definedName name="TEST536">#REF!</definedName>
    <definedName name="TEST537">#REF!</definedName>
    <definedName name="TEST538">#REF!</definedName>
    <definedName name="TEST539">#REF!</definedName>
    <definedName name="TEST54">#REF!</definedName>
    <definedName name="TEST540">#REF!</definedName>
    <definedName name="TEST541">#REF!</definedName>
    <definedName name="TEST542">#REF!</definedName>
    <definedName name="TEST543">#REF!</definedName>
    <definedName name="TEST544">#REF!</definedName>
    <definedName name="TEST545">#REF!</definedName>
    <definedName name="TEST546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 localSheetId="6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67">#REF!</definedName>
    <definedName name="TEST68">#REF!</definedName>
    <definedName name="TEST69">#REF!</definedName>
    <definedName name="TEST7" localSheetId="5">#REF!</definedName>
    <definedName name="TEST7">#REF!</definedName>
    <definedName name="TEST70">#REF!</definedName>
    <definedName name="TEST71">#REF!</definedName>
    <definedName name="TEST72">#REF!</definedName>
    <definedName name="TEST73">#REF!</definedName>
    <definedName name="TEST74">#REF!</definedName>
    <definedName name="TEST75">#REF!</definedName>
    <definedName name="TEST76">#REF!</definedName>
    <definedName name="TEST77">#REF!</definedName>
    <definedName name="TEST78">#REF!</definedName>
    <definedName name="TEST79">#REF!</definedName>
    <definedName name="TEST8" localSheetId="5">#REF!</definedName>
    <definedName name="TEST8">#REF!</definedName>
    <definedName name="TEST80">#REF!</definedName>
    <definedName name="TEST81">#REF!</definedName>
    <definedName name="TEST82">#REF!</definedName>
    <definedName name="TEST83">#REF!</definedName>
    <definedName name="TEST84">#REF!</definedName>
    <definedName name="TEST85">#REF!</definedName>
    <definedName name="TEST86">#REF!</definedName>
    <definedName name="TEST87">#REF!</definedName>
    <definedName name="TEST88">#REF!</definedName>
    <definedName name="TEST9" localSheetId="5">#REF!</definedName>
    <definedName name="TEST9">#REF!</definedName>
    <definedName name="testcapital" localSheetId="6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testcapital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TESTHKEY" localSheetId="5">#REF!</definedName>
    <definedName name="TESTHKEY">#REF!</definedName>
    <definedName name="TESTKEYS" localSheetId="5">#REF!</definedName>
    <definedName name="TESTKEYS">#REF!</definedName>
    <definedName name="TESTVKEY" localSheetId="5">#REF!</definedName>
    <definedName name="TESTVKEY">#REF!</definedName>
    <definedName name="TextRefCopyRangeCount" hidden="1">39</definedName>
    <definedName name="theFour">#REF!</definedName>
    <definedName name="TheftLosses">#REF!</definedName>
    <definedName name="TheOne">#REF!</definedName>
    <definedName name="Therm">#REF!</definedName>
    <definedName name="theThree">#REF!</definedName>
    <definedName name="TheTwo">#REF!</definedName>
    <definedName name="Thrput1">#REF!</definedName>
    <definedName name="tm1\\_0_H">"{ ""server"" : ""https://sempracau.planning-analytics.ibmcloud.com"", ""cube"" : ""{ \""server\"" : \""Elec_Trans\"", \""cube\"" : \""Project_Summary\""}""}"</definedName>
    <definedName name="tm1\\_0_H_1">"{ ""server"" : ""https://sempracau.planning-analytics.ibmcloud.com"", ""cube"" : ""{ \""server\"" : \""Elec_Trans\"", \""cube\"" : \""Project_Summary\""}""}"</definedName>
    <definedName name="tm1\\_1_C">#REF!</definedName>
    <definedName name="tm1\\_1_H">"{ ""server"" : ""https://sempracau.planning-analytics.ibmcloud.com"", ""cube"" : ""{ \""server\"" : \""SEu_Reporting\"", \""cube\"" : \""Reports_FERC\""}""}"</definedName>
    <definedName name="tm1\\_1_L">#REF!</definedName>
    <definedName name="tm1\\_1_R">#REF!</definedName>
    <definedName name="tm1\\_1_S">#REF!</definedName>
    <definedName name="tm1\\_1_T">#REF!</definedName>
    <definedName name="tm1\\_10_H">"{ ""server"" : ""https://sempracau.planning-analytics.ibmcloud.com"", ""cube"" : ""{ \""server\"" : \""Elec_Trans\"", \""cube\"" : \""Project_Summary\""}""}"</definedName>
    <definedName name="tm1\\_11_H">"{ ""server"" : ""https://sempracau.planning-analytics.ibmcloud.com"", ""cube"" : ""{ \""server\"" : \""Elec_Distr\"", \""cube\"" : \""Project_Summary\""}""}"</definedName>
    <definedName name="tm1\\_12_H">"{ ""server"" : ""https://sempracau.planning-analytics.ibmcloud.com"", ""cube"" : ""{ \""server\"" : \""Elec_Distr_2\"", \""cube\"" : \""Project_Summary\""}""}"</definedName>
    <definedName name="tm1\\_13_H">"{ ""server"" : ""https://sempracau.planning-analytics.ibmcloud.com"", ""cube"" : ""{ \""server\"" : \""Elec_Distr_WMP\"", \""cube\"" : \""Project_Summary\""}""}"</definedName>
    <definedName name="tm1\\_14_H">"{ ""server"" : ""https://sempracau.planning-analytics.ibmcloud.com"", ""cube"" : ""{ \""server\"" : \""SEu_Incrementals\"", \""cube\"" : \""Project_Summary\""}""}"</definedName>
    <definedName name="tm1\\_15_H">"{ ""server"" : ""https://sempracau.planning-analytics.ibmcloud.com"", ""cube"" : ""{ \""server\"" : \""SEu_Reporting\"", \""cube\"" : \""Reports_FERC\""}""}"</definedName>
    <definedName name="tm1\\_16_H">"{ ""server"" : ""https://sempracau.planning-analytics.ibmcloud.com"", ""cube"" : ""{ \""server\"" : \""SEu_Reporting\"", \""cube\"" : \""Reports_FERC\""}""}"</definedName>
    <definedName name="tm1\\_17_C">#REF!</definedName>
    <definedName name="tm1\\_17_H">"{ ""server"" : ""https://sempracau.planning-analytics.ibmcloud.com"", ""cube"" : ""{ \""server\"" : \""Elec_Distr_2\"", \""cube\"" : \""Project_Summary\""}""}"</definedName>
    <definedName name="tm1\\_17_L">#REF!</definedName>
    <definedName name="tm1\\_17_R">#REF!</definedName>
    <definedName name="tm1\\_17_S">#REF!</definedName>
    <definedName name="tm1\\_17_T">#REF!</definedName>
    <definedName name="tm1\\_18_H">"{ ""server"" : ""https://sempracau.planning-analytics.ibmcloud.com"", ""cube"" : ""{ \""server\"" : \""SEu_Incrementals\"", \""cube\"" : \""Project_Summary\""}""}"</definedName>
    <definedName name="tm1\\_19_H">"{ ""server"" : ""https://sempracau.planning-analytics.ibmcloud.com"", ""cube"" : ""{ \""server\"" : \""Elec_Distr\"", \""cube\"" : \""Project_Summary\""}""}"</definedName>
    <definedName name="tm1\\_2_C">#REF!</definedName>
    <definedName name="tm1\\_2_H">"{ ""server"" : ""https://sempracau.planning-analytics.ibmcloud.com"", ""cube"" : ""{ \""server\"" : \""SEu_Reporting\"", \""cube\"" : \""Reports_EFC\""}""}"</definedName>
    <definedName name="tm1\\_2_L">#REF!</definedName>
    <definedName name="tm1\\_2_R">#REF!</definedName>
    <definedName name="tm1\\_2_S">#REF!</definedName>
    <definedName name="tm1\\_2_T">#REF!</definedName>
    <definedName name="tm1\\_20_H">"{ ""server"" : ""https://sempracau.planning-analytics.ibmcloud.com"", ""cube"" : ""{ \""server\"" : \""Elec_Distr_2\"", \""cube\"" : \""Project_Summary\""}""}"</definedName>
    <definedName name="tm1\\_3_C">#REF!</definedName>
    <definedName name="tm1\\_3_H">"{ ""server"" : ""https://sempracau.planning-analytics.ibmcloud.com"", ""cube"" : ""{ \""server\"" : \""SEu_Incrementals\"", \""cube\"" : \""Project_Summary\""}""}"</definedName>
    <definedName name="tm1\\_3_L">#REF!</definedName>
    <definedName name="tm1\\_3_R">#REF!</definedName>
    <definedName name="tm1\\_3_S">#REF!</definedName>
    <definedName name="tm1\\_3_T">#REF!</definedName>
    <definedName name="tm1\\_4_C">#REF!</definedName>
    <definedName name="tm1\\_4_H">"{ ""server"" : ""https://sempracau.planning-analytics.ibmcloud.com"", ""cube"" : ""{ \""server\"" : \""Elec_Distr\"", \""cube\"" : \""Project_Summary\""}""}"</definedName>
    <definedName name="tm1\\_4_L">#REF!</definedName>
    <definedName name="tm1\\_4_R">#REF!</definedName>
    <definedName name="tm1\\_4_S">#REF!</definedName>
    <definedName name="tm1\\_4_T">#REF!</definedName>
    <definedName name="tm1\\_5_C">#REF!</definedName>
    <definedName name="tm1\\_5_H">"{ ""server"" : ""https://sempracau.planning-analytics.ibmcloud.com"", ""cube"" : ""{ \""server\"" : \""SEu_Reporting\"", \""cube\"" : \""Reports_FERC\""}""}"</definedName>
    <definedName name="tm1\\_5_L">#REF!</definedName>
    <definedName name="tm1\\_5_R">#REF!</definedName>
    <definedName name="tm1\\_5_S">#REF!</definedName>
    <definedName name="tm1\\_5_T">#REF!</definedName>
    <definedName name="tm1\\_6_H">"{ ""server"" : ""https://sempracau.planning-analytics.ibmcloud.com"", ""cube"" : ""{ \""server\"" : \""SEu_Reporting\"", \""cube\"" : \""Reports_FERC\""}""}"</definedName>
    <definedName name="tm1\\_7_C">#REF!</definedName>
    <definedName name="tm1\\_7_H">"{ ""server"" : ""https://sempracau.planning-analytics.ibmcloud.com"", ""cube"" : ""{ \""server\"" : \""SEu_Reporting\"", \""cube\"" : \""Reports_FERC\""}""}"</definedName>
    <definedName name="tm1\\_7_L">#REF!</definedName>
    <definedName name="tm1\\_7_R">#REF!</definedName>
    <definedName name="tm1\\_7_S">#REF!</definedName>
    <definedName name="tm1\\_7_T">#REF!</definedName>
    <definedName name="tm1\\_8_C">#REF!</definedName>
    <definedName name="tm1\\_8_H">"{ ""server"" : ""https://sempracau.planning-analytics.ibmcloud.com"", ""cube"" : ""{ \""server\"" : \""SEu_Reporting\"", \""cube\"" : \""Reports_FERC\""}""}"</definedName>
    <definedName name="tm1\\_8_L">#REF!</definedName>
    <definedName name="tm1\\_8_R">#REF!</definedName>
    <definedName name="tm1\\_8_S">#REF!</definedName>
    <definedName name="tm1\\_8_T">#REF!</definedName>
    <definedName name="tm1\\_9_H">"{ ""server"" : ""https://sempracau.planning-analytics.ibmcloud.com"", ""cube"" : ""{ \""server\"" : \""Elec_Distr_WMP\"", \""cube\"" : \""Project_Summary\""}""}"</definedName>
    <definedName name="TM1REBUILDOPTION">1</definedName>
    <definedName name="TM1REBUILDOPTION_1">0</definedName>
    <definedName name="TM1RPTFMTIDCOL2">#REF!</definedName>
    <definedName name="TM1RPTFMTIDCOL3">#REF!</definedName>
    <definedName name="TM1RPTFMTRNG2">#REF!</definedName>
    <definedName name="TM1RPTFMTRNG3">#REF!</definedName>
    <definedName name="Total_Pay">#REF!</definedName>
    <definedName name="TotalEnergyPurchased">#REF!</definedName>
    <definedName name="TotalNoPeriods">#REF!</definedName>
    <definedName name="TOUEnergySavings">#REF!</definedName>
    <definedName name="TOUEventDays">#REF!</definedName>
    <definedName name="TOUOffPeakLMP">#REF!</definedName>
    <definedName name="TOUParticipation">#REF!</definedName>
    <definedName name="TOUPeakLMP">#REF!</definedName>
    <definedName name="TownCode" localSheetId="5">#REF!</definedName>
    <definedName name="TownCode">#REF!</definedName>
    <definedName name="TP_Footer_Path" hidden="1">"S:\04048\06RET\Vals\Pension Qual\Forecast\11. Rate Case 7.5% disc, 6.0% CB, 5.0% Sx - 6.30.2006\B. CB Redesign\"</definedName>
    <definedName name="TP_Footer_User" hidden="1">"Elvin Tharm"</definedName>
    <definedName name="TP_Footer_Version" hidden="1">"v3.00"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ucksPersonnel">#REF!</definedName>
    <definedName name="TrueFalse">#REF!</definedName>
    <definedName name="tst" localSheetId="6" hidden="1">{"Income Statement",#N/A,FALSE,"CFMODEL";"Balance Sheet",#N/A,FALSE,"CFMODEL"}</definedName>
    <definedName name="tst" hidden="1">{"Income Statement",#N/A,FALSE,"CFMODEL";"Balance Sheet",#N/A,FALSE,"CFMODEL"}</definedName>
    <definedName name="TUCU" hidden="1">#REF!</definedName>
    <definedName name="TW">#REF!</definedName>
    <definedName name="Type">#REF!</definedName>
    <definedName name="U23AFUDC">#REF!</definedName>
    <definedName name="UCR_TP01">#REF!</definedName>
    <definedName name="UCR_TP02">#REF!</definedName>
    <definedName name="UCR_TP03">#REF!</definedName>
    <definedName name="UCR_TP04">#REF!</definedName>
    <definedName name="UCR_TP05">#REF!</definedName>
    <definedName name="UCR_TP06">#REF!</definedName>
    <definedName name="UCR_TP07">#REF!</definedName>
    <definedName name="UCR_TP08">#REF!</definedName>
    <definedName name="UCR_TP09">#REF!</definedName>
    <definedName name="UCR_TP10">#REF!</definedName>
    <definedName name="UN_NSBA">#REF!</definedName>
    <definedName name="uncollectrate" localSheetId="5">#REF!</definedName>
    <definedName name="uncollectrate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S">#REF!</definedName>
    <definedName name="User.Language">"en-US"</definedName>
    <definedName name="User.Name">"gayusuf"</definedName>
    <definedName name="User.Session">"gnoafo450ys2obukemtjjdie"</definedName>
    <definedName name="Utility">#REF!</definedName>
    <definedName name="v" hidden="1">#REF!,#REF!,#REF!,#REF!,#REF!,#REF!</definedName>
    <definedName name="ValAccountType">#REF!</definedName>
    <definedName name="ValFuelType">#REF!</definedName>
    <definedName name="Validation">#REF!</definedName>
    <definedName name="ValidationCapitalTypes">#REF!</definedName>
    <definedName name="ValidationCompany">#REF!</definedName>
    <definedName name="ValPlantType">#REF!</definedName>
    <definedName name="Values_Entered" localSheetId="5">IF(Loan_Amount*Interest_Rate*Loan_Years*Loan_Start&gt;0,1,0)</definedName>
    <definedName name="Values_Entered" localSheetId="6">IF(Loan_Amount*Interest_Rate*Loan_Years*Loan_Start&gt;0,1,0)</definedName>
    <definedName name="Values_Entered">IF(Loan_Amount*Interest_Rate*Loan_Years*Loan_Start&gt;0,1,0)</definedName>
    <definedName name="Values_Entered_Pref" localSheetId="5">IF(Loan_Amount_Pref*Interest_Rate_Pref*Loan_Years_Pref*Loan_Start_Pref&gt;0,1,0)</definedName>
    <definedName name="Values_Entered_Pref" localSheetId="6">IF(Loan_Amount_Pref*Interest_Rate_Pref*Loan_Years_Pref*Loan_Start_Pref&gt;0,1,0)</definedName>
    <definedName name="Values_Entered_Pref">IF(Loan_Amount_Pref*Interest_Rate_Pref*Loan_Years_Pref*Loan_Start_Pref&gt;0,1,0)</definedName>
    <definedName name="version">OFFSET(#REF!,0,0,#REF!)</definedName>
    <definedName name="VIEW1">#REF!</definedName>
    <definedName name="w" localSheetId="5" hidden="1">{"SourcesUses",#N/A,TRUE,"CFMODEL";"TransOverview",#N/A,TRUE,"CFMODEL"}</definedName>
    <definedName name="w" localSheetId="6" hidden="1">{"SourcesUses",#N/A,TRUE,"CFMODEL";"TransOverview",#N/A,TRUE,"CFMODEL"}</definedName>
    <definedName name="w" hidden="1">{"SourcesUses",#N/A,TRUE,"CFMODEL";"TransOverview",#N/A,TRUE,"CFMODEL"}</definedName>
    <definedName name="W_NWC_NCashAP">#REF!</definedName>
    <definedName name="W_NWC_NCashAR">#REF!</definedName>
    <definedName name="W_NWC_NCashComNPurch">#REF!</definedName>
    <definedName name="W_NWC_NCashCustDep">#REF!</definedName>
    <definedName name="W_NWC_NCashDivPay">#REF!</definedName>
    <definedName name="W_NWC_NCashEnergyAssets">#REF!</definedName>
    <definedName name="W_NWC_NCashEnergyLiabilities">#REF!</definedName>
    <definedName name="W_NWC_NCashIntPay">#REF!</definedName>
    <definedName name="W_NWC_NCashInventory">#REF!</definedName>
    <definedName name="W_NWC_NCashNP">#REF!</definedName>
    <definedName name="W_NWC_NCashNR">#REF!</definedName>
    <definedName name="W_NWC_NCashOthAssets">#REF!</definedName>
    <definedName name="W_NWC_NCashOthLiabilities">#REF!</definedName>
    <definedName name="W_NWC_NCashRegAssets">#REF!</definedName>
    <definedName name="W_NWC_NCashRegLiabilities">#REF!</definedName>
    <definedName name="W_NWC_NCashRepurchaseObligations">#REF!</definedName>
    <definedName name="W_NWC_NCashResaleAgreements">#REF!</definedName>
    <definedName name="W_NWC_NCashTAX">#REF!</definedName>
    <definedName name="WACCAfterTax">#REF!</definedName>
    <definedName name="WACCPreTax">#REF!</definedName>
    <definedName name="WACOG">#REF!</definedName>
    <definedName name="wah" localSheetId="6" hidden="1">{#N/A,#N/A,FALSE,"EXP97"}</definedName>
    <definedName name="wah" hidden="1">{#N/A,#N/A,FALSE,"EXP97"}</definedName>
    <definedName name="wah_1" localSheetId="6" hidden="1">{#N/A,#N/A,FALSE,"EXP97"}</definedName>
    <definedName name="wah_1" hidden="1">{#N/A,#N/A,FALSE,"EXP97"}</definedName>
    <definedName name="waterheaterblanket">#REF!</definedName>
    <definedName name="waterheaterpipewrap">#REF!</definedName>
    <definedName name="WaterLosses">#REF!</definedName>
    <definedName name="wbde0" localSheetId="5">#REF!</definedName>
    <definedName name="wbde0">#REF!</definedName>
    <definedName name="wbde1" localSheetId="5">#REF!</definedName>
    <definedName name="wbde1">#REF!</definedName>
    <definedName name="wbde2" localSheetId="5">#REF!</definedName>
    <definedName name="wbde2">#REF!</definedName>
    <definedName name="WC">#REF!</definedName>
    <definedName name="WCTaxFactor">#REF!</definedName>
    <definedName name="WCTaxFactorFirstYear">#REF!</definedName>
    <definedName name="WDebtPreTax">#REF!</definedName>
    <definedName name="WE0">#REF!</definedName>
    <definedName name="WebDefault" hidden="1">#N/A</definedName>
    <definedName name="weo0">#REF!</definedName>
    <definedName name="WEquityPreTax">#REF!</definedName>
    <definedName name="were" localSheetId="6" hidden="1">{#N/A,#N/A,FALSE,"EXP97"}</definedName>
    <definedName name="were" hidden="1">{#N/A,#N/A,FALSE,"EXP97"}</definedName>
    <definedName name="were_1" localSheetId="6" hidden="1">{#N/A,#N/A,FALSE,"EXP97"}</definedName>
    <definedName name="were_1" hidden="1">{#N/A,#N/A,FALSE,"EXP97"}</definedName>
    <definedName name="WFT" localSheetId="6" hidden="1">{"Area1",#N/A,FALSE,"OREWACC";"Area2",#N/A,FALSE,"OREWACC"}</definedName>
    <definedName name="WFT" hidden="1">{"Area1",#N/A,FALSE,"OREWACC";"Area2",#N/A,FALSE,"OREWACC"}</definedName>
    <definedName name="what?" localSheetId="5" hidden="1">{"phase 1 ecm table",#N/A,FALSE,"ECM Matrix";"total ecm table",#N/A,FALSE,"ECM Matrix"}</definedName>
    <definedName name="what?" localSheetId="6" hidden="1">{"phase 1 ecm table",#N/A,FALSE,"ECM Matrix";"total ecm table",#N/A,FALSE,"ECM Matrix"}</definedName>
    <definedName name="what?" hidden="1">{"phase 1 ecm table",#N/A,FALSE,"ECM Matrix";"total ecm table",#N/A,FALSE,"ECM Matrix"}</definedName>
    <definedName name="what??" localSheetId="5" hidden="1">{"okte1",#N/A,FALSE,"OKTE GAS CONV";"okte2",#N/A,FALSE,"OKTE GAS CONV";"okte3",#N/A,FALSE,"OKTE GAS CONV";"okte4",#N/A,FALSE,"OKTE GAS CONV"}</definedName>
    <definedName name="what??" localSheetId="6" hidden="1">{"okte1",#N/A,FALSE,"OKTE GAS CONV";"okte2",#N/A,FALSE,"OKTE GAS CONV";"okte3",#N/A,FALSE,"OKTE GAS CONV";"okte4",#N/A,FALSE,"OKTE GAS CONV"}</definedName>
    <definedName name="what??" hidden="1">{"okte1",#N/A,FALSE,"OKTE GAS CONV";"okte2",#N/A,FALSE,"OKTE GAS CONV";"okte3",#N/A,FALSE,"OKTE GAS CONV";"okte4",#N/A,FALSE,"OKTE GAS CONV"}</definedName>
    <definedName name="what???" localSheetId="5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" localSheetId="6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" localSheetId="5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" localSheetId="6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1" localSheetId="5" hidden="1">{"okte1",#N/A,FALSE,"OKTE GAS CONV";"okte2",#N/A,FALSE,"OKTE GAS CONV";"okte3",#N/A,FALSE,"OKTE GAS CONV";"okte4",#N/A,FALSE,"OKTE GAS CONV"}</definedName>
    <definedName name="what??1" localSheetId="6" hidden="1">{"okte1",#N/A,FALSE,"OKTE GAS CONV";"okte2",#N/A,FALSE,"OKTE GAS CONV";"okte3",#N/A,FALSE,"OKTE GAS CONV";"okte4",#N/A,FALSE,"OKTE GAS CONV"}</definedName>
    <definedName name="what??1" hidden="1">{"okte1",#N/A,FALSE,"OKTE GAS CONV";"okte2",#N/A,FALSE,"OKTE GAS CONV";"okte3",#N/A,FALSE,"OKTE GAS CONV";"okte4",#N/A,FALSE,"OKTE GAS CONV"}</definedName>
    <definedName name="what1" localSheetId="5" hidden="1">{"phase 1 ecm table",#N/A,FALSE,"ECM Matrix";"total ecm table",#N/A,FALSE,"ECM Matrix"}</definedName>
    <definedName name="what1" localSheetId="6" hidden="1">{"phase 1 ecm table",#N/A,FALSE,"ECM Matrix";"total ecm table",#N/A,FALSE,"ECM Matrix"}</definedName>
    <definedName name="what1" hidden="1">{"phase 1 ecm table",#N/A,FALSE,"ECM Matrix";"total ecm table",#N/A,FALSE,"ECM Matrix"}</definedName>
    <definedName name="whatever" hidden="1">0</definedName>
    <definedName name="whatth" localSheetId="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ereisthisstupidthing" localSheetId="6" hidden="1">{#N/A,#N/A,FALSE,"EXP97"}</definedName>
    <definedName name="whereisthisstupidthing" hidden="1">{#N/A,#N/A,FALSE,"EXP97"}</definedName>
    <definedName name="whereisthistupiderthing" localSheetId="6" hidden="1">{#N/A,#N/A,FALSE,"EXP97"}</definedName>
    <definedName name="whereisthistupiderthing" hidden="1">{#N/A,#N/A,FALSE,"EXP97"}</definedName>
    <definedName name="who" localSheetId="5" hidden="1">{"phase 1 ecm table",#N/A,FALSE,"ECM Matrix";"total ecm table",#N/A,FALSE,"ECM Matrix"}</definedName>
    <definedName name="who" localSheetId="6" hidden="1">{"phase 1 ecm table",#N/A,FALSE,"ECM Matrix";"total ecm table",#N/A,FALSE,"ECM Matrix"}</definedName>
    <definedName name="who" hidden="1">{"phase 1 ecm table",#N/A,FALSE,"ECM Matrix";"total ecm table",#N/A,FALSE,"ECM Matrix"}</definedName>
    <definedName name="whoa" localSheetId="5" hidden="1">{"okte1",#N/A,FALSE,"OKTE GAS CONV";"okte2",#N/A,FALSE,"OKTE GAS CONV";"okte3",#N/A,FALSE,"OKTE GAS CONV";"okte4",#N/A,FALSE,"OKTE GAS CONV"}</definedName>
    <definedName name="whoa" localSheetId="6" hidden="1">{"okte1",#N/A,FALSE,"OKTE GAS CONV";"okte2",#N/A,FALSE,"OKTE GAS CONV";"okte3",#N/A,FALSE,"OKTE GAS CONV";"okte4",#N/A,FALSE,"OKTE GAS CONV"}</definedName>
    <definedName name="whoa" hidden="1">{"okte1",#N/A,FALSE,"OKTE GAS CONV";"okte2",#N/A,FALSE,"OKTE GAS CONV";"okte3",#N/A,FALSE,"OKTE GAS CONV";"okte4",#N/A,FALSE,"OKTE GAS CONV"}</definedName>
    <definedName name="whocares" localSheetId="6" hidden="1">{"PARTNERS CAPITAL STMT",#N/A,FALSE,"Partners Capital"}</definedName>
    <definedName name="whocares" hidden="1">{"PARTNERS CAPITAL STMT",#N/A,FALSE,"Partners Capital"}</definedName>
    <definedName name="wholehousefan">#REF!</definedName>
    <definedName name="WholesaleEnergyCostEsc">#REF!</definedName>
    <definedName name="WholesaleRate2013">#REF!</definedName>
    <definedName name="windowAC">#REF!</definedName>
    <definedName name="WKGRPColumn" localSheetId="5">#REF!</definedName>
    <definedName name="WKGRPColumn">#REF!</definedName>
    <definedName name="WKGRPStart" localSheetId="5">#REF!</definedName>
    <definedName name="WKGRPStart">#REF!</definedName>
    <definedName name="wkrp" localSheetId="6" hidden="1">{"Area1",#N/A,FALSE,"OREWACC";"Area2",#N/A,FALSE,"OREWACC"}</definedName>
    <definedName name="wkrp" hidden="1">{"Area1",#N/A,FALSE,"OREWACC";"Area2",#N/A,FALSE,"OREWACC"}</definedName>
    <definedName name="Workstream">#REF!</definedName>
    <definedName name="WPreferredPreTax">#REF!</definedName>
    <definedName name="wrn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1995._.BUDGET._.PACKAGE." localSheetId="5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localSheetId="6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5._.Year._.DCF._.Red._.Cloud." localSheetId="6" hidden="1">{#N/A,#N/A,FALSE,"Pricing";#N/A,#N/A,FALSE,"DCF";#N/A,#N/A,FALSE,"Term Mult"}</definedName>
    <definedName name="wrn.5._.Year._.DCF._.Red._.Cloud." hidden="1">{#N/A,#N/A,FALSE,"Pricing";#N/A,#N/A,FALSE,"DCF";#N/A,#N/A,FALSE,"Term Mult"}</definedName>
    <definedName name="wrn.Accrual." localSheetId="6" hidden="1">{#N/A,#N/A,FALSE,"Cap Int";#N/A,#N/A,FALSE,"Voucher"}</definedName>
    <definedName name="wrn.Accrual." hidden="1">{#N/A,#N/A,FALSE,"Cap Int";#N/A,#N/A,FALSE,"Voucher"}</definedName>
    <definedName name="wrn.Accrual._1" localSheetId="6" hidden="1">{#N/A,#N/A,FALSE,"Cap Int";#N/A,#N/A,FALSE,"Voucher"}</definedName>
    <definedName name="wrn.Accrual._1" hidden="1">{#N/A,#N/A,FALSE,"Cap Int";#N/A,#N/A,FALSE,"Voucher"}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AN." localSheetId="6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localSheetId="6" hidden="1">{"model",#N/A,TRUE,"Model";"capital",#N/A,TRUE,"Capital";"o and m",#N/A,TRUE,"O&amp;M"}</definedName>
    <definedName name="wrn.all" hidden="1">{"model",#N/A,TRUE,"Model";"capital",#N/A,TRUE,"Capital";"o and m",#N/A,TRUE,"O&amp;M"}</definedName>
    <definedName name="wrn.All." localSheetId="5" hidden="1">{#N/A,#N/A,FALSE,"Jul";#N/A,#N/A,FALSE,"August";#N/A,#N/A,FALSE,"Sep-YTD"}</definedName>
    <definedName name="wrn.All." hidden="1">{#N/A,#N/A,FALSE,"Jul";#N/A,#N/A,FALSE,"August";#N/A,#N/A,FALSE,"Sep-YTD"}</definedName>
    <definedName name="wrn.ALL._.GRAPHS." localSheetId="6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2" localSheetId="6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2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input." localSheetId="6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STATEMENTS." localSheetId="6" hidden="1">{"BALANCE SHEET",#N/A,FALSE,"Balance Sheet";"INCOME STATEMENT",#N/A,FALSE,"Income Statement";"STMT OF CASH FLOWS",#N/A,FALSE,"Cash Flows Indirect";"PARTNERS CAPITAL STMT",#N/A,FALSE,"Partners Capital"}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Worksheets." localSheetId="6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1" localSheetId="6" hidden="1">{"summary 1",#N/A,TRUE,"Summary";"summary 2",#N/A,TRUE,"Summary";"chart",#N/A,TRUE,"summary chart";"model",#N/A,TRUE,"Model";"capital",#N/A,TRUE,"Capital";"maint",#N/A,TRUE,"Maintenance"}</definedName>
    <definedName name="wrn.all._1" hidden="1">{"summary 1",#N/A,TRUE,"Summary";"summary 2",#N/A,TRUE,"Summary";"chart",#N/A,TRUE,"summary chart";"model",#N/A,TRUE,"Model";"capital",#N/A,TRUE,"Capital";"maint",#N/A,TRUE,"Maintenance"}</definedName>
    <definedName name="wrn.all._2" localSheetId="6" hidden="1">{"summary 1",#N/A,TRUE,"Summary";"summary 2",#N/A,TRUE,"Summary";"chart",#N/A,TRUE,"summary chart";"model",#N/A,TRUE,"Model";"capital",#N/A,TRUE,"Capital";"maint",#N/A,TRUE,"Maintenance"}</definedName>
    <definedName name="wrn.all._2" hidden="1">{"summary 1",#N/A,TRUE,"Summary";"summary 2",#N/A,TRUE,"Summary";"chart",#N/A,TRUE,"summary chart";"model",#N/A,TRUE,"Model";"capital",#N/A,TRUE,"Capital";"maint",#N/A,TRUE,"Maintenance"}</definedName>
    <definedName name="wrn.All.1" localSheetId="5" hidden="1">{#N/A,#N/A,FALSE,"Jul";#N/A,#N/A,FALSE,"August";#N/A,#N/A,FALSE,"Sep-YTD"}</definedName>
    <definedName name="wrn.All.1" localSheetId="6" hidden="1">{#N/A,#N/A,FALSE,"Jul";#N/A,#N/A,FALSE,"August";#N/A,#N/A,FALSE,"Sep-YTD"}</definedName>
    <definedName name="wrn.All.1" hidden="1">{#N/A,#N/A,FALSE,"Jul";#N/A,#N/A,FALSE,"August";#N/A,#N/A,FALSE,"Sep-YTD"}</definedName>
    <definedName name="wrn.all_1" localSheetId="6" hidden="1">{"model",#N/A,TRUE,"Model";"capital",#N/A,TRUE,"Capital";"o and m",#N/A,TRUE,"O&amp;M"}</definedName>
    <definedName name="wrn.all_1" hidden="1">{"model",#N/A,TRUE,"Model";"capital",#N/A,TRUE,"Capital";"o and m",#N/A,TRUE,"O&amp;M"}</definedName>
    <definedName name="wrn.all_2" localSheetId="6" hidden="1">{"model",#N/A,TRUE,"Model";"capital",#N/A,TRUE,"Capital";"o and m",#N/A,TRUE,"O&amp;M"}</definedName>
    <definedName name="wrn.all_2" hidden="1">{"model",#N/A,TRUE,"Model";"capital",#N/A,TRUE,"Capital";"o and m",#N/A,TRUE,"O&amp;M"}</definedName>
    <definedName name="wrn.AllSummarySheets." localSheetId="5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nnual_5yr." localSheetId="6" hidden="1">{"ISP1Y5",#N/A,TRUE,"Template";"ISP2Y5",#N/A,TRUE,"Template";"BSY5",#N/A,TRUE,"Template";"ICFY5",#N/A,TRUE,"Template";"TPY5",#N/A,TRUE,"Template";"CtrlY5",#N/A,TRUE,"Template"}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localSheetId="6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SC._.Evaluation." localSheetId="5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" localSheetId="6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BALANCE._.SHEET." localSheetId="6" hidden="1">{"BALANCE SHEET",#N/A,FALSE,"Balance Sheet"}</definedName>
    <definedName name="wrn.BALANCE._.SHEET." hidden="1">{"BALANCE SHEET",#N/A,FALSE,"Balance Sheet"}</definedName>
    <definedName name="wrn.Basic._.Print._.Value._.MLP." localSheetId="6" hidden="1">{#N/A,#N/A,FALSE,"Valuation";#N/A,#N/A,FALSE,"MLP Impact"}</definedName>
    <definedName name="wrn.Basic._.Print._.Value._.MLP." hidden="1">{#N/A,#N/A,FALSE,"Valuation";#N/A,#N/A,FALSE,"MLP Impact"}</definedName>
    <definedName name="wrn.Basic._.Report." localSheetId="6" hidden="1">{#N/A,#N/A,FALSE,"Valuation";#N/A,#N/A,FALSE,"Inputs";#N/A,#N/A,FALSE,"Financial Statements";#N/A,#N/A,FALSE,"MLP Impact";#N/A,#N/A,FALSE,"Revenues"}</definedName>
    <definedName name="wrn.Basic._.Report." hidden="1">{#N/A,#N/A,FALSE,"Valuation";#N/A,#N/A,FALSE,"Inputs";#N/A,#N/A,FALSE,"Financial Statements";#N/A,#N/A,FALSE,"MLP Impact";#N/A,#N/A,FALSE,"Revenues"}</definedName>
    <definedName name="wrn.BidCo." localSheetId="6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BL." localSheetId="5" hidden="1">{#N/A,#N/A,FALSE,"trates"}</definedName>
    <definedName name="wrn.BL." localSheetId="6" hidden="1">{#N/A,#N/A,FALSE,"trates"}</definedName>
    <definedName name="wrn.BL." hidden="1">{#N/A,#N/A,FALSE,"trates"}</definedName>
    <definedName name="wrn.BS._.Elements." localSheetId="5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uildups." localSheetId="6" hidden="1">{"ACQ",#N/A,FALSE,"ACQUISITIONS";"ACQF",#N/A,FALSE,"ACQUISITIONS";"PF",#N/A,FALSE,"PROYECTOVILA";"PV",#N/A,FALSE,"PROYECTOVILA";"Fee Dev",#N/A,FALSE,"DEVELOPMENT GROWTH";"gd",#N/A,FALSE,"DEVELOPMENT GROWTH"}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sum." localSheetId="5" hidden="1">{#N/A,#N/A,TRUE,"SDGE";#N/A,#N/A,TRUE,"GBU";#N/A,#N/A,TRUE,"TBU";#N/A,#N/A,TRUE,"EDBU";#N/A,#N/A,TRUE,"ExclCC"}</definedName>
    <definedName name="wrn.busum." localSheetId="6" hidden="1">{#N/A,#N/A,TRUE,"SDGE";#N/A,#N/A,TRUE,"GBU";#N/A,#N/A,TRUE,"TBU";#N/A,#N/A,TRUE,"EDBU";#N/A,#N/A,TRUE,"ExclCC"}</definedName>
    <definedName name="wrn.busum." hidden="1">{#N/A,#N/A,TRUE,"SDGE";#N/A,#N/A,TRUE,"GBU";#N/A,#N/A,TRUE,"TBU";#N/A,#N/A,TRUE,"EDBU";#N/A,#N/A,TRUE,"ExclCC"}</definedName>
    <definedName name="wrn.calc_all." localSheetId="6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lp_detail_doc." localSheetId="6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localSheetId="6" hidden="1">{"clp_bs_doc",#N/A,FALSE,"CLP";"clp_is_doc",#N/A,FALSE,"CLP";"clp_cf_doc",#N/A,FALSE,"CLP";"clp_fr_doc",#N/A,FALSE,"CLP"}</definedName>
    <definedName name="wrn.clp_fs_doc." hidden="1">{"clp_bs_doc",#N/A,FALSE,"CLP";"clp_is_doc",#N/A,FALSE,"CLP";"clp_cf_doc",#N/A,FALSE,"CLP";"clp_fr_doc",#N/A,FALSE,"CLP"}</definedName>
    <definedName name="wrn.Compco._.Only." localSheetId="6" hidden="1">{"vi1",#N/A,FALSE,"6_30_96";"vi2",#N/A,FALSE,"6_30_96";"vi3",#N/A,FALSE,"6_30_96"}</definedName>
    <definedName name="wrn.Compco._.Only." hidden="1">{"vi1",#N/A,FALSE,"6_30_96";"vi2",#N/A,FALSE,"6_30_96";"vi3",#N/A,FALSE,"6_30_96"}</definedName>
    <definedName name="wrn.COMPLETE." localSheetId="6" hidden="1">{#N/A,#N/A,FALSE,"VOLUMES";#N/A,#N/A,FALSE,"REVENUES";#N/A,#N/A,FALSE,"VALUATION"}</definedName>
    <definedName name="wrn.COMPLETE." hidden="1">{#N/A,#N/A,FALSE,"VOLUMES";#N/A,#N/A,FALSE,"REVENUES";#N/A,#N/A,FALSE,"VALUATION"}</definedName>
    <definedName name="wrn.Complete._.Schedules." localSheetId="5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ntrolSheets." localSheetId="5" hidden="1">{"Control_P1",#N/A,FALSE,"Control";"Control_P2",#N/A,FALSE,"Control";"Control_P3",#N/A,FALSE,"Control";"Control_P4",#N/A,FALSE,"Control"}</definedName>
    <definedName name="wrn.ControlSheets." hidden="1">{"Control_P1",#N/A,FALSE,"Control";"Control_P2",#N/A,FALSE,"Control";"Control_P3",#N/A,FALSE,"Control";"Control_P4",#N/A,FALSE,"Control"}</definedName>
    <definedName name="wrn.COSTOS." localSheetId="5" hidden="1">{#N/A,#N/A,FALSE,"RECAP";#N/A,#N/A,FALSE,"MATBYCLS";#N/A,#N/A,FALSE,"STATUS";#N/A,#N/A,FALSE,"OP-ACT";#N/A,#N/A,FALSE,"W_O"}</definedName>
    <definedName name="wrn.COSTOS." localSheetId="6" hidden="1">{#N/A,#N/A,FALSE,"RECAP";#N/A,#N/A,FALSE,"MATBYCLS";#N/A,#N/A,FALSE,"STATUS";#N/A,#N/A,FALSE,"OP-ACT";#N/A,#N/A,FALSE,"W_O"}</definedName>
    <definedName name="wrn.COSTOS." hidden="1">{#N/A,#N/A,FALSE,"RECAP";#N/A,#N/A,FALSE,"MATBYCLS";#N/A,#N/A,FALSE,"STATUS";#N/A,#N/A,FALSE,"OP-ACT";#N/A,#N/A,FALSE,"W_O"}</definedName>
    <definedName name="wrn.costs._.incurred." localSheetId="6" hidden="1">{#N/A,#N/A,FALSE,"Costs_Incurred";#N/A,#N/A,FALSE,"1999-Total";#N/A,#N/A,FALSE,"1999_International";#N/A,#N/A,FALSE,"Oryx International Exploration ";#N/A,#N/A,FALSE,"1999_Reconciliation"}</definedName>
    <definedName name="wrn.costs._.incurred." hidden="1">{#N/A,#N/A,FALSE,"Costs_Incurred";#N/A,#N/A,FALSE,"1999-Total";#N/A,#N/A,FALSE,"1999_International";#N/A,#N/A,FALSE,"Oryx International Exploration ";#N/A,#N/A,FALSE,"1999_Reconciliation"}</definedName>
    <definedName name="wrn.cotop." localSheetId="6" hidden="1">{"ReportTop",#N/A,FALSE,"report top"}</definedName>
    <definedName name="wrn.cotop." hidden="1">{"ReportTop",#N/A,FALSE,"report top"}</definedName>
    <definedName name="wrn.count." localSheetId="6" hidden="1">{#N/A,#N/A,FALSE,"Employee Count Mo"}</definedName>
    <definedName name="wrn.count." hidden="1">{#N/A,#N/A,FALSE,"Employee Count Mo"}</definedName>
    <definedName name="wrn.Data." localSheetId="5" hidden="1">{#N/A,#N/A,FALSE,"3 Year Plan"}</definedName>
    <definedName name="wrn.Data." localSheetId="6" hidden="1">{#N/A,#N/A,FALSE,"3 Year Plan"}</definedName>
    <definedName name="wrn.Data." hidden="1">{#N/A,#N/A,FALSE,"3 Year Plan"}</definedName>
    <definedName name="wrn.Data_Contact." localSheetId="5" hidden="1">{"Control_DataContact",#N/A,FALSE,"Control"}</definedName>
    <definedName name="wrn.Data_Contact." hidden="1">{"Control_DataContact",#N/A,FALSE,"Control"}</definedName>
    <definedName name="wrn.DataContact" localSheetId="6" hidden="1">{"Control_DataContact",#N/A,FALSE,"Control"}</definedName>
    <definedName name="wrn.DataContact" hidden="1">{"Control_DataContact",#N/A,FALSE,"Control"}</definedName>
    <definedName name="wrn.DCF._.Valuation." localSheetId="6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ebt." localSheetId="6" hidden="1">{"debt summary",#N/A,FALSE,"Debt";"loan details",#N/A,FALSE,"Debt"}</definedName>
    <definedName name="wrn.Debt." hidden="1">{"debt summary",#N/A,FALSE,"Debt";"loan details",#N/A,FALSE,"Debt"}</definedName>
    <definedName name="wrn.EM._.BUSINESS._.UNIT._.EXEC._.SUMMARY.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O._.Report._.2000." localSheetId="6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2" localSheetId="6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2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st_2003." localSheetId="5" hidden="1">{"Est_Pg1",#N/A,FALSE,"Estimate2003";"Est_Pg2",#N/A,FALSE,"Estimate2003";"Est_Pg3",#N/A,FALSE,"Estimate2003";"Escalation,",#N/A,FALSE,"Escalation"}</definedName>
    <definedName name="wrn.Est_2003." hidden="1">{"Est_Pg1",#N/A,FALSE,"Estimate2003";"Est_Pg2",#N/A,FALSE,"Estimate2003";"Est_Pg3",#N/A,FALSE,"Estimate2003";"Escalation,",#N/A,FALSE,"Escalation"}</definedName>
    <definedName name="wrn.Exec._.Report." localSheetId="6" hidden="1">{#N/A,#N/A,TRUE,"Consolidated";#N/A,#N/A,TRUE,"Admin";#N/A,#N/A,TRUE,"Express";#N/A,#N/A,TRUE,"Other";#N/A,#N/A,TRUE,"Platte";#N/A,#N/A,TRUE,"Cajun"}</definedName>
    <definedName name="wrn.Exec._.Report." hidden="1">{#N/A,#N/A,TRUE,"Consolidated";#N/A,#N/A,TRUE,"Admin";#N/A,#N/A,TRUE,"Express";#N/A,#N/A,TRUE,"Other";#N/A,#N/A,TRUE,"Platte";#N/A,#N/A,TRUE,"Cajun"}</definedName>
    <definedName name="wrn.Exec._.Report._2" localSheetId="6" hidden="1">{#N/A,#N/A,TRUE,"Consolidated";#N/A,#N/A,TRUE,"Admin";#N/A,#N/A,TRUE,"Express";#N/A,#N/A,TRUE,"Other";#N/A,#N/A,TRUE,"Platte";#N/A,#N/A,TRUE,"Cajun"}</definedName>
    <definedName name="wrn.Exec._.Report._2" hidden="1">{#N/A,#N/A,TRUE,"Consolidated";#N/A,#N/A,TRUE,"Admin";#N/A,#N/A,TRUE,"Express";#N/A,#N/A,TRUE,"Other";#N/A,#N/A,TRUE,"Platte";#N/A,#N/A,TRUE,"Cajun"}</definedName>
    <definedName name="wrn.FERC." localSheetId="5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6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mie." localSheetId="5" hidden="1">{"b1",#N/A,TRUE,"B-1";"b2",#N/A,TRUE,"B-2";"b3",#N/A,TRUE,"B-3";"b4",#N/A,TRUE,"B-4";"b5",#N/A,TRUE,"B-5"}</definedName>
    <definedName name="wrn.fermie." localSheetId="6" hidden="1">{"b1",#N/A,TRUE,"B-1";"b2",#N/A,TRUE,"B-2";"b3",#N/A,TRUE,"B-3";"b4",#N/A,TRUE,"B-4";"b5",#N/A,TRUE,"B-5"}</definedName>
    <definedName name="wrn.fermie." hidden="1">{"b1",#N/A,TRUE,"B-1";"b2",#N/A,TRUE,"B-2";"b3",#N/A,TRUE,"B-3";"b4",#N/A,TRUE,"B-4";"b5",#N/A,TRUE,"B-5"}</definedName>
    <definedName name="wrn.Financials." localSheetId="6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inancials._1" localSheetId="6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wrn.Financials._1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wrn.Financials._2" localSheetId="6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wrn.Financials._2" hidden="1">{#N/A,#N/A,TRUE,"Inc Stmt";#N/A,#N/A,TRUE,"Bal Sheet";#N/A,#N/A,TRUE,"Cash Flow";#N/A,#N/A,TRUE,"Misc Income";#N/A,#N/A,TRUE,"G&amp;A Exp";#N/A,#N/A,TRUE,"CAPEX";#N/A,#N/A,TRUE,"Capital";#N/A,#N/A,TRUE,"Oper";#N/A,#N/A,TRUE,"LOE";#N/A,#N/A,TRUE,"Trans";#N/A,#N/A,TRUE,"Revenue";#N/A,#N/A,TRUE,"Hedge"}</definedName>
    <definedName name="wrn.Financials_long." localSheetId="6" hidden="1">{"IS",#N/A,FALSE,"Financials2 (Expanded)";"bsa",#N/A,FALSE,"Financials2 (Expanded)";"BS",#N/A,FALSE,"Financials2 (Expanded)";"CF",#N/A,FALSE,"Financials2 (Expanded)"}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orward._.Pricing." localSheetId="5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" localSheetId="6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TEs." localSheetId="6" hidden="1">{#N/A,#N/A,FALSE,"94 FTE";#N/A,#N/A,FALSE,"95 FTE";#N/A,#N/A,FALSE,"96 FTE"}</definedName>
    <definedName name="wrn.FTEs." hidden="1">{#N/A,#N/A,FALSE,"94 FTE";#N/A,#N/A,FALSE,"95 FTE";#N/A,#N/A,FALSE,"96 FTE"}</definedName>
    <definedName name="wrn.Fuel._.Cycle." localSheetId="6" hidden="1">{#N/A,#N/A,FALSE,"AltFuel"}</definedName>
    <definedName name="wrn.Fuel._.Cycle." hidden="1">{#N/A,#N/A,FALSE,"AltFuel"}</definedName>
    <definedName name="wrn.full." localSheetId="6" hidden="1">{"vi1",#N/A,FALSE,"Pagcc";"vi2",#N/A,FALSE,"Pagcc";"vi3",#N/A,FALSE,"Pagcc";"vi4",#N/A,FALSE,"Pagcc";"vi5",#N/A,FALSE,"Pagcc";#N/A,#N/A,FALSE,"Contribution"}</definedName>
    <definedName name="wrn.full." hidden="1">{"vi1",#N/A,FALSE,"Pagcc";"vi2",#N/A,FALSE,"Pagcc";"vi3",#N/A,FALSE,"Pagcc";"vi4",#N/A,FALSE,"Pagcc";"vi5",#N/A,FALSE,"Pagcc";#N/A,#N/A,FALSE,"Contribution"}</definedName>
    <definedName name="wrn.Full._.Monty." localSheetId="6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_1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_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_2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_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report." localSheetId="6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Gas._.Report." localSheetId="6" hidden="1">{#N/A,#N/A,TRUE,"Gas EO Rpt Page1";#N/A,#N/A,TRUE,"Gas EO Rpt Page 1A";#N/A,#N/A,TRUE,"Gas EO Rpt Page 1B";#N/A,#N/A,TRUE,"Gas EO Rpt Page2";#N/A,#N/A,TRUE,"Comments"}</definedName>
    <definedName name="wrn.Gas._.Report." hidden="1">{#N/A,#N/A,TRUE,"Gas EO Rpt Page1";#N/A,#N/A,TRUE,"Gas EO Rpt Page 1A";#N/A,#N/A,TRUE,"Gas EO Rpt Page 1B";#N/A,#N/A,TRUE,"Gas EO Rpt Page2";#N/A,#N/A,TRUE,"Comments"}</definedName>
    <definedName name="wrn.GasCommod." localSheetId="6" hidden="1">{"Page1",#N/A,FALSE,"2000";"Page2",#N/A,FALSE,"2000";"Page3",#N/A,FALSE,"2000";"Page4",#N/A,FALSE,"2000"}</definedName>
    <definedName name="wrn.GasCommod." hidden="1">{"Page1",#N/A,FALSE,"2000";"Page2",#N/A,FALSE,"2000";"Page3",#N/A,FALSE,"2000";"Page4",#N/A,FALSE,"2000"}</definedName>
    <definedName name="wrn.Ilijan._.Print." localSheetId="5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NCOME._.STATEMENT." localSheetId="6" hidden="1">{"INCOME STATEMENT",#N/A,FALSE,"Income Statement"}</definedName>
    <definedName name="wrn.INCOME._.STATEMENT." hidden="1">{"INCOME STATEMENT",#N/A,FALSE,"Income Statement"}</definedName>
    <definedName name="wrn.IncStatement._.15._.years." localSheetId="6" hidden="1">{#N/A,#N/A,FALSE,"FinStateUS"}</definedName>
    <definedName name="wrn.IncStatement._.15._.years." hidden="1">{#N/A,#N/A,FALSE,"FinStateUS"}</definedName>
    <definedName name="wrn.IncStatement._.6._.years." localSheetId="6" hidden="1">{"IncStatement 6 years",#N/A,FALSE,"FinStateUS"}</definedName>
    <definedName name="wrn.IncStatement._.6._.years." hidden="1">{"IncStatement 6 years",#N/A,FALSE,"FinStateUS"}</definedName>
    <definedName name="wrn.INDEPS." localSheetId="6" hidden="1">{"page1",#N/A,FALSE,"TIND_CC1";"page2",#N/A,FALSE,"TIND_CC1";"page3",#N/A,FALSE,"TIND_CC1";"page4",#N/A,FALSE,"TIND_CC1";"page5",#N/A,FALSE,"TIND_CC1"}</definedName>
    <definedName name="wrn.INDEPS." hidden="1">{"page1",#N/A,FALSE,"TIND_CC1";"page2",#N/A,FALSE,"TIND_CC1";"page3",#N/A,FALSE,"TIND_CC1";"page4",#N/A,FALSE,"TIND_CC1";"page5",#N/A,FALSE,"TIND_CC1"}</definedName>
    <definedName name="wrn.input." localSheetId="5" hidden="1">{#N/A,#N/A,FALSE,"A"}</definedName>
    <definedName name="wrn.input." localSheetId="6" hidden="1">{#N/A,#N/A,FALSE,"A"}</definedName>
    <definedName name="wrn.input." hidden="1">{#N/A,#N/A,FALSE,"A"}</definedName>
    <definedName name="wrn.Inputs." localSheetId="5" hidden="1">{"[Cost of Service] COS Inputs Sch 1",#N/A,FALSE,"Cost of Service Model"}</definedName>
    <definedName name="wrn.Inputs." localSheetId="6" hidden="1">{"[Cost of Service] COS Inputs Sch 1",#N/A,FALSE,"Cost of Service Model"}</definedName>
    <definedName name="wrn.Inputs." hidden="1">{"[Cost of Service] COS Inputs Sch 1",#N/A,FALSE,"Cost of Service Model"}</definedName>
    <definedName name="wrn.Internal." localSheetId="6" hidden="1">{"EPS and CF",#N/A,FALSE;"Ops and Stats",#N/A,FALSE}</definedName>
    <definedName name="wrn.Internal." hidden="1">{"EPS and CF",#N/A,FALSE;"Ops and Stats",#N/A,FALSE}</definedName>
    <definedName name="wrn.Internal._.Print." localSheetId="6" hidden="1">{"Page 1",#N/A,FALSE,"Q-Breakdown";"Page 2",#N/A,FALSE,"Q-Breakdown"}</definedName>
    <definedName name="wrn.Internal._.Print." hidden="1">{"Page 1",#N/A,FALSE,"Q-Breakdown";"Page 2",#N/A,FALSE,"Q-Breakdown"}</definedName>
    <definedName name="wrn.JODM._.Graphs." localSheetId="6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hn." localSheetId="6" hidden="1">{#N/A,#N/A,FALSE,"Potential";#N/A,#N/A,FALSE,"Potential";#N/A,#N/A,FALSE,"Potential"}</definedName>
    <definedName name="wrn.john." hidden="1">{#N/A,#N/A,FALSE,"Potential";#N/A,#N/A,FALSE,"Potential";#N/A,#N/A,FALSE,"Potential"}</definedName>
    <definedName name="wrn.jphn1" localSheetId="6" hidden="1">{#N/A,#N/A,FALSE,"Potential";#N/A,#N/A,FALSE,"Potential";#N/A,#N/A,FALSE,"Potential"}</definedName>
    <definedName name="wrn.jphn1" hidden="1">{#N/A,#N/A,FALSE,"Potential";#N/A,#N/A,FALSE,"Potential";#N/A,#N/A,FALSE,"Potential"}</definedName>
    <definedName name="wrn.June2002." localSheetId="6" hidden="1">{"2002Frcst","06Month",FALSE,"Frcst Format 2002"}</definedName>
    <definedName name="wrn.June2002." hidden="1">{"2002Frcst","06Month",FALSE,"Frcst Format 2002"}</definedName>
    <definedName name="wrn.JVREPORT." localSheetId="5" hidden="1">{#N/A,#N/A,FALSE,"202";#N/A,#N/A,FALSE,"203";#N/A,#N/A,FALSE,"204";#N/A,#N/A,FALSE,"205";#N/A,#N/A,FALSE,"205A"}</definedName>
    <definedName name="wrn.JVREPORT." localSheetId="6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Key._.Pages." localSheetId="6" hidden="1">{#N/A,#N/A,FALSE,"Model";#N/A,#N/A,FALSE,"CapitalCosts"}</definedName>
    <definedName name="wrn.Key._.Pages." hidden="1">{#N/A,#N/A,FALSE,"Model";#N/A,#N/A,FALSE,"CapitalCosts"}</definedName>
    <definedName name="wrn.Key._.Pages._1" localSheetId="6" hidden="1">{#N/A,#N/A,FALSE,"Model";#N/A,#N/A,FALSE,"CapitalCosts"}</definedName>
    <definedName name="wrn.Key._.Pages._1" hidden="1">{#N/A,#N/A,FALSE,"Model";#N/A,#N/A,FALSE,"CapitalCosts"}</definedName>
    <definedName name="wrn.Key._.Pages._2" localSheetId="6" hidden="1">{#N/A,#N/A,FALSE,"Model";#N/A,#N/A,FALSE,"CapitalCosts"}</definedName>
    <definedName name="wrn.Key._.Pages._2" hidden="1">{#N/A,#N/A,FALSE,"Model";#N/A,#N/A,FALSE,"CapitalCosts"}</definedName>
    <definedName name="wrn.LRP." localSheetId="5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" localSheetId="5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" localSheetId="6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Main._.Fields." localSheetId="6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son._.Deliverables." localSheetId="6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ay2002." localSheetId="6" hidden="1">{"2002Frcst","05Month",FALSE,"Frcst Format 2002"}</definedName>
    <definedName name="wrn.May2002." hidden="1">{"2002Frcst","05Month",FALSE,"Frcst Format 2002"}</definedName>
    <definedName name="wrn.Merged._.reserves." localSheetId="6" hidden="1">{#N/A,#N/A,FALSE,"Footnote merged reserves";#N/A,#N/A,FALSE,"mergerworksheet";#N/A,#N/A,FALSE,"Merged variance"}</definedName>
    <definedName name="wrn.Merged._.reserves." hidden="1">{#N/A,#N/A,FALSE,"Footnote merged reserves";#N/A,#N/A,FALSE,"mergerworksheet";#N/A,#N/A,FALSE,"Merged variance"}</definedName>
    <definedName name="wrn.moblue." localSheetId="5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localSheetId="6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nthly_Yr1." localSheetId="6" hidden="1">{"ISP1Y1",#N/A,TRUE,"Template";"ISP2Y1",#N/A,TRUE,"Template";"BSY1",#N/A,TRUE,"Template";"ICFY1",#N/A,TRUE,"Template";"TPY1",#N/A,TRUE,"Template";"CtrlY1",#N/A,TRUE,"Template"}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localSheetId="6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2." localSheetId="6" hidden="1">{"ISP1Y2",#N/A,TRUE,"Template";"ISP2Y2",#N/A,TRUE,"Template";"BSY2",#N/A,TRUE,"Template";"ICFY2",#N/A,TRUE,"Template";"TPY2",#N/A,TRUE,"Template";"CtrlY2",#N/A,TRUE,"Template"}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localSheetId="6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y._.estimate._.report." localSheetId="5" hidden="1">{"Equipment",#N/A,FALSE,"A";"Summary",#N/A,FALSE,"B"}</definedName>
    <definedName name="wrn.My._.estimate._.report." localSheetId="6" hidden="1">{"Equipment",#N/A,FALSE,"A";"Summary",#N/A,FALSE,"B"}</definedName>
    <definedName name="wrn.My._.estimate._.report." hidden="1">{"Equipment",#N/A,FALSE,"A";"Summary",#N/A,FALSE,"B"}</definedName>
    <definedName name="wrn.MyTestReport." localSheetId="5" hidden="1">{"Alberta",#N/A,FALSE,"Pivot Data";#N/A,#N/A,FALSE,"Pivot Data";"HiddenColumns",#N/A,FALSE,"Pivot Data"}</definedName>
    <definedName name="wrn.MyTestReport." hidden="1">{"Alberta",#N/A,FALSE,"Pivot Data";#N/A,#N/A,FALSE,"Pivot Data";"HiddenColumns",#N/A,FALSE,"Pivot Data"}</definedName>
    <definedName name="wrn.Note._.Pages." localSheetId="5" hidden="1">{#N/A,#N/A,FALSE,"1. Service Fee Analysis";#N/A,#N/A,FALSE,"2. Stop Loss Insurance";#N/A,#N/A,FALSE,"3. Savings Analysis";#N/A,#N/A,FALSE,"4. Service Center Results";#N/A,#N/A,FALSE,"5. Network Analysis"}</definedName>
    <definedName name="wrn.Note._.Pages." localSheetId="6" hidden="1">{#N/A,#N/A,FALSE,"1. Service Fee Analysis";#N/A,#N/A,FALSE,"2. Stop Loss Insurance";#N/A,#N/A,FALSE,"3. Savings Analysis";#N/A,#N/A,FALSE,"4. Service Center Results";#N/A,#N/A,FALSE,"5. Network Analysis"}</definedName>
    <definedName name="wrn.Note._.Pages." hidden="1">{#N/A,#N/A,FALSE,"1. Service Fee Analysis";#N/A,#N/A,FALSE,"2. Stop Loss Insurance";#N/A,#N/A,FALSE,"3. Savings Analysis";#N/A,#N/A,FALSE,"4. Service Center Results";#N/A,#N/A,FALSE,"5. Network Analysis"}</definedName>
    <definedName name="wrn.ogpp." localSheetId="6" hidden="1">{#N/A,#N/A,FALSE,"OGPP1"}</definedName>
    <definedName name="wrn.ogpp." hidden="1">{#N/A,#N/A,FALSE,"OGPP1"}</definedName>
    <definedName name="wrn.ops._.costs." localSheetId="6" hidden="1">{"page1",#N/A,FALSE,"APCI Operations Detail  ";"page2",#N/A,FALSE,"APCI Operations Detail  ";"page3",#N/A,FALSE,"APCI Operations Detail  ";"page4",#N/A,FALSE,"APCI Operations Detail  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verhauls." localSheetId="6" hidden="1">{"Overhauls Calculations",#N/A,FALSE,"PROFORMA"}</definedName>
    <definedName name="wrn.Overhauls." hidden="1">{"Overhauls Calculations",#N/A,FALSE,"PROFORMA"}</definedName>
    <definedName name="wrn.Overhaulsb." localSheetId="6" hidden="1">{"Overhauls Calculations",#N/A,FALSE,"PROFORMA"}</definedName>
    <definedName name="wrn.Overhaulsb." hidden="1">{"Overhauls Calculations",#N/A,FALSE,"PROFORMA"}</definedName>
    <definedName name="wrn.Package." localSheetId="5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localSheetId="6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5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6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GE2." localSheetId="6" hidden="1">{#N/A,#N/A,FALSE,"PIPE-FAC";#N/A,#N/A,FALSE,"PIPE-FAC"}</definedName>
    <definedName name="wrn.PAGE2." hidden="1">{#N/A,#N/A,FALSE,"PIPE-FAC";#N/A,#N/A,FALSE,"PIPE-FAC"}</definedName>
    <definedName name="wrn.PAGE2.1" localSheetId="6" hidden="1">{#N/A,#N/A,FALSE,"PIPE-FAC";#N/A,#N/A,FALSE,"PIPE-FAC"}</definedName>
    <definedName name="wrn.PAGE2.1" hidden="1">{#N/A,#N/A,FALSE,"PIPE-FAC";#N/A,#N/A,FALSE,"PIPE-FAC"}</definedName>
    <definedName name="wrn.PAGE2.2" localSheetId="6" hidden="1">{#N/A,#N/A,FALSE,"PIPE-FAC";#N/A,#N/A,FALSE,"PIPE-FAC"}</definedName>
    <definedName name="wrn.PAGE2.2" hidden="1">{#N/A,#N/A,FALSE,"PIPE-FAC";#N/A,#N/A,FALSE,"PIPE-FAC"}</definedName>
    <definedName name="wrn.Paging._.Compco." localSheetId="6" hidden="1">{"financials",#N/A,TRUE,"6_30_96";"footnotes",#N/A,TRUE,"6_30_96";"valuation",#N/A,TRUE,"6_30_96"}</definedName>
    <definedName name="wrn.Paging._.Compco." hidden="1">{"financials",#N/A,TRUE,"6_30_96";"footnotes",#N/A,TRUE,"6_30_96";"valuation",#N/A,TRUE,"6_30_96"}</definedName>
    <definedName name="wrn.PARTNERS._.CAPITAL._.STMT." localSheetId="6" hidden="1">{"PARTNERS CAPITAL STMT",#N/A,FALSE,"Partners Capital"}</definedName>
    <definedName name="wrn.PARTNERS._.CAPITAL._.STMT." hidden="1">{"PARTNERS CAPITAL STMT",#N/A,FALSE,"Partners Capital"}</definedName>
    <definedName name="wrn.PetroPlan." localSheetId="6" hidden="1">{"Earnings",#N/A,FALSE,"Earnings";"2003",#N/A,FALSE,"2003";"2004",#N/A,FALSE,"2004";"2005",#N/A,FALSE,"2005";"2006",#N/A,FALSE,"2006";"2007",#N/A,FALSE,"2007";"Cash1",#N/A,FALSE,"Cash";"Cash2",#N/A,FALSE,"Cash";"Cash3",#N/A,FALSE,"Cash";"CapReq1",#N/A,FALSE,"Capital Requirements";"CapReq2",#N/A,FALSE,"Capital Requirements";"CapReq3",#N/A,FALSE,"Capital Requirements";"Effects",#N/A,FALSE,"Effects on Trading";"Capital",#N/A,FALSE,"Capital";"ByElement",#N/A,FALSE,"GA By Element";"GA2003",#N/A,FALSE,"2003 GA";"ByGroup",#N/A,FALSE,"GA 2002-2007";"Headcount",#N/A,FALSE,"Headcount"}</definedName>
    <definedName name="wrn.PetroPlan." hidden="1">{"Earnings",#N/A,FALSE,"Earnings";"2003",#N/A,FALSE,"2003";"2004",#N/A,FALSE,"2004";"2005",#N/A,FALSE,"2005";"2006",#N/A,FALSE,"2006";"2007",#N/A,FALSE,"2007";"Cash1",#N/A,FALSE,"Cash";"Cash2",#N/A,FALSE,"Cash";"Cash3",#N/A,FALSE,"Cash";"CapReq1",#N/A,FALSE,"Capital Requirements";"CapReq2",#N/A,FALSE,"Capital Requirements";"CapReq3",#N/A,FALSE,"Capital Requirements";"Effects",#N/A,FALSE,"Effects on Trading";"Capital",#N/A,FALSE,"Capital";"ByElement",#N/A,FALSE,"GA By Element";"GA2003",#N/A,FALSE,"2003 GA";"ByGroup",#N/A,FALSE,"GA 2002-2007";"Headcount",#N/A,FALSE,"Headcount"}</definedName>
    <definedName name="wrn.PLX." localSheetId="6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5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_.All." localSheetId="6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Print._.All.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PRINT._.LTD." localSheetId="6" hidden="1">{"INT PAY",#N/A,FALSE,"LTD";"LTD=DWOY",#N/A,FALSE,"LTD"}</definedName>
    <definedName name="wrn.PRINT._.LTD." hidden="1">{"INT PAY",#N/A,FALSE,"LTD";"LTD=DWOY",#N/A,FALSE,"LTD"}</definedName>
    <definedName name="wrn.Print._.Out." localSheetId="5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localSheetId="6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NL._.Download." localSheetId="6" hidden="1">{"PNLProjDL",#N/A,FALSE,"PROJCO";"PNLParDL",#N/A,FALSE,"Parent"}</definedName>
    <definedName name="wrn.Print._.PNL._.Download." hidden="1">{"PNLProjDL",#N/A,FALSE,"PROJCO";"PNLParDL",#N/A,FALSE,"Parent"}</definedName>
    <definedName name="wrn.Print_earnings_template." localSheetId="5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Var_Page." localSheetId="5" hidden="1">{"Var_page",#N/A,FALSE,"template"}</definedName>
    <definedName name="wrn.Print_Var_Page." hidden="1">{"Var_page",#N/A,FALSE,"template"}</definedName>
    <definedName name="wrn.Print_Variance." localSheetId="5" hidden="1">{"month_variance",#N/A,FALSE,"template"}</definedName>
    <definedName name="wrn.Print_Variance." hidden="1">{"month_variance",#N/A,FALSE,"template"}</definedName>
    <definedName name="wrn.Print_Variance_Page." localSheetId="5" hidden="1">{"variance_page",#N/A,FALSE,"template"}</definedName>
    <definedName name="wrn.Print_Variance_Page." hidden="1">{"variance_page",#N/A,FALSE,"template"}</definedName>
    <definedName name="wrn.print1." localSheetId="6" hidden="1">{"page1",#N/A,FALSE,"Consolidated";"page1",#N/A,FALSE,"NPV1";"page1",#N/A,FALSE,"NPV2";"page2",#N/A,FALSE,"NPV2"}</definedName>
    <definedName name="wrn.print1." hidden="1">{"page1",#N/A,FALSE,"Consolidated";"page1",#N/A,FALSE,"NPV1";"page1",#N/A,FALSE,"NPV2";"page2",#N/A,FALSE,"NPV2"}</definedName>
    <definedName name="wrn.print2." localSheetId="6" hidden="1">{"page1",#N/A,FALSE,"Consolidated";"page1",#N/A,FALSE,"NPV";"page1",#N/A,FALSE,"Technology";"page1",#N/A,FALSE,"Canada";"page1",#N/A,FALSE,"USA";"page1",#N/A,FALSE,"EAME";"page1",#N/A,FALSE,"Asia Pac";"page1",#N/A,FALSE,"NA Pipeline";"page1",#N/A,FALSE,"Russia";"page1",#N/A,FALSE,"Intl Equip";"page1",#N/A,FALSE,"Argentina";"page1",#N/A,FALSE,"RD&amp;E";"page1",#N/A,FALSE,"CorpAdjst"}</definedName>
    <definedName name="wrn.print2." hidden="1">{"page1",#N/A,FALSE,"Consolidated";"page1",#N/A,FALSE,"NPV";"page1",#N/A,FALSE,"Technology";"page1",#N/A,FALSE,"Canada";"page1",#N/A,FALSE,"USA";"page1",#N/A,FALSE,"EAME";"page1",#N/A,FALSE,"Asia Pac";"page1",#N/A,FALSE,"NA Pipeline";"page1",#N/A,FALSE,"Russia";"page1",#N/A,FALSE,"Intl Equip";"page1",#N/A,FALSE,"Argentina";"page1",#N/A,FALSE,"RD&amp;E";"page1",#N/A,FALSE,"CorpAdjst"}</definedName>
    <definedName name="wrn.PrintAll." localSheetId="6" hidden="1">{"PA1",#N/A,TRUE,"BORDMW";"pa2",#N/A,TRUE,"BORDMW";"PA3",#N/A,TRUE,"BORDMW";"PA4",#N/A,TRUE,"BORDMW"}</definedName>
    <definedName name="wrn.PrintAll." hidden="1">{"PA1",#N/A,TRUE,"BORDMW";"pa2",#N/A,TRUE,"BORDMW";"PA3",#N/A,TRUE,"BORDMW";"PA4",#N/A,TRUE,"BORDMW"}</definedName>
    <definedName name="wrn.PRNREP." localSheetId="5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" localSheetId="6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oject._.Summary." localSheetId="6" hidden="1">{"Summary",#N/A,FALSE,"MICMULT";"Income Statement",#N/A,FALSE,"MICMULT";"Cash Flows",#N/A,FALSE,"MICMULT"}</definedName>
    <definedName name="wrn.Project._.Summary." hidden="1">{"Summary",#N/A,FALSE,"MICMULT";"Income Statement",#N/A,FALSE,"MICMULT";"Cash Flows",#N/A,FALSE,"MICMULT"}</definedName>
    <definedName name="wrn.PRT_ALL_CO." localSheetId="6" hidden="1">{"INV",#N/A,FALSE,"Plant";"INV_IC",#N/A,FALSE,"Plant";"INV_IS",#N/A,FALSE,"Plant";"INT",#N/A,FALSE,"Plant";"INT_IC",#N/A,FALSE,"Plant";"INT_IS",#N/A,FALSE,"Plant"}</definedName>
    <definedName name="wrn.PRT_ALL_CO." hidden="1">{"INV",#N/A,FALSE,"Plant";"INV_IC",#N/A,FALSE,"Plant";"INV_IS",#N/A,FALSE,"Plant";"INT",#N/A,FALSE,"Plant";"INT_IC",#N/A,FALSE,"Plant";"INT_IS",#N/A,FALSE,"Plant"}</definedName>
    <definedName name="wrn.prt_all_cos." localSheetId="6" hidden="1">{"INV",#N/A,FALSE,"Plant";"INV_IC",#N/A,FALSE,"Plant";"INV_IS",#N/A,FALSE,"Plant";"INT",#N/A,FALSE,"Plant";"INT_IC",#N/A,FALSE,"Plant";"INT_IS",#N/A,FALSE,"Plant"}</definedName>
    <definedName name="wrn.prt_all_cos." hidden="1">{"INV",#N/A,FALSE,"Plant";"INV_IC",#N/A,FALSE,"Plant";"INV_IS",#N/A,FALSE,"Plant";"INT",#N/A,FALSE,"Plant";"INT_IC",#N/A,FALSE,"Plant";"INT_IS",#N/A,FALSE,"Plant"}</definedName>
    <definedName name="wrn.Prueba." localSheetId="6" hidden="1">{"Report with account numbers",#N/A,TRUE,"Final Services P&amp;L Format (New)"}</definedName>
    <definedName name="wrn.Prueba." hidden="1">{"Report with account numbers",#N/A,TRUE,"Final Services P&amp;L Format (New)"}</definedName>
    <definedName name="wrn.Publications." localSheetId="6" hidden="1">{"Page 1",#N/A,FALSE;"Page 2",#N/A,FALSE}</definedName>
    <definedName name="wrn.Publications." hidden="1">{"Page 1",#N/A,FALSE;"Page 2",#N/A,FALSE}</definedName>
    <definedName name="wrn.Quick._.Print." localSheetId="6" hidden="1">{#N/A,#N/A,FALSE,"Summary";#N/A,#N/A,FALSE,"Data";#N/A,#N/A,FALSE,"Proj Op Inc";#N/A,#N/A,FALSE,"Proj CF";#N/A,#N/A,FALSE,"Proj Val"}</definedName>
    <definedName name="wrn.Quick._.Print." hidden="1">{#N/A,#N/A,FALSE,"Summary";#N/A,#N/A,FALSE,"Data";#N/A,#N/A,FALSE,"Proj Op Inc";#N/A,#N/A,FALSE,"Proj CF";#N/A,#N/A,FALSE,"Proj Val"}</definedName>
    <definedName name="wrn.Quick._.Print._1" localSheetId="6" hidden="1">{#N/A,#N/A,FALSE,"Summary";#N/A,#N/A,FALSE,"Data";#N/A,#N/A,FALSE,"Proj Op Inc";#N/A,#N/A,FALSE,"Proj CF";#N/A,#N/A,FALSE,"Proj Val"}</definedName>
    <definedName name="wrn.Quick._.Print._1" hidden="1">{#N/A,#N/A,FALSE,"Summary";#N/A,#N/A,FALSE,"Data";#N/A,#N/A,FALSE,"Proj Op Inc";#N/A,#N/A,FALSE,"Proj CF";#N/A,#N/A,FALSE,"Proj Val"}</definedName>
    <definedName name="wrn.Quick._.Print._2" localSheetId="6" hidden="1">{#N/A,#N/A,FALSE,"Summary";#N/A,#N/A,FALSE,"Data";#N/A,#N/A,FALSE,"Proj Op Inc";#N/A,#N/A,FALSE,"Proj CF";#N/A,#N/A,FALSE,"Proj Val"}</definedName>
    <definedName name="wrn.Quick._.Print._2" hidden="1">{#N/A,#N/A,FALSE,"Summary";#N/A,#N/A,FALSE,"Data";#N/A,#N/A,FALSE,"Proj Op Inc";#N/A,#N/A,FALSE,"Proj CF";#N/A,#N/A,FALSE,"Proj Val"}</definedName>
    <definedName name="wrn.RAP." localSheetId="5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localSheetId="6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dm." localSheetId="5" hidden="1">{"ecm",#N/A,FALSE,"CES Inputs";"FINMOD 2",#N/A,FALSE,"CES Inputs";"hillpay",#N/A,FALSE,"CES Inputs";"psc",#N/A,FALSE,"PSC Output";"buyout",#N/A,FALSE,"Buyout";"total",#N/A,FALSE,"FY93-94 Maintenance"}</definedName>
    <definedName name="wrn.rdm." localSheetId="6" hidden="1">{"ecm",#N/A,FALSE,"CES Inputs";"FINMOD 2",#N/A,FALSE,"CES Inputs";"hillpay",#N/A,FALSE,"CES Inputs";"psc",#N/A,FALSE,"PSC Output";"buyout",#N/A,FALSE,"Buyout";"total",#N/A,FALSE,"FY93-94 Maintenance"}</definedName>
    <definedName name="wrn.rdm." hidden="1">{"ecm",#N/A,FALSE,"CES Inputs";"FINMOD 2",#N/A,FALSE,"CES Inputs";"hillpay",#N/A,FALSE,"CES Inputs";"psc",#N/A,FALSE,"PSC Output";"buyout",#N/A,FALSE,"Buyout";"total",#N/A,FALSE,"FY93-94 Maintenance"}</definedName>
    <definedName name="wrn.rdm.1" localSheetId="5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" localSheetId="6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ed_take." localSheetId="6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p1." localSheetId="5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" localSheetId="6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serve._.Analysis." localSheetId="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s." localSheetId="6" hidden="1">{#N/A,#N/A,FALSE,"Reserves";#N/A,#N/A,FALSE,"Devon"}</definedName>
    <definedName name="wrn.Reserves." hidden="1">{#N/A,#N/A,FALSE,"Reserves";#N/A,#N/A,FALSE,"Devon"}</definedName>
    <definedName name="wrn.Rev._.Alloc." localSheetId="5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localSheetId="6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localSheetId="5" hidden="1">{#N/A,#N/A,FALSE,"3 Year Plan";#N/A,#N/A,FALSE,"3 Year Plan"}</definedName>
    <definedName name="wrn.Revenue." localSheetId="6" hidden="1">{#N/A,#N/A,FALSE,"3 Year Plan";#N/A,#N/A,FALSE,"3 Year Plan"}</definedName>
    <definedName name="wrn.Revenue." hidden="1">{#N/A,#N/A,FALSE,"3 Year Plan";#N/A,#N/A,FALSE,"3 Year Plan"}</definedName>
    <definedName name="wrn.Roll._.Up._.Fields." localSheetId="6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ROTable." localSheetId="6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PT1." localSheetId="5" hidden="1">{"RPT1",#N/A,FALSE,"OIC650A"}</definedName>
    <definedName name="wrn.RPT1." localSheetId="6" hidden="1">{"RPT1",#N/A,FALSE,"OIC650A"}</definedName>
    <definedName name="wrn.RPT1." hidden="1">{"RPT1",#N/A,FALSE,"OIC650A"}</definedName>
    <definedName name="wrn.RPT610." localSheetId="5" hidden="1">{"RPT610",#N/A,FALSE,"Sheet1"}</definedName>
    <definedName name="wrn.RPT610." localSheetId="6" hidden="1">{"RPT610",#N/A,FALSE,"Sheet1"}</definedName>
    <definedName name="wrn.RPT610." hidden="1">{"RPT610",#N/A,FALSE,"Sheet1"}</definedName>
    <definedName name="wrn.rwc." localSheetId="5" hidden="1">{"hillpay",#N/A,FALSE,"CES Inputs";"buyout",#N/A,FALSE,"Buyout";"ecm",#N/A,FALSE,"CES Inputs";"finmod",#N/A,FALSE,"CES Inputs";"psc",#N/A,FALSE,"PSC Output";"o_m94",#N/A,FALSE,"FY94 570 Maint"}</definedName>
    <definedName name="wrn.rwc." localSheetId="6" hidden="1">{"hillpay",#N/A,FALSE,"CES Inputs";"buyout",#N/A,FALSE,"Buyout";"ecm",#N/A,FALSE,"CES Inputs";"finmod",#N/A,FALSE,"CES Inputs";"psc",#N/A,FALSE,"PSC Output";"o_m94",#N/A,FALSE,"FY94 570 Maint"}</definedName>
    <definedName name="wrn.rwc." hidden="1">{"hillpay",#N/A,FALSE,"CES Inputs";"buyout",#N/A,FALSE,"Buyout";"ecm",#N/A,FALSE,"CES Inputs";"finmod",#N/A,FALSE,"CES Inputs";"psc",#N/A,FALSE,"PSC Output";"o_m94",#N/A,FALSE,"FY94 570 Maint"}</definedName>
    <definedName name="wrn.sales." localSheetId="6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ch.A." localSheetId="6" hidden="1">{"Sch.A_CWCSumry",#N/A,FALSE,"Sch.A"}</definedName>
    <definedName name="wrn.Sch.A." hidden="1">{"Sch.A_CWCSumry",#N/A,FALSE,"Sch.A"}</definedName>
    <definedName name="wrn.Sch.A._.B." localSheetId="5" hidden="1">{"Sch.A_CWC_Summary",#N/A,FALSE,"Sch.A,B";"Sch.B_LLSummary",#N/A,FALSE,"Sch.A,B"}</definedName>
    <definedName name="wrn.Sch.A._.B." hidden="1">{"Sch.A_CWC_Summary",#N/A,FALSE,"Sch.A,B";"Sch.B_LLSummary",#N/A,FALSE,"Sch.A,B"}</definedName>
    <definedName name="wrn.Sch.A1." localSheetId="6" hidden="1">{"Sch.A1_ElecSumry",#N/A,FALSE,"Sch.A-1"}</definedName>
    <definedName name="wrn.Sch.A1." hidden="1">{"Sch.A1_ElecSumry",#N/A,FALSE,"Sch.A-1"}</definedName>
    <definedName name="wrn.Sch.A2." localSheetId="6" hidden="1">{"Sch.A2_GasSumry",#N/A,FALSE,"Sch.A-2"}</definedName>
    <definedName name="wrn.Sch.A2." hidden="1">{"Sch.A2_GasSumry",#N/A,FALSE,"Sch.A-2"}</definedName>
    <definedName name="wrn.Sch.A3." localSheetId="6" hidden="1">{"Sch.A3_TCoSumry",#N/A,FALSE,"Sch.A-3"}</definedName>
    <definedName name="wrn.Sch.A3." hidden="1">{"Sch.A3_TCoSumry",#N/A,FALSE,"Sch.A-3"}</definedName>
    <definedName name="wrn.Sch.B." localSheetId="6" hidden="1">{"Sch.B1_ElecLL",#N/A,FALSE,"Sch.B-1";"Sch.B2_GasLL",#N/A,FALSE,"Sch.B-2";"Sch.B3_TCoLeadLag",#N/A,FALSE,"Sch.B-3"}</definedName>
    <definedName name="wrn.Sch.B." hidden="1">{"Sch.B1_ElecLL",#N/A,FALSE,"Sch.B-1";"Sch.B2_GasLL",#N/A,FALSE,"Sch.B-2";"Sch.B3_TCoLeadLag",#N/A,FALSE,"Sch.B-3"}</definedName>
    <definedName name="wrn.Sch.B1." localSheetId="6" hidden="1">{"Sch.B1_LLSumry",#N/A,FALSE,"Sch.B-1"}</definedName>
    <definedName name="wrn.Sch.B1." hidden="1">{"Sch.B1_LLSumry",#N/A,FALSE,"Sch.B-1"}</definedName>
    <definedName name="wrn.Sch.B2." localSheetId="6" hidden="1">{"Sch.B2_LLForecast",#N/A,FALSE,"Sch.B-2"}</definedName>
    <definedName name="wrn.Sch.B2." hidden="1">{"Sch.B2_LLForecast",#N/A,FALSE,"Sch.B-2"}</definedName>
    <definedName name="wrn.Sch.C." localSheetId="5" hidden="1">{"Sch.C_Rev_lag",#N/A,FALSE,"Sch.C"}</definedName>
    <definedName name="wrn.Sch.C." hidden="1">{"Sch.C_Rev_lag",#N/A,FALSE,"Sch.C"}</definedName>
    <definedName name="wrn.Sch.D." localSheetId="5" hidden="1">{"Sch.D1_GasPurch",#N/A,FALSE,"Sch.D";"Sch.D2_ElecPurch",#N/A,FALSE,"Sch.D"}</definedName>
    <definedName name="wrn.Sch.D." hidden="1">{"Sch.D1_GasPurch",#N/A,FALSE,"Sch.D";"Sch.D2_ElecPurch",#N/A,FALSE,"Sch.D"}</definedName>
    <definedName name="wrn.Sch.E._.F." localSheetId="5" hidden="1">{"Sch.E_PayrollExp",#N/A,TRUE,"Sch.E,F";"Sch.F_FICA",#N/A,TRUE,"Sch.E,F"}</definedName>
    <definedName name="wrn.Sch.E._.F." hidden="1">{"Sch.E_PayrollExp",#N/A,TRUE,"Sch.E,F";"Sch.F_FICA",#N/A,TRUE,"Sch.E,F"}</definedName>
    <definedName name="wrn.Sch.E._.F._.G._.H." localSheetId="6" hidden="1">{"Sch.E_PayrollExp",#N/A,TRUE,"Sch.E,F,G,H";"Sch.F_PayrollTaxes",#N/A,TRUE,"Sch.E,F,G,H";"Sch.G_IncentComp",#N/A,TRUE,"Sch.E,F,G,H";"Sch.H_P1_EmplBeneSum",#N/A,TRUE,"Sch.E,F,G,H"}</definedName>
    <definedName name="wrn.Sch.E._.F._.G._.H." hidden="1">{"Sch.E_PayrollExp",#N/A,TRUE,"Sch.E,F,G,H";"Sch.F_PayrollTaxes",#N/A,TRUE,"Sch.E,F,G,H";"Sch.G_IncentComp",#N/A,TRUE,"Sch.E,F,G,H";"Sch.H_P1_EmplBeneSum",#N/A,TRUE,"Sch.E,F,G,H"}</definedName>
    <definedName name="wrn.Sch.G." localSheetId="5" hidden="1">{"Sch.G_ICP",#N/A,FALSE,"Sch.G"}</definedName>
    <definedName name="wrn.Sch.G." hidden="1">{"Sch.G_ICP",#N/A,FALSE,"Sch.G"}</definedName>
    <definedName name="wrn.Sch.H." localSheetId="5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I." localSheetId="5" hidden="1">{"Sch.I_Goods&amp;Svcs",#N/A,FALSE,"Sch.I"}</definedName>
    <definedName name="wrn.Sch.I." hidden="1">{"Sch.I_Goods&amp;Svcs",#N/A,FALSE,"Sch.I"}</definedName>
    <definedName name="wrn.Sch.I._.J." localSheetId="6" hidden="1">{"Sch.I_P1_OtherOMSum",#N/A,FALSE,"Sch.I,J";"Sch.J_CorpChgs",#N/A,FALSE,"Sch.I,J"}</definedName>
    <definedName name="wrn.Sch.I._.J." hidden="1">{"Sch.I_P1_OtherOMSum",#N/A,FALSE,"Sch.I,J";"Sch.J_CorpChgs",#N/A,FALSE,"Sch.I,J"}</definedName>
    <definedName name="wrn.Sch.J." localSheetId="5" hidden="1">{"Sch.J_CorpChgs",#N/A,FALSE,"Sch.J"}</definedName>
    <definedName name="wrn.Sch.J." hidden="1">{"Sch.J_CorpChgs",#N/A,FALSE,"Sch.J"}</definedName>
    <definedName name="wrn.Sch.K." localSheetId="5" hidden="1">{"Sch.K_P1_PropLease",#N/A,FALSE,"Sch.K";"Sch.K_P2_PropLease",#N/A,FALSE,"Sch.K"}</definedName>
    <definedName name="wrn.Sch.K." hidden="1">{"Sch.K_P1_PropLease",#N/A,FALSE,"Sch.K";"Sch.K_P2_PropLease",#N/A,FALSE,"Sch.K"}</definedName>
    <definedName name="wrn.Sch.L." localSheetId="5" hidden="1">{"Sch.L_MaterialIssue",#N/A,FALSE,"Sch.L"}</definedName>
    <definedName name="wrn.Sch.L." hidden="1">{"Sch.L_MaterialIssue",#N/A,FALSE,"Sch.L"}</definedName>
    <definedName name="wrn.Sch.M." localSheetId="5" hidden="1">{"Sch.M_Prop&amp;FFTaxes",#N/A,FALSE,"Sch.M"}</definedName>
    <definedName name="wrn.Sch.M." hidden="1">{"Sch.M_Prop&amp;FFTaxes",#N/A,FALSE,"Sch.M"}</definedName>
    <definedName name="wrn.Sch.N." localSheetId="5" hidden="1">{"Sch.N_IncTaxes",#N/A,FALSE,"Sch. N, O"}</definedName>
    <definedName name="wrn.Sch.N." hidden="1">{"Sch.N_IncTaxes",#N/A,FALSE,"Sch. N, O"}</definedName>
    <definedName name="wrn.Sch.N._.O." localSheetId="6" hidden="1">{"Sch.N_IncomeTaxes",#N/A,FALSE,"Sch.N,O";"Sch.O_1_DfdTaxes",#N/A,FALSE,"Sch.N,O";"Sch.O_2_DepreProv",#N/A,FALSE,"Sch.N,O";"Sch.O_3_AmortInsur",#N/A,FALSE,"Sch.N,O"}</definedName>
    <definedName name="wrn.Sch.N._.O." hidden="1">{"Sch.N_IncomeTaxes",#N/A,FALSE,"Sch.N,O";"Sch.O_1_DfdTaxes",#N/A,FALSE,"Sch.N,O";"Sch.O_2_DepreProv",#N/A,FALSE,"Sch.N,O";"Sch.O_3_AmortInsur",#N/A,FALSE,"Sch.N,O"}</definedName>
    <definedName name="wrn.Sch.O." localSheetId="5" hidden="1">{"Sch.O1_FedITDeferred",#N/A,FALSE,"Sch. N, O";"Sch_O2_Depreciation",#N/A,FALSE,"Sch. N, O";"Sch_O3_AmortInsurance",#N/A,FALSE,"Sch. N, O"}</definedName>
    <definedName name="wrn.Sch.O." hidden="1">{"Sch.O1_FedITDeferred",#N/A,FALSE,"Sch. N, O";"Sch_O2_Depreciation",#N/A,FALSE,"Sch. N, O";"Sch_O3_AmortInsurance",#N/A,FALSE,"Sch. N, O"}</definedName>
    <definedName name="wrn.Sch.P." localSheetId="5" hidden="1">{"Sch.P_BS_Bal",#N/A,FALSE,"WP-BS Elem"}</definedName>
    <definedName name="wrn.Sch.P." hidden="1">{"Sch.P_BS_Bal",#N/A,FALSE,"WP-BS Elem"}</definedName>
    <definedName name="wrn.Sch.P._.Accts." localSheetId="5" hidden="1">{"Sch.P_BS_Accts",#N/A,FALSE,"WP-BS Elem"}</definedName>
    <definedName name="wrn.Sch.P._.Accts." hidden="1">{"Sch.P_BS_Accts",#N/A,FALSE,"WP-BS Elem"}</definedName>
    <definedName name="wrn.Sch.P_Detail." localSheetId="6" hidden="1">{"Sch.P_BS_Bal",#N/A,FALSE,"Sch.P Detail"}</definedName>
    <definedName name="wrn.Sch.P_Detail." hidden="1">{"Sch.P_BS_Bal",#N/A,FALSE,"Sch.P Detail"}</definedName>
    <definedName name="wrn.Section._.1." localSheetId="5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" localSheetId="6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2." localSheetId="5" hidden="1">{#N/A,#N/A,FALSE,"Stop Loss Pricing";#N/A,#N/A,FALSE,"Stop Loss Parameters"}</definedName>
    <definedName name="wrn.Section._.2." localSheetId="6" hidden="1">{#N/A,#N/A,FALSE,"Stop Loss Pricing";#N/A,#N/A,FALSE,"Stop Loss Parameters"}</definedName>
    <definedName name="wrn.Section._.2." hidden="1">{#N/A,#N/A,FALSE,"Stop Loss Pricing";#N/A,#N/A,FALSE,"Stop Loss Parameters"}</definedName>
    <definedName name="wrn.Section._.3." localSheetId="5" hidden="1">{#N/A,#N/A,FALSE,"Total Savings Analysis";#N/A,#N/A,FALSE,"Benefit Plan Savings Detail";#N/A,#N/A,FALSE,"Claim Administration Detail";#N/A,#N/A,FALSE,"Network Savings Detail  "}</definedName>
    <definedName name="wrn.Section._.3." localSheetId="6" hidden="1">{#N/A,#N/A,FALSE,"Total Savings Analysis";#N/A,#N/A,FALSE,"Benefit Plan Savings Detail";#N/A,#N/A,FALSE,"Claim Administration Detail";#N/A,#N/A,FALSE,"Network Savings Detail  "}</definedName>
    <definedName name="wrn.Section._.3." hidden="1">{#N/A,#N/A,FALSE,"Total Savings Analysis";#N/A,#N/A,FALSE,"Benefit Plan Savings Detail";#N/A,#N/A,FALSE,"Claim Administration Detail";#N/A,#N/A,FALSE,"Network Savings Detail  "}</definedName>
    <definedName name="wrn.Section._.4." localSheetId="5" hidden="1">{#N/A,#N/A,FALSE,"Service Center Analysis";#N/A,#N/A,FALSE,"PG Analysis "}</definedName>
    <definedName name="wrn.Section._.4." localSheetId="6" hidden="1">{#N/A,#N/A,FALSE,"Service Center Analysis";#N/A,#N/A,FALSE,"PG Analysis "}</definedName>
    <definedName name="wrn.Section._.4." hidden="1">{#N/A,#N/A,FALSE,"Service Center Analysis";#N/A,#N/A,FALSE,"PG Analysis "}</definedName>
    <definedName name="wrn.Section._.5." localSheetId="5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" localSheetId="6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HORT." localSheetId="6" hidden="1">{"CREDIT STATISTICS",#N/A,FALSE,"STATS";"CF_AND_IS",#N/A,FALSE,"PLAN";"BALSHEET",#N/A,FALSE,"BALANCE SHEET"}</definedName>
    <definedName name="wrn.SHORT." hidden="1">{"CREDIT STATISTICS",#N/A,FALSE,"STATS";"CF_AND_IS",#N/A,FALSE,"PLAN";"BALSHEET",#N/A,FALSE,"BALANCE SHEET"}</definedName>
    <definedName name="wrn.Statement._.AD." localSheetId="6" hidden="1">{#N/A,#N/A,FALSE,"AD PG 1 OF 2";#N/A,#N/A,FALSE,"AD PG 2 OF 2"}</definedName>
    <definedName name="wrn.Statement._.AD." hidden="1">{#N/A,#N/A,FALSE,"AD PG 1 OF 2";#N/A,#N/A,FALSE,"AD PG 2 OF 2"}</definedName>
    <definedName name="wrn.Statements." localSheetId="6" hidden="1">{#N/A,#N/A,FALSE,"balance";#N/A,#N/A,FALSE,"income";#N/A,#N/A,FALSE,"cashflow";#N/A,#N/A,FALSE,"cashwork"}</definedName>
    <definedName name="wrn.Statements." hidden="1">{#N/A,#N/A,FALSE,"balance";#N/A,#N/A,FALSE,"income";#N/A,#N/A,FALSE,"cashflow";#N/A,#N/A,FALSE,"cashwork"}</definedName>
    <definedName name="wrn.STMT._.OF._.CASH._.FLOWS." localSheetId="6" hidden="1">{"STMT OF CASH FLOWS",#N/A,FALSE,"Cash Flows Indirect"}</definedName>
    <definedName name="wrn.STMT._.OF._.CASH._.FLOWS." hidden="1">{"STMT OF CASH FLOWS",#N/A,FALSE,"Cash Flows Indirect"}</definedName>
    <definedName name="wrn.SUM." localSheetId="6" hidden="1">{#N/A,#N/A,FALSE,"PIPE-FAC"}</definedName>
    <definedName name="wrn.SUM." hidden="1">{#N/A,#N/A,FALSE,"PIPE-FAC"}</definedName>
    <definedName name="wrn.SUM.1" localSheetId="6" hidden="1">{#N/A,#N/A,FALSE,"PIPE-FAC"}</definedName>
    <definedName name="wrn.SUM.1" hidden="1">{#N/A,#N/A,FALSE,"PIPE-FAC"}</definedName>
    <definedName name="wrn.SUM.3" localSheetId="6" hidden="1">{#N/A,#N/A,FALSE,"PIPE-FAC"}</definedName>
    <definedName name="wrn.SUM.3" hidden="1">{#N/A,#N/A,FALSE,"PIPE-FAC"}</definedName>
    <definedName name="wrn.Summary." localSheetId="6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._.output." localSheetId="6" hidden="1">{#N/A,#N/A,FALSE,"Assump";#N/A,#N/A,FALSE,"Calculations";#N/A,#N/A,FALSE,"P&amp;L";#N/A,#N/A,FALSE,"BS";#N/A,#N/A,FALSE,"Credit"}</definedName>
    <definedName name="wrn.Summary._.output." hidden="1">{#N/A,#N/A,FALSE,"Assump";#N/A,#N/A,FALSE,"Calculations";#N/A,#N/A,FALSE,"P&amp;L";#N/A,#N/A,FALSE,"BS";#N/A,#N/A,FALSE,"Credit"}</definedName>
    <definedName name="wrn.Support." localSheetId="6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TB._.ALL._.ACCTS." localSheetId="6" hidden="1">{"BALANCE SHEET ACCTS",#N/A,TRUE,"Working Trial Balance";"INCOME STMT ACCTS",#N/A,TRUE,"Working Trial Balance"}</definedName>
    <definedName name="wrn.TB._.ALL._.ACCTS." hidden="1">{"BALANCE SHEET ACCTS",#N/A,TRUE,"Working Trial Balance";"INCOME STMT ACCTS",#N/A,TRUE,"Working Trial Balance"}</definedName>
    <definedName name="wrn.TB._.BALANCE._.SHEET." localSheetId="6" hidden="1">{"BALANCE SHEET ACCTS",#N/A,FALSE,"Working Trial Balance"}</definedName>
    <definedName name="wrn.TB._.BALANCE._.SHEET." hidden="1">{"BALANCE SHEET ACCTS",#N/A,FALSE,"Working Trial Balance"}</definedName>
    <definedName name="wrn.TB._.EXPLANATIONS." localSheetId="6" hidden="1">{"EXPLANATIONS",#N/A,FALSE,"Working Trial Balance"}</definedName>
    <definedName name="wrn.TB._.EXPLANATIONS." hidden="1">{"EXPLANATIONS",#N/A,FALSE,"Working Trial Balance"}</definedName>
    <definedName name="wrn.TB._.INCOME._.STMT." localSheetId="6" hidden="1">{"INCOME STMT ACCTS",#N/A,FALSE,"Working Trial Balance"}</definedName>
    <definedName name="wrn.TB._.INCOME._.STMT." hidden="1">{"INCOME STMT ACCTS",#N/A,FALSE,"Working Trial Balance"}</definedName>
    <definedName name="wrn.test." localSheetId="5" hidden="1">{"page1",#N/A,TRUE,"2";"page2",#N/A,TRUE,"2"}</definedName>
    <definedName name="wrn.test." localSheetId="6" hidden="1">{"page1",#N/A,TRUE,"2";"page2",#N/A,TRUE,"2"}</definedName>
    <definedName name="wrn.test." hidden="1">{"page1",#N/A,TRUE,"2";"page2",#N/A,TRUE,"2"}</definedName>
    <definedName name="wrn.test.1" localSheetId="5" hidden="1">{"page1",#N/A,TRUE,"2";"page2",#N/A,TRUE,"2"}</definedName>
    <definedName name="wrn.test.1" localSheetId="6" hidden="1">{"page1",#N/A,TRUE,"2";"page2",#N/A,TRUE,"2"}</definedName>
    <definedName name="wrn.test.1" hidden="1">{"page1",#N/A,TRUE,"2";"page2",#N/A,TRUE,"2"}</definedName>
    <definedName name="wrn.test1." localSheetId="5" hidden="1">{"Income Statement",#N/A,FALSE,"CFMODEL";"Balance Sheet",#N/A,FALSE,"CFMODEL"}</definedName>
    <definedName name="wrn.test1." hidden="1">{"Income Statement",#N/A,FALSE,"CFMODEL";"Balance Sheet",#N/A,FALSE,"CFMODEL"}</definedName>
    <definedName name="wrn.test1._1" localSheetId="6" hidden="1">{"Income Statement",#N/A,FALSE,"CFMODEL";"Balance Sheet",#N/A,FALSE,"CFMODEL"}</definedName>
    <definedName name="wrn.test1._1" hidden="1">{"Income Statement",#N/A,FALSE,"CFMODEL";"Balance Sheet",#N/A,FALSE,"CFMODEL"}</definedName>
    <definedName name="wrn.test2." localSheetId="5" hidden="1">{"SourcesUses",#N/A,TRUE,"CFMODEL";"TransOverview",#N/A,TRUE,"CFMODEL"}</definedName>
    <definedName name="wrn.test2." hidden="1">{"SourcesUses",#N/A,TRUE,"CFMODEL";"TransOverview",#N/A,TRUE,"CFMODEL"}</definedName>
    <definedName name="wrn.test2._1" localSheetId="6" hidden="1">{"SourcesUses",#N/A,TRUE,"CFMODEL";"TransOverview",#N/A,TRUE,"CFMODEL"}</definedName>
    <definedName name="wrn.test2._1" hidden="1">{"SourcesUses",#N/A,TRUE,"CFMODEL";"TransOverview",#N/A,TRUE,"CFMODEL"}</definedName>
    <definedName name="wrn.test3." localSheetId="5" hidden="1">{"SourcesUses",#N/A,TRUE,#N/A;"TransOverview",#N/A,TRUE,"CFMODEL"}</definedName>
    <definedName name="wrn.test3." hidden="1">{"SourcesUses",#N/A,TRUE,#N/A;"TransOverview",#N/A,TRUE,"CFMODEL"}</definedName>
    <definedName name="wrn.test3._1" localSheetId="6" hidden="1">{"SourcesUses",#N/A,TRUE,#N/A;"TransOverview",#N/A,TRUE,"CFMODEL"}</definedName>
    <definedName name="wrn.test3._1" hidden="1">{"SourcesUses",#N/A,TRUE,#N/A;"TransOverview",#N/A,TRUE,"CFMODEL"}</definedName>
    <definedName name="wrn.test3.2" localSheetId="5" hidden="1">{"SourcesUses",#N/A,TRUE,#N/A;"TransOverview",#N/A,TRUE,"CFMODEL"}</definedName>
    <definedName name="wrn.test3.2" localSheetId="6" hidden="1">{"SourcesUses",#N/A,TRUE,#N/A;"TransOverview",#N/A,TRUE,"CFMODEL"}</definedName>
    <definedName name="wrn.test3.2" hidden="1">{"SourcesUses",#N/A,TRUE,#N/A;"TransOverview",#N/A,TRUE,"CFMODEL"}</definedName>
    <definedName name="wrn.test4." localSheetId="5" hidden="1">{"SourcesUses",#N/A,TRUE,"FundsFlow";"TransOverview",#N/A,TRUE,"FundsFlow"}</definedName>
    <definedName name="wrn.test4." hidden="1">{"SourcesUses",#N/A,TRUE,"FundsFlow";"TransOverview",#N/A,TRUE,"FundsFlow"}</definedName>
    <definedName name="wrn.test4._1" localSheetId="6" hidden="1">{"SourcesUses",#N/A,TRUE,"FundsFlow";"TransOverview",#N/A,TRUE,"FundsFlow"}</definedName>
    <definedName name="wrn.test4._1" hidden="1">{"SourcesUses",#N/A,TRUE,"FundsFlow";"TransOverview",#N/A,TRUE,"FundsFlow"}</definedName>
    <definedName name="wrn.test42." localSheetId="5" hidden="1">{"SourcesUses",#N/A,TRUE,"FundsFlow";"TransOverview",#N/A,TRUE,"FundsFlow"}</definedName>
    <definedName name="wrn.test42." localSheetId="6" hidden="1">{"SourcesUses",#N/A,TRUE,"FundsFlow";"TransOverview",#N/A,TRUE,"FundsFlow"}</definedName>
    <definedName name="wrn.test42." hidden="1">{"SourcesUses",#N/A,TRUE,"FundsFlow";"TransOverview",#N/A,TRUE,"FundsFlow"}</definedName>
    <definedName name="wrn.TEST610." localSheetId="5" hidden="1">{"TEST610",#N/A,FALSE,"Sheet1"}</definedName>
    <definedName name="wrn.TEST610." localSheetId="6" hidden="1">{"TEST610",#N/A,FALSE,"Sheet1"}</definedName>
    <definedName name="wrn.TEST610." hidden="1">{"TEST610",#N/A,FALSE,"Sheet1"}</definedName>
    <definedName name="wrn.TEST611." localSheetId="5" hidden="1">{"TEST611",#N/A,FALSE,"Sheet1"}</definedName>
    <definedName name="wrn.TEST611." localSheetId="6" hidden="1">{"TEST611",#N/A,FALSE,"Sheet1"}</definedName>
    <definedName name="wrn.TEST611." hidden="1">{"TEST611",#N/A,FALSE,"Sheet1"}</definedName>
    <definedName name="wrn.TESTS." localSheetId="6" hidden="1">{"PAGE_1",#N/A,FALSE,"MONTH"}</definedName>
    <definedName name="wrn.TESTS." hidden="1">{"PAGE_1",#N/A,FALSE,"MONTH"}</definedName>
    <definedName name="wrn.TheWholeEnchilada." localSheetId="6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itle._.Page." localSheetId="6" hidden="1">{#N/A,#N/A,FALSE,"Title Page"}</definedName>
    <definedName name="wrn.Title._.Page." hidden="1">{#N/A,#N/A,FALSE,"Title Page"}</definedName>
    <definedName name="wrn.Total." localSheetId="5" hidden="1">{"schedh3a",#N/A,TRUE,"H-3";"schedh3b",#N/A,TRUE,"H-3"}</definedName>
    <definedName name="wrn.Total." localSheetId="6" hidden="1">{"schedh3a",#N/A,TRUE,"H-3";"schedh3b",#N/A,TRUE,"H-3"}</definedName>
    <definedName name="wrn.Total." hidden="1">{"schedh3a",#N/A,TRUE,"H-3";"schedh3b",#N/A,TRUE,"H-3"}</definedName>
    <definedName name="wrn.Total._.Proved." localSheetId="6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6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Wacc." localSheetId="6" hidden="1">{"Area1",#N/A,FALSE,"OREWACC";"Area2",#N/A,FALSE,"OREWACC"}</definedName>
    <definedName name="wrn.Wacc." hidden="1">{"Area1",#N/A,FALSE,"OREWACC";"Area2",#N/A,FALSE,"OREWACC"}</definedName>
    <definedName name="wrn.Western._.District._.1997._.Capital._.Budget." localSheetId="6" hidden="1">{#N/A,#N/A,FALSE,"EXP97"}</definedName>
    <definedName name="wrn.Western._.District._.1997._.Capital._.Budget." hidden="1">{#N/A,#N/A,FALSE,"EXP97"}</definedName>
    <definedName name="wrn.Western._.District._.1997._.Capital._.Budget._1" localSheetId="6" hidden="1">{#N/A,#N/A,FALSE,"EXP97"}</definedName>
    <definedName name="wrn.Western._.District._.1997._.Capital._.Budget._1" hidden="1">{#N/A,#N/A,FALSE,"EXP97"}</definedName>
    <definedName name="wrn.Work._.Item._.01._.Capital." localSheetId="6" hidden="1">{#N/A,#N/A,FALSE,"Overall Summaries"}</definedName>
    <definedName name="wrn.Work._.Item._.01._.Capital." hidden="1">{#N/A,#N/A,FALSE,"Overall Summaries"}</definedName>
    <definedName name="wrn.Work._.Item._.01._.Capital.1" localSheetId="6" hidden="1">{#N/A,#N/A,FALSE,"Overall Summaries"}</definedName>
    <definedName name="wrn.Work._.Item._.01._.Capital.1" hidden="1">{#N/A,#N/A,FALSE,"Overall Summaries"}</definedName>
    <definedName name="wrn.Work._.Item.01._.Capital.1" localSheetId="6" hidden="1">{#N/A,#N/A,FALSE,"Overall Summaries"}</definedName>
    <definedName name="wrn.Work._.Item.01._.Capital.1" hidden="1">{#N/A,#N/A,FALSE,"Overall Summaries"}</definedName>
    <definedName name="wrn.Xternal._.Print." localSheetId="6" hidden="1">{"Client Page",#N/A,FALSE,"Q-Breakdown"}</definedName>
    <definedName name="wrn.Xternal._.Print." hidden="1">{"Client Page",#N/A,FALSE,"Q-Breakdown"}</definedName>
    <definedName name="wrn.XX." localSheetId="5" hidden="1">{#N/A,#N/A,FALSE,"337"}</definedName>
    <definedName name="wrn.XX." localSheetId="6" hidden="1">{#N/A,#N/A,FALSE,"337"}</definedName>
    <definedName name="wrn.XX." hidden="1">{#N/A,#N/A,FALSE,"337"}</definedName>
    <definedName name="wrn_1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_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_2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_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2.all" localSheetId="6" hidden="1">{"summary 1",#N/A,TRUE,"Summary";"summary 2",#N/A,TRUE,"Summary";"chart",#N/A,TRUE,"summary chart";"model",#N/A,TRUE,"Model";"capital",#N/A,TRUE,"Capital";"maint",#N/A,TRUE,"Maintenance"}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all_1" localSheetId="6" hidden="1">{"summary 1",#N/A,TRUE,"Summary";"summary 2",#N/A,TRUE,"Summary";"chart",#N/A,TRUE,"summary chart";"model",#N/A,TRUE,"Model";"capital",#N/A,TRUE,"Capital";"maint",#N/A,TRUE,"Maintenance"}</definedName>
    <definedName name="wrn2.all_1" hidden="1">{"summary 1",#N/A,TRUE,"Summary";"summary 2",#N/A,TRUE,"Summary";"chart",#N/A,TRUE,"summary chart";"model",#N/A,TRUE,"Model";"capital",#N/A,TRUE,"Capital";"maint",#N/A,TRUE,"Maintenance"}</definedName>
    <definedName name="wrn2.all_2" localSheetId="6" hidden="1">{"summary 1",#N/A,TRUE,"Summary";"summary 2",#N/A,TRUE,"Summary";"chart",#N/A,TRUE,"summary chart";"model",#N/A,TRUE,"Model";"capital",#N/A,TRUE,"Capital";"maint",#N/A,TRUE,"Maintenance"}</definedName>
    <definedName name="wrn2.all_2" hidden="1">{"summary 1",#N/A,TRUE,"Summary";"summary 2",#N/A,TRUE,"Summary";"chart",#N/A,TRUE,"summary chart";"model",#N/A,TRUE,"Model";"capital",#N/A,TRUE,"Capital";"maint",#N/A,TRUE,"Maintenance"}</definedName>
    <definedName name="ws" localSheetId="6" hidden="1">{#N/A,#N/A,FALSE,"Footnote merged reserves";#N/A,#N/A,FALSE,"mergerworksheet";#N/A,#N/A,FALSE,"Merged variance"}</definedName>
    <definedName name="ws" hidden="1">{#N/A,#N/A,FALSE,"Footnote merged reserves";#N/A,#N/A,FALSE,"mergerworksheet";#N/A,#N/A,FALSE,"Merged variance"}</definedName>
    <definedName name="wtf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_1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_1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_2" localSheetId="6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_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vu.buyout." localSheetId="5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" localSheetId="6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ecm." localSheetId="5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" localSheetId="6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finmod." localSheetId="5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" localSheetId="6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hillpay." localSheetId="5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" localSheetId="6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maint." localSheetId="5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" localSheetId="6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onitor." localSheetId="5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" localSheetId="6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o_m94." localSheetId="5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" localSheetId="6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psc." localSheetId="5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" localSheetId="6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1.maint." localSheetId="5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" localSheetId="6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w" localSheetId="6" hidden="1">{"Area1",#N/A,FALSE,"OREWACC";"Area2",#N/A,FALSE,"OREWACC"}</definedName>
    <definedName name="ww" hidden="1">{"Area1",#N/A,FALSE,"OREWACC";"Area2",#N/A,FALSE,"OREWACC"}</definedName>
    <definedName name="www" localSheetId="6" hidden="1">{"Area1",#N/A,FALSE,"OREWACC";"Area2",#N/A,FALSE,"OREWACC"}</definedName>
    <definedName name="www" hidden="1">{"Area1",#N/A,FALSE,"OREWACC";"Area2",#N/A,FALSE,"OREWACC"}</definedName>
    <definedName name="wwwwwwww" localSheetId="6" hidden="1">{"2002Frcst","05Month",FALSE,"Frcst Format 2002"}</definedName>
    <definedName name="wwwwwwww" hidden="1">{"2002Frcst","05Month",FALSE,"Frcst Format 2002"}</definedName>
    <definedName name="x" localSheetId="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localSheetId="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_Amortization">#REF!,#REF!,#REF!,#REF!,#REF!,#REF!</definedName>
    <definedName name="X_Vld_Amort">#REF!</definedName>
    <definedName name="X_Vld_APIC">#REF!</definedName>
    <definedName name="X_Vld_ChgCash">#REF!</definedName>
    <definedName name="X_Vld_CStk">#REF!</definedName>
    <definedName name="X_Vld_DefCr">#REF!</definedName>
    <definedName name="X_Vld_Depr">#REF!</definedName>
    <definedName name="X_Vld_ESOP">#REF!</definedName>
    <definedName name="X_Vld_GdWl">#REF!</definedName>
    <definedName name="X_Vld_Inv">#REF!</definedName>
    <definedName name="X_Vld_LTAst">#REF!</definedName>
    <definedName name="X_Vld_LTDebt">#REF!</definedName>
    <definedName name="X_Vld_MinInt">#REF!</definedName>
    <definedName name="X_Vld_NetWrkCap">#REF!</definedName>
    <definedName name="X_Vld_NucTrst">#REF!</definedName>
    <definedName name="X_Vld_OthInc">#REF!</definedName>
    <definedName name="X_Vld_PfStk">#REF!</definedName>
    <definedName name="X_Vld_PPE">#REF!</definedName>
    <definedName name="X_Vld_RE">#REF!</definedName>
    <definedName name="X_Vld_RegAst">#REF!</definedName>
    <definedName name="X_Vld_Tax">#REF!</definedName>
    <definedName name="X_Vld_TrstPfSec">#REF!</definedName>
    <definedName name="xes" localSheetId="5" hidden="1">{#N/A,#N/A,FALSE,"Aging Summary";#N/A,#N/A,FALSE,"Ratio Analysis";#N/A,#N/A,FALSE,"Test 120 Day Accts";#N/A,#N/A,FALSE,"Tickmarks"}</definedName>
    <definedName name="xes" localSheetId="6" hidden="1">{#N/A,#N/A,FALSE,"Aging Summary";#N/A,#N/A,FALSE,"Ratio Analysis";#N/A,#N/A,FALSE,"Test 120 Day Accts";#N/A,#N/A,FALSE,"Tickmarks"}</definedName>
    <definedName name="xes" hidden="1">{#N/A,#N/A,FALSE,"Aging Summary";#N/A,#N/A,FALSE,"Ratio Analysis";#N/A,#N/A,FALSE,"Test 120 Day Accts";#N/A,#N/A,FALSE,"Tickmarks"}</definedName>
    <definedName name="XmnRefRange" localSheetId="5">#REF!</definedName>
    <definedName name="XmnRefRange">#REF!</definedName>
    <definedName name="xpr" localSheetId="6" hidden="1">{"Area1",#N/A,FALSE,"OREWACC";"Area2",#N/A,FALSE,"OREWACC"}</definedName>
    <definedName name="xpr" hidden="1">{"Area1",#N/A,FALSE,"OREWACC";"Area2",#N/A,FALSE,"OREWACC"}</definedName>
    <definedName name="XREF_COLUMN_1" hidden="1">#REF!</definedName>
    <definedName name="XREF_COLUMN_10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Row" hidden="1">#REF!</definedName>
    <definedName name="XRefPaste6" hidden="1">#REF!</definedName>
    <definedName name="XRefPaste6Row" hidden="1">#REF!</definedName>
    <definedName name="XRefPasteRangeCount" hidden="1">3</definedName>
    <definedName name="xsTYPE">"tbl"</definedName>
    <definedName name="xx" localSheetId="6" hidden="1">{#N/A,#N/A,FALSE,"Jul";#N/A,#N/A,FALSE,"August";#N/A,#N/A,FALSE,"Sep-YTD"}</definedName>
    <definedName name="xx" hidden="1">{#N/A,#N/A,FALSE,"Jul";#N/A,#N/A,FALSE,"August";#N/A,#N/A,FALSE,"Sep-YTD"}</definedName>
    <definedName name="xxx" localSheetId="5" hidden="1">#REF!</definedName>
    <definedName name="xxx" localSheetId="6" hidden="1">#REF!</definedName>
    <definedName name="xxx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xx" localSheetId="6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xx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yz">#REF!</definedName>
    <definedName name="y" localSheetId="6" hidden="1">{"clp_bs_doc",#N/A,FALSE,"CLP";"clp_is_doc",#N/A,FALSE,"CLP";"clp_cf_doc",#N/A,FALSE,"CLP";"clp_fr_doc",#N/A,FALSE,"CLP"}</definedName>
    <definedName name="y" hidden="1">{"clp_bs_doc",#N/A,FALSE,"CLP";"clp_is_doc",#N/A,FALSE,"CLP";"clp_cf_doc",#N/A,FALSE,"CLP";"clp_fr_doc",#N/A,FALSE,"CLP"}</definedName>
    <definedName name="year">#REF!</definedName>
    <definedName name="YEClose1992" localSheetId="5">#REF!</definedName>
    <definedName name="YEClose1992">#REF!</definedName>
    <definedName name="yeperiod">#REF!</definedName>
    <definedName name="yes" localSheetId="5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No">#REF!</definedName>
    <definedName name="YrAvg" localSheetId="5">#REF!</definedName>
    <definedName name="YrAvg">#REF!</definedName>
    <definedName name="YTD_ADJ">#REF!</definedName>
    <definedName name="YTDInc">#REF!</definedName>
    <definedName name="YTDLBR">#REF!</definedName>
    <definedName name="YTDLBRSC">#REF!</definedName>
    <definedName name="YTDNLB">#REF!</definedName>
    <definedName name="YTDNLBSC">#REF!</definedName>
    <definedName name="YTDSC">#REF!</definedName>
    <definedName name="YVB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yyy" localSheetId="6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yyy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Z_3A7C29F5_C576_11D1_B54D_00008323DCC4_.wvu.PrintArea" hidden="1">#REF!,#REF!,#REF!,#REF!,#REF!,#REF!</definedName>
    <definedName name="Z_3A7C29F6_C576_11D1_B54D_00008323DCC4_.wvu.PrintArea" hidden="1">#REF!,#REF!,#REF!,#REF!,#REF!,#REF!</definedName>
    <definedName name="Z_598CECA0_5C60_11D3_B382_005004054BC5_.wvu.Rows" hidden="1">#REF!,#REF!,#REF!</definedName>
    <definedName name="Z_7BAF301E_CA84_11D1_B553_00008323DCC4_.wvu.PrintArea" hidden="1">#REF!,#REF!,#REF!,#REF!,#REF!,#REF!</definedName>
    <definedName name="Z_7BAF301F_CA84_11D1_B553_00008323DCC4_.wvu.PrintArea" hidden="1">#REF!,#REF!,#REF!,#REF!,#REF!,#REF!</definedName>
    <definedName name="Z_BA465841_5925_11D2_BE45_080009FCDD9A_.wvu.PrintTitles" hidden="1">#REF!,#REF!</definedName>
    <definedName name="Z_BA465842_5925_11D2_BE45_080009FCDD9A_.wvu.PrintTitles" hidden="1">#REF!,#REF!</definedName>
    <definedName name="Z_BA465843_5925_11D2_BE45_080009FCDD9A_.wvu.PrintTitles" hidden="1">#REF!,#REF!</definedName>
    <definedName name="Z_BA465844_5925_11D2_BE45_080009FCDD9A_.wvu.PrintTitles" hidden="1">#REF!,#REF!</definedName>
    <definedName name="Z_BA465845_5925_11D2_BE45_080009FCDD9A_.wvu.PrintTitles" hidden="1">#REF!,#REF!</definedName>
    <definedName name="Z_BA465846_5925_11D2_BE45_080009FCDD9A_.wvu.PrintTitles" hidden="1">#REF!,#REF!</definedName>
    <definedName name="Z_BC37E3F4_CA2F_11D1_B552_00008323DCC4_.wvu.PrintArea" hidden="1">#REF!,#REF!,#REF!,#REF!,#REF!,#REF!</definedName>
    <definedName name="Z_BC37E3F5_CA2F_11D1_B552_00008323DCC4_.wvu.PrintArea" hidden="1">#REF!,#REF!,#REF!,#REF!,#REF!,#REF!</definedName>
    <definedName name="Z_D5124360_59F1_11D2_BE45_080009FCDD9A_.wvu.PrintTitles" hidden="1">#REF!,#REF!</definedName>
    <definedName name="Z_D5124361_59F1_11D2_BE45_080009FCDD9A_.wvu.PrintTitles" hidden="1">#REF!,#REF!</definedName>
    <definedName name="Z_D5124362_59F1_11D2_BE45_080009FCDD9A_.wvu.PrintTitles" hidden="1">#REF!,#REF!</definedName>
    <definedName name="Z_D5124363_59F1_11D2_BE45_080009FCDD9A_.wvu.PrintTitles" hidden="1">#REF!,#REF!</definedName>
    <definedName name="Z_D5124364_59F1_11D2_BE45_080009FCDD9A_.wvu.PrintTitles" hidden="1">#REF!,#REF!</definedName>
    <definedName name="Z_D5124365_59F1_11D2_BE45_080009FCDD9A_.wvu.PrintTitles" hidden="1">#REF!,#REF!</definedName>
    <definedName name="Z_D57DC6C0_593E_11D2_BE45_080009FCDD9A_.wvu.PrintTitles" hidden="1">#REF!,#REF!</definedName>
    <definedName name="Z_D57DC6C1_593E_11D2_BE45_080009FCDD9A_.wvu.PrintTitles" hidden="1">#REF!,#REF!</definedName>
    <definedName name="Z_D57DC6C2_593E_11D2_BE45_080009FCDD9A_.wvu.PrintTitles" hidden="1">#REF!,#REF!</definedName>
    <definedName name="Z_D57DC6C3_593E_11D2_BE45_080009FCDD9A_.wvu.PrintTitles" hidden="1">#REF!,#REF!</definedName>
    <definedName name="Z_D57DC6C4_593E_11D2_BE45_080009FCDD9A_.wvu.PrintTitles" hidden="1">#REF!,#REF!</definedName>
    <definedName name="Z_D57DC6C5_593E_11D2_BE45_080009FCDD9A_.wvu.PrintTitles" hidden="1">#REF!,#REF!</definedName>
    <definedName name="Z_NWC_CashAP">#REF!</definedName>
    <definedName name="Z_NWC_CashAR">#REF!</definedName>
    <definedName name="Z_NWC_CashComNPurch">#REF!</definedName>
    <definedName name="Z_NWC_CashCustDep">#REF!</definedName>
    <definedName name="Z_NWC_CashDivPay">#REF!</definedName>
    <definedName name="Z_NWC_CashEnergyLiabilities">#REF!</definedName>
    <definedName name="Z_NWC_CashEnergyTradingAssets">#REF!</definedName>
    <definedName name="Z_NWC_CashIntPay">#REF!</definedName>
    <definedName name="Z_NWC_CashInventory">#REF!</definedName>
    <definedName name="Z_NWC_CashNP">#REF!</definedName>
    <definedName name="Z_NWC_CashNR">#REF!</definedName>
    <definedName name="Z_NWC_CashOthAssets">#REF!</definedName>
    <definedName name="Z_NWC_CashOthLiabilities">#REF!</definedName>
    <definedName name="Z_NWC_CashRegAssets">#REF!</definedName>
    <definedName name="Z_NWC_CashRegLiabilities">#REF!</definedName>
    <definedName name="Z_NWC_CashRepurchaseObligations">#REF!</definedName>
    <definedName name="Z_NWC_CashResaleAgreements">#REF!</definedName>
    <definedName name="Z_NWC_CashTAX">#REF!</definedName>
    <definedName name="zero">#REF!</definedName>
    <definedName name="zz" localSheetId="5" hidden="1">{#N/A,#N/A,FALSE,"Jul";#N/A,#N/A,FALSE,"August";#N/A,#N/A,FALSE,"Sep-YTD"}</definedName>
    <definedName name="zz" localSheetId="6" hidden="1">{#N/A,#N/A,FALSE,"Jul";#N/A,#N/A,FALSE,"August";#N/A,#N/A,FALSE,"Sep-YTD"}</definedName>
    <definedName name="zz" hidden="1">{#N/A,#N/A,FALSE,"Jul";#N/A,#N/A,FALSE,"August";#N/A,#N/A,FALSE,"Sep-YTD"}</definedName>
    <definedName name="zzzzzzzzzz" localSheetId="5" hidden="1">{"SourcesUses",#N/A,TRUE,"CFMODEL";"TransOverview",#N/A,TRUE,"CFMODEL"}</definedName>
    <definedName name="zzzzzzzzzz" localSheetId="6" hidden="1">{"SourcesUses",#N/A,TRUE,"CFMODEL";"TransOverview",#N/A,TRUE,"CFMODEL"}</definedName>
    <definedName name="zzzzzzzzzz" hidden="1">{"SourcesUses",#N/A,TRUE,"CFMODEL";"TransOverview",#N/A,TRUE,"CFMODEL"}</definedName>
    <definedName name="zzzzzzzzzzzzzzzzz" localSheetId="5" hidden="1">{"SourcesUses",#N/A,TRUE,"CFMODEL";"TransOverview",#N/A,TRUE,"CFMODEL"}</definedName>
    <definedName name="zzzzzzzzzzzzzzzzz" localSheetId="6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localSheetId="5" hidden="1">{"Income Statement",#N/A,FALSE,"CFMODEL";"Balance Sheet",#N/A,FALSE,"CFMODEL"}</definedName>
    <definedName name="zzzzzzzzzzzzzzzzzzzzzzzzz" localSheetId="6" hidden="1">{"Income Statement",#N/A,FALSE,"CFMODEL";"Balance Sheet",#N/A,FALSE,"CFMODEL"}</definedName>
    <definedName name="zzzzzzzzzzzzzzzzzzzzzzzzz" hidden="1">{"Income Statement",#N/A,FALSE,"CFMODEL";"Balance Sheet",#N/A,FALSE,"CFMODEL"}</definedName>
    <definedName name="zzzzzzzzzzzzzzzzzzzzzzzzzzz" localSheetId="5" hidden="1">{"SourcesUses",#N/A,TRUE,"FundsFlow";"TransOverview",#N/A,TRUE,"FundsFlow"}</definedName>
    <definedName name="zzzzzzzzzzzzzzzzzzzzzzzzzzz" localSheetId="6" hidden="1">{"SourcesUses",#N/A,TRUE,"FundsFlow";"TransOverview",#N/A,TRUE,"FundsFlow"}</definedName>
    <definedName name="zzzzzzzzzzzzzzzzzzzzzzzzzzz" hidden="1">{"SourcesUses",#N/A,TRUE,"FundsFlow";"TransOverview",#N/A,TRUE,"FundsFlow"}</definedName>
    <definedName name="zzzzzzzzzzzzzzzzzzzzzzzzzzzzz" localSheetId="5" hidden="1">{"SourcesUses",#N/A,TRUE,"CFMODEL";"TransOverview",#N/A,TRUE,"CFMODEL"}</definedName>
    <definedName name="zzzzzzzzzzzzzzzzzzzzzzzzzzzzz" localSheetId="6" hidden="1">{"SourcesUses",#N/A,TRUE,"CFMODEL";"TransOverview",#N/A,TRUE,"CFMODEL"}</definedName>
    <definedName name="zzzzzzzzzzzzzzzzzzzzzzzzzzzzz" hidden="1">{"SourcesUses",#N/A,TRUE,"CFMODEL";"TransOverview",#N/A,TRUE,"CFMODEL"}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0" l="1"/>
  <c r="L37" i="33"/>
  <c r="O37" i="33"/>
  <c r="R37" i="33"/>
  <c r="U37" i="33"/>
  <c r="X37" i="33"/>
  <c r="AG163" i="34"/>
  <c r="AF163" i="34"/>
  <c r="AE163" i="34"/>
  <c r="AC163" i="34"/>
  <c r="AB163" i="34"/>
  <c r="AA163" i="34"/>
  <c r="Y163" i="34"/>
  <c r="X163" i="34"/>
  <c r="W163" i="34"/>
  <c r="AN156" i="34"/>
  <c r="AM156" i="34"/>
  <c r="AL156" i="34"/>
  <c r="AK156" i="34"/>
  <c r="AJ156" i="34"/>
  <c r="AI156" i="34"/>
  <c r="AH156" i="34"/>
  <c r="AD156" i="34"/>
  <c r="Z156" i="34"/>
  <c r="V156" i="34"/>
  <c r="AN155" i="34"/>
  <c r="AM155" i="34"/>
  <c r="AL155" i="34"/>
  <c r="AK155" i="34"/>
  <c r="AJ155" i="34"/>
  <c r="AI155" i="34"/>
  <c r="AH155" i="34"/>
  <c r="AD155" i="34"/>
  <c r="Z155" i="34"/>
  <c r="V155" i="34"/>
  <c r="AN154" i="34"/>
  <c r="AM154" i="34"/>
  <c r="AL154" i="34"/>
  <c r="AK154" i="34"/>
  <c r="AJ154" i="34"/>
  <c r="AI154" i="34"/>
  <c r="AH154" i="34"/>
  <c r="AD154" i="34"/>
  <c r="Z154" i="34"/>
  <c r="V154" i="34"/>
  <c r="AN153" i="34"/>
  <c r="AM153" i="34"/>
  <c r="AL153" i="34"/>
  <c r="AK153" i="34"/>
  <c r="AJ153" i="34"/>
  <c r="AI153" i="34"/>
  <c r="AH153" i="34"/>
  <c r="AD153" i="34"/>
  <c r="Z153" i="34"/>
  <c r="V153" i="34"/>
  <c r="AN152" i="34"/>
  <c r="AM152" i="34"/>
  <c r="AL152" i="34"/>
  <c r="AK152" i="34"/>
  <c r="AJ152" i="34"/>
  <c r="AI152" i="34"/>
  <c r="AH152" i="34"/>
  <c r="AD152" i="34"/>
  <c r="Z152" i="34"/>
  <c r="V152" i="34"/>
  <c r="AN151" i="34"/>
  <c r="AM151" i="34"/>
  <c r="AL151" i="34"/>
  <c r="AK151" i="34"/>
  <c r="AJ151" i="34"/>
  <c r="AI151" i="34"/>
  <c r="AH151" i="34"/>
  <c r="AD151" i="34"/>
  <c r="Z151" i="34"/>
  <c r="V151" i="34"/>
  <c r="AN150" i="34"/>
  <c r="AM150" i="34"/>
  <c r="AL150" i="34"/>
  <c r="AK150" i="34"/>
  <c r="AJ150" i="34"/>
  <c r="AI150" i="34"/>
  <c r="AH150" i="34"/>
  <c r="AD150" i="34"/>
  <c r="Z150" i="34"/>
  <c r="V150" i="34"/>
  <c r="AN149" i="34"/>
  <c r="AM149" i="34"/>
  <c r="AL149" i="34"/>
  <c r="AK149" i="34"/>
  <c r="AJ149" i="34"/>
  <c r="AI149" i="34"/>
  <c r="AH149" i="34"/>
  <c r="AD149" i="34"/>
  <c r="Z149" i="34"/>
  <c r="V149" i="34"/>
  <c r="AN148" i="34"/>
  <c r="AM148" i="34"/>
  <c r="AL148" i="34"/>
  <c r="AK148" i="34"/>
  <c r="AJ148" i="34"/>
  <c r="AI148" i="34"/>
  <c r="AH148" i="34"/>
  <c r="AD148" i="34"/>
  <c r="Z148" i="34"/>
  <c r="V148" i="34"/>
  <c r="AN147" i="34"/>
  <c r="AM147" i="34"/>
  <c r="AL147" i="34"/>
  <c r="AK147" i="34"/>
  <c r="AJ147" i="34"/>
  <c r="AI147" i="34"/>
  <c r="AH147" i="34"/>
  <c r="AD147" i="34"/>
  <c r="Z147" i="34"/>
  <c r="V147" i="34"/>
  <c r="AN146" i="34"/>
  <c r="AM146" i="34"/>
  <c r="AL146" i="34"/>
  <c r="AK146" i="34"/>
  <c r="AJ146" i="34"/>
  <c r="AI146" i="34"/>
  <c r="AH146" i="34"/>
  <c r="AD146" i="34"/>
  <c r="Z146" i="34"/>
  <c r="V146" i="34"/>
  <c r="AN145" i="34"/>
  <c r="AM145" i="34"/>
  <c r="AL145" i="34"/>
  <c r="AK145" i="34"/>
  <c r="AJ145" i="34"/>
  <c r="AI145" i="34"/>
  <c r="AH145" i="34"/>
  <c r="AD145" i="34"/>
  <c r="Z145" i="34"/>
  <c r="V145" i="34"/>
  <c r="AN144" i="34"/>
  <c r="AM144" i="34"/>
  <c r="AL144" i="34"/>
  <c r="AK144" i="34"/>
  <c r="AJ144" i="34"/>
  <c r="AI144" i="34"/>
  <c r="AH144" i="34"/>
  <c r="AD144" i="34"/>
  <c r="Z144" i="34"/>
  <c r="V144" i="34"/>
  <c r="AN143" i="34"/>
  <c r="AM143" i="34"/>
  <c r="AL143" i="34"/>
  <c r="AK143" i="34"/>
  <c r="AJ143" i="34"/>
  <c r="AI143" i="34"/>
  <c r="AH143" i="34"/>
  <c r="AD143" i="34"/>
  <c r="Z143" i="34"/>
  <c r="V143" i="34"/>
  <c r="AN142" i="34"/>
  <c r="AM142" i="34"/>
  <c r="AL142" i="34"/>
  <c r="AK142" i="34"/>
  <c r="AJ142" i="34"/>
  <c r="AI142" i="34"/>
  <c r="AH142" i="34"/>
  <c r="AD142" i="34"/>
  <c r="Z142" i="34"/>
  <c r="V142" i="34"/>
  <c r="AN141" i="34"/>
  <c r="AM141" i="34"/>
  <c r="AL141" i="34"/>
  <c r="AK141" i="34"/>
  <c r="AJ141" i="34"/>
  <c r="AI141" i="34"/>
  <c r="AH141" i="34"/>
  <c r="AD141" i="34"/>
  <c r="Z141" i="34"/>
  <c r="V141" i="34"/>
  <c r="AN140" i="34"/>
  <c r="AM140" i="34"/>
  <c r="AL140" i="34"/>
  <c r="AK140" i="34"/>
  <c r="AJ140" i="34"/>
  <c r="AI140" i="34"/>
  <c r="AH140" i="34"/>
  <c r="AD140" i="34"/>
  <c r="Z140" i="34"/>
  <c r="V140" i="34"/>
  <c r="AN139" i="34"/>
  <c r="AM139" i="34"/>
  <c r="AL139" i="34"/>
  <c r="AK139" i="34"/>
  <c r="AJ139" i="34"/>
  <c r="AI139" i="34"/>
  <c r="AH139" i="34"/>
  <c r="AD139" i="34"/>
  <c r="Z139" i="34"/>
  <c r="V139" i="34"/>
  <c r="AN138" i="34"/>
  <c r="AM138" i="34"/>
  <c r="AL138" i="34"/>
  <c r="AK138" i="34"/>
  <c r="AJ138" i="34"/>
  <c r="AI138" i="34"/>
  <c r="AH138" i="34"/>
  <c r="AD138" i="34"/>
  <c r="Z138" i="34"/>
  <c r="V138" i="34"/>
  <c r="AN137" i="34"/>
  <c r="AM137" i="34"/>
  <c r="AL137" i="34"/>
  <c r="AK137" i="34"/>
  <c r="AJ137" i="34"/>
  <c r="AI137" i="34"/>
  <c r="AH137" i="34"/>
  <c r="AD137" i="34"/>
  <c r="Z137" i="34"/>
  <c r="V137" i="34"/>
  <c r="AN136" i="34"/>
  <c r="AM136" i="34"/>
  <c r="AL136" i="34"/>
  <c r="AK136" i="34"/>
  <c r="AJ136" i="34"/>
  <c r="AI136" i="34"/>
  <c r="AH136" i="34"/>
  <c r="AD136" i="34"/>
  <c r="Z136" i="34"/>
  <c r="V136" i="34"/>
  <c r="AN135" i="34"/>
  <c r="AM135" i="34"/>
  <c r="AL135" i="34"/>
  <c r="AK135" i="34"/>
  <c r="AJ135" i="34"/>
  <c r="AI135" i="34"/>
  <c r="AH135" i="34"/>
  <c r="AD135" i="34"/>
  <c r="Z135" i="34"/>
  <c r="V135" i="34"/>
  <c r="AN134" i="34"/>
  <c r="AM134" i="34"/>
  <c r="AL134" i="34"/>
  <c r="AK134" i="34"/>
  <c r="AJ134" i="34"/>
  <c r="AI134" i="34"/>
  <c r="AH134" i="34"/>
  <c r="AD134" i="34"/>
  <c r="Z134" i="34"/>
  <c r="V134" i="34"/>
  <c r="AN133" i="34"/>
  <c r="AM133" i="34"/>
  <c r="AL133" i="34"/>
  <c r="AK133" i="34"/>
  <c r="AJ133" i="34"/>
  <c r="AI133" i="34"/>
  <c r="AH133" i="34"/>
  <c r="AD133" i="34"/>
  <c r="Z133" i="34"/>
  <c r="V133" i="34"/>
  <c r="AN132" i="34"/>
  <c r="AM132" i="34"/>
  <c r="AL132" i="34"/>
  <c r="AK132" i="34"/>
  <c r="AJ132" i="34"/>
  <c r="AI132" i="34"/>
  <c r="AH132" i="34"/>
  <c r="AD132" i="34"/>
  <c r="Z132" i="34"/>
  <c r="V132" i="34"/>
  <c r="AN131" i="34"/>
  <c r="AM131" i="34"/>
  <c r="AL131" i="34"/>
  <c r="AK131" i="34"/>
  <c r="AJ131" i="34"/>
  <c r="AI131" i="34"/>
  <c r="AH131" i="34"/>
  <c r="AD131" i="34"/>
  <c r="Z131" i="34"/>
  <c r="V131" i="34"/>
  <c r="AN130" i="34"/>
  <c r="AM130" i="34"/>
  <c r="AL130" i="34"/>
  <c r="AK130" i="34"/>
  <c r="AJ130" i="34"/>
  <c r="AI130" i="34"/>
  <c r="AH130" i="34"/>
  <c r="AD130" i="34"/>
  <c r="Z130" i="34"/>
  <c r="V130" i="34"/>
  <c r="AN129" i="34"/>
  <c r="AM129" i="34"/>
  <c r="AL129" i="34"/>
  <c r="AK129" i="34"/>
  <c r="AJ129" i="34"/>
  <c r="AI129" i="34"/>
  <c r="AH129" i="34"/>
  <c r="AD129" i="34"/>
  <c r="Z129" i="34"/>
  <c r="V129" i="34"/>
  <c r="AN128" i="34"/>
  <c r="AM128" i="34"/>
  <c r="AL128" i="34"/>
  <c r="AK128" i="34"/>
  <c r="AJ128" i="34"/>
  <c r="AI128" i="34"/>
  <c r="AH128" i="34"/>
  <c r="AD128" i="34"/>
  <c r="Z128" i="34"/>
  <c r="V128" i="34"/>
  <c r="AN127" i="34"/>
  <c r="AM127" i="34"/>
  <c r="AL127" i="34"/>
  <c r="AK127" i="34"/>
  <c r="AJ127" i="34"/>
  <c r="AI127" i="34"/>
  <c r="AH127" i="34"/>
  <c r="AD127" i="34"/>
  <c r="Z127" i="34"/>
  <c r="V127" i="34"/>
  <c r="AN126" i="34"/>
  <c r="AM126" i="34"/>
  <c r="AL126" i="34"/>
  <c r="AK126" i="34"/>
  <c r="AJ126" i="34"/>
  <c r="AI126" i="34"/>
  <c r="AH126" i="34"/>
  <c r="AD126" i="34"/>
  <c r="Z126" i="34"/>
  <c r="V126" i="34"/>
  <c r="AN125" i="34"/>
  <c r="AM125" i="34"/>
  <c r="AL125" i="34"/>
  <c r="AK125" i="34"/>
  <c r="AJ125" i="34"/>
  <c r="AI125" i="34"/>
  <c r="AH125" i="34"/>
  <c r="AD125" i="34"/>
  <c r="Z125" i="34"/>
  <c r="V125" i="34"/>
  <c r="AN124" i="34"/>
  <c r="AM124" i="34"/>
  <c r="AL124" i="34"/>
  <c r="AK124" i="34"/>
  <c r="AJ124" i="34"/>
  <c r="AI124" i="34"/>
  <c r="AH124" i="34"/>
  <c r="AD124" i="34"/>
  <c r="Z124" i="34"/>
  <c r="V124" i="34"/>
  <c r="AN123" i="34"/>
  <c r="AM123" i="34"/>
  <c r="AL123" i="34"/>
  <c r="AK123" i="34"/>
  <c r="AJ123" i="34"/>
  <c r="AI123" i="34"/>
  <c r="AH123" i="34"/>
  <c r="AD123" i="34"/>
  <c r="Z123" i="34"/>
  <c r="V123" i="34"/>
  <c r="AN122" i="34"/>
  <c r="AM122" i="34"/>
  <c r="AL122" i="34"/>
  <c r="AK122" i="34"/>
  <c r="AJ122" i="34"/>
  <c r="AI122" i="34"/>
  <c r="AH122" i="34"/>
  <c r="AD122" i="34"/>
  <c r="Z122" i="34"/>
  <c r="V122" i="34"/>
  <c r="AN121" i="34"/>
  <c r="AM121" i="34"/>
  <c r="AL121" i="34"/>
  <c r="AK121" i="34"/>
  <c r="AJ121" i="34"/>
  <c r="AI121" i="34"/>
  <c r="AH121" i="34"/>
  <c r="AD121" i="34"/>
  <c r="Z121" i="34"/>
  <c r="V121" i="34"/>
  <c r="AN120" i="34"/>
  <c r="AM120" i="34"/>
  <c r="AL120" i="34"/>
  <c r="AK120" i="34"/>
  <c r="AJ120" i="34"/>
  <c r="AI120" i="34"/>
  <c r="AH120" i="34"/>
  <c r="AD120" i="34"/>
  <c r="Z120" i="34"/>
  <c r="V120" i="34"/>
  <c r="AN119" i="34"/>
  <c r="AM119" i="34"/>
  <c r="AL119" i="34"/>
  <c r="AK119" i="34"/>
  <c r="AJ119" i="34"/>
  <c r="AI119" i="34"/>
  <c r="AH119" i="34"/>
  <c r="AD119" i="34"/>
  <c r="Z119" i="34"/>
  <c r="V119" i="34"/>
  <c r="AN118" i="34"/>
  <c r="AM118" i="34"/>
  <c r="AL118" i="34"/>
  <c r="AK118" i="34"/>
  <c r="AJ118" i="34"/>
  <c r="AI118" i="34"/>
  <c r="AH118" i="34"/>
  <c r="AD118" i="34"/>
  <c r="Z118" i="34"/>
  <c r="V118" i="34"/>
  <c r="AN117" i="34"/>
  <c r="AM117" i="34"/>
  <c r="AL117" i="34"/>
  <c r="AK117" i="34"/>
  <c r="AJ117" i="34"/>
  <c r="AI117" i="34"/>
  <c r="AH117" i="34"/>
  <c r="AD117" i="34"/>
  <c r="Z117" i="34"/>
  <c r="V117" i="34"/>
  <c r="AN116" i="34"/>
  <c r="AM116" i="34"/>
  <c r="AL116" i="34"/>
  <c r="AK116" i="34"/>
  <c r="AJ116" i="34"/>
  <c r="AI116" i="34"/>
  <c r="AH116" i="34"/>
  <c r="AD116" i="34"/>
  <c r="Z116" i="34"/>
  <c r="V116" i="34"/>
  <c r="AN115" i="34"/>
  <c r="AM115" i="34"/>
  <c r="AL115" i="34"/>
  <c r="AK115" i="34"/>
  <c r="AJ115" i="34"/>
  <c r="AI115" i="34"/>
  <c r="AH115" i="34"/>
  <c r="AD115" i="34"/>
  <c r="Z115" i="34"/>
  <c r="V115" i="34"/>
  <c r="AN114" i="34"/>
  <c r="AM114" i="34"/>
  <c r="AL114" i="34"/>
  <c r="AK114" i="34"/>
  <c r="AJ114" i="34"/>
  <c r="AI114" i="34"/>
  <c r="AH114" i="34"/>
  <c r="AD114" i="34"/>
  <c r="Z114" i="34"/>
  <c r="V114" i="34"/>
  <c r="AN113" i="34"/>
  <c r="AM113" i="34"/>
  <c r="AL113" i="34"/>
  <c r="AK113" i="34"/>
  <c r="AJ113" i="34"/>
  <c r="AI113" i="34"/>
  <c r="AH113" i="34"/>
  <c r="AD113" i="34"/>
  <c r="Z113" i="34"/>
  <c r="V113" i="34"/>
  <c r="AN112" i="34"/>
  <c r="G35" i="32" s="1"/>
  <c r="L66" i="29" s="1"/>
  <c r="AM112" i="34"/>
  <c r="AL112" i="34"/>
  <c r="AK112" i="34"/>
  <c r="AJ112" i="34"/>
  <c r="AI112" i="34"/>
  <c r="AH112" i="34"/>
  <c r="AD112" i="34"/>
  <c r="Z112" i="34"/>
  <c r="V112" i="34"/>
  <c r="AN111" i="34"/>
  <c r="AM111" i="34"/>
  <c r="AL111" i="34"/>
  <c r="AK111" i="34"/>
  <c r="F34" i="32" s="1"/>
  <c r="K62" i="29" s="1"/>
  <c r="AJ111" i="34"/>
  <c r="AI111" i="34"/>
  <c r="AH111" i="34"/>
  <c r="AD111" i="34"/>
  <c r="Z111" i="34"/>
  <c r="V111" i="34"/>
  <c r="AN110" i="34"/>
  <c r="AM110" i="34"/>
  <c r="AL110" i="34"/>
  <c r="AK110" i="34"/>
  <c r="AJ110" i="34"/>
  <c r="AI110" i="34"/>
  <c r="AH110" i="34"/>
  <c r="AD110" i="34"/>
  <c r="Z110" i="34"/>
  <c r="V110" i="34"/>
  <c r="AN109" i="34"/>
  <c r="AM109" i="34"/>
  <c r="AL109" i="34"/>
  <c r="AK109" i="34"/>
  <c r="AJ109" i="34"/>
  <c r="AI109" i="34"/>
  <c r="AH109" i="34"/>
  <c r="AD109" i="34"/>
  <c r="Z109" i="34"/>
  <c r="V109" i="34"/>
  <c r="AN108" i="34"/>
  <c r="AM108" i="34"/>
  <c r="AL108" i="34"/>
  <c r="AK108" i="34"/>
  <c r="AJ108" i="34"/>
  <c r="AI108" i="34"/>
  <c r="AH108" i="34"/>
  <c r="AD108" i="34"/>
  <c r="Z108" i="34"/>
  <c r="V108" i="34"/>
  <c r="AN107" i="34"/>
  <c r="AM107" i="34"/>
  <c r="AL107" i="34"/>
  <c r="AK107" i="34"/>
  <c r="AJ107" i="34"/>
  <c r="AI107" i="34"/>
  <c r="AH107" i="34"/>
  <c r="AD107" i="34"/>
  <c r="Z107" i="34"/>
  <c r="V107" i="34"/>
  <c r="AN106" i="34"/>
  <c r="AM106" i="34"/>
  <c r="AL106" i="34"/>
  <c r="AK106" i="34"/>
  <c r="AJ106" i="34"/>
  <c r="AI106" i="34"/>
  <c r="AH106" i="34"/>
  <c r="AD106" i="34"/>
  <c r="Z106" i="34"/>
  <c r="V106" i="34"/>
  <c r="AN105" i="34"/>
  <c r="AM105" i="34"/>
  <c r="AL105" i="34"/>
  <c r="AK105" i="34"/>
  <c r="AJ105" i="34"/>
  <c r="AI105" i="34"/>
  <c r="AH105" i="34"/>
  <c r="AD105" i="34"/>
  <c r="Z105" i="34"/>
  <c r="V105" i="34"/>
  <c r="AN104" i="34"/>
  <c r="AM104" i="34"/>
  <c r="AL104" i="34"/>
  <c r="AK104" i="34"/>
  <c r="AJ104" i="34"/>
  <c r="AI104" i="34"/>
  <c r="AH104" i="34"/>
  <c r="AD104" i="34"/>
  <c r="Z104" i="34"/>
  <c r="V104" i="34"/>
  <c r="AN103" i="34"/>
  <c r="AM103" i="34"/>
  <c r="AL103" i="34"/>
  <c r="AK103" i="34"/>
  <c r="AJ103" i="34"/>
  <c r="AI103" i="34"/>
  <c r="AH103" i="34"/>
  <c r="AD103" i="34"/>
  <c r="Z103" i="34"/>
  <c r="V103" i="34"/>
  <c r="AN102" i="34"/>
  <c r="AM102" i="34"/>
  <c r="AL102" i="34"/>
  <c r="AK102" i="34"/>
  <c r="AJ102" i="34"/>
  <c r="AI102" i="34"/>
  <c r="AH102" i="34"/>
  <c r="AD102" i="34"/>
  <c r="Z102" i="34"/>
  <c r="V102" i="34"/>
  <c r="AN101" i="34"/>
  <c r="AM101" i="34"/>
  <c r="AL101" i="34"/>
  <c r="AK101" i="34"/>
  <c r="AJ101" i="34"/>
  <c r="AI101" i="34"/>
  <c r="AH101" i="34"/>
  <c r="AD101" i="34"/>
  <c r="Z101" i="34"/>
  <c r="V101" i="34"/>
  <c r="AN100" i="34"/>
  <c r="AM100" i="34"/>
  <c r="AL100" i="34"/>
  <c r="AK100" i="34"/>
  <c r="AJ100" i="34"/>
  <c r="AI100" i="34"/>
  <c r="AH100" i="34"/>
  <c r="AD100" i="34"/>
  <c r="Z100" i="34"/>
  <c r="V100" i="34"/>
  <c r="AN99" i="34"/>
  <c r="AM99" i="34"/>
  <c r="AL99" i="34"/>
  <c r="AK99" i="34"/>
  <c r="AJ99" i="34"/>
  <c r="AI99" i="34"/>
  <c r="AH99" i="34"/>
  <c r="AD99" i="34"/>
  <c r="Z99" i="34"/>
  <c r="V99" i="34"/>
  <c r="AN98" i="34"/>
  <c r="AM98" i="34"/>
  <c r="AL98" i="34"/>
  <c r="AK98" i="34"/>
  <c r="AJ98" i="34"/>
  <c r="AI98" i="34"/>
  <c r="AH98" i="34"/>
  <c r="AD98" i="34"/>
  <c r="Z98" i="34"/>
  <c r="V98" i="34"/>
  <c r="AN97" i="34"/>
  <c r="AM97" i="34"/>
  <c r="AL97" i="34"/>
  <c r="AK97" i="34"/>
  <c r="AJ97" i="34"/>
  <c r="AI97" i="34"/>
  <c r="AH97" i="34"/>
  <c r="AD97" i="34"/>
  <c r="Z97" i="34"/>
  <c r="V97" i="34"/>
  <c r="AN96" i="34"/>
  <c r="AM96" i="34"/>
  <c r="AL96" i="34"/>
  <c r="AK96" i="34"/>
  <c r="AJ96" i="34"/>
  <c r="AI96" i="34"/>
  <c r="AH96" i="34"/>
  <c r="AD96" i="34"/>
  <c r="Z96" i="34"/>
  <c r="V96" i="34"/>
  <c r="AN95" i="34"/>
  <c r="AM95" i="34"/>
  <c r="AL95" i="34"/>
  <c r="AK95" i="34"/>
  <c r="AJ95" i="34"/>
  <c r="AI95" i="34"/>
  <c r="AH95" i="34"/>
  <c r="AD95" i="34"/>
  <c r="Z95" i="34"/>
  <c r="V95" i="34"/>
  <c r="AN94" i="34"/>
  <c r="AM94" i="34"/>
  <c r="AL94" i="34"/>
  <c r="AK94" i="34"/>
  <c r="AJ94" i="34"/>
  <c r="AI94" i="34"/>
  <c r="AH94" i="34"/>
  <c r="AD94" i="34"/>
  <c r="Z94" i="34"/>
  <c r="V94" i="34"/>
  <c r="AN93" i="34"/>
  <c r="AM93" i="34"/>
  <c r="AL93" i="34"/>
  <c r="AK93" i="34"/>
  <c r="AJ93" i="34"/>
  <c r="AI93" i="34"/>
  <c r="AH93" i="34"/>
  <c r="AD93" i="34"/>
  <c r="Z93" i="34"/>
  <c r="V93" i="34"/>
  <c r="AN92" i="34"/>
  <c r="G42" i="32" s="1"/>
  <c r="L81" i="29" s="1"/>
  <c r="AM92" i="34"/>
  <c r="AL92" i="34"/>
  <c r="AK92" i="34"/>
  <c r="F42" i="32" s="1"/>
  <c r="K81" i="29" s="1"/>
  <c r="AJ92" i="34"/>
  <c r="AI92" i="34"/>
  <c r="AH92" i="34"/>
  <c r="AD92" i="34"/>
  <c r="Z92" i="34"/>
  <c r="V92" i="34"/>
  <c r="AN91" i="34"/>
  <c r="AM91" i="34"/>
  <c r="AL91" i="34"/>
  <c r="AK91" i="34"/>
  <c r="AJ91" i="34"/>
  <c r="AI91" i="34"/>
  <c r="AH91" i="34"/>
  <c r="AD91" i="34"/>
  <c r="Z91" i="34"/>
  <c r="V91" i="34"/>
  <c r="AN90" i="34"/>
  <c r="AM90" i="34"/>
  <c r="AL90" i="34"/>
  <c r="AK90" i="34"/>
  <c r="AJ90" i="34"/>
  <c r="AI90" i="34"/>
  <c r="AH90" i="34"/>
  <c r="AD90" i="34"/>
  <c r="Z90" i="34"/>
  <c r="V90" i="34"/>
  <c r="AN89" i="34"/>
  <c r="AM89" i="34"/>
  <c r="AL89" i="34"/>
  <c r="AK89" i="34"/>
  <c r="AJ89" i="34"/>
  <c r="AI89" i="34"/>
  <c r="AH89" i="34"/>
  <c r="AD89" i="34"/>
  <c r="Z89" i="34"/>
  <c r="V89" i="34"/>
  <c r="AN88" i="34"/>
  <c r="AM88" i="34"/>
  <c r="AL88" i="34"/>
  <c r="AK88" i="34"/>
  <c r="AJ88" i="34"/>
  <c r="AI88" i="34"/>
  <c r="AH88" i="34"/>
  <c r="AD88" i="34"/>
  <c r="Z88" i="34"/>
  <c r="V88" i="34"/>
  <c r="AN87" i="34"/>
  <c r="AM87" i="34"/>
  <c r="AL87" i="34"/>
  <c r="AK87" i="34"/>
  <c r="AJ87" i="34"/>
  <c r="AI87" i="34"/>
  <c r="AH87" i="34"/>
  <c r="AD87" i="34"/>
  <c r="Z87" i="34"/>
  <c r="V87" i="34"/>
  <c r="AN86" i="34"/>
  <c r="AM86" i="34"/>
  <c r="AL86" i="34"/>
  <c r="AK86" i="34"/>
  <c r="AJ86" i="34"/>
  <c r="AI86" i="34"/>
  <c r="AH86" i="34"/>
  <c r="AD86" i="34"/>
  <c r="Z86" i="34"/>
  <c r="V86" i="34"/>
  <c r="AN85" i="34"/>
  <c r="AM85" i="34"/>
  <c r="AL85" i="34"/>
  <c r="AK85" i="34"/>
  <c r="AJ85" i="34"/>
  <c r="AI85" i="34"/>
  <c r="AH85" i="34"/>
  <c r="AD85" i="34"/>
  <c r="Z85" i="34"/>
  <c r="V85" i="34"/>
  <c r="AN84" i="34"/>
  <c r="AM84" i="34"/>
  <c r="AL84" i="34"/>
  <c r="AK84" i="34"/>
  <c r="AJ84" i="34"/>
  <c r="AI84" i="34"/>
  <c r="AH84" i="34"/>
  <c r="AD84" i="34"/>
  <c r="Z84" i="34"/>
  <c r="V84" i="34"/>
  <c r="AN83" i="34"/>
  <c r="AM83" i="34"/>
  <c r="AL83" i="34"/>
  <c r="AK83" i="34"/>
  <c r="AJ83" i="34"/>
  <c r="AI83" i="34"/>
  <c r="AH83" i="34"/>
  <c r="AD83" i="34"/>
  <c r="Z83" i="34"/>
  <c r="V83" i="34"/>
  <c r="AN82" i="34"/>
  <c r="AM82" i="34"/>
  <c r="AL82" i="34"/>
  <c r="AK82" i="34"/>
  <c r="AJ82" i="34"/>
  <c r="AI82" i="34"/>
  <c r="AH82" i="34"/>
  <c r="AD82" i="34"/>
  <c r="Z82" i="34"/>
  <c r="V82" i="34"/>
  <c r="AN81" i="34"/>
  <c r="AM81" i="34"/>
  <c r="AL81" i="34"/>
  <c r="AK81" i="34"/>
  <c r="AJ81" i="34"/>
  <c r="AI81" i="34"/>
  <c r="AH81" i="34"/>
  <c r="AD81" i="34"/>
  <c r="Z81" i="34"/>
  <c r="V81" i="34"/>
  <c r="AN80" i="34"/>
  <c r="AM80" i="34"/>
  <c r="AL80" i="34"/>
  <c r="AK80" i="34"/>
  <c r="AJ80" i="34"/>
  <c r="AI80" i="34"/>
  <c r="AH80" i="34"/>
  <c r="AD80" i="34"/>
  <c r="Z80" i="34"/>
  <c r="V80" i="34"/>
  <c r="AN79" i="34"/>
  <c r="AM79" i="34"/>
  <c r="AL79" i="34"/>
  <c r="AK79" i="34"/>
  <c r="AJ79" i="34"/>
  <c r="AI79" i="34"/>
  <c r="AH79" i="34"/>
  <c r="AD79" i="34"/>
  <c r="Z79" i="34"/>
  <c r="V79" i="34"/>
  <c r="AN78" i="34"/>
  <c r="G54" i="32" s="1"/>
  <c r="L103" i="29" s="1"/>
  <c r="P103" i="29" s="1"/>
  <c r="AM78" i="34"/>
  <c r="AL78" i="34"/>
  <c r="AK78" i="34"/>
  <c r="AJ78" i="34"/>
  <c r="AI78" i="34"/>
  <c r="AH78" i="34"/>
  <c r="AD78" i="34"/>
  <c r="Z78" i="34"/>
  <c r="V78" i="34"/>
  <c r="AN77" i="34"/>
  <c r="AM77" i="34"/>
  <c r="AL77" i="34"/>
  <c r="AK77" i="34"/>
  <c r="AJ77" i="34"/>
  <c r="AI77" i="34"/>
  <c r="AH77" i="34"/>
  <c r="AD77" i="34"/>
  <c r="Z77" i="34"/>
  <c r="V77" i="34"/>
  <c r="AN76" i="34"/>
  <c r="G25" i="32" s="1"/>
  <c r="L49" i="29" s="1"/>
  <c r="P49" i="29" s="1"/>
  <c r="AM76" i="34"/>
  <c r="AL76" i="34"/>
  <c r="AK76" i="34"/>
  <c r="F25" i="32" s="1"/>
  <c r="K49" i="29" s="1"/>
  <c r="O49" i="29" s="1"/>
  <c r="AJ76" i="34"/>
  <c r="AI76" i="34"/>
  <c r="AH76" i="34"/>
  <c r="AD76" i="34"/>
  <c r="Z76" i="34"/>
  <c r="V76" i="34"/>
  <c r="AN75" i="34"/>
  <c r="AM75" i="34"/>
  <c r="AL75" i="34"/>
  <c r="AK75" i="34"/>
  <c r="AJ75" i="34"/>
  <c r="AI75" i="34"/>
  <c r="AH75" i="34"/>
  <c r="AD75" i="34"/>
  <c r="Z75" i="34"/>
  <c r="V75" i="34"/>
  <c r="AN74" i="34"/>
  <c r="AM74" i="34"/>
  <c r="AL74" i="34"/>
  <c r="AK74" i="34"/>
  <c r="AJ74" i="34"/>
  <c r="AI74" i="34"/>
  <c r="AH74" i="34"/>
  <c r="AD74" i="34"/>
  <c r="Z74" i="34"/>
  <c r="V74" i="34"/>
  <c r="AN73" i="34"/>
  <c r="AM73" i="34"/>
  <c r="AL73" i="34"/>
  <c r="AK73" i="34"/>
  <c r="AJ73" i="34"/>
  <c r="AI73" i="34"/>
  <c r="AH73" i="34"/>
  <c r="AD73" i="34"/>
  <c r="Z73" i="34"/>
  <c r="V73" i="34"/>
  <c r="AN72" i="34"/>
  <c r="AM72" i="34"/>
  <c r="AL72" i="34"/>
  <c r="AK72" i="34"/>
  <c r="AJ72" i="34"/>
  <c r="AI72" i="34"/>
  <c r="AH72" i="34"/>
  <c r="AD72" i="34"/>
  <c r="Z72" i="34"/>
  <c r="V72" i="34"/>
  <c r="AN71" i="34"/>
  <c r="AM71" i="34"/>
  <c r="AL71" i="34"/>
  <c r="AK71" i="34"/>
  <c r="AJ71" i="34"/>
  <c r="AI71" i="34"/>
  <c r="AH71" i="34"/>
  <c r="AD71" i="34"/>
  <c r="Z71" i="34"/>
  <c r="V71" i="34"/>
  <c r="AN70" i="34"/>
  <c r="AM70" i="34"/>
  <c r="AL70" i="34"/>
  <c r="AK70" i="34"/>
  <c r="AJ70" i="34"/>
  <c r="AI70" i="34"/>
  <c r="AH70" i="34"/>
  <c r="AD70" i="34"/>
  <c r="Z70" i="34"/>
  <c r="V70" i="34"/>
  <c r="AN69" i="34"/>
  <c r="AM69" i="34"/>
  <c r="AL69" i="34"/>
  <c r="AK69" i="34"/>
  <c r="AJ69" i="34"/>
  <c r="AI69" i="34"/>
  <c r="AH69" i="34"/>
  <c r="AD69" i="34"/>
  <c r="Z69" i="34"/>
  <c r="V69" i="34"/>
  <c r="AN68" i="34"/>
  <c r="AM68" i="34"/>
  <c r="AL68" i="34"/>
  <c r="AK68" i="34"/>
  <c r="AJ68" i="34"/>
  <c r="AI68" i="34"/>
  <c r="AH68" i="34"/>
  <c r="AD68" i="34"/>
  <c r="Z68" i="34"/>
  <c r="V68" i="34"/>
  <c r="AN67" i="34"/>
  <c r="AM67" i="34"/>
  <c r="AL67" i="34"/>
  <c r="AK67" i="34"/>
  <c r="AJ67" i="34"/>
  <c r="AI67" i="34"/>
  <c r="AH67" i="34"/>
  <c r="AD67" i="34"/>
  <c r="Z67" i="34"/>
  <c r="V67" i="34"/>
  <c r="AN66" i="34"/>
  <c r="AM66" i="34"/>
  <c r="AL66" i="34"/>
  <c r="AK66" i="34"/>
  <c r="AJ66" i="34"/>
  <c r="AI66" i="34"/>
  <c r="I16" i="30" s="1"/>
  <c r="E23" i="29" s="1"/>
  <c r="AH66" i="34"/>
  <c r="AD66" i="34"/>
  <c r="Z66" i="34"/>
  <c r="V66" i="34"/>
  <c r="AN65" i="34"/>
  <c r="AM65" i="34"/>
  <c r="AL65" i="34"/>
  <c r="AK65" i="34"/>
  <c r="AJ65" i="34"/>
  <c r="AI65" i="34"/>
  <c r="AH65" i="34"/>
  <c r="AD65" i="34"/>
  <c r="Z65" i="34"/>
  <c r="V65" i="34"/>
  <c r="AN64" i="34"/>
  <c r="AM64" i="34"/>
  <c r="AL64" i="34"/>
  <c r="AK64" i="34"/>
  <c r="AJ64" i="34"/>
  <c r="AI64" i="34"/>
  <c r="AH64" i="34"/>
  <c r="AD64" i="34"/>
  <c r="Z64" i="34"/>
  <c r="V64" i="34"/>
  <c r="AN63" i="34"/>
  <c r="G56" i="32" s="1"/>
  <c r="L20" i="29" s="1"/>
  <c r="AM63" i="34"/>
  <c r="AL63" i="34"/>
  <c r="AK63" i="34"/>
  <c r="F56" i="32" s="1"/>
  <c r="K20" i="29" s="1"/>
  <c r="AJ63" i="34"/>
  <c r="AI63" i="34"/>
  <c r="AH63" i="34"/>
  <c r="AD63" i="34"/>
  <c r="Z63" i="34"/>
  <c r="V63" i="34"/>
  <c r="AN62" i="34"/>
  <c r="AM62" i="34"/>
  <c r="AL62" i="34"/>
  <c r="AK62" i="34"/>
  <c r="AJ62" i="34"/>
  <c r="AI62" i="34"/>
  <c r="AH62" i="34"/>
  <c r="AD62" i="34"/>
  <c r="Z62" i="34"/>
  <c r="V62" i="34"/>
  <c r="AN61" i="34"/>
  <c r="AM61" i="34"/>
  <c r="AL61" i="34"/>
  <c r="AK61" i="34"/>
  <c r="AJ61" i="34"/>
  <c r="AI61" i="34"/>
  <c r="AH61" i="34"/>
  <c r="AD61" i="34"/>
  <c r="Z61" i="34"/>
  <c r="V61" i="34"/>
  <c r="AN60" i="34"/>
  <c r="AM60" i="34"/>
  <c r="AL60" i="34"/>
  <c r="AK60" i="34"/>
  <c r="AJ60" i="34"/>
  <c r="AI60" i="34"/>
  <c r="AH60" i="34"/>
  <c r="AD60" i="34"/>
  <c r="Z60" i="34"/>
  <c r="V60" i="34"/>
  <c r="AN59" i="34"/>
  <c r="AM59" i="34"/>
  <c r="AL59" i="34"/>
  <c r="AK59" i="34"/>
  <c r="AJ59" i="34"/>
  <c r="AI59" i="34"/>
  <c r="AH59" i="34"/>
  <c r="AD59" i="34"/>
  <c r="Z59" i="34"/>
  <c r="V59" i="34"/>
  <c r="AN58" i="34"/>
  <c r="AM58" i="34"/>
  <c r="AL58" i="34"/>
  <c r="AK58" i="34"/>
  <c r="AJ58" i="34"/>
  <c r="AI58" i="34"/>
  <c r="AH58" i="34"/>
  <c r="AD58" i="34"/>
  <c r="Z58" i="34"/>
  <c r="V58" i="34"/>
  <c r="AN57" i="34"/>
  <c r="AM57" i="34"/>
  <c r="AL57" i="34"/>
  <c r="AK57" i="34"/>
  <c r="AJ57" i="34"/>
  <c r="AI57" i="34"/>
  <c r="AH57" i="34"/>
  <c r="AD57" i="34"/>
  <c r="Z57" i="34"/>
  <c r="V57" i="34"/>
  <c r="AN56" i="34"/>
  <c r="AM56" i="34"/>
  <c r="AL56" i="34"/>
  <c r="AK56" i="34"/>
  <c r="AJ56" i="34"/>
  <c r="AI56" i="34"/>
  <c r="AH56" i="34"/>
  <c r="AD56" i="34"/>
  <c r="Z56" i="34"/>
  <c r="V56" i="34"/>
  <c r="AN55" i="34"/>
  <c r="AM55" i="34"/>
  <c r="AL55" i="34"/>
  <c r="AK55" i="34"/>
  <c r="AJ55" i="34"/>
  <c r="AI55" i="34"/>
  <c r="AH55" i="34"/>
  <c r="AD55" i="34"/>
  <c r="Z55" i="34"/>
  <c r="V55" i="34"/>
  <c r="AN54" i="34"/>
  <c r="AM54" i="34"/>
  <c r="AL54" i="34"/>
  <c r="AK54" i="34"/>
  <c r="AJ54" i="34"/>
  <c r="AI54" i="34"/>
  <c r="AH54" i="34"/>
  <c r="AD54" i="34"/>
  <c r="Z54" i="34"/>
  <c r="V54" i="34"/>
  <c r="AN53" i="34"/>
  <c r="AM53" i="34"/>
  <c r="AL53" i="34"/>
  <c r="AK53" i="34"/>
  <c r="AJ53" i="34"/>
  <c r="AI53" i="34"/>
  <c r="AH53" i="34"/>
  <c r="AD53" i="34"/>
  <c r="Z53" i="34"/>
  <c r="V53" i="34"/>
  <c r="AN52" i="34"/>
  <c r="AM52" i="34"/>
  <c r="AL52" i="34"/>
  <c r="AK52" i="34"/>
  <c r="AJ52" i="34"/>
  <c r="AI52" i="34"/>
  <c r="AH52" i="34"/>
  <c r="AD52" i="34"/>
  <c r="Z52" i="34"/>
  <c r="V52" i="34"/>
  <c r="AN51" i="34"/>
  <c r="AM51" i="34"/>
  <c r="AL51" i="34"/>
  <c r="AK51" i="34"/>
  <c r="AJ51" i="34"/>
  <c r="AI51" i="34"/>
  <c r="AH51" i="34"/>
  <c r="AD51" i="34"/>
  <c r="Z51" i="34"/>
  <c r="V51" i="34"/>
  <c r="AN50" i="34"/>
  <c r="G30" i="32" s="1"/>
  <c r="L57" i="29" s="1"/>
  <c r="AM50" i="34"/>
  <c r="AL50" i="34"/>
  <c r="AK50" i="34"/>
  <c r="AJ50" i="34"/>
  <c r="AI50" i="34"/>
  <c r="AH50" i="34"/>
  <c r="AD50" i="34"/>
  <c r="Z50" i="34"/>
  <c r="V50" i="34"/>
  <c r="AN49" i="34"/>
  <c r="G13" i="32" s="1"/>
  <c r="L32" i="29" s="1"/>
  <c r="AM49" i="34"/>
  <c r="AL49" i="34"/>
  <c r="AK49" i="34"/>
  <c r="AJ49" i="34"/>
  <c r="AI49" i="34"/>
  <c r="AH49" i="34"/>
  <c r="AD49" i="34"/>
  <c r="Z49" i="34"/>
  <c r="V49" i="34"/>
  <c r="AN48" i="34"/>
  <c r="AM48" i="34"/>
  <c r="AL48" i="34"/>
  <c r="AK48" i="34"/>
  <c r="AJ48" i="34"/>
  <c r="AI48" i="34"/>
  <c r="AH48" i="34"/>
  <c r="AD48" i="34"/>
  <c r="Z48" i="34"/>
  <c r="V48" i="34"/>
  <c r="AN47" i="34"/>
  <c r="G12" i="32" s="1"/>
  <c r="L29" i="29" s="1"/>
  <c r="AM47" i="34"/>
  <c r="AL47" i="34"/>
  <c r="AK47" i="34"/>
  <c r="AJ47" i="34"/>
  <c r="AI47" i="34"/>
  <c r="AH47" i="34"/>
  <c r="AD47" i="34"/>
  <c r="Z47" i="34"/>
  <c r="V47" i="34"/>
  <c r="AN46" i="34"/>
  <c r="AM46" i="34"/>
  <c r="AL46" i="34"/>
  <c r="AK46" i="34"/>
  <c r="AJ46" i="34"/>
  <c r="AI46" i="34"/>
  <c r="AH46" i="34"/>
  <c r="AD46" i="34"/>
  <c r="Z46" i="34"/>
  <c r="V46" i="34"/>
  <c r="AN45" i="34"/>
  <c r="AM45" i="34"/>
  <c r="AL45" i="34"/>
  <c r="AK45" i="34"/>
  <c r="AJ45" i="34"/>
  <c r="AI45" i="34"/>
  <c r="AH45" i="34"/>
  <c r="AD45" i="34"/>
  <c r="Z45" i="34"/>
  <c r="V45" i="34"/>
  <c r="AN44" i="34"/>
  <c r="AM44" i="34"/>
  <c r="AL44" i="34"/>
  <c r="AK44" i="34"/>
  <c r="AJ44" i="34"/>
  <c r="AI44" i="34"/>
  <c r="AH44" i="34"/>
  <c r="AD44" i="34"/>
  <c r="Z44" i="34"/>
  <c r="V44" i="34"/>
  <c r="AN43" i="34"/>
  <c r="AM43" i="34"/>
  <c r="AL43" i="34"/>
  <c r="AK43" i="34"/>
  <c r="AJ43" i="34"/>
  <c r="AI43" i="34"/>
  <c r="AH43" i="34"/>
  <c r="AD43" i="34"/>
  <c r="Z43" i="34"/>
  <c r="V43" i="34"/>
  <c r="AN42" i="34"/>
  <c r="G20" i="32" s="1"/>
  <c r="L40" i="29" s="1"/>
  <c r="AM42" i="34"/>
  <c r="AL42" i="34"/>
  <c r="AK42" i="34"/>
  <c r="AJ42" i="34"/>
  <c r="AI42" i="34"/>
  <c r="AH42" i="34"/>
  <c r="AD42" i="34"/>
  <c r="Z42" i="34"/>
  <c r="V42" i="34"/>
  <c r="AN41" i="34"/>
  <c r="G15" i="32" s="1"/>
  <c r="L35" i="29" s="1"/>
  <c r="AM41" i="34"/>
  <c r="AL41" i="34"/>
  <c r="AK41" i="34"/>
  <c r="AJ41" i="34"/>
  <c r="AI41" i="34"/>
  <c r="AH41" i="34"/>
  <c r="AD41" i="34"/>
  <c r="Z41" i="34"/>
  <c r="V41" i="34"/>
  <c r="AN40" i="34"/>
  <c r="AM40" i="34"/>
  <c r="AL40" i="34"/>
  <c r="AK40" i="34"/>
  <c r="AJ40" i="34"/>
  <c r="AI40" i="34"/>
  <c r="AH40" i="34"/>
  <c r="AD40" i="34"/>
  <c r="Z40" i="34"/>
  <c r="V40" i="34"/>
  <c r="AN39" i="34"/>
  <c r="AM39" i="34"/>
  <c r="AL39" i="34"/>
  <c r="AK39" i="34"/>
  <c r="AJ39" i="34"/>
  <c r="AI39" i="34"/>
  <c r="AH39" i="34"/>
  <c r="AD39" i="34"/>
  <c r="Z39" i="34"/>
  <c r="V39" i="34"/>
  <c r="AN38" i="34"/>
  <c r="AM38" i="34"/>
  <c r="AL38" i="34"/>
  <c r="AK38" i="34"/>
  <c r="AJ38" i="34"/>
  <c r="AI38" i="34"/>
  <c r="AH38" i="34"/>
  <c r="AD38" i="34"/>
  <c r="Z38" i="34"/>
  <c r="V38" i="34"/>
  <c r="AN37" i="34"/>
  <c r="AM37" i="34"/>
  <c r="AL37" i="34"/>
  <c r="AK37" i="34"/>
  <c r="AJ37" i="34"/>
  <c r="AI37" i="34"/>
  <c r="AH37" i="34"/>
  <c r="AD37" i="34"/>
  <c r="Z37" i="34"/>
  <c r="V37" i="34"/>
  <c r="AN36" i="34"/>
  <c r="AM36" i="34"/>
  <c r="AL36" i="34"/>
  <c r="AK36" i="34"/>
  <c r="AJ36" i="34"/>
  <c r="AI36" i="34"/>
  <c r="AH36" i="34"/>
  <c r="AD36" i="34"/>
  <c r="Z36" i="34"/>
  <c r="V36" i="34"/>
  <c r="AN35" i="34"/>
  <c r="AM35" i="34"/>
  <c r="AL35" i="34"/>
  <c r="AK35" i="34"/>
  <c r="AJ35" i="34"/>
  <c r="AI35" i="34"/>
  <c r="AH35" i="34"/>
  <c r="AD35" i="34"/>
  <c r="Z35" i="34"/>
  <c r="V35" i="34"/>
  <c r="AN34" i="34"/>
  <c r="AM34" i="34"/>
  <c r="AL34" i="34"/>
  <c r="AK34" i="34"/>
  <c r="AJ34" i="34"/>
  <c r="AI34" i="34"/>
  <c r="AH34" i="34"/>
  <c r="AD34" i="34"/>
  <c r="Z34" i="34"/>
  <c r="V34" i="34"/>
  <c r="AN33" i="34"/>
  <c r="G52" i="32" s="1"/>
  <c r="L100" i="29" s="1"/>
  <c r="AM33" i="34"/>
  <c r="AL33" i="34"/>
  <c r="AK33" i="34"/>
  <c r="AJ33" i="34"/>
  <c r="AI33" i="34"/>
  <c r="AH33" i="34"/>
  <c r="AD33" i="34"/>
  <c r="Z33" i="34"/>
  <c r="V33" i="34"/>
  <c r="AN32" i="34"/>
  <c r="AM32" i="34"/>
  <c r="AL32" i="34"/>
  <c r="AK32" i="34"/>
  <c r="AJ32" i="34"/>
  <c r="AI32" i="34"/>
  <c r="AH32" i="34"/>
  <c r="AD32" i="34"/>
  <c r="Z32" i="34"/>
  <c r="V32" i="34"/>
  <c r="AN31" i="34"/>
  <c r="AM31" i="34"/>
  <c r="AL31" i="34"/>
  <c r="AK31" i="34"/>
  <c r="AJ31" i="34"/>
  <c r="AI31" i="34"/>
  <c r="AH31" i="34"/>
  <c r="AD31" i="34"/>
  <c r="Z31" i="34"/>
  <c r="V31" i="34"/>
  <c r="AN30" i="34"/>
  <c r="AM30" i="34"/>
  <c r="AL30" i="34"/>
  <c r="AK30" i="34"/>
  <c r="AJ30" i="34"/>
  <c r="AI30" i="34"/>
  <c r="AH30" i="34"/>
  <c r="AD30" i="34"/>
  <c r="Z30" i="34"/>
  <c r="V30" i="34"/>
  <c r="AN29" i="34"/>
  <c r="AM29" i="34"/>
  <c r="AL29" i="34"/>
  <c r="AK29" i="34"/>
  <c r="AJ29" i="34"/>
  <c r="AI29" i="34"/>
  <c r="AH29" i="34"/>
  <c r="AD29" i="34"/>
  <c r="Z29" i="34"/>
  <c r="V29" i="34"/>
  <c r="AN28" i="34"/>
  <c r="AM28" i="34"/>
  <c r="AL28" i="34"/>
  <c r="AK28" i="34"/>
  <c r="AJ28" i="34"/>
  <c r="AI28" i="34"/>
  <c r="AH28" i="34"/>
  <c r="AD28" i="34"/>
  <c r="Z28" i="34"/>
  <c r="V28" i="34"/>
  <c r="AN27" i="34"/>
  <c r="AM27" i="34"/>
  <c r="AL27" i="34"/>
  <c r="AK27" i="34"/>
  <c r="AJ27" i="34"/>
  <c r="AI27" i="34"/>
  <c r="AH27" i="34"/>
  <c r="AD27" i="34"/>
  <c r="Z27" i="34"/>
  <c r="V27" i="34"/>
  <c r="AN26" i="34"/>
  <c r="AM26" i="34"/>
  <c r="AL26" i="34"/>
  <c r="AK26" i="34"/>
  <c r="AJ26" i="34"/>
  <c r="AI26" i="34"/>
  <c r="AH26" i="34"/>
  <c r="AD26" i="34"/>
  <c r="Z26" i="34"/>
  <c r="V26" i="34"/>
  <c r="AN25" i="34"/>
  <c r="AM25" i="34"/>
  <c r="AL25" i="34"/>
  <c r="AK25" i="34"/>
  <c r="AJ25" i="34"/>
  <c r="AI25" i="34"/>
  <c r="AH25" i="34"/>
  <c r="AD25" i="34"/>
  <c r="Z25" i="34"/>
  <c r="V25" i="34"/>
  <c r="AN24" i="34"/>
  <c r="AM24" i="34"/>
  <c r="AL24" i="34"/>
  <c r="AK24" i="34"/>
  <c r="AJ24" i="34"/>
  <c r="AI24" i="34"/>
  <c r="AH24" i="34"/>
  <c r="AD24" i="34"/>
  <c r="Z24" i="34"/>
  <c r="V24" i="34"/>
  <c r="AN23" i="34"/>
  <c r="AM23" i="34"/>
  <c r="AL23" i="34"/>
  <c r="AK23" i="34"/>
  <c r="AJ23" i="34"/>
  <c r="AI23" i="34"/>
  <c r="AH23" i="34"/>
  <c r="AD23" i="34"/>
  <c r="Z23" i="34"/>
  <c r="V23" i="34"/>
  <c r="AN22" i="34"/>
  <c r="G50" i="32" s="1"/>
  <c r="L97" i="29" s="1"/>
  <c r="AM22" i="34"/>
  <c r="AL22" i="34"/>
  <c r="AK22" i="34"/>
  <c r="F50" i="32" s="1"/>
  <c r="K97" i="29" s="1"/>
  <c r="AJ22" i="34"/>
  <c r="AI22" i="34"/>
  <c r="AH22" i="34"/>
  <c r="AD22" i="34"/>
  <c r="Z22" i="34"/>
  <c r="V22" i="34"/>
  <c r="AN21" i="34"/>
  <c r="AM21" i="34"/>
  <c r="AL21" i="34"/>
  <c r="AK21" i="34"/>
  <c r="F21" i="32" s="1"/>
  <c r="K43" i="29" s="1"/>
  <c r="AJ21" i="34"/>
  <c r="AI21" i="34"/>
  <c r="AH21" i="34"/>
  <c r="AD21" i="34"/>
  <c r="Z21" i="34"/>
  <c r="V21" i="34"/>
  <c r="AN20" i="34"/>
  <c r="AM20" i="34"/>
  <c r="AL20" i="34"/>
  <c r="AK20" i="34"/>
  <c r="AJ20" i="34"/>
  <c r="AI20" i="34"/>
  <c r="AH20" i="34"/>
  <c r="AD20" i="34"/>
  <c r="Z20" i="34"/>
  <c r="V20" i="34"/>
  <c r="AN19" i="34"/>
  <c r="AM19" i="34"/>
  <c r="AL19" i="34"/>
  <c r="AK19" i="34"/>
  <c r="AJ19" i="34"/>
  <c r="AI19" i="34"/>
  <c r="AH19" i="34"/>
  <c r="AD19" i="34"/>
  <c r="Z19" i="34"/>
  <c r="V19" i="34"/>
  <c r="AN18" i="34"/>
  <c r="G17" i="32" s="1"/>
  <c r="L37" i="29" s="1"/>
  <c r="AM18" i="34"/>
  <c r="AL18" i="34"/>
  <c r="AK18" i="34"/>
  <c r="F17" i="32" s="1"/>
  <c r="K37" i="29" s="1"/>
  <c r="AJ18" i="34"/>
  <c r="AI18" i="34"/>
  <c r="AH18" i="34"/>
  <c r="AD18" i="34"/>
  <c r="Z18" i="34"/>
  <c r="V18" i="34"/>
  <c r="AN17" i="34"/>
  <c r="AM17" i="34"/>
  <c r="AL17" i="34"/>
  <c r="AK17" i="34"/>
  <c r="AJ17" i="34"/>
  <c r="AI17" i="34"/>
  <c r="AH17" i="34"/>
  <c r="AD17" i="34"/>
  <c r="Z17" i="34"/>
  <c r="V17" i="34"/>
  <c r="AN16" i="34"/>
  <c r="AM16" i="34"/>
  <c r="AL16" i="34"/>
  <c r="AK16" i="34"/>
  <c r="AJ16" i="34"/>
  <c r="AI16" i="34"/>
  <c r="AH16" i="34"/>
  <c r="AD16" i="34"/>
  <c r="Z16" i="34"/>
  <c r="V16" i="34"/>
  <c r="AN15" i="34"/>
  <c r="AM15" i="34"/>
  <c r="G33" i="31" s="1"/>
  <c r="H44" i="29" s="1"/>
  <c r="AL15" i="34"/>
  <c r="AK15" i="34"/>
  <c r="AJ15" i="34"/>
  <c r="AI15" i="34"/>
  <c r="AH15" i="34"/>
  <c r="AD15" i="34"/>
  <c r="Z15" i="34"/>
  <c r="V15" i="34"/>
  <c r="AN14" i="34"/>
  <c r="G45" i="32" s="1"/>
  <c r="L89" i="29" s="1"/>
  <c r="AM14" i="34"/>
  <c r="AL14" i="34"/>
  <c r="AK14" i="34"/>
  <c r="AJ14" i="34"/>
  <c r="AI14" i="34"/>
  <c r="AH14" i="34"/>
  <c r="AD14" i="34"/>
  <c r="Z14" i="34"/>
  <c r="V14" i="34"/>
  <c r="AN13" i="34"/>
  <c r="AM13" i="34"/>
  <c r="AL13" i="34"/>
  <c r="AK13" i="34"/>
  <c r="AJ13" i="34"/>
  <c r="AI13" i="34"/>
  <c r="AH13" i="34"/>
  <c r="AD13" i="34"/>
  <c r="Z13" i="34"/>
  <c r="V13" i="34"/>
  <c r="AN12" i="34"/>
  <c r="AM12" i="34"/>
  <c r="AL12" i="34"/>
  <c r="AK12" i="34"/>
  <c r="AJ12" i="34"/>
  <c r="AI12" i="34"/>
  <c r="AH12" i="34"/>
  <c r="AD12" i="34"/>
  <c r="Z12" i="34"/>
  <c r="V12" i="34"/>
  <c r="AN11" i="34"/>
  <c r="AM11" i="34"/>
  <c r="AL11" i="34"/>
  <c r="AK11" i="34"/>
  <c r="AJ11" i="34"/>
  <c r="AI11" i="34"/>
  <c r="AH11" i="34"/>
  <c r="AD11" i="34"/>
  <c r="Z11" i="34"/>
  <c r="V11" i="34"/>
  <c r="AN10" i="34"/>
  <c r="AM10" i="34"/>
  <c r="AL10" i="34"/>
  <c r="AK10" i="34"/>
  <c r="AJ10" i="34"/>
  <c r="AI10" i="34"/>
  <c r="AH10" i="34"/>
  <c r="AD10" i="34"/>
  <c r="Z10" i="34"/>
  <c r="V10" i="34"/>
  <c r="AN9" i="34"/>
  <c r="AM9" i="34"/>
  <c r="AL9" i="34"/>
  <c r="AK9" i="34"/>
  <c r="AJ9" i="34"/>
  <c r="AI9" i="34"/>
  <c r="AH9" i="34"/>
  <c r="AD9" i="34"/>
  <c r="Z9" i="34"/>
  <c r="V9" i="34"/>
  <c r="AN8" i="34"/>
  <c r="AM8" i="34"/>
  <c r="AL8" i="34"/>
  <c r="AK8" i="34"/>
  <c r="AJ8" i="34"/>
  <c r="AI8" i="34"/>
  <c r="AH8" i="34"/>
  <c r="AD8" i="34"/>
  <c r="Z8" i="34"/>
  <c r="V8" i="34"/>
  <c r="AN7" i="34"/>
  <c r="AM7" i="34"/>
  <c r="AL7" i="34"/>
  <c r="AK7" i="34"/>
  <c r="AJ7" i="34"/>
  <c r="AI7" i="34"/>
  <c r="AH7" i="34"/>
  <c r="AD7" i="34"/>
  <c r="Z7" i="34"/>
  <c r="V7" i="34"/>
  <c r="AN6" i="34"/>
  <c r="AM6" i="34"/>
  <c r="AL6" i="34"/>
  <c r="AK6" i="34"/>
  <c r="AJ6" i="34"/>
  <c r="AI6" i="34"/>
  <c r="AH6" i="34"/>
  <c r="AD6" i="34"/>
  <c r="Z6" i="34"/>
  <c r="V6" i="34"/>
  <c r="AN5" i="34"/>
  <c r="AM5" i="34"/>
  <c r="AL5" i="34"/>
  <c r="AK5" i="34"/>
  <c r="AJ5" i="34"/>
  <c r="AI5" i="34"/>
  <c r="AH5" i="34"/>
  <c r="AD5" i="34"/>
  <c r="Z5" i="34"/>
  <c r="V5" i="34"/>
  <c r="AN4" i="34"/>
  <c r="AM4" i="34"/>
  <c r="AL4" i="34"/>
  <c r="AK4" i="34"/>
  <c r="AJ4" i="34"/>
  <c r="AI4" i="34"/>
  <c r="AH4" i="34"/>
  <c r="AD4" i="34"/>
  <c r="Z4" i="34"/>
  <c r="V4" i="34"/>
  <c r="X35" i="33"/>
  <c r="V35" i="33"/>
  <c r="U35" i="33"/>
  <c r="S35" i="33"/>
  <c r="R35" i="33"/>
  <c r="P35" i="33"/>
  <c r="O35" i="33"/>
  <c r="M35" i="33"/>
  <c r="L35" i="33"/>
  <c r="J35" i="33"/>
  <c r="Z33" i="33"/>
  <c r="Y33" i="33"/>
  <c r="W33" i="33"/>
  <c r="T33" i="33"/>
  <c r="Q33" i="33"/>
  <c r="N33" i="33"/>
  <c r="K33" i="33"/>
  <c r="Z32" i="33"/>
  <c r="Y32" i="33"/>
  <c r="W32" i="33"/>
  <c r="T32" i="33"/>
  <c r="Q32" i="33"/>
  <c r="N32" i="33"/>
  <c r="K32" i="33"/>
  <c r="Z31" i="33"/>
  <c r="Y31" i="33"/>
  <c r="W31" i="33"/>
  <c r="T31" i="33"/>
  <c r="Q31" i="33"/>
  <c r="N31" i="33"/>
  <c r="K31" i="33"/>
  <c r="Z30" i="33"/>
  <c r="Y30" i="33"/>
  <c r="W30" i="33"/>
  <c r="T30" i="33"/>
  <c r="Q30" i="33"/>
  <c r="N30" i="33"/>
  <c r="K30" i="33"/>
  <c r="Z29" i="33"/>
  <c r="Y29" i="33"/>
  <c r="W29" i="33"/>
  <c r="T29" i="33"/>
  <c r="Q29" i="33"/>
  <c r="N29" i="33"/>
  <c r="K29" i="33"/>
  <c r="Z28" i="33"/>
  <c r="Y28" i="33"/>
  <c r="W28" i="33"/>
  <c r="T28" i="33"/>
  <c r="Q28" i="33"/>
  <c r="N28" i="33"/>
  <c r="K28" i="33"/>
  <c r="Z27" i="33"/>
  <c r="Y27" i="33"/>
  <c r="W27" i="33"/>
  <c r="T27" i="33"/>
  <c r="Q27" i="33"/>
  <c r="N27" i="33"/>
  <c r="K27" i="33"/>
  <c r="Z26" i="33"/>
  <c r="Y26" i="33"/>
  <c r="W26" i="33"/>
  <c r="T26" i="33"/>
  <c r="Q26" i="33"/>
  <c r="N26" i="33"/>
  <c r="K26" i="33"/>
  <c r="Z25" i="33"/>
  <c r="Y25" i="33"/>
  <c r="W25" i="33"/>
  <c r="T25" i="33"/>
  <c r="Q25" i="33"/>
  <c r="N25" i="33"/>
  <c r="K25" i="33"/>
  <c r="Z24" i="33"/>
  <c r="Y24" i="33"/>
  <c r="W24" i="33"/>
  <c r="T24" i="33"/>
  <c r="Q24" i="33"/>
  <c r="N24" i="33"/>
  <c r="K24" i="33"/>
  <c r="Z23" i="33"/>
  <c r="Y23" i="33"/>
  <c r="W23" i="33"/>
  <c r="T23" i="33"/>
  <c r="Q23" i="33"/>
  <c r="N23" i="33"/>
  <c r="K23" i="33"/>
  <c r="Z22" i="33"/>
  <c r="Y22" i="33"/>
  <c r="W22" i="33"/>
  <c r="T22" i="33"/>
  <c r="Q22" i="33"/>
  <c r="N22" i="33"/>
  <c r="K22" i="33"/>
  <c r="Z21" i="33"/>
  <c r="Y21" i="33"/>
  <c r="W21" i="33"/>
  <c r="T21" i="33"/>
  <c r="Q21" i="33"/>
  <c r="N21" i="33"/>
  <c r="K21" i="33"/>
  <c r="Z20" i="33"/>
  <c r="Y20" i="33"/>
  <c r="W20" i="33"/>
  <c r="T20" i="33"/>
  <c r="Q20" i="33"/>
  <c r="N20" i="33"/>
  <c r="K20" i="33"/>
  <c r="Z19" i="33"/>
  <c r="Y19" i="33"/>
  <c r="W19" i="33"/>
  <c r="T19" i="33"/>
  <c r="Q19" i="33"/>
  <c r="N19" i="33"/>
  <c r="K19" i="33"/>
  <c r="Z18" i="33"/>
  <c r="Y18" i="33"/>
  <c r="W18" i="33"/>
  <c r="T18" i="33"/>
  <c r="Q18" i="33"/>
  <c r="N18" i="33"/>
  <c r="K18" i="33"/>
  <c r="Z17" i="33"/>
  <c r="Y17" i="33"/>
  <c r="W17" i="33"/>
  <c r="T17" i="33"/>
  <c r="Q17" i="33"/>
  <c r="N17" i="33"/>
  <c r="K17" i="33"/>
  <c r="Z16" i="33"/>
  <c r="Y16" i="33"/>
  <c r="W16" i="33"/>
  <c r="T16" i="33"/>
  <c r="Q16" i="33"/>
  <c r="N16" i="33"/>
  <c r="K16" i="33"/>
  <c r="Z15" i="33"/>
  <c r="Y15" i="33"/>
  <c r="W15" i="33"/>
  <c r="T15" i="33"/>
  <c r="Q15" i="33"/>
  <c r="N15" i="33"/>
  <c r="K15" i="33"/>
  <c r="Z14" i="33"/>
  <c r="Y14" i="33"/>
  <c r="W14" i="33"/>
  <c r="T14" i="33"/>
  <c r="Q14" i="33"/>
  <c r="N14" i="33"/>
  <c r="K14" i="33"/>
  <c r="Z13" i="33"/>
  <c r="Y13" i="33"/>
  <c r="W13" i="33"/>
  <c r="T13" i="33"/>
  <c r="Q13" i="33"/>
  <c r="N13" i="33"/>
  <c r="K13" i="33"/>
  <c r="Z12" i="33"/>
  <c r="Y12" i="33"/>
  <c r="W12" i="33"/>
  <c r="T12" i="33"/>
  <c r="Q12" i="33"/>
  <c r="N12" i="33"/>
  <c r="K12" i="33"/>
  <c r="Z11" i="33"/>
  <c r="Y11" i="33"/>
  <c r="W11" i="33"/>
  <c r="T11" i="33"/>
  <c r="Q11" i="33"/>
  <c r="N11" i="33"/>
  <c r="K11" i="33"/>
  <c r="Z10" i="33"/>
  <c r="Y10" i="33"/>
  <c r="W10" i="33"/>
  <c r="T10" i="33"/>
  <c r="Q10" i="33"/>
  <c r="N10" i="33"/>
  <c r="K10" i="33"/>
  <c r="Z9" i="33"/>
  <c r="Y9" i="33"/>
  <c r="W9" i="33"/>
  <c r="T9" i="33"/>
  <c r="Q9" i="33"/>
  <c r="N9" i="33"/>
  <c r="K9" i="33"/>
  <c r="Z8" i="33"/>
  <c r="Y8" i="33"/>
  <c r="W8" i="33"/>
  <c r="T8" i="33"/>
  <c r="Q8" i="33"/>
  <c r="N8" i="33"/>
  <c r="K8" i="33"/>
  <c r="Z7" i="33"/>
  <c r="Y7" i="33"/>
  <c r="W7" i="33"/>
  <c r="T7" i="33"/>
  <c r="Q7" i="33"/>
  <c r="N7" i="33"/>
  <c r="K7" i="33"/>
  <c r="Z6" i="33"/>
  <c r="Y6" i="33"/>
  <c r="W6" i="33"/>
  <c r="T6" i="33"/>
  <c r="Q6" i="33"/>
  <c r="N6" i="33"/>
  <c r="K6" i="33"/>
  <c r="Z5" i="33"/>
  <c r="Y5" i="33"/>
  <c r="W5" i="33"/>
  <c r="T5" i="33"/>
  <c r="Q5" i="33"/>
  <c r="N5" i="33"/>
  <c r="K5" i="33"/>
  <c r="Z4" i="33"/>
  <c r="Z35" i="33" s="1"/>
  <c r="Y4" i="33"/>
  <c r="W4" i="33"/>
  <c r="T4" i="33"/>
  <c r="Q4" i="33"/>
  <c r="N4" i="33"/>
  <c r="K4" i="33"/>
  <c r="B58" i="32"/>
  <c r="C57" i="32" s="1"/>
  <c r="G57" i="32" s="1"/>
  <c r="L69" i="29" s="1"/>
  <c r="C56" i="32"/>
  <c r="F54" i="32"/>
  <c r="K103" i="29" s="1"/>
  <c r="O103" i="29" s="1"/>
  <c r="F52" i="32"/>
  <c r="K100" i="29" s="1"/>
  <c r="F48" i="32"/>
  <c r="K92" i="29" s="1"/>
  <c r="C44" i="32"/>
  <c r="C43" i="32"/>
  <c r="C42" i="32"/>
  <c r="C40" i="32"/>
  <c r="C38" i="32"/>
  <c r="F35" i="32"/>
  <c r="K66" i="29" s="1"/>
  <c r="G34" i="32"/>
  <c r="L62" i="29" s="1"/>
  <c r="G33" i="32"/>
  <c r="F33" i="32"/>
  <c r="G32" i="32"/>
  <c r="L59" i="29" s="1"/>
  <c r="C32" i="32"/>
  <c r="D58" i="32"/>
  <c r="C30" i="32"/>
  <c r="C28" i="32"/>
  <c r="F28" i="32" s="1"/>
  <c r="K54" i="29" s="1"/>
  <c r="C25" i="32"/>
  <c r="G23" i="32"/>
  <c r="L46" i="29" s="1"/>
  <c r="G21" i="32"/>
  <c r="L43" i="29" s="1"/>
  <c r="C21" i="32"/>
  <c r="C20" i="32"/>
  <c r="C19" i="32"/>
  <c r="F18" i="32"/>
  <c r="K38" i="29" s="1"/>
  <c r="G18" i="32"/>
  <c r="L38" i="29" s="1"/>
  <c r="C17" i="32"/>
  <c r="F15" i="32"/>
  <c r="C15" i="32"/>
  <c r="F13" i="32"/>
  <c r="K32" i="29" s="1"/>
  <c r="G11" i="32"/>
  <c r="L27" i="29" s="1"/>
  <c r="C10" i="32"/>
  <c r="C9" i="32"/>
  <c r="F8" i="32"/>
  <c r="K16" i="29" s="1"/>
  <c r="G8" i="32"/>
  <c r="L16" i="29" s="1"/>
  <c r="C8" i="32"/>
  <c r="C6" i="32"/>
  <c r="D72" i="31"/>
  <c r="B72" i="31"/>
  <c r="C43" i="31" s="1"/>
  <c r="C56" i="31"/>
  <c r="C33" i="31"/>
  <c r="F33" i="31" s="1"/>
  <c r="G44" i="29" s="1"/>
  <c r="C29" i="31"/>
  <c r="C17" i="31"/>
  <c r="C9" i="31"/>
  <c r="D74" i="30"/>
  <c r="B74" i="30"/>
  <c r="C67" i="30" s="1"/>
  <c r="C73" i="30"/>
  <c r="C72" i="30"/>
  <c r="C69" i="30"/>
  <c r="C68" i="30"/>
  <c r="C65" i="30"/>
  <c r="C63" i="30"/>
  <c r="C62" i="30"/>
  <c r="C61" i="30"/>
  <c r="C60" i="30"/>
  <c r="C59" i="30"/>
  <c r="C58" i="30"/>
  <c r="E58" i="30" s="1"/>
  <c r="C57" i="30"/>
  <c r="E56" i="30"/>
  <c r="C56" i="30"/>
  <c r="C55" i="30"/>
  <c r="C54" i="30"/>
  <c r="E53" i="30"/>
  <c r="C53" i="30"/>
  <c r="C52" i="30"/>
  <c r="E52" i="30" s="1"/>
  <c r="C50" i="30"/>
  <c r="C49" i="30"/>
  <c r="E48" i="30"/>
  <c r="C48" i="30"/>
  <c r="C47" i="30"/>
  <c r="E47" i="30" s="1"/>
  <c r="J46" i="30"/>
  <c r="F57" i="29" s="1"/>
  <c r="R57" i="29" s="1"/>
  <c r="C46" i="30"/>
  <c r="E46" i="30" s="1"/>
  <c r="F46" i="30" s="1"/>
  <c r="C45" i="30"/>
  <c r="E45" i="30" s="1"/>
  <c r="C44" i="30"/>
  <c r="E43" i="30"/>
  <c r="F43" i="30" s="1"/>
  <c r="C43" i="30"/>
  <c r="C42" i="30"/>
  <c r="E42" i="30" s="1"/>
  <c r="F42" i="30" s="1"/>
  <c r="C41" i="30"/>
  <c r="C40" i="30"/>
  <c r="E40" i="30" s="1"/>
  <c r="C39" i="30"/>
  <c r="C38" i="30"/>
  <c r="E38" i="30" s="1"/>
  <c r="C37" i="30"/>
  <c r="E37" i="30" s="1"/>
  <c r="C36" i="30"/>
  <c r="E36" i="30" s="1"/>
  <c r="F36" i="30" s="1"/>
  <c r="C35" i="30"/>
  <c r="E35" i="30" s="1"/>
  <c r="C34" i="30"/>
  <c r="C33" i="30"/>
  <c r="C32" i="30"/>
  <c r="E32" i="30" s="1"/>
  <c r="C31" i="30"/>
  <c r="E31" i="30" s="1"/>
  <c r="J31" i="30" s="1"/>
  <c r="F39" i="29" s="1"/>
  <c r="R39" i="29" s="1"/>
  <c r="C30" i="30"/>
  <c r="E30" i="30" s="1"/>
  <c r="F30" i="30" s="1"/>
  <c r="C29" i="30"/>
  <c r="E28" i="30"/>
  <c r="F28" i="30" s="1"/>
  <c r="C28" i="30"/>
  <c r="C27" i="30"/>
  <c r="C26" i="30"/>
  <c r="E26" i="30" s="1"/>
  <c r="J26" i="30" s="1"/>
  <c r="F34" i="29" s="1"/>
  <c r="R34" i="29" s="1"/>
  <c r="C25" i="30"/>
  <c r="E25" i="30" s="1"/>
  <c r="C24" i="30"/>
  <c r="E24" i="30" s="1"/>
  <c r="F24" i="30" s="1"/>
  <c r="C23" i="30"/>
  <c r="E23" i="30" s="1"/>
  <c r="C22" i="30"/>
  <c r="E22" i="30" s="1"/>
  <c r="E21" i="30"/>
  <c r="F21" i="30" s="1"/>
  <c r="C21" i="30"/>
  <c r="E20" i="30"/>
  <c r="C20" i="30"/>
  <c r="E19" i="30"/>
  <c r="I19" i="30" s="1"/>
  <c r="E27" i="29" s="1"/>
  <c r="C19" i="30"/>
  <c r="E18" i="30"/>
  <c r="I18" i="30" s="1"/>
  <c r="E26" i="29" s="1"/>
  <c r="C18" i="30"/>
  <c r="C17" i="30"/>
  <c r="E17" i="30" s="1"/>
  <c r="I17" i="30" s="1"/>
  <c r="E25" i="29" s="1"/>
  <c r="L16" i="30"/>
  <c r="D23" i="29" s="1"/>
  <c r="K16" i="30"/>
  <c r="C23" i="29" s="1"/>
  <c r="J16" i="30"/>
  <c r="F23" i="29" s="1"/>
  <c r="R23" i="29" s="1"/>
  <c r="F16" i="30"/>
  <c r="H16" i="30" s="1"/>
  <c r="C15" i="30"/>
  <c r="E15" i="30" s="1"/>
  <c r="F15" i="30" s="1"/>
  <c r="C14" i="30"/>
  <c r="E14" i="30" s="1"/>
  <c r="F14" i="30" s="1"/>
  <c r="C13" i="30"/>
  <c r="E13" i="30" s="1"/>
  <c r="F13" i="30" s="1"/>
  <c r="C12" i="30"/>
  <c r="E12" i="30" s="1"/>
  <c r="I12" i="30" s="1"/>
  <c r="E18" i="29" s="1"/>
  <c r="C11" i="30"/>
  <c r="E11" i="30" s="1"/>
  <c r="F11" i="30" s="1"/>
  <c r="C10" i="30"/>
  <c r="E10" i="30" s="1"/>
  <c r="C9" i="30"/>
  <c r="C8" i="30"/>
  <c r="C7" i="30"/>
  <c r="E7" i="30" s="1"/>
  <c r="F7" i="30" s="1"/>
  <c r="C6" i="30"/>
  <c r="E6" i="30" s="1"/>
  <c r="I6" i="30" s="1"/>
  <c r="E12" i="29" s="1"/>
  <c r="C5" i="30"/>
  <c r="E54" i="30"/>
  <c r="I54" i="30" s="1"/>
  <c r="E65" i="29" s="1"/>
  <c r="Q65" i="29" s="1"/>
  <c r="N104" i="29"/>
  <c r="J104" i="29"/>
  <c r="R103" i="29"/>
  <c r="M103" i="29"/>
  <c r="Q103" i="29" s="1"/>
  <c r="R102" i="29"/>
  <c r="M102" i="29"/>
  <c r="Q102" i="29" s="1"/>
  <c r="R101" i="29"/>
  <c r="I101" i="29"/>
  <c r="Q101" i="29" s="1"/>
  <c r="R100" i="29"/>
  <c r="M100" i="29"/>
  <c r="I100" i="29"/>
  <c r="R99" i="29"/>
  <c r="M99" i="29"/>
  <c r="I99" i="29"/>
  <c r="R98" i="29"/>
  <c r="I98" i="29"/>
  <c r="Q98" i="29" s="1"/>
  <c r="R97" i="29"/>
  <c r="M97" i="29"/>
  <c r="I97" i="29"/>
  <c r="R96" i="29"/>
  <c r="I96" i="29"/>
  <c r="Q96" i="29" s="1"/>
  <c r="R95" i="29"/>
  <c r="I95" i="29"/>
  <c r="Q95" i="29" s="1"/>
  <c r="R94" i="29"/>
  <c r="I94" i="29"/>
  <c r="Q94" i="29" s="1"/>
  <c r="R93" i="29"/>
  <c r="M93" i="29"/>
  <c r="I93" i="29"/>
  <c r="M92" i="29"/>
  <c r="I92" i="29"/>
  <c r="R91" i="29"/>
  <c r="M91" i="29"/>
  <c r="I91" i="29"/>
  <c r="M90" i="29"/>
  <c r="I90" i="29"/>
  <c r="R89" i="29"/>
  <c r="M89" i="29"/>
  <c r="I89" i="29"/>
  <c r="R88" i="29"/>
  <c r="I88" i="29"/>
  <c r="Q88" i="29" s="1"/>
  <c r="I87" i="29"/>
  <c r="M86" i="29"/>
  <c r="I86" i="29"/>
  <c r="I83" i="29"/>
  <c r="M82" i="29"/>
  <c r="M81" i="29"/>
  <c r="I81" i="29"/>
  <c r="I80" i="29"/>
  <c r="R79" i="29"/>
  <c r="M79" i="29"/>
  <c r="Q79" i="29" s="1"/>
  <c r="M77" i="29"/>
  <c r="I77" i="29"/>
  <c r="R76" i="29"/>
  <c r="I76" i="29"/>
  <c r="Q76" i="29" s="1"/>
  <c r="R74" i="29"/>
  <c r="M74" i="29"/>
  <c r="I74" i="29"/>
  <c r="R73" i="29"/>
  <c r="M73" i="29"/>
  <c r="Q73" i="29" s="1"/>
  <c r="I72" i="29"/>
  <c r="I71" i="29"/>
  <c r="M70" i="29"/>
  <c r="I70" i="29"/>
  <c r="R69" i="29"/>
  <c r="M69" i="29"/>
  <c r="I69" i="29"/>
  <c r="M67" i="29"/>
  <c r="I67" i="29"/>
  <c r="M66" i="29"/>
  <c r="M62" i="29"/>
  <c r="M59" i="29"/>
  <c r="I59" i="29"/>
  <c r="M58" i="29"/>
  <c r="I58" i="29"/>
  <c r="M57" i="29"/>
  <c r="I57" i="29"/>
  <c r="M56" i="29"/>
  <c r="I56" i="29"/>
  <c r="M54" i="29"/>
  <c r="I54" i="29"/>
  <c r="M53" i="29"/>
  <c r="I53" i="29"/>
  <c r="M52" i="29"/>
  <c r="I52" i="29"/>
  <c r="I51" i="29"/>
  <c r="R49" i="29"/>
  <c r="M49" i="29"/>
  <c r="Q49" i="29" s="1"/>
  <c r="I48" i="29"/>
  <c r="F48" i="29"/>
  <c r="R48" i="29" s="1"/>
  <c r="R47" i="29"/>
  <c r="M47" i="29"/>
  <c r="Q47" i="29" s="1"/>
  <c r="M46" i="29"/>
  <c r="I46" i="29"/>
  <c r="M45" i="29"/>
  <c r="I45" i="29"/>
  <c r="I44" i="29"/>
  <c r="M43" i="29"/>
  <c r="I43" i="29"/>
  <c r="R42" i="29"/>
  <c r="I42" i="29"/>
  <c r="Q42" i="29" s="1"/>
  <c r="M40" i="29"/>
  <c r="I40" i="29"/>
  <c r="M39" i="29"/>
  <c r="I39" i="29"/>
  <c r="M38" i="29"/>
  <c r="I38" i="29"/>
  <c r="M37" i="29"/>
  <c r="I37" i="29"/>
  <c r="M36" i="29"/>
  <c r="I36" i="29"/>
  <c r="M35" i="29"/>
  <c r="K35" i="29"/>
  <c r="I35" i="29"/>
  <c r="M34" i="29"/>
  <c r="I34" i="29"/>
  <c r="I33" i="29"/>
  <c r="F33" i="29"/>
  <c r="R33" i="29" s="1"/>
  <c r="M32" i="29"/>
  <c r="I32" i="29"/>
  <c r="F32" i="29"/>
  <c r="R32" i="29" s="1"/>
  <c r="M29" i="29"/>
  <c r="I29" i="29"/>
  <c r="F28" i="29"/>
  <c r="R28" i="29" s="1"/>
  <c r="M27" i="29"/>
  <c r="I27" i="29"/>
  <c r="M26" i="29"/>
  <c r="I26" i="29"/>
  <c r="F26" i="29"/>
  <c r="R26" i="29" s="1"/>
  <c r="I25" i="29"/>
  <c r="R24" i="29"/>
  <c r="I24" i="29"/>
  <c r="Q24" i="29" s="1"/>
  <c r="I23" i="29"/>
  <c r="I22" i="29"/>
  <c r="I21" i="29"/>
  <c r="R20" i="29"/>
  <c r="M20" i="29"/>
  <c r="I20" i="29"/>
  <c r="M19" i="29"/>
  <c r="I19" i="29"/>
  <c r="I18" i="29"/>
  <c r="I17" i="29"/>
  <c r="M16" i="29"/>
  <c r="I16" i="29"/>
  <c r="M13" i="29"/>
  <c r="I13" i="29"/>
  <c r="M12" i="29"/>
  <c r="I12" i="29"/>
  <c r="M11" i="29"/>
  <c r="I11" i="29"/>
  <c r="Q7" i="29"/>
  <c r="L7" i="29"/>
  <c r="F7" i="29"/>
  <c r="D7" i="29"/>
  <c r="C7" i="29"/>
  <c r="R6" i="29"/>
  <c r="I6" i="29"/>
  <c r="R5" i="29"/>
  <c r="I5" i="29"/>
  <c r="P7" i="29"/>
  <c r="O7" i="29"/>
  <c r="M7" i="29"/>
  <c r="I4" i="29"/>
  <c r="G3" i="30" s="1"/>
  <c r="G7" i="29"/>
  <c r="E7" i="29"/>
  <c r="F47" i="30" l="1"/>
  <c r="J47" i="30"/>
  <c r="F58" i="29" s="1"/>
  <c r="R58" i="29" s="1"/>
  <c r="F38" i="30"/>
  <c r="I38" i="30"/>
  <c r="E48" i="29" s="1"/>
  <c r="C45" i="31"/>
  <c r="C12" i="32"/>
  <c r="C22" i="32"/>
  <c r="C48" i="32"/>
  <c r="C50" i="31"/>
  <c r="C13" i="32"/>
  <c r="C23" i="32"/>
  <c r="C34" i="32"/>
  <c r="C50" i="32"/>
  <c r="C57" i="31"/>
  <c r="C14" i="32"/>
  <c r="C24" i="32"/>
  <c r="C35" i="32"/>
  <c r="C52" i="32"/>
  <c r="C26" i="32"/>
  <c r="C36" i="32"/>
  <c r="C54" i="32"/>
  <c r="C5" i="32"/>
  <c r="C16" i="32"/>
  <c r="C27" i="32"/>
  <c r="C37" i="32"/>
  <c r="C16" i="31"/>
  <c r="C7" i="32"/>
  <c r="C18" i="32"/>
  <c r="C29" i="32"/>
  <c r="C39" i="32"/>
  <c r="C25" i="31"/>
  <c r="F25" i="31" s="1"/>
  <c r="G35" i="29" s="1"/>
  <c r="C31" i="32"/>
  <c r="C41" i="32"/>
  <c r="C31" i="31"/>
  <c r="J28" i="30"/>
  <c r="F36" i="29" s="1"/>
  <c r="R36" i="29" s="1"/>
  <c r="C51" i="30"/>
  <c r="C64" i="30"/>
  <c r="E64" i="30" s="1"/>
  <c r="I64" i="30" s="1"/>
  <c r="E80" i="29" s="1"/>
  <c r="C35" i="31"/>
  <c r="C11" i="32"/>
  <c r="F11" i="32" s="1"/>
  <c r="K27" i="29" s="1"/>
  <c r="C33" i="32"/>
  <c r="C45" i="32"/>
  <c r="C46" i="32"/>
  <c r="G14" i="30"/>
  <c r="G19" i="30"/>
  <c r="G42" i="30"/>
  <c r="G6" i="30"/>
  <c r="L6" i="30" s="1"/>
  <c r="D12" i="29" s="1"/>
  <c r="G50" i="30"/>
  <c r="K50" i="30" s="1"/>
  <c r="C61" i="29" s="1"/>
  <c r="O61" i="29" s="1"/>
  <c r="G32" i="30"/>
  <c r="G13" i="30"/>
  <c r="H13" i="30" s="1"/>
  <c r="G17" i="30"/>
  <c r="G23" i="30"/>
  <c r="L23" i="30" s="1"/>
  <c r="D31" i="29" s="1"/>
  <c r="P31" i="29" s="1"/>
  <c r="G73" i="30"/>
  <c r="G30" i="30"/>
  <c r="G22" i="30"/>
  <c r="G37" i="30"/>
  <c r="G10" i="30"/>
  <c r="G53" i="30"/>
  <c r="G45" i="30"/>
  <c r="K45" i="30" s="1"/>
  <c r="C56" i="29" s="1"/>
  <c r="G56" i="30"/>
  <c r="G67" i="30"/>
  <c r="Q91" i="29"/>
  <c r="F31" i="30"/>
  <c r="J37" i="30"/>
  <c r="F46" i="29" s="1"/>
  <c r="R46" i="29" s="1"/>
  <c r="F17" i="30"/>
  <c r="G18" i="30"/>
  <c r="L18" i="30" s="1"/>
  <c r="D26" i="29" s="1"/>
  <c r="Q99" i="29"/>
  <c r="G38" i="30"/>
  <c r="L38" i="30" s="1"/>
  <c r="D48" i="29" s="1"/>
  <c r="G55" i="30"/>
  <c r="G26" i="30"/>
  <c r="J11" i="30"/>
  <c r="F17" i="29" s="1"/>
  <c r="R17" i="29" s="1"/>
  <c r="J17" i="30"/>
  <c r="F25" i="29" s="1"/>
  <c r="R25" i="29" s="1"/>
  <c r="G11" i="30"/>
  <c r="G8" i="30"/>
  <c r="G36" i="30"/>
  <c r="L36" i="30" s="1"/>
  <c r="D45" i="29" s="1"/>
  <c r="G7" i="30"/>
  <c r="Q23" i="29"/>
  <c r="Q100" i="29"/>
  <c r="L32" i="30"/>
  <c r="D40" i="29" s="1"/>
  <c r="J14" i="30"/>
  <c r="F21" i="29" s="1"/>
  <c r="R21" i="29" s="1"/>
  <c r="F19" i="30"/>
  <c r="H19" i="30" s="1"/>
  <c r="J54" i="30"/>
  <c r="F65" i="29" s="1"/>
  <c r="R65" i="29" s="1"/>
  <c r="J58" i="30"/>
  <c r="F70" i="29" s="1"/>
  <c r="R70" i="29" s="1"/>
  <c r="I47" i="30"/>
  <c r="E58" i="29" s="1"/>
  <c r="Q58" i="29" s="1"/>
  <c r="J6" i="30"/>
  <c r="F12" i="29" s="1"/>
  <c r="R12" i="29" s="1"/>
  <c r="I14" i="30"/>
  <c r="E21" i="29" s="1"/>
  <c r="Q21" i="29" s="1"/>
  <c r="F6" i="30"/>
  <c r="I28" i="30"/>
  <c r="E36" i="29" s="1"/>
  <c r="Q36" i="29" s="1"/>
  <c r="I31" i="30"/>
  <c r="E39" i="29" s="1"/>
  <c r="Q39" i="29" s="1"/>
  <c r="I13" i="30"/>
  <c r="E19" i="29" s="1"/>
  <c r="Q19" i="29" s="1"/>
  <c r="J19" i="30"/>
  <c r="F27" i="29" s="1"/>
  <c r="R27" i="29" s="1"/>
  <c r="I7" i="30"/>
  <c r="E13" i="29" s="1"/>
  <c r="Q13" i="29" s="1"/>
  <c r="F18" i="30"/>
  <c r="J43" i="30"/>
  <c r="F54" i="29" s="1"/>
  <c r="R54" i="29" s="1"/>
  <c r="J15" i="30"/>
  <c r="F22" i="29" s="1"/>
  <c r="R22" i="29" s="1"/>
  <c r="J30" i="30"/>
  <c r="F38" i="29" s="1"/>
  <c r="R38" i="29" s="1"/>
  <c r="J36" i="30"/>
  <c r="F45" i="29" s="1"/>
  <c r="R45" i="29" s="1"/>
  <c r="F45" i="32"/>
  <c r="K89" i="29" s="1"/>
  <c r="I30" i="30"/>
  <c r="E38" i="29" s="1"/>
  <c r="Q38" i="29" s="1"/>
  <c r="F32" i="32"/>
  <c r="K59" i="29" s="1"/>
  <c r="I43" i="30"/>
  <c r="E54" i="29" s="1"/>
  <c r="Q54" i="29" s="1"/>
  <c r="J21" i="30"/>
  <c r="F29" i="29" s="1"/>
  <c r="R29" i="29" s="1"/>
  <c r="I15" i="30"/>
  <c r="E22" i="29" s="1"/>
  <c r="Q22" i="29" s="1"/>
  <c r="F16" i="32"/>
  <c r="K36" i="29" s="1"/>
  <c r="J7" i="30"/>
  <c r="F13" i="29" s="1"/>
  <c r="R13" i="29" s="1"/>
  <c r="I46" i="30"/>
  <c r="E57" i="29" s="1"/>
  <c r="Q57" i="29" s="1"/>
  <c r="F20" i="32"/>
  <c r="K40" i="29" s="1"/>
  <c r="K37" i="33"/>
  <c r="N37" i="33"/>
  <c r="Q37" i="33"/>
  <c r="T37" i="33"/>
  <c r="W37" i="33"/>
  <c r="Y37" i="33"/>
  <c r="Z37" i="33"/>
  <c r="T35" i="33"/>
  <c r="Q80" i="29"/>
  <c r="Q20" i="29"/>
  <c r="Q69" i="29"/>
  <c r="Q26" i="29"/>
  <c r="T49" i="29"/>
  <c r="Q74" i="29"/>
  <c r="Q18" i="29"/>
  <c r="Q12" i="29"/>
  <c r="Q48" i="29"/>
  <c r="Q25" i="29"/>
  <c r="Q97" i="29"/>
  <c r="H7" i="29"/>
  <c r="I7" i="29" s="1"/>
  <c r="I104" i="29"/>
  <c r="S49" i="29"/>
  <c r="N7" i="29"/>
  <c r="R7" i="29" s="1"/>
  <c r="R4" i="29"/>
  <c r="F39" i="32"/>
  <c r="K74" i="29" s="1"/>
  <c r="G39" i="32"/>
  <c r="L74" i="29" s="1"/>
  <c r="G57" i="31"/>
  <c r="H87" i="29" s="1"/>
  <c r="F57" i="31"/>
  <c r="G87" i="29" s="1"/>
  <c r="F9" i="32"/>
  <c r="K19" i="29" s="1"/>
  <c r="G9" i="32"/>
  <c r="L19" i="29" s="1"/>
  <c r="G44" i="30"/>
  <c r="E44" i="30"/>
  <c r="E67" i="30"/>
  <c r="G26" i="32"/>
  <c r="L52" i="29" s="1"/>
  <c r="F26" i="32"/>
  <c r="K52" i="29" s="1"/>
  <c r="G46" i="32"/>
  <c r="L90" i="29" s="1"/>
  <c r="F46" i="32"/>
  <c r="K90" i="29" s="1"/>
  <c r="L17" i="30"/>
  <c r="D25" i="29" s="1"/>
  <c r="H17" i="30"/>
  <c r="E9" i="30"/>
  <c r="G9" i="30"/>
  <c r="L19" i="30"/>
  <c r="D27" i="29" s="1"/>
  <c r="K19" i="30"/>
  <c r="C27" i="29" s="1"/>
  <c r="F16" i="31"/>
  <c r="G24" i="29" s="1"/>
  <c r="O24" i="29" s="1"/>
  <c r="G16" i="31"/>
  <c r="H24" i="29" s="1"/>
  <c r="P24" i="29" s="1"/>
  <c r="T24" i="29" s="1"/>
  <c r="T103" i="29"/>
  <c r="J45" i="30"/>
  <c r="F56" i="29" s="1"/>
  <c r="R56" i="29" s="1"/>
  <c r="I45" i="30"/>
  <c r="E56" i="29" s="1"/>
  <c r="Q56" i="29" s="1"/>
  <c r="F45" i="30"/>
  <c r="G68" i="30"/>
  <c r="E68" i="30"/>
  <c r="F17" i="31"/>
  <c r="G25" i="29" s="1"/>
  <c r="G17" i="31"/>
  <c r="H25" i="29" s="1"/>
  <c r="I25" i="30"/>
  <c r="E33" i="29" s="1"/>
  <c r="Q33" i="29" s="1"/>
  <c r="F25" i="30"/>
  <c r="L45" i="30"/>
  <c r="D56" i="29" s="1"/>
  <c r="J10" i="30"/>
  <c r="F16" i="29" s="1"/>
  <c r="R16" i="29" s="1"/>
  <c r="I10" i="30"/>
  <c r="E16" i="29" s="1"/>
  <c r="Q16" i="29" s="1"/>
  <c r="F10" i="30"/>
  <c r="H10" i="30" s="1"/>
  <c r="L30" i="30"/>
  <c r="D38" i="29" s="1"/>
  <c r="K30" i="30"/>
  <c r="C38" i="29" s="1"/>
  <c r="H30" i="30"/>
  <c r="G25" i="31"/>
  <c r="H35" i="29" s="1"/>
  <c r="L10" i="30"/>
  <c r="D16" i="29" s="1"/>
  <c r="L26" i="30"/>
  <c r="D34" i="29" s="1"/>
  <c r="K10" i="30"/>
  <c r="C16" i="29" s="1"/>
  <c r="F26" i="30"/>
  <c r="H26" i="30" s="1"/>
  <c r="I26" i="30"/>
  <c r="E34" i="29" s="1"/>
  <c r="Q34" i="29" s="1"/>
  <c r="F40" i="30"/>
  <c r="J40" i="30"/>
  <c r="F51" i="29" s="1"/>
  <c r="R51" i="29" s="1"/>
  <c r="I40" i="30"/>
  <c r="E51" i="29" s="1"/>
  <c r="Q51" i="29" s="1"/>
  <c r="F31" i="31"/>
  <c r="G42" i="29" s="1"/>
  <c r="O42" i="29" s="1"/>
  <c r="G31" i="31"/>
  <c r="H42" i="29" s="1"/>
  <c r="P42" i="29" s="1"/>
  <c r="T42" i="29" s="1"/>
  <c r="H11" i="30"/>
  <c r="L11" i="30"/>
  <c r="D17" i="29" s="1"/>
  <c r="K11" i="30"/>
  <c r="C17" i="29" s="1"/>
  <c r="L53" i="30"/>
  <c r="D64" i="29" s="1"/>
  <c r="P64" i="29" s="1"/>
  <c r="Q27" i="29"/>
  <c r="H6" i="30"/>
  <c r="K26" i="30"/>
  <c r="C34" i="29" s="1"/>
  <c r="K53" i="30"/>
  <c r="C64" i="29" s="1"/>
  <c r="O64" i="29" s="1"/>
  <c r="K17" i="30"/>
  <c r="C25" i="29" s="1"/>
  <c r="G27" i="30"/>
  <c r="E27" i="30"/>
  <c r="I42" i="30"/>
  <c r="E53" i="29" s="1"/>
  <c r="Q53" i="29" s="1"/>
  <c r="J42" i="30"/>
  <c r="F53" i="29" s="1"/>
  <c r="R53" i="29" s="1"/>
  <c r="E62" i="30"/>
  <c r="G62" i="30"/>
  <c r="F35" i="31"/>
  <c r="G46" i="29" s="1"/>
  <c r="G35" i="31"/>
  <c r="H46" i="29" s="1"/>
  <c r="M104" i="29"/>
  <c r="K6" i="30"/>
  <c r="C12" i="29" s="1"/>
  <c r="K18" i="30"/>
  <c r="C26" i="29" s="1"/>
  <c r="J22" i="30"/>
  <c r="F30" i="29" s="1"/>
  <c r="R30" i="29" s="1"/>
  <c r="I22" i="30"/>
  <c r="E30" i="29" s="1"/>
  <c r="Q30" i="29" s="1"/>
  <c r="F22" i="30"/>
  <c r="H22" i="30" s="1"/>
  <c r="L73" i="30"/>
  <c r="D92" i="29" s="1"/>
  <c r="K73" i="30"/>
  <c r="C92" i="29" s="1"/>
  <c r="F43" i="31"/>
  <c r="G58" i="29" s="1"/>
  <c r="G43" i="31"/>
  <c r="H58" i="29" s="1"/>
  <c r="L7" i="30"/>
  <c r="D13" i="29" s="1"/>
  <c r="K7" i="30"/>
  <c r="C13" i="29" s="1"/>
  <c r="H7" i="30"/>
  <c r="L22" i="30"/>
  <c r="D30" i="29" s="1"/>
  <c r="P30" i="29" s="1"/>
  <c r="L42" i="30"/>
  <c r="D53" i="29" s="1"/>
  <c r="H42" i="30"/>
  <c r="K42" i="30"/>
  <c r="C53" i="29" s="1"/>
  <c r="L55" i="30"/>
  <c r="D66" i="29" s="1"/>
  <c r="P66" i="29" s="1"/>
  <c r="K55" i="30"/>
  <c r="C66" i="29" s="1"/>
  <c r="O66" i="29" s="1"/>
  <c r="L67" i="30"/>
  <c r="D83" i="29" s="1"/>
  <c r="K67" i="30"/>
  <c r="C83" i="29" s="1"/>
  <c r="G45" i="31"/>
  <c r="H67" i="29" s="1"/>
  <c r="F45" i="31"/>
  <c r="G67" i="29" s="1"/>
  <c r="K22" i="30"/>
  <c r="C30" i="29" s="1"/>
  <c r="O30" i="29" s="1"/>
  <c r="K32" i="30"/>
  <c r="C40" i="29" s="1"/>
  <c r="L37" i="30"/>
  <c r="D46" i="29" s="1"/>
  <c r="K37" i="30"/>
  <c r="C46" i="29" s="1"/>
  <c r="J48" i="30"/>
  <c r="F59" i="29" s="1"/>
  <c r="R59" i="29" s="1"/>
  <c r="F48" i="30"/>
  <c r="I48" i="30"/>
  <c r="E59" i="29" s="1"/>
  <c r="Q59" i="29" s="1"/>
  <c r="K56" i="30"/>
  <c r="C67" i="29" s="1"/>
  <c r="L56" i="30"/>
  <c r="D67" i="29" s="1"/>
  <c r="F50" i="31"/>
  <c r="G74" i="29" s="1"/>
  <c r="G50" i="31"/>
  <c r="H74" i="29" s="1"/>
  <c r="S103" i="29"/>
  <c r="J23" i="30"/>
  <c r="F31" i="29" s="1"/>
  <c r="R31" i="29" s="1"/>
  <c r="I23" i="30"/>
  <c r="E31" i="29" s="1"/>
  <c r="Q31" i="29" s="1"/>
  <c r="E49" i="30"/>
  <c r="G49" i="30"/>
  <c r="F56" i="30"/>
  <c r="H56" i="30" s="1"/>
  <c r="J56" i="30"/>
  <c r="F67" i="29" s="1"/>
  <c r="R67" i="29" s="1"/>
  <c r="Q89" i="29"/>
  <c r="F23" i="30"/>
  <c r="G29" i="30"/>
  <c r="E29" i="30"/>
  <c r="I32" i="30"/>
  <c r="E40" i="29" s="1"/>
  <c r="Q40" i="29" s="1"/>
  <c r="H38" i="30"/>
  <c r="I56" i="30"/>
  <c r="E67" i="29" s="1"/>
  <c r="Q67" i="29" s="1"/>
  <c r="E65" i="30"/>
  <c r="G65" i="30"/>
  <c r="F9" i="31"/>
  <c r="G17" i="29" s="1"/>
  <c r="G9" i="31"/>
  <c r="H17" i="29" s="1"/>
  <c r="G56" i="31"/>
  <c r="H86" i="29" s="1"/>
  <c r="F56" i="31"/>
  <c r="G86" i="29" s="1"/>
  <c r="F29" i="31"/>
  <c r="G39" i="29" s="1"/>
  <c r="G29" i="31"/>
  <c r="H39" i="29" s="1"/>
  <c r="C65" i="31"/>
  <c r="C64" i="31"/>
  <c r="C55" i="31"/>
  <c r="C38" i="31"/>
  <c r="C30" i="31"/>
  <c r="C22" i="31"/>
  <c r="C7" i="31"/>
  <c r="C46" i="31"/>
  <c r="C14" i="31"/>
  <c r="C54" i="31"/>
  <c r="C44" i="31"/>
  <c r="C36" i="31"/>
  <c r="C28" i="31"/>
  <c r="C20" i="31"/>
  <c r="C13" i="31"/>
  <c r="C6" i="31"/>
  <c r="C71" i="31"/>
  <c r="C53" i="31"/>
  <c r="C61" i="31"/>
  <c r="C70" i="31"/>
  <c r="C60" i="31"/>
  <c r="C51" i="31"/>
  <c r="C11" i="31"/>
  <c r="C69" i="31"/>
  <c r="C42" i="31"/>
  <c r="C34" i="31"/>
  <c r="C26" i="31"/>
  <c r="C18" i="31"/>
  <c r="C68" i="31"/>
  <c r="C59" i="31"/>
  <c r="C67" i="31"/>
  <c r="C49" i="31"/>
  <c r="C40" i="31"/>
  <c r="C32" i="31"/>
  <c r="C24" i="31"/>
  <c r="G72" i="30"/>
  <c r="E72" i="30"/>
  <c r="C12" i="31"/>
  <c r="C48" i="31"/>
  <c r="F57" i="32"/>
  <c r="K69" i="29" s="1"/>
  <c r="I37" i="30"/>
  <c r="E46" i="29" s="1"/>
  <c r="Q46" i="29" s="1"/>
  <c r="F37" i="30"/>
  <c r="H37" i="30" s="1"/>
  <c r="C15" i="31"/>
  <c r="C52" i="31"/>
  <c r="G22" i="32"/>
  <c r="L45" i="29" s="1"/>
  <c r="F22" i="32"/>
  <c r="K45" i="29" s="1"/>
  <c r="G29" i="32"/>
  <c r="L56" i="29" s="1"/>
  <c r="F29" i="32"/>
  <c r="K56" i="29" s="1"/>
  <c r="C37" i="31"/>
  <c r="C58" i="31"/>
  <c r="I11" i="30"/>
  <c r="E17" i="29" s="1"/>
  <c r="Q17" i="29" s="1"/>
  <c r="G24" i="30"/>
  <c r="C19" i="31"/>
  <c r="L8" i="30"/>
  <c r="D14" i="29" s="1"/>
  <c r="P14" i="29" s="1"/>
  <c r="K8" i="30"/>
  <c r="C14" i="29" s="1"/>
  <c r="O14" i="29" s="1"/>
  <c r="L14" i="30"/>
  <c r="D21" i="29" s="1"/>
  <c r="K14" i="30"/>
  <c r="C21" i="29" s="1"/>
  <c r="H14" i="30"/>
  <c r="I20" i="30"/>
  <c r="E28" i="29" s="1"/>
  <c r="Q28" i="29" s="1"/>
  <c r="F20" i="30"/>
  <c r="C21" i="31"/>
  <c r="C39" i="31"/>
  <c r="C62" i="31"/>
  <c r="G44" i="32"/>
  <c r="L86" i="29" s="1"/>
  <c r="F44" i="32"/>
  <c r="K86" i="29" s="1"/>
  <c r="E8" i="30"/>
  <c r="I24" i="30"/>
  <c r="E32" i="29" s="1"/>
  <c r="Q32" i="29" s="1"/>
  <c r="J52" i="30"/>
  <c r="F63" i="29" s="1"/>
  <c r="R63" i="29" s="1"/>
  <c r="F52" i="30"/>
  <c r="I52" i="30"/>
  <c r="E63" i="29" s="1"/>
  <c r="Q63" i="29" s="1"/>
  <c r="I58" i="30"/>
  <c r="E70" i="29" s="1"/>
  <c r="Q70" i="29" s="1"/>
  <c r="F58" i="30"/>
  <c r="C5" i="31"/>
  <c r="C63" i="31"/>
  <c r="G19" i="32"/>
  <c r="L39" i="29" s="1"/>
  <c r="F19" i="32"/>
  <c r="K39" i="29" s="1"/>
  <c r="Z163" i="34"/>
  <c r="Q93" i="29"/>
  <c r="G59" i="30"/>
  <c r="G43" i="30"/>
  <c r="G34" i="30"/>
  <c r="G28" i="30"/>
  <c r="G61" i="30"/>
  <c r="G58" i="30"/>
  <c r="G41" i="30"/>
  <c r="G20" i="30"/>
  <c r="G69" i="30"/>
  <c r="G57" i="30"/>
  <c r="G54" i="30"/>
  <c r="G51" i="30"/>
  <c r="G33" i="30"/>
  <c r="G25" i="30"/>
  <c r="G12" i="30"/>
  <c r="G21" i="30"/>
  <c r="G35" i="30"/>
  <c r="C23" i="31"/>
  <c r="C41" i="31"/>
  <c r="C66" i="31"/>
  <c r="G14" i="32"/>
  <c r="L34" i="29" s="1"/>
  <c r="F14" i="32"/>
  <c r="K34" i="29" s="1"/>
  <c r="G5" i="30"/>
  <c r="E5" i="30"/>
  <c r="J12" i="30"/>
  <c r="F18" i="29" s="1"/>
  <c r="R18" i="29" s="1"/>
  <c r="F12" i="30"/>
  <c r="J35" i="30"/>
  <c r="F44" i="29" s="1"/>
  <c r="R44" i="29" s="1"/>
  <c r="I35" i="30"/>
  <c r="E44" i="29" s="1"/>
  <c r="Q44" i="29" s="1"/>
  <c r="F35" i="30"/>
  <c r="J53" i="30"/>
  <c r="F64" i="29" s="1"/>
  <c r="R64" i="29" s="1"/>
  <c r="I53" i="30"/>
  <c r="E64" i="29" s="1"/>
  <c r="Q64" i="29" s="1"/>
  <c r="F53" i="30"/>
  <c r="H53" i="30" s="1"/>
  <c r="C8" i="31"/>
  <c r="G38" i="32"/>
  <c r="L73" i="29" s="1"/>
  <c r="P73" i="29" s="1"/>
  <c r="T73" i="29" s="1"/>
  <c r="F38" i="32"/>
  <c r="K73" i="29" s="1"/>
  <c r="O73" i="29" s="1"/>
  <c r="AH163" i="34"/>
  <c r="G15" i="30"/>
  <c r="I21" i="30"/>
  <c r="E29" i="29" s="1"/>
  <c r="Q29" i="29" s="1"/>
  <c r="F32" i="30"/>
  <c r="H32" i="30" s="1"/>
  <c r="J32" i="30"/>
  <c r="F40" i="29" s="1"/>
  <c r="R40" i="29" s="1"/>
  <c r="G40" i="30"/>
  <c r="C10" i="31"/>
  <c r="C27" i="31"/>
  <c r="C47" i="31"/>
  <c r="F41" i="32"/>
  <c r="K79" i="29" s="1"/>
  <c r="O79" i="29" s="1"/>
  <c r="G41" i="32"/>
  <c r="L79" i="29" s="1"/>
  <c r="P79" i="29" s="1"/>
  <c r="T79" i="29" s="1"/>
  <c r="G36" i="32"/>
  <c r="L67" i="29" s="1"/>
  <c r="F36" i="32"/>
  <c r="K67" i="29" s="1"/>
  <c r="AD163" i="34"/>
  <c r="J13" i="30"/>
  <c r="F19" i="29" s="1"/>
  <c r="R19" i="29" s="1"/>
  <c r="G48" i="30"/>
  <c r="E59" i="30"/>
  <c r="G16" i="32"/>
  <c r="L36" i="29" s="1"/>
  <c r="G27" i="32"/>
  <c r="L53" i="29" s="1"/>
  <c r="F27" i="32"/>
  <c r="K53" i="29" s="1"/>
  <c r="G37" i="32"/>
  <c r="L70" i="29" s="1"/>
  <c r="F37" i="32"/>
  <c r="K70" i="29" s="1"/>
  <c r="G43" i="32"/>
  <c r="L82" i="29" s="1"/>
  <c r="F43" i="32"/>
  <c r="K82" i="29" s="1"/>
  <c r="E33" i="30"/>
  <c r="E51" i="30"/>
  <c r="G6" i="32"/>
  <c r="L12" i="29" s="1"/>
  <c r="F6" i="32"/>
  <c r="K12" i="29" s="1"/>
  <c r="F12" i="32"/>
  <c r="K29" i="29" s="1"/>
  <c r="G31" i="30"/>
  <c r="F54" i="30"/>
  <c r="E57" i="30"/>
  <c r="G60" i="30"/>
  <c r="G63" i="30"/>
  <c r="E69" i="30"/>
  <c r="G28" i="32"/>
  <c r="L54" i="29" s="1"/>
  <c r="E60" i="30"/>
  <c r="E63" i="30"/>
  <c r="G7" i="32"/>
  <c r="L13" i="29" s="1"/>
  <c r="F7" i="32"/>
  <c r="K13" i="29" s="1"/>
  <c r="G40" i="32"/>
  <c r="L77" i="29" s="1"/>
  <c r="F40" i="32"/>
  <c r="K77" i="29" s="1"/>
  <c r="W35" i="33"/>
  <c r="E41" i="30"/>
  <c r="G46" i="30"/>
  <c r="Y35" i="33"/>
  <c r="G52" i="30"/>
  <c r="E73" i="30"/>
  <c r="E34" i="30"/>
  <c r="G47" i="30"/>
  <c r="E55" i="30"/>
  <c r="E61" i="30"/>
  <c r="G64" i="30"/>
  <c r="G24" i="32"/>
  <c r="L47" i="29" s="1"/>
  <c r="P47" i="29" s="1"/>
  <c r="T47" i="29" s="1"/>
  <c r="F24" i="32"/>
  <c r="K47" i="29" s="1"/>
  <c r="O47" i="29" s="1"/>
  <c r="G39" i="30"/>
  <c r="J64" i="30"/>
  <c r="F80" i="29" s="1"/>
  <c r="R80" i="29" s="1"/>
  <c r="F64" i="30"/>
  <c r="G48" i="32"/>
  <c r="L92" i="29" s="1"/>
  <c r="I36" i="30"/>
  <c r="E45" i="29" s="1"/>
  <c r="Q45" i="29" s="1"/>
  <c r="E39" i="30"/>
  <c r="E50" i="30"/>
  <c r="G10" i="32"/>
  <c r="L26" i="29" s="1"/>
  <c r="F10" i="32"/>
  <c r="K26" i="29" s="1"/>
  <c r="G31" i="32"/>
  <c r="L58" i="29" s="1"/>
  <c r="F31" i="32"/>
  <c r="K58" i="29" s="1"/>
  <c r="C71" i="30"/>
  <c r="C66" i="30"/>
  <c r="C47" i="32"/>
  <c r="C51" i="32"/>
  <c r="C55" i="32"/>
  <c r="C70" i="30"/>
  <c r="F23" i="32"/>
  <c r="K46" i="29" s="1"/>
  <c r="F30" i="32"/>
  <c r="K57" i="29" s="1"/>
  <c r="C49" i="32"/>
  <c r="C53" i="32"/>
  <c r="H45" i="30" l="1"/>
  <c r="K38" i="30"/>
  <c r="C48" i="29" s="1"/>
  <c r="H18" i="30"/>
  <c r="C74" i="30"/>
  <c r="H23" i="30"/>
  <c r="K23" i="30"/>
  <c r="C31" i="29" s="1"/>
  <c r="O31" i="29" s="1"/>
  <c r="K36" i="30"/>
  <c r="C45" i="29" s="1"/>
  <c r="H36" i="30"/>
  <c r="L50" i="30"/>
  <c r="D61" i="29" s="1"/>
  <c r="P61" i="29" s="1"/>
  <c r="L13" i="30"/>
  <c r="D19" i="29" s="1"/>
  <c r="K13" i="30"/>
  <c r="C19" i="29" s="1"/>
  <c r="P25" i="29"/>
  <c r="T25" i="29" s="1"/>
  <c r="P46" i="29"/>
  <c r="T46" i="29" s="1"/>
  <c r="O74" i="29"/>
  <c r="S74" i="29" s="1"/>
  <c r="P74" i="29"/>
  <c r="T74" i="29" s="1"/>
  <c r="O25" i="29"/>
  <c r="S25" i="29" s="1"/>
  <c r="H54" i="30"/>
  <c r="L54" i="30"/>
  <c r="D65" i="29" s="1"/>
  <c r="P65" i="29" s="1"/>
  <c r="T65" i="29" s="1"/>
  <c r="K54" i="30"/>
  <c r="C65" i="29" s="1"/>
  <c r="O65" i="29" s="1"/>
  <c r="C72" i="31"/>
  <c r="F42" i="31"/>
  <c r="G57" i="29" s="1"/>
  <c r="G42" i="31"/>
  <c r="H57" i="29" s="1"/>
  <c r="F14" i="31"/>
  <c r="G22" i="29" s="1"/>
  <c r="G14" i="31"/>
  <c r="H22" i="29" s="1"/>
  <c r="G51" i="32"/>
  <c r="L99" i="29" s="1"/>
  <c r="F51" i="32"/>
  <c r="K99" i="29" s="1"/>
  <c r="K52" i="30"/>
  <c r="C63" i="29" s="1"/>
  <c r="O63" i="29" s="1"/>
  <c r="L52" i="30"/>
  <c r="D63" i="29" s="1"/>
  <c r="P63" i="29" s="1"/>
  <c r="T63" i="29" s="1"/>
  <c r="H52" i="30"/>
  <c r="J57" i="30"/>
  <c r="F68" i="29" s="1"/>
  <c r="R68" i="29" s="1"/>
  <c r="I57" i="30"/>
  <c r="E68" i="29" s="1"/>
  <c r="Q68" i="29" s="1"/>
  <c r="F57" i="30"/>
  <c r="J5" i="30"/>
  <c r="I5" i="30"/>
  <c r="F5" i="30"/>
  <c r="H5" i="30" s="1"/>
  <c r="L57" i="30"/>
  <c r="D68" i="29" s="1"/>
  <c r="P68" i="29" s="1"/>
  <c r="K57" i="30"/>
  <c r="C68" i="29" s="1"/>
  <c r="O68" i="29" s="1"/>
  <c r="H57" i="30"/>
  <c r="G69" i="31"/>
  <c r="H99" i="29" s="1"/>
  <c r="F69" i="31"/>
  <c r="G99" i="29" s="1"/>
  <c r="F46" i="31"/>
  <c r="G69" i="29" s="1"/>
  <c r="O69" i="29" s="1"/>
  <c r="G46" i="31"/>
  <c r="H69" i="29" s="1"/>
  <c r="P69" i="29" s="1"/>
  <c r="T69" i="29" s="1"/>
  <c r="L63" i="30"/>
  <c r="D78" i="29" s="1"/>
  <c r="P78" i="29" s="1"/>
  <c r="K63" i="30"/>
  <c r="C78" i="29" s="1"/>
  <c r="O78" i="29" s="1"/>
  <c r="J59" i="30"/>
  <c r="F71" i="29" s="1"/>
  <c r="R71" i="29" s="1"/>
  <c r="I59" i="30"/>
  <c r="E71" i="29" s="1"/>
  <c r="Q71" i="29" s="1"/>
  <c r="F59" i="30"/>
  <c r="L5" i="30"/>
  <c r="K5" i="30"/>
  <c r="L69" i="30"/>
  <c r="D85" i="29" s="1"/>
  <c r="P85" i="29" s="1"/>
  <c r="K69" i="30"/>
  <c r="C85" i="29" s="1"/>
  <c r="O85" i="29" s="1"/>
  <c r="G48" i="31"/>
  <c r="H71" i="29" s="1"/>
  <c r="F48" i="31"/>
  <c r="G71" i="29" s="1"/>
  <c r="F11" i="31"/>
  <c r="G19" i="29" s="1"/>
  <c r="G11" i="31"/>
  <c r="H19" i="29" s="1"/>
  <c r="F7" i="31"/>
  <c r="G13" i="29" s="1"/>
  <c r="O13" i="29" s="1"/>
  <c r="G7" i="31"/>
  <c r="H13" i="29" s="1"/>
  <c r="P13" i="29" s="1"/>
  <c r="T13" i="29" s="1"/>
  <c r="S42" i="29"/>
  <c r="F22" i="31"/>
  <c r="G22" i="31"/>
  <c r="I67" i="30"/>
  <c r="E83" i="29" s="1"/>
  <c r="Q83" i="29" s="1"/>
  <c r="F67" i="30"/>
  <c r="H67" i="30" s="1"/>
  <c r="J67" i="30"/>
  <c r="F83" i="29" s="1"/>
  <c r="R83" i="29" s="1"/>
  <c r="F19" i="31"/>
  <c r="G27" i="29" s="1"/>
  <c r="O27" i="29" s="1"/>
  <c r="G19" i="31"/>
  <c r="H27" i="29" s="1"/>
  <c r="P27" i="29" s="1"/>
  <c r="T27" i="29" s="1"/>
  <c r="F72" i="30"/>
  <c r="H72" i="30" s="1"/>
  <c r="I72" i="30"/>
  <c r="E90" i="29" s="1"/>
  <c r="Q90" i="29" s="1"/>
  <c r="J72" i="30"/>
  <c r="F90" i="29" s="1"/>
  <c r="R90" i="29" s="1"/>
  <c r="G60" i="31"/>
  <c r="H90" i="29" s="1"/>
  <c r="F60" i="31"/>
  <c r="G90" i="29" s="1"/>
  <c r="F30" i="31"/>
  <c r="G40" i="29" s="1"/>
  <c r="O40" i="29" s="1"/>
  <c r="G30" i="31"/>
  <c r="H40" i="29" s="1"/>
  <c r="P40" i="29" s="1"/>
  <c r="T40" i="29" s="1"/>
  <c r="J27" i="30"/>
  <c r="F35" i="29" s="1"/>
  <c r="R35" i="29" s="1"/>
  <c r="F27" i="30"/>
  <c r="H27" i="30" s="1"/>
  <c r="I27" i="30"/>
  <c r="E35" i="29" s="1"/>
  <c r="Q35" i="29" s="1"/>
  <c r="J44" i="30"/>
  <c r="F55" i="29" s="1"/>
  <c r="R55" i="29" s="1"/>
  <c r="F44" i="30"/>
  <c r="H44" i="30" s="1"/>
  <c r="I44" i="30"/>
  <c r="E55" i="29" s="1"/>
  <c r="Q55" i="29" s="1"/>
  <c r="G55" i="32"/>
  <c r="F55" i="32"/>
  <c r="I41" i="30"/>
  <c r="E52" i="29" s="1"/>
  <c r="Q52" i="29" s="1"/>
  <c r="F41" i="30"/>
  <c r="H41" i="30" s="1"/>
  <c r="J41" i="30"/>
  <c r="F52" i="29" s="1"/>
  <c r="R52" i="29" s="1"/>
  <c r="S73" i="29"/>
  <c r="L58" i="30"/>
  <c r="D70" i="29" s="1"/>
  <c r="H58" i="30"/>
  <c r="K58" i="30"/>
  <c r="C70" i="29" s="1"/>
  <c r="H24" i="30"/>
  <c r="L24" i="30"/>
  <c r="D32" i="29" s="1"/>
  <c r="K24" i="30"/>
  <c r="C32" i="29" s="1"/>
  <c r="K72" i="30"/>
  <c r="C90" i="29" s="1"/>
  <c r="L72" i="30"/>
  <c r="D90" i="29" s="1"/>
  <c r="F70" i="31"/>
  <c r="G100" i="29" s="1"/>
  <c r="O100" i="29" s="1"/>
  <c r="G70" i="31"/>
  <c r="H100" i="29" s="1"/>
  <c r="P100" i="29" s="1"/>
  <c r="T100" i="29" s="1"/>
  <c r="F38" i="31"/>
  <c r="G52" i="29" s="1"/>
  <c r="G38" i="31"/>
  <c r="H52" i="29" s="1"/>
  <c r="K27" i="30"/>
  <c r="C35" i="29" s="1"/>
  <c r="O35" i="29" s="1"/>
  <c r="L27" i="30"/>
  <c r="D35" i="29" s="1"/>
  <c r="P35" i="29" s="1"/>
  <c r="S24" i="29"/>
  <c r="K44" i="30"/>
  <c r="C55" i="29" s="1"/>
  <c r="O55" i="29" s="1"/>
  <c r="L44" i="30"/>
  <c r="D55" i="29" s="1"/>
  <c r="P55" i="29" s="1"/>
  <c r="F39" i="30"/>
  <c r="H39" i="30" s="1"/>
  <c r="J39" i="30"/>
  <c r="F50" i="29" s="1"/>
  <c r="R50" i="29" s="1"/>
  <c r="I39" i="30"/>
  <c r="E50" i="29" s="1"/>
  <c r="Q50" i="29" s="1"/>
  <c r="K39" i="30"/>
  <c r="C50" i="29" s="1"/>
  <c r="O50" i="29" s="1"/>
  <c r="L39" i="30"/>
  <c r="D50" i="29" s="1"/>
  <c r="P50" i="29" s="1"/>
  <c r="L46" i="30"/>
  <c r="D57" i="29" s="1"/>
  <c r="H46" i="30"/>
  <c r="K46" i="30"/>
  <c r="C57" i="29" s="1"/>
  <c r="K31" i="30"/>
  <c r="C39" i="29" s="1"/>
  <c r="O39" i="29" s="1"/>
  <c r="L31" i="30"/>
  <c r="D39" i="29" s="1"/>
  <c r="P39" i="29" s="1"/>
  <c r="T39" i="29" s="1"/>
  <c r="H31" i="30"/>
  <c r="L48" i="30"/>
  <c r="D59" i="29" s="1"/>
  <c r="K48" i="30"/>
  <c r="C59" i="29" s="1"/>
  <c r="H48" i="30"/>
  <c r="L15" i="30"/>
  <c r="D22" i="29" s="1"/>
  <c r="K15" i="30"/>
  <c r="C22" i="29" s="1"/>
  <c r="H15" i="30"/>
  <c r="L20" i="30"/>
  <c r="D28" i="29" s="1"/>
  <c r="P28" i="29" s="1"/>
  <c r="T28" i="29" s="1"/>
  <c r="K20" i="30"/>
  <c r="C28" i="29" s="1"/>
  <c r="O28" i="29" s="1"/>
  <c r="H20" i="30"/>
  <c r="L41" i="30"/>
  <c r="D52" i="29" s="1"/>
  <c r="K41" i="30"/>
  <c r="C52" i="29" s="1"/>
  <c r="L61" i="30"/>
  <c r="D75" i="29" s="1"/>
  <c r="P75" i="29" s="1"/>
  <c r="K61" i="30"/>
  <c r="C75" i="29" s="1"/>
  <c r="O75" i="29" s="1"/>
  <c r="G24" i="31"/>
  <c r="H34" i="29" s="1"/>
  <c r="P34" i="29" s="1"/>
  <c r="T34" i="29" s="1"/>
  <c r="F24" i="31"/>
  <c r="G34" i="29" s="1"/>
  <c r="O34" i="29" s="1"/>
  <c r="G61" i="31"/>
  <c r="H91" i="29" s="1"/>
  <c r="F61" i="31"/>
  <c r="G91" i="29" s="1"/>
  <c r="F55" i="31"/>
  <c r="G83" i="29" s="1"/>
  <c r="O83" i="29" s="1"/>
  <c r="G55" i="31"/>
  <c r="H83" i="29" s="1"/>
  <c r="P83" i="29" s="1"/>
  <c r="J29" i="30"/>
  <c r="F37" i="29" s="1"/>
  <c r="R37" i="29" s="1"/>
  <c r="I29" i="30"/>
  <c r="E37" i="29" s="1"/>
  <c r="Q37" i="29" s="1"/>
  <c r="F29" i="30"/>
  <c r="H29" i="30" s="1"/>
  <c r="P67" i="29"/>
  <c r="T67" i="29" s="1"/>
  <c r="F34" i="30"/>
  <c r="H34" i="30" s="1"/>
  <c r="J34" i="30"/>
  <c r="F43" i="29" s="1"/>
  <c r="R43" i="29" s="1"/>
  <c r="I34" i="30"/>
  <c r="E43" i="29" s="1"/>
  <c r="Q43" i="29" s="1"/>
  <c r="F10" i="31"/>
  <c r="G18" i="29" s="1"/>
  <c r="G10" i="31"/>
  <c r="H18" i="29" s="1"/>
  <c r="L33" i="30"/>
  <c r="D41" i="29" s="1"/>
  <c r="P41" i="29" s="1"/>
  <c r="K33" i="30"/>
  <c r="C41" i="29" s="1"/>
  <c r="O41" i="29" s="1"/>
  <c r="E70" i="30"/>
  <c r="G70" i="30"/>
  <c r="F12" i="31"/>
  <c r="G20" i="29" s="1"/>
  <c r="O20" i="29" s="1"/>
  <c r="G12" i="31"/>
  <c r="H20" i="29" s="1"/>
  <c r="P20" i="29" s="1"/>
  <c r="T20" i="29" s="1"/>
  <c r="F51" i="31"/>
  <c r="G76" i="29" s="1"/>
  <c r="O76" i="29" s="1"/>
  <c r="G51" i="31"/>
  <c r="H76" i="29" s="1"/>
  <c r="P76" i="29" s="1"/>
  <c r="T76" i="29" s="1"/>
  <c r="G71" i="30"/>
  <c r="E71" i="30"/>
  <c r="F8" i="31"/>
  <c r="G16" i="29" s="1"/>
  <c r="O16" i="29" s="1"/>
  <c r="G8" i="31"/>
  <c r="H16" i="29" s="1"/>
  <c r="P16" i="29" s="1"/>
  <c r="T16" i="29" s="1"/>
  <c r="F66" i="31"/>
  <c r="G96" i="29" s="1"/>
  <c r="O96" i="29" s="1"/>
  <c r="G66" i="31"/>
  <c r="H96" i="29" s="1"/>
  <c r="P96" i="29" s="1"/>
  <c r="T96" i="29" s="1"/>
  <c r="K28" i="30"/>
  <c r="C36" i="29" s="1"/>
  <c r="L28" i="30"/>
  <c r="D36" i="29" s="1"/>
  <c r="H28" i="30"/>
  <c r="J8" i="30"/>
  <c r="F14" i="29" s="1"/>
  <c r="R14" i="29" s="1"/>
  <c r="T14" i="29" s="1"/>
  <c r="F8" i="30"/>
  <c r="H8" i="30" s="1"/>
  <c r="I8" i="30"/>
  <c r="E14" i="29" s="1"/>
  <c r="Q14" i="29" s="1"/>
  <c r="S14" i="29" s="1"/>
  <c r="F58" i="31"/>
  <c r="G88" i="29" s="1"/>
  <c r="O88" i="29" s="1"/>
  <c r="G58" i="31"/>
  <c r="H88" i="29" s="1"/>
  <c r="P88" i="29" s="1"/>
  <c r="T88" i="29" s="1"/>
  <c r="G32" i="31"/>
  <c r="H43" i="29" s="1"/>
  <c r="F32" i="31"/>
  <c r="G43" i="29" s="1"/>
  <c r="G53" i="31"/>
  <c r="H80" i="29" s="1"/>
  <c r="F53" i="31"/>
  <c r="G80" i="29" s="1"/>
  <c r="G64" i="31"/>
  <c r="H94" i="29" s="1"/>
  <c r="P94" i="29" s="1"/>
  <c r="T94" i="29" s="1"/>
  <c r="F64" i="31"/>
  <c r="G94" i="29" s="1"/>
  <c r="O94" i="29" s="1"/>
  <c r="L29" i="30"/>
  <c r="D37" i="29" s="1"/>
  <c r="K29" i="30"/>
  <c r="C37" i="29" s="1"/>
  <c r="O67" i="29"/>
  <c r="S64" i="29"/>
  <c r="J73" i="30"/>
  <c r="F92" i="29" s="1"/>
  <c r="R92" i="29" s="1"/>
  <c r="I73" i="30"/>
  <c r="E92" i="29" s="1"/>
  <c r="Q92" i="29" s="1"/>
  <c r="F73" i="30"/>
  <c r="H73" i="30" s="1"/>
  <c r="K60" i="30"/>
  <c r="C72" i="29" s="1"/>
  <c r="L60" i="30"/>
  <c r="D72" i="29" s="1"/>
  <c r="G47" i="32"/>
  <c r="L91" i="29" s="1"/>
  <c r="F47" i="32"/>
  <c r="K91" i="29" s="1"/>
  <c r="E66" i="30"/>
  <c r="G66" i="30"/>
  <c r="S47" i="29"/>
  <c r="J51" i="30"/>
  <c r="F62" i="29" s="1"/>
  <c r="R62" i="29" s="1"/>
  <c r="F51" i="30"/>
  <c r="H51" i="30" s="1"/>
  <c r="I51" i="30"/>
  <c r="E62" i="29" s="1"/>
  <c r="Q62" i="29" s="1"/>
  <c r="F41" i="31"/>
  <c r="G56" i="29" s="1"/>
  <c r="O56" i="29" s="1"/>
  <c r="G41" i="31"/>
  <c r="H56" i="29" s="1"/>
  <c r="P56" i="29" s="1"/>
  <c r="T56" i="29" s="1"/>
  <c r="L34" i="30"/>
  <c r="D43" i="29" s="1"/>
  <c r="K34" i="30"/>
  <c r="C43" i="29" s="1"/>
  <c r="F37" i="31"/>
  <c r="G51" i="29" s="1"/>
  <c r="G37" i="31"/>
  <c r="H51" i="29" s="1"/>
  <c r="G40" i="31"/>
  <c r="H54" i="29" s="1"/>
  <c r="F40" i="31"/>
  <c r="G54" i="29" s="1"/>
  <c r="F71" i="31"/>
  <c r="G101" i="29" s="1"/>
  <c r="O101" i="29" s="1"/>
  <c r="G71" i="31"/>
  <c r="H101" i="29" s="1"/>
  <c r="P101" i="29" s="1"/>
  <c r="T101" i="29" s="1"/>
  <c r="G65" i="31"/>
  <c r="H95" i="29" s="1"/>
  <c r="P95" i="29" s="1"/>
  <c r="T95" i="29" s="1"/>
  <c r="F65" i="31"/>
  <c r="G95" i="29" s="1"/>
  <c r="O95" i="29" s="1"/>
  <c r="I33" i="30"/>
  <c r="E41" i="29" s="1"/>
  <c r="Q41" i="29" s="1"/>
  <c r="J33" i="30"/>
  <c r="F41" i="29" s="1"/>
  <c r="R41" i="29" s="1"/>
  <c r="F33" i="30"/>
  <c r="H33" i="30" s="1"/>
  <c r="F23" i="31"/>
  <c r="G33" i="29" s="1"/>
  <c r="G23" i="31"/>
  <c r="H33" i="29" s="1"/>
  <c r="L43" i="30"/>
  <c r="D54" i="29" s="1"/>
  <c r="K43" i="30"/>
  <c r="C54" i="29" s="1"/>
  <c r="H43" i="30"/>
  <c r="J63" i="30"/>
  <c r="F78" i="29" s="1"/>
  <c r="R78" i="29" s="1"/>
  <c r="I63" i="30"/>
  <c r="E78" i="29" s="1"/>
  <c r="Q78" i="29" s="1"/>
  <c r="F63" i="30"/>
  <c r="H63" i="30" s="1"/>
  <c r="F67" i="31"/>
  <c r="G97" i="29" s="1"/>
  <c r="O97" i="29" s="1"/>
  <c r="G67" i="31"/>
  <c r="H97" i="29" s="1"/>
  <c r="P97" i="29" s="1"/>
  <c r="T97" i="29" s="1"/>
  <c r="F13" i="31"/>
  <c r="G21" i="29" s="1"/>
  <c r="O21" i="29" s="1"/>
  <c r="G13" i="31"/>
  <c r="H21" i="29" s="1"/>
  <c r="P21" i="29" s="1"/>
  <c r="T21" i="29" s="1"/>
  <c r="L9" i="30"/>
  <c r="D15" i="29" s="1"/>
  <c r="P15" i="29" s="1"/>
  <c r="K9" i="30"/>
  <c r="C15" i="29" s="1"/>
  <c r="O15" i="29" s="1"/>
  <c r="S31" i="29"/>
  <c r="K40" i="30"/>
  <c r="C51" i="29" s="1"/>
  <c r="H40" i="30"/>
  <c r="L40" i="30"/>
  <c r="D51" i="29" s="1"/>
  <c r="L51" i="30"/>
  <c r="D62" i="29" s="1"/>
  <c r="P62" i="29" s="1"/>
  <c r="K51" i="30"/>
  <c r="C62" i="29" s="1"/>
  <c r="O62" i="29" s="1"/>
  <c r="K64" i="30"/>
  <c r="C80" i="29" s="1"/>
  <c r="H64" i="30"/>
  <c r="L64" i="30"/>
  <c r="D80" i="29" s="1"/>
  <c r="G49" i="31"/>
  <c r="H72" i="29" s="1"/>
  <c r="F49" i="31"/>
  <c r="G72" i="29" s="1"/>
  <c r="F6" i="31"/>
  <c r="G12" i="29" s="1"/>
  <c r="O12" i="29" s="1"/>
  <c r="G6" i="31"/>
  <c r="H12" i="29" s="1"/>
  <c r="P12" i="29" s="1"/>
  <c r="T12" i="29" s="1"/>
  <c r="K35" i="30"/>
  <c r="C44" i="29" s="1"/>
  <c r="O44" i="29" s="1"/>
  <c r="H35" i="30"/>
  <c r="L35" i="30"/>
  <c r="D44" i="29" s="1"/>
  <c r="P44" i="29" s="1"/>
  <c r="T44" i="29" s="1"/>
  <c r="L59" i="30"/>
  <c r="D71" i="29" s="1"/>
  <c r="K59" i="30"/>
  <c r="C71" i="29" s="1"/>
  <c r="H59" i="30"/>
  <c r="G53" i="32"/>
  <c r="L102" i="29" s="1"/>
  <c r="P102" i="29" s="1"/>
  <c r="T102" i="29" s="1"/>
  <c r="F53" i="32"/>
  <c r="K102" i="29" s="1"/>
  <c r="O102" i="29" s="1"/>
  <c r="I55" i="30"/>
  <c r="E66" i="29" s="1"/>
  <c r="Q66" i="29" s="1"/>
  <c r="F55" i="30"/>
  <c r="H55" i="30" s="1"/>
  <c r="J55" i="30"/>
  <c r="F66" i="29" s="1"/>
  <c r="R66" i="29" s="1"/>
  <c r="T66" i="29" s="1"/>
  <c r="J60" i="30"/>
  <c r="F72" i="29" s="1"/>
  <c r="R72" i="29" s="1"/>
  <c r="I60" i="30"/>
  <c r="E72" i="29" s="1"/>
  <c r="Q72" i="29" s="1"/>
  <c r="F60" i="30"/>
  <c r="H60" i="30" s="1"/>
  <c r="S79" i="29"/>
  <c r="L21" i="30"/>
  <c r="D29" i="29" s="1"/>
  <c r="K21" i="30"/>
  <c r="C29" i="29" s="1"/>
  <c r="H21" i="30"/>
  <c r="F39" i="31"/>
  <c r="G53" i="29" s="1"/>
  <c r="O53" i="29" s="1"/>
  <c r="G39" i="31"/>
  <c r="H53" i="29" s="1"/>
  <c r="P53" i="29" s="1"/>
  <c r="T53" i="29" s="1"/>
  <c r="F59" i="31"/>
  <c r="G89" i="29" s="1"/>
  <c r="O89" i="29" s="1"/>
  <c r="G59" i="31"/>
  <c r="H89" i="29" s="1"/>
  <c r="P89" i="29" s="1"/>
  <c r="T89" i="29" s="1"/>
  <c r="G20" i="31"/>
  <c r="H29" i="29" s="1"/>
  <c r="F20" i="31"/>
  <c r="G29" i="29" s="1"/>
  <c r="O46" i="29"/>
  <c r="T30" i="29"/>
  <c r="T64" i="29"/>
  <c r="J9" i="30"/>
  <c r="F15" i="29" s="1"/>
  <c r="R15" i="29" s="1"/>
  <c r="I9" i="30"/>
  <c r="E15" i="29" s="1"/>
  <c r="Q15" i="29" s="1"/>
  <c r="F9" i="30"/>
  <c r="H9" i="30" s="1"/>
  <c r="J61" i="30"/>
  <c r="F75" i="29" s="1"/>
  <c r="R75" i="29" s="1"/>
  <c r="I61" i="30"/>
  <c r="E75" i="29" s="1"/>
  <c r="Q75" i="29" s="1"/>
  <c r="F61" i="30"/>
  <c r="H61" i="30" s="1"/>
  <c r="F62" i="31"/>
  <c r="G92" i="29" s="1"/>
  <c r="O92" i="29" s="1"/>
  <c r="G62" i="31"/>
  <c r="H92" i="29" s="1"/>
  <c r="P92" i="29" s="1"/>
  <c r="G49" i="32"/>
  <c r="L93" i="29" s="1"/>
  <c r="F49" i="32"/>
  <c r="K93" i="29" s="1"/>
  <c r="J50" i="30"/>
  <c r="F61" i="29" s="1"/>
  <c r="R61" i="29" s="1"/>
  <c r="T61" i="29" s="1"/>
  <c r="F50" i="30"/>
  <c r="H50" i="30" s="1"/>
  <c r="I50" i="30"/>
  <c r="E61" i="29" s="1"/>
  <c r="Q61" i="29" s="1"/>
  <c r="H47" i="30"/>
  <c r="L47" i="30"/>
  <c r="D58" i="29" s="1"/>
  <c r="P58" i="29" s="1"/>
  <c r="T58" i="29" s="1"/>
  <c r="K47" i="30"/>
  <c r="C58" i="29" s="1"/>
  <c r="O58" i="29" s="1"/>
  <c r="F47" i="31"/>
  <c r="G70" i="29" s="1"/>
  <c r="G47" i="31"/>
  <c r="H70" i="29" s="1"/>
  <c r="K12" i="30"/>
  <c r="C18" i="29" s="1"/>
  <c r="H12" i="30"/>
  <c r="L12" i="30"/>
  <c r="D18" i="29" s="1"/>
  <c r="F21" i="31"/>
  <c r="G21" i="31"/>
  <c r="H32" i="29" s="1"/>
  <c r="G68" i="31"/>
  <c r="H98" i="29" s="1"/>
  <c r="P98" i="29" s="1"/>
  <c r="T98" i="29" s="1"/>
  <c r="F68" i="31"/>
  <c r="G98" i="29" s="1"/>
  <c r="O98" i="29" s="1"/>
  <c r="G28" i="31"/>
  <c r="H38" i="29" s="1"/>
  <c r="P38" i="29" s="1"/>
  <c r="T38" i="29" s="1"/>
  <c r="F28" i="31"/>
  <c r="G38" i="29" s="1"/>
  <c r="O38" i="29" s="1"/>
  <c r="L49" i="30"/>
  <c r="D60" i="29" s="1"/>
  <c r="P60" i="29" s="1"/>
  <c r="K49" i="30"/>
  <c r="C60" i="29" s="1"/>
  <c r="O60" i="29" s="1"/>
  <c r="T31" i="29"/>
  <c r="F27" i="31"/>
  <c r="G37" i="29" s="1"/>
  <c r="G27" i="31"/>
  <c r="H37" i="29" s="1"/>
  <c r="L25" i="30"/>
  <c r="D33" i="29" s="1"/>
  <c r="H25" i="30"/>
  <c r="K25" i="30"/>
  <c r="C33" i="29" s="1"/>
  <c r="G52" i="31"/>
  <c r="H77" i="29" s="1"/>
  <c r="F52" i="31"/>
  <c r="G77" i="29" s="1"/>
  <c r="F18" i="31"/>
  <c r="G26" i="29" s="1"/>
  <c r="O26" i="29" s="1"/>
  <c r="G18" i="31"/>
  <c r="H26" i="29" s="1"/>
  <c r="P26" i="29" s="1"/>
  <c r="T26" i="29" s="1"/>
  <c r="G36" i="31"/>
  <c r="H48" i="29" s="1"/>
  <c r="P48" i="29" s="1"/>
  <c r="T48" i="29" s="1"/>
  <c r="F36" i="31"/>
  <c r="G48" i="29" s="1"/>
  <c r="O48" i="29" s="1"/>
  <c r="F49" i="30"/>
  <c r="H49" i="30" s="1"/>
  <c r="J49" i="30"/>
  <c r="F60" i="29" s="1"/>
  <c r="R60" i="29" s="1"/>
  <c r="I49" i="30"/>
  <c r="E60" i="29" s="1"/>
  <c r="Q60" i="29" s="1"/>
  <c r="O17" i="29"/>
  <c r="F15" i="31"/>
  <c r="G23" i="29" s="1"/>
  <c r="O23" i="29" s="1"/>
  <c r="G15" i="31"/>
  <c r="H23" i="29" s="1"/>
  <c r="P23" i="29" s="1"/>
  <c r="T23" i="29" s="1"/>
  <c r="F26" i="31"/>
  <c r="G36" i="29" s="1"/>
  <c r="G26" i="31"/>
  <c r="H36" i="29" s="1"/>
  <c r="G44" i="31"/>
  <c r="H59" i="29" s="1"/>
  <c r="F44" i="31"/>
  <c r="G59" i="29" s="1"/>
  <c r="P17" i="29"/>
  <c r="T17" i="29" s="1"/>
  <c r="J68" i="30"/>
  <c r="F84" i="29" s="1"/>
  <c r="R84" i="29" s="1"/>
  <c r="F68" i="30"/>
  <c r="H68" i="30" s="1"/>
  <c r="I68" i="30"/>
  <c r="E84" i="29" s="1"/>
  <c r="Q84" i="29" s="1"/>
  <c r="J69" i="30"/>
  <c r="F85" i="29" s="1"/>
  <c r="R85" i="29" s="1"/>
  <c r="I69" i="30"/>
  <c r="E85" i="29" s="1"/>
  <c r="Q85" i="29" s="1"/>
  <c r="F69" i="30"/>
  <c r="H69" i="30" s="1"/>
  <c r="F63" i="31"/>
  <c r="G93" i="29" s="1"/>
  <c r="G63" i="31"/>
  <c r="H93" i="29" s="1"/>
  <c r="F34" i="31"/>
  <c r="G45" i="29" s="1"/>
  <c r="O45" i="29" s="1"/>
  <c r="G34" i="31"/>
  <c r="H45" i="29" s="1"/>
  <c r="P45" i="29" s="1"/>
  <c r="T45" i="29" s="1"/>
  <c r="F54" i="31"/>
  <c r="G81" i="29" s="1"/>
  <c r="G54" i="31"/>
  <c r="H81" i="29" s="1"/>
  <c r="L65" i="30"/>
  <c r="D81" i="29" s="1"/>
  <c r="K65" i="30"/>
  <c r="C81" i="29" s="1"/>
  <c r="S30" i="29"/>
  <c r="L62" i="30"/>
  <c r="D77" i="29" s="1"/>
  <c r="K62" i="30"/>
  <c r="C77" i="29" s="1"/>
  <c r="C58" i="32"/>
  <c r="K68" i="30"/>
  <c r="C84" i="29" s="1"/>
  <c r="O84" i="29" s="1"/>
  <c r="L68" i="30"/>
  <c r="D84" i="29" s="1"/>
  <c r="P84" i="29" s="1"/>
  <c r="F65" i="30"/>
  <c r="H65" i="30" s="1"/>
  <c r="J65" i="30"/>
  <c r="F81" i="29" s="1"/>
  <c r="R81" i="29" s="1"/>
  <c r="I65" i="30"/>
  <c r="E81" i="29" s="1"/>
  <c r="Q81" i="29" s="1"/>
  <c r="I62" i="30"/>
  <c r="E77" i="29" s="1"/>
  <c r="Q77" i="29" s="1"/>
  <c r="F62" i="30"/>
  <c r="H62" i="30" s="1"/>
  <c r="J62" i="30"/>
  <c r="F77" i="29" s="1"/>
  <c r="R77" i="29" s="1"/>
  <c r="E58" i="32"/>
  <c r="G5" i="32"/>
  <c r="F5" i="32"/>
  <c r="P71" i="29" l="1"/>
  <c r="G32" i="29"/>
  <c r="O32" i="29" s="1"/>
  <c r="P19" i="29"/>
  <c r="T19" i="29" s="1"/>
  <c r="O19" i="29"/>
  <c r="S19" i="29" s="1"/>
  <c r="E74" i="30"/>
  <c r="F74" i="30" s="1"/>
  <c r="O33" i="29"/>
  <c r="S33" i="29" s="1"/>
  <c r="O18" i="29"/>
  <c r="S18" i="29" s="1"/>
  <c r="P57" i="29"/>
  <c r="T57" i="29" s="1"/>
  <c r="P93" i="29"/>
  <c r="T93" i="29" s="1"/>
  <c r="T83" i="29"/>
  <c r="P43" i="29"/>
  <c r="T43" i="29" s="1"/>
  <c r="T92" i="29"/>
  <c r="O52" i="29"/>
  <c r="P90" i="29"/>
  <c r="T90" i="29" s="1"/>
  <c r="O22" i="29"/>
  <c r="S22" i="29" s="1"/>
  <c r="T68" i="29"/>
  <c r="T62" i="29"/>
  <c r="P54" i="29"/>
  <c r="T54" i="29" s="1"/>
  <c r="O71" i="29"/>
  <c r="S71" i="29" s="1"/>
  <c r="T71" i="29"/>
  <c r="O43" i="29"/>
  <c r="S43" i="29" s="1"/>
  <c r="O37" i="29"/>
  <c r="S37" i="29" s="1"/>
  <c r="P52" i="29"/>
  <c r="T52" i="29" s="1"/>
  <c r="T50" i="29"/>
  <c r="O77" i="29"/>
  <c r="S77" i="29" s="1"/>
  <c r="T60" i="29"/>
  <c r="O80" i="29"/>
  <c r="S80" i="29" s="1"/>
  <c r="O99" i="29"/>
  <c r="S99" i="29" s="1"/>
  <c r="P22" i="29"/>
  <c r="T22" i="29" s="1"/>
  <c r="P99" i="29"/>
  <c r="T99" i="29" s="1"/>
  <c r="O51" i="29"/>
  <c r="S51" i="29" s="1"/>
  <c r="P33" i="29"/>
  <c r="T33" i="29" s="1"/>
  <c r="O36" i="29"/>
  <c r="S36" i="29" s="1"/>
  <c r="S83" i="29"/>
  <c r="S38" i="29"/>
  <c r="S21" i="29"/>
  <c r="S48" i="29"/>
  <c r="S45" i="29"/>
  <c r="S26" i="29"/>
  <c r="S92" i="29"/>
  <c r="S27" i="29"/>
  <c r="S58" i="29"/>
  <c r="P29" i="29"/>
  <c r="T29" i="29" s="1"/>
  <c r="S44" i="29"/>
  <c r="O54" i="29"/>
  <c r="I71" i="30"/>
  <c r="E87" i="29" s="1"/>
  <c r="Q87" i="29" s="1"/>
  <c r="F71" i="30"/>
  <c r="H71" i="30" s="1"/>
  <c r="J71" i="30"/>
  <c r="F87" i="29" s="1"/>
  <c r="R87" i="29" s="1"/>
  <c r="S61" i="29"/>
  <c r="O70" i="29"/>
  <c r="T78" i="29"/>
  <c r="S16" i="29"/>
  <c r="L71" i="30"/>
  <c r="D87" i="29" s="1"/>
  <c r="P87" i="29" s="1"/>
  <c r="K71" i="30"/>
  <c r="C87" i="29" s="1"/>
  <c r="O87" i="29" s="1"/>
  <c r="P77" i="29"/>
  <c r="T77" i="29" s="1"/>
  <c r="S15" i="29"/>
  <c r="P72" i="29"/>
  <c r="T72" i="29" s="1"/>
  <c r="S75" i="29"/>
  <c r="F58" i="32"/>
  <c r="K11" i="29"/>
  <c r="K104" i="29" s="1"/>
  <c r="S60" i="29"/>
  <c r="T15" i="29"/>
  <c r="T75" i="29"/>
  <c r="S39" i="29"/>
  <c r="T35" i="29"/>
  <c r="P70" i="29"/>
  <c r="T70" i="29" s="1"/>
  <c r="O72" i="29"/>
  <c r="S76" i="29"/>
  <c r="O57" i="29"/>
  <c r="S69" i="29"/>
  <c r="S63" i="29"/>
  <c r="S56" i="29"/>
  <c r="G58" i="32"/>
  <c r="L11" i="29"/>
  <c r="L104" i="29" s="1"/>
  <c r="S35" i="29"/>
  <c r="S12" i="29"/>
  <c r="S88" i="29"/>
  <c r="S20" i="29"/>
  <c r="S66" i="29"/>
  <c r="S52" i="29"/>
  <c r="S89" i="29"/>
  <c r="O81" i="29"/>
  <c r="S13" i="29"/>
  <c r="S98" i="29"/>
  <c r="P80" i="29"/>
  <c r="T80" i="29" s="1"/>
  <c r="K70" i="30"/>
  <c r="C86" i="29" s="1"/>
  <c r="O86" i="29" s="1"/>
  <c r="L70" i="30"/>
  <c r="D86" i="29" s="1"/>
  <c r="P86" i="29" s="1"/>
  <c r="S85" i="29"/>
  <c r="T84" i="29"/>
  <c r="S17" i="29"/>
  <c r="P81" i="29"/>
  <c r="T81" i="29" s="1"/>
  <c r="S40" i="29"/>
  <c r="S46" i="29"/>
  <c r="I70" i="30"/>
  <c r="E86" i="29" s="1"/>
  <c r="Q86" i="29" s="1"/>
  <c r="J70" i="30"/>
  <c r="F86" i="29" s="1"/>
  <c r="R86" i="29" s="1"/>
  <c r="F70" i="30"/>
  <c r="H70" i="30" s="1"/>
  <c r="T85" i="29"/>
  <c r="S50" i="29"/>
  <c r="S68" i="29"/>
  <c r="S100" i="29"/>
  <c r="C11" i="29"/>
  <c r="S97" i="29"/>
  <c r="S34" i="29"/>
  <c r="S41" i="29"/>
  <c r="P18" i="29"/>
  <c r="T18" i="29" s="1"/>
  <c r="S62" i="29"/>
  <c r="S53" i="29"/>
  <c r="S67" i="29"/>
  <c r="P36" i="29"/>
  <c r="T36" i="29" s="1"/>
  <c r="T41" i="29"/>
  <c r="D11" i="29"/>
  <c r="G74" i="30"/>
  <c r="P51" i="29"/>
  <c r="T51" i="29" s="1"/>
  <c r="T55" i="29"/>
  <c r="O90" i="29"/>
  <c r="E11" i="29"/>
  <c r="F5" i="31"/>
  <c r="E72" i="31"/>
  <c r="G5" i="31"/>
  <c r="S28" i="29"/>
  <c r="S95" i="29"/>
  <c r="S84" i="29"/>
  <c r="O93" i="29"/>
  <c r="L66" i="30"/>
  <c r="D82" i="29" s="1"/>
  <c r="P82" i="29" s="1"/>
  <c r="H66" i="30"/>
  <c r="K66" i="30"/>
  <c r="C82" i="29" s="1"/>
  <c r="O82" i="29" s="1"/>
  <c r="P37" i="29"/>
  <c r="T37" i="29" s="1"/>
  <c r="S96" i="29"/>
  <c r="O91" i="29"/>
  <c r="F11" i="29"/>
  <c r="S65" i="29"/>
  <c r="S102" i="29"/>
  <c r="S23" i="29"/>
  <c r="S101" i="29"/>
  <c r="I66" i="30"/>
  <c r="E82" i="29" s="1"/>
  <c r="Q82" i="29" s="1"/>
  <c r="J66" i="30"/>
  <c r="F82" i="29" s="1"/>
  <c r="R82" i="29" s="1"/>
  <c r="F66" i="30"/>
  <c r="S94" i="29"/>
  <c r="P91" i="29"/>
  <c r="T91" i="29" s="1"/>
  <c r="O59" i="29"/>
  <c r="S55" i="29"/>
  <c r="P32" i="29"/>
  <c r="T32" i="29" s="1"/>
  <c r="O29" i="29"/>
  <c r="P59" i="29"/>
  <c r="T59" i="29" s="1"/>
  <c r="S78" i="29"/>
  <c r="I74" i="30" l="1"/>
  <c r="T86" i="29"/>
  <c r="H74" i="30"/>
  <c r="J74" i="30"/>
  <c r="S86" i="29"/>
  <c r="S32" i="29"/>
  <c r="S70" i="29"/>
  <c r="F104" i="29"/>
  <c r="R11" i="29"/>
  <c r="R104" i="29" s="1"/>
  <c r="S91" i="29"/>
  <c r="D104" i="29"/>
  <c r="G72" i="31"/>
  <c r="H11" i="29"/>
  <c r="H104" i="29" s="1"/>
  <c r="L74" i="30"/>
  <c r="S57" i="29"/>
  <c r="C104" i="29"/>
  <c r="F72" i="31"/>
  <c r="G11" i="29"/>
  <c r="G104" i="29" s="1"/>
  <c r="E104" i="29"/>
  <c r="Q11" i="29"/>
  <c r="K74" i="30"/>
  <c r="S54" i="29"/>
  <c r="S72" i="29"/>
  <c r="T82" i="29"/>
  <c r="S87" i="29"/>
  <c r="S29" i="29"/>
  <c r="S81" i="29"/>
  <c r="S93" i="29"/>
  <c r="T87" i="29"/>
  <c r="S82" i="29"/>
  <c r="S59" i="29"/>
  <c r="S90" i="29"/>
  <c r="I75" i="30" l="1"/>
  <c r="K75" i="30"/>
  <c r="F73" i="31"/>
  <c r="P11" i="29"/>
  <c r="Q104" i="29"/>
  <c r="O11" i="29"/>
  <c r="P104" i="29"/>
  <c r="T11" i="29"/>
  <c r="T104" i="29" s="1"/>
  <c r="O104" i="29" l="1"/>
  <c r="S11" i="29"/>
  <c r="S104" i="29" l="1"/>
  <c r="AR155" i="28" l="1"/>
  <c r="AK155" i="28"/>
  <c r="AY154" i="28"/>
  <c r="BD154" i="28" s="1"/>
  <c r="AX154" i="28"/>
  <c r="BC154" i="28" s="1"/>
  <c r="AY153" i="28"/>
  <c r="BD153" i="28" s="1"/>
  <c r="AX153" i="28"/>
  <c r="BC153" i="28" s="1"/>
  <c r="AY152" i="28"/>
  <c r="BD152" i="28" s="1"/>
  <c r="AX152" i="28"/>
  <c r="BC152" i="28" s="1"/>
  <c r="AY151" i="28"/>
  <c r="BD151" i="28" s="1"/>
  <c r="AX151" i="28"/>
  <c r="BC151" i="28" s="1"/>
  <c r="AY150" i="28"/>
  <c r="BD150" i="28" s="1"/>
  <c r="AX150" i="28"/>
  <c r="BC150" i="28" s="1"/>
  <c r="AY149" i="28"/>
  <c r="BD149" i="28" s="1"/>
  <c r="AX149" i="28"/>
  <c r="BC149" i="28" s="1"/>
  <c r="AY148" i="28"/>
  <c r="BD148" i="28" s="1"/>
  <c r="AX148" i="28"/>
  <c r="BC148" i="28" s="1"/>
  <c r="AY147" i="28"/>
  <c r="BD147" i="28" s="1"/>
  <c r="AX147" i="28"/>
  <c r="BC147" i="28" s="1"/>
  <c r="AY146" i="28"/>
  <c r="BD146" i="28" s="1"/>
  <c r="AX146" i="28"/>
  <c r="BC146" i="28" s="1"/>
  <c r="AY145" i="28"/>
  <c r="BD145" i="28" s="1"/>
  <c r="AX145" i="28"/>
  <c r="BC145" i="28" s="1"/>
  <c r="AY144" i="28"/>
  <c r="BD144" i="28" s="1"/>
  <c r="AX144" i="28"/>
  <c r="BC144" i="28" s="1"/>
  <c r="AY143" i="28"/>
  <c r="BD143" i="28" s="1"/>
  <c r="AX143" i="28"/>
  <c r="BC143" i="28" s="1"/>
  <c r="AY142" i="28"/>
  <c r="BD142" i="28" s="1"/>
  <c r="AX142" i="28"/>
  <c r="BC142" i="28" s="1"/>
  <c r="AY141" i="28"/>
  <c r="BD141" i="28" s="1"/>
  <c r="AX141" i="28"/>
  <c r="BC141" i="28" s="1"/>
  <c r="BC140" i="28"/>
  <c r="AY140" i="28"/>
  <c r="BD140" i="28" s="1"/>
  <c r="AX140" i="28"/>
  <c r="AY139" i="28"/>
  <c r="BD139" i="28" s="1"/>
  <c r="AX139" i="28"/>
  <c r="BC139" i="28" s="1"/>
  <c r="AY138" i="28"/>
  <c r="BD138" i="28" s="1"/>
  <c r="AX138" i="28"/>
  <c r="BC138" i="28" s="1"/>
  <c r="AY137" i="28"/>
  <c r="BD137" i="28" s="1"/>
  <c r="AX137" i="28"/>
  <c r="BC137" i="28" s="1"/>
  <c r="AY136" i="28"/>
  <c r="BD136" i="28" s="1"/>
  <c r="AX136" i="28"/>
  <c r="BC136" i="28" s="1"/>
  <c r="AY135" i="28"/>
  <c r="BD135" i="28" s="1"/>
  <c r="AX135" i="28"/>
  <c r="BC135" i="28" s="1"/>
  <c r="AY134" i="28"/>
  <c r="BD134" i="28" s="1"/>
  <c r="AX134" i="28"/>
  <c r="BC134" i="28" s="1"/>
  <c r="AY133" i="28"/>
  <c r="BD133" i="28" s="1"/>
  <c r="AX133" i="28"/>
  <c r="BC133" i="28" s="1"/>
  <c r="AY132" i="28"/>
  <c r="BD132" i="28" s="1"/>
  <c r="AX132" i="28"/>
  <c r="BC132" i="28" s="1"/>
  <c r="AY131" i="28"/>
  <c r="BD131" i="28" s="1"/>
  <c r="AX131" i="28"/>
  <c r="BC131" i="28" s="1"/>
  <c r="BD130" i="28"/>
  <c r="AY130" i="28"/>
  <c r="AX130" i="28"/>
  <c r="BC130" i="28" s="1"/>
  <c r="AY129" i="28"/>
  <c r="BD129" i="28" s="1"/>
  <c r="AX129" i="28"/>
  <c r="BC129" i="28" s="1"/>
  <c r="AY128" i="28"/>
  <c r="BD128" i="28" s="1"/>
  <c r="AX128" i="28"/>
  <c r="BC128" i="28" s="1"/>
  <c r="BD127" i="28"/>
  <c r="AY127" i="28"/>
  <c r="AX127" i="28"/>
  <c r="BC127" i="28" s="1"/>
  <c r="AY126" i="28"/>
  <c r="BD126" i="28" s="1"/>
  <c r="AX126" i="28"/>
  <c r="BC126" i="28" s="1"/>
  <c r="AY125" i="28"/>
  <c r="BD125" i="28" s="1"/>
  <c r="AX125" i="28"/>
  <c r="BC125" i="28" s="1"/>
  <c r="AY124" i="28"/>
  <c r="BD124" i="28" s="1"/>
  <c r="AX124" i="28"/>
  <c r="BC124" i="28" s="1"/>
  <c r="AY123" i="28"/>
  <c r="BD123" i="28" s="1"/>
  <c r="AX123" i="28"/>
  <c r="BC123" i="28" s="1"/>
  <c r="AY122" i="28"/>
  <c r="BD122" i="28" s="1"/>
  <c r="AX122" i="28"/>
  <c r="BC122" i="28" s="1"/>
  <c r="AY121" i="28"/>
  <c r="BD121" i="28" s="1"/>
  <c r="AX121" i="28"/>
  <c r="BC121" i="28" s="1"/>
  <c r="AY120" i="28"/>
  <c r="BD120" i="28" s="1"/>
  <c r="AX120" i="28"/>
  <c r="BC120" i="28" s="1"/>
  <c r="AY119" i="28"/>
  <c r="BD119" i="28" s="1"/>
  <c r="AX119" i="28"/>
  <c r="BC119" i="28" s="1"/>
  <c r="AY118" i="28"/>
  <c r="BD118" i="28" s="1"/>
  <c r="AX118" i="28"/>
  <c r="BC118" i="28" s="1"/>
  <c r="AY117" i="28"/>
  <c r="BD117" i="28" s="1"/>
  <c r="AX117" i="28"/>
  <c r="BC117" i="28" s="1"/>
  <c r="AY116" i="28"/>
  <c r="BD116" i="28" s="1"/>
  <c r="AX116" i="28"/>
  <c r="BC116" i="28" s="1"/>
  <c r="AY115" i="28"/>
  <c r="BD115" i="28" s="1"/>
  <c r="AX115" i="28"/>
  <c r="BC115" i="28" s="1"/>
  <c r="AY114" i="28"/>
  <c r="BD114" i="28" s="1"/>
  <c r="AX114" i="28"/>
  <c r="BC114" i="28" s="1"/>
  <c r="BC113" i="28"/>
  <c r="AY113" i="28"/>
  <c r="BD113" i="28" s="1"/>
  <c r="AX113" i="28"/>
  <c r="AY112" i="28"/>
  <c r="BD112" i="28" s="1"/>
  <c r="AX112" i="28"/>
  <c r="BC112" i="28" s="1"/>
  <c r="AY111" i="28"/>
  <c r="BD111" i="28" s="1"/>
  <c r="AX111" i="28"/>
  <c r="BC111" i="28" s="1"/>
  <c r="AY110" i="28"/>
  <c r="BD110" i="28" s="1"/>
  <c r="AX110" i="28"/>
  <c r="BC110" i="28" s="1"/>
  <c r="AY109" i="28"/>
  <c r="BD109" i="28" s="1"/>
  <c r="AX109" i="28"/>
  <c r="BC109" i="28" s="1"/>
  <c r="AY108" i="28"/>
  <c r="BD108" i="28" s="1"/>
  <c r="AX108" i="28"/>
  <c r="BC108" i="28" s="1"/>
  <c r="AY107" i="28"/>
  <c r="BD107" i="28" s="1"/>
  <c r="AX107" i="28"/>
  <c r="BC107" i="28" s="1"/>
  <c r="AY106" i="28"/>
  <c r="BD106" i="28" s="1"/>
  <c r="AX106" i="28"/>
  <c r="BC106" i="28" s="1"/>
  <c r="AY105" i="28"/>
  <c r="BD105" i="28" s="1"/>
  <c r="AX105" i="28"/>
  <c r="BC105" i="28" s="1"/>
  <c r="AY104" i="28"/>
  <c r="BD104" i="28" s="1"/>
  <c r="AX104" i="28"/>
  <c r="BC104" i="28" s="1"/>
  <c r="AY103" i="28"/>
  <c r="BD103" i="28" s="1"/>
  <c r="AX103" i="28"/>
  <c r="BC103" i="28" s="1"/>
  <c r="BC102" i="28"/>
  <c r="AY102" i="28"/>
  <c r="BD102" i="28" s="1"/>
  <c r="AX102" i="28"/>
  <c r="AY101" i="28"/>
  <c r="BD101" i="28" s="1"/>
  <c r="AX101" i="28"/>
  <c r="BC101" i="28" s="1"/>
  <c r="AY100" i="28"/>
  <c r="BD100" i="28" s="1"/>
  <c r="AX100" i="28"/>
  <c r="BC100" i="28" s="1"/>
  <c r="AY99" i="28"/>
  <c r="BD99" i="28" s="1"/>
  <c r="AX99" i="28"/>
  <c r="BC99" i="28" s="1"/>
  <c r="AY98" i="28"/>
  <c r="BD98" i="28" s="1"/>
  <c r="AX98" i="28"/>
  <c r="BC98" i="28" s="1"/>
  <c r="AY97" i="28"/>
  <c r="BD97" i="28" s="1"/>
  <c r="AX97" i="28"/>
  <c r="BC97" i="28" s="1"/>
  <c r="AY96" i="28"/>
  <c r="BD96" i="28" s="1"/>
  <c r="AX96" i="28"/>
  <c r="BC96" i="28" s="1"/>
  <c r="AY95" i="28"/>
  <c r="BD95" i="28" s="1"/>
  <c r="AX95" i="28"/>
  <c r="BC95" i="28" s="1"/>
  <c r="AY94" i="28"/>
  <c r="BD94" i="28" s="1"/>
  <c r="AX94" i="28"/>
  <c r="BC94" i="28" s="1"/>
  <c r="AY93" i="28"/>
  <c r="BD93" i="28" s="1"/>
  <c r="AX93" i="28"/>
  <c r="BC93" i="28" s="1"/>
  <c r="AY92" i="28"/>
  <c r="BD92" i="28" s="1"/>
  <c r="AX92" i="28"/>
  <c r="BC92" i="28" s="1"/>
  <c r="AY91" i="28"/>
  <c r="BD91" i="28" s="1"/>
  <c r="AX91" i="28"/>
  <c r="BC91" i="28" s="1"/>
  <c r="AY90" i="28"/>
  <c r="BD90" i="28" s="1"/>
  <c r="AX90" i="28"/>
  <c r="BC90" i="28" s="1"/>
  <c r="AY89" i="28"/>
  <c r="BD89" i="28" s="1"/>
  <c r="AX89" i="28"/>
  <c r="BC89" i="28" s="1"/>
  <c r="AY88" i="28"/>
  <c r="BD88" i="28" s="1"/>
  <c r="AX88" i="28"/>
  <c r="BC88" i="28" s="1"/>
  <c r="AY87" i="28"/>
  <c r="BD87" i="28" s="1"/>
  <c r="AX87" i="28"/>
  <c r="BC87" i="28" s="1"/>
  <c r="AY86" i="28"/>
  <c r="BD86" i="28" s="1"/>
  <c r="AX86" i="28"/>
  <c r="BC86" i="28" s="1"/>
  <c r="AY85" i="28"/>
  <c r="BD85" i="28" s="1"/>
  <c r="AX85" i="28"/>
  <c r="BC85" i="28" s="1"/>
  <c r="AY84" i="28"/>
  <c r="BD84" i="28" s="1"/>
  <c r="AX84" i="28"/>
  <c r="BC84" i="28" s="1"/>
  <c r="AY83" i="28"/>
  <c r="BD83" i="28" s="1"/>
  <c r="AX83" i="28"/>
  <c r="BC83" i="28" s="1"/>
  <c r="AY82" i="28"/>
  <c r="BD82" i="28" s="1"/>
  <c r="AX82" i="28"/>
  <c r="BC82" i="28" s="1"/>
  <c r="BC81" i="28"/>
  <c r="AY81" i="28"/>
  <c r="BD81" i="28" s="1"/>
  <c r="AX81" i="28"/>
  <c r="AY80" i="28"/>
  <c r="BD80" i="28" s="1"/>
  <c r="AX80" i="28"/>
  <c r="BC80" i="28" s="1"/>
  <c r="AY79" i="28"/>
  <c r="BD79" i="28" s="1"/>
  <c r="AX79" i="28"/>
  <c r="BC79" i="28" s="1"/>
  <c r="AN78" i="28"/>
  <c r="AS78" i="28" s="1"/>
  <c r="AO74" i="28"/>
  <c r="AN74" i="28"/>
  <c r="AG74" i="28"/>
  <c r="AH74" i="28"/>
  <c r="AJ155" i="28" s="1"/>
  <c r="AY73" i="28"/>
  <c r="BD73" i="28" s="1"/>
  <c r="AX73" i="28"/>
  <c r="BC73" i="28" s="1"/>
  <c r="AY72" i="28"/>
  <c r="BD72" i="28" s="1"/>
  <c r="AX72" i="28"/>
  <c r="BC72" i="28" s="1"/>
  <c r="AY71" i="28"/>
  <c r="BD71" i="28" s="1"/>
  <c r="AX71" i="28"/>
  <c r="BC71" i="28" s="1"/>
  <c r="AY70" i="28"/>
  <c r="BD70" i="28" s="1"/>
  <c r="AX70" i="28"/>
  <c r="BC70" i="28" s="1"/>
  <c r="AY69" i="28"/>
  <c r="BD69" i="28" s="1"/>
  <c r="AX69" i="28"/>
  <c r="BC69" i="28" s="1"/>
  <c r="AY68" i="28"/>
  <c r="BD68" i="28" s="1"/>
  <c r="AX68" i="28"/>
  <c r="BC68" i="28" s="1"/>
  <c r="AY67" i="28"/>
  <c r="BD67" i="28" s="1"/>
  <c r="AX67" i="28"/>
  <c r="BC67" i="28" s="1"/>
  <c r="AY66" i="28"/>
  <c r="BD66" i="28" s="1"/>
  <c r="AX66" i="28"/>
  <c r="BC66" i="28" s="1"/>
  <c r="AY65" i="28"/>
  <c r="BD65" i="28" s="1"/>
  <c r="AX65" i="28"/>
  <c r="BC65" i="28" s="1"/>
  <c r="AY64" i="28"/>
  <c r="BD64" i="28" s="1"/>
  <c r="AX64" i="28"/>
  <c r="BC64" i="28" s="1"/>
  <c r="AY63" i="28"/>
  <c r="BD63" i="28" s="1"/>
  <c r="AX63" i="28"/>
  <c r="BC63" i="28" s="1"/>
  <c r="AY62" i="28"/>
  <c r="BD62" i="28" s="1"/>
  <c r="AX62" i="28"/>
  <c r="BC62" i="28" s="1"/>
  <c r="AY61" i="28"/>
  <c r="BD61" i="28" s="1"/>
  <c r="AX61" i="28"/>
  <c r="BC61" i="28" s="1"/>
  <c r="AY60" i="28"/>
  <c r="BD60" i="28" s="1"/>
  <c r="AX60" i="28"/>
  <c r="BC60" i="28" s="1"/>
  <c r="AY59" i="28"/>
  <c r="BD59" i="28" s="1"/>
  <c r="AX59" i="28"/>
  <c r="BC59" i="28" s="1"/>
  <c r="AY58" i="28"/>
  <c r="BD58" i="28" s="1"/>
  <c r="AX58" i="28"/>
  <c r="BC58" i="28" s="1"/>
  <c r="AY57" i="28"/>
  <c r="BD57" i="28" s="1"/>
  <c r="AX57" i="28"/>
  <c r="BC57" i="28" s="1"/>
  <c r="AY56" i="28"/>
  <c r="BD56" i="28" s="1"/>
  <c r="AX56" i="28"/>
  <c r="BC56" i="28" s="1"/>
  <c r="AY55" i="28"/>
  <c r="BD55" i="28" s="1"/>
  <c r="AX55" i="28"/>
  <c r="BC55" i="28" s="1"/>
  <c r="AY54" i="28"/>
  <c r="BD54" i="28" s="1"/>
  <c r="AX54" i="28"/>
  <c r="BC54" i="28" s="1"/>
  <c r="AY53" i="28"/>
  <c r="BD53" i="28" s="1"/>
  <c r="AX53" i="28"/>
  <c r="BC53" i="28" s="1"/>
  <c r="AY52" i="28"/>
  <c r="BD52" i="28" s="1"/>
  <c r="AX52" i="28"/>
  <c r="BC52" i="28" s="1"/>
  <c r="AY51" i="28"/>
  <c r="BD51" i="28" s="1"/>
  <c r="AX51" i="28"/>
  <c r="BC51" i="28" s="1"/>
  <c r="AY50" i="28"/>
  <c r="BD50" i="28" s="1"/>
  <c r="AX50" i="28"/>
  <c r="BC50" i="28" s="1"/>
  <c r="AY49" i="28"/>
  <c r="BD49" i="28" s="1"/>
  <c r="AX49" i="28"/>
  <c r="BC49" i="28" s="1"/>
  <c r="AY48" i="28"/>
  <c r="BD48" i="28" s="1"/>
  <c r="AX48" i="28"/>
  <c r="BC48" i="28" s="1"/>
  <c r="AY47" i="28"/>
  <c r="BD47" i="28" s="1"/>
  <c r="AX47" i="28"/>
  <c r="BC47" i="28" s="1"/>
  <c r="AY46" i="28"/>
  <c r="BD46" i="28" s="1"/>
  <c r="AX46" i="28"/>
  <c r="BC46" i="28" s="1"/>
  <c r="AY45" i="28"/>
  <c r="BD45" i="28" s="1"/>
  <c r="AX45" i="28"/>
  <c r="BC45" i="28" s="1"/>
  <c r="AY44" i="28"/>
  <c r="BD44" i="28" s="1"/>
  <c r="AX44" i="28"/>
  <c r="BC44" i="28" s="1"/>
  <c r="AY43" i="28"/>
  <c r="BD43" i="28" s="1"/>
  <c r="AX43" i="28"/>
  <c r="BC43" i="28" s="1"/>
  <c r="AY42" i="28"/>
  <c r="BD42" i="28" s="1"/>
  <c r="AX42" i="28"/>
  <c r="BC42" i="28" s="1"/>
  <c r="AY41" i="28"/>
  <c r="BD41" i="28" s="1"/>
  <c r="AX41" i="28"/>
  <c r="BC41" i="28" s="1"/>
  <c r="AY40" i="28"/>
  <c r="BD40" i="28" s="1"/>
  <c r="AX40" i="28"/>
  <c r="BC40" i="28" s="1"/>
  <c r="AY39" i="28"/>
  <c r="BD39" i="28" s="1"/>
  <c r="AX39" i="28"/>
  <c r="BC39" i="28" s="1"/>
  <c r="AY38" i="28"/>
  <c r="BD38" i="28" s="1"/>
  <c r="AX38" i="28"/>
  <c r="BC38" i="28" s="1"/>
  <c r="AY37" i="28"/>
  <c r="BD37" i="28" s="1"/>
  <c r="AX37" i="28"/>
  <c r="BC37" i="28" s="1"/>
  <c r="AY36" i="28"/>
  <c r="BD36" i="28" s="1"/>
  <c r="AX36" i="28"/>
  <c r="BC36" i="28" s="1"/>
  <c r="AY35" i="28"/>
  <c r="BD35" i="28" s="1"/>
  <c r="AX35" i="28"/>
  <c r="BC35" i="28" s="1"/>
  <c r="AY34" i="28"/>
  <c r="BD34" i="28" s="1"/>
  <c r="AX34" i="28"/>
  <c r="BC34" i="28" s="1"/>
  <c r="AY33" i="28"/>
  <c r="BD33" i="28" s="1"/>
  <c r="AX33" i="28"/>
  <c r="BC33" i="28" s="1"/>
  <c r="AY32" i="28"/>
  <c r="BD32" i="28" s="1"/>
  <c r="AX32" i="28"/>
  <c r="BC32" i="28" s="1"/>
  <c r="AY31" i="28"/>
  <c r="BD31" i="28" s="1"/>
  <c r="AX31" i="28"/>
  <c r="BC31" i="28" s="1"/>
  <c r="AY30" i="28"/>
  <c r="BD30" i="28" s="1"/>
  <c r="AX30" i="28"/>
  <c r="BC30" i="28" s="1"/>
  <c r="AY29" i="28"/>
  <c r="BD29" i="28" s="1"/>
  <c r="AX29" i="28"/>
  <c r="BC29" i="28" s="1"/>
  <c r="AY28" i="28"/>
  <c r="BD28" i="28" s="1"/>
  <c r="AX28" i="28"/>
  <c r="BC28" i="28" s="1"/>
  <c r="AY27" i="28"/>
  <c r="BD27" i="28" s="1"/>
  <c r="AX27" i="28"/>
  <c r="BC27" i="28" s="1"/>
  <c r="AY26" i="28"/>
  <c r="BD26" i="28" s="1"/>
  <c r="AX26" i="28"/>
  <c r="BC26" i="28" s="1"/>
  <c r="AL155" i="28"/>
  <c r="AY24" i="28"/>
  <c r="BD24" i="28" s="1"/>
  <c r="AX24" i="28"/>
  <c r="BC24" i="28" s="1"/>
  <c r="AY23" i="28"/>
  <c r="BD23" i="28" s="1"/>
  <c r="AX23" i="28"/>
  <c r="BC23" i="28" s="1"/>
  <c r="AY22" i="28"/>
  <c r="BD22" i="28" s="1"/>
  <c r="AX22" i="28"/>
  <c r="BC22" i="28" s="1"/>
  <c r="AY21" i="28"/>
  <c r="BD21" i="28" s="1"/>
  <c r="AX21" i="28"/>
  <c r="BC21" i="28" s="1"/>
  <c r="AY20" i="28"/>
  <c r="BD20" i="28" s="1"/>
  <c r="AX20" i="28"/>
  <c r="BC20" i="28" s="1"/>
  <c r="AY19" i="28"/>
  <c r="BD19" i="28" s="1"/>
  <c r="AX19" i="28"/>
  <c r="BC19" i="28" s="1"/>
  <c r="AY18" i="28"/>
  <c r="BD18" i="28" s="1"/>
  <c r="AX18" i="28"/>
  <c r="BC18" i="28" s="1"/>
  <c r="AY17" i="28"/>
  <c r="BD17" i="28" s="1"/>
  <c r="AX17" i="28"/>
  <c r="BC17" i="28" s="1"/>
  <c r="AY16" i="28"/>
  <c r="BD16" i="28" s="1"/>
  <c r="AX16" i="28"/>
  <c r="BC16" i="28" s="1"/>
  <c r="AY15" i="28"/>
  <c r="BD15" i="28" s="1"/>
  <c r="AX15" i="28"/>
  <c r="BC15" i="28" s="1"/>
  <c r="AY14" i="28"/>
  <c r="BD14" i="28" s="1"/>
  <c r="AX14" i="28"/>
  <c r="BC14" i="28" s="1"/>
  <c r="AY13" i="28"/>
  <c r="BD13" i="28" s="1"/>
  <c r="AX13" i="28"/>
  <c r="BC13" i="28" s="1"/>
  <c r="AY12" i="28"/>
  <c r="BD12" i="28" s="1"/>
  <c r="AX12" i="28"/>
  <c r="BC12" i="28" s="1"/>
  <c r="AY11" i="28"/>
  <c r="BD11" i="28" s="1"/>
  <c r="AX11" i="28"/>
  <c r="BC11" i="28" s="1"/>
  <c r="BD10" i="28"/>
  <c r="AY10" i="28"/>
  <c r="AX10" i="28"/>
  <c r="BC10" i="28" s="1"/>
  <c r="AY9" i="28"/>
  <c r="BD9" i="28" s="1"/>
  <c r="AX9" i="28"/>
  <c r="BC9" i="28" s="1"/>
  <c r="AY8" i="28"/>
  <c r="BD8" i="28" s="1"/>
  <c r="AX8" i="28"/>
  <c r="BC8" i="28" s="1"/>
  <c r="AY7" i="28"/>
  <c r="BD7" i="28" s="1"/>
  <c r="AX7" i="28"/>
  <c r="BC7" i="28" s="1"/>
  <c r="AY6" i="28"/>
  <c r="BD6" i="28" s="1"/>
  <c r="AX6" i="28"/>
  <c r="AN152" i="27"/>
  <c r="AJ71" i="27"/>
  <c r="O12" i="27" l="1"/>
  <c r="O42" i="27"/>
  <c r="N30" i="27"/>
  <c r="E152" i="27"/>
  <c r="N27" i="27"/>
  <c r="U152" i="27"/>
  <c r="N14" i="27"/>
  <c r="N17" i="27"/>
  <c r="N29" i="27"/>
  <c r="T152" i="27"/>
  <c r="N38" i="27"/>
  <c r="O22" i="27"/>
  <c r="F13" i="27"/>
  <c r="N72" i="27"/>
  <c r="N76" i="27"/>
  <c r="O76" i="27"/>
  <c r="N132" i="27"/>
  <c r="E153" i="27"/>
  <c r="G24" i="27" s="1"/>
  <c r="D152" i="27"/>
  <c r="N91" i="27"/>
  <c r="O93" i="27"/>
  <c r="N112" i="27"/>
  <c r="O114" i="27"/>
  <c r="AO152" i="27"/>
  <c r="AP153" i="27"/>
  <c r="O68" i="27"/>
  <c r="AQ72" i="27"/>
  <c r="AW72" i="27" s="1"/>
  <c r="AX75" i="28" s="1"/>
  <c r="N141" i="27"/>
  <c r="AP152" i="27"/>
  <c r="N28" i="27"/>
  <c r="AQ22" i="27"/>
  <c r="N65" i="27"/>
  <c r="AM152" i="27"/>
  <c r="N68" i="27"/>
  <c r="N121" i="27"/>
  <c r="N36" i="27"/>
  <c r="N53" i="27"/>
  <c r="M153" i="27"/>
  <c r="O46" i="27" s="1"/>
  <c r="L152" i="27"/>
  <c r="O53" i="27"/>
  <c r="N62" i="27"/>
  <c r="O86" i="27"/>
  <c r="O88" i="27"/>
  <c r="F148" i="27"/>
  <c r="M152" i="27"/>
  <c r="AR71" i="27"/>
  <c r="AX71" i="27" s="1"/>
  <c r="AY74" i="28" s="1"/>
  <c r="O90" i="27"/>
  <c r="N96" i="27"/>
  <c r="O98" i="27"/>
  <c r="F111" i="27"/>
  <c r="O3" i="27"/>
  <c r="O58" i="27"/>
  <c r="N64" i="27"/>
  <c r="O81" i="27"/>
  <c r="N129" i="27"/>
  <c r="O146" i="27"/>
  <c r="O64" i="27"/>
  <c r="N32" i="27"/>
  <c r="F55" i="27"/>
  <c r="N71" i="27"/>
  <c r="N87" i="27"/>
  <c r="O92" i="27"/>
  <c r="N133" i="27"/>
  <c r="AI71" i="27"/>
  <c r="N80" i="27"/>
  <c r="G135" i="27"/>
  <c r="AO76" i="28"/>
  <c r="AT76" i="28" s="1"/>
  <c r="AN25" i="28"/>
  <c r="AQ75" i="27"/>
  <c r="AW75" i="27" s="1"/>
  <c r="AX78" i="28" s="1"/>
  <c r="BC78" i="28" s="1"/>
  <c r="F89" i="27"/>
  <c r="G94" i="27"/>
  <c r="O95" i="27"/>
  <c r="F97" i="27"/>
  <c r="N101" i="27"/>
  <c r="N104" i="27"/>
  <c r="N137" i="27"/>
  <c r="O145" i="27"/>
  <c r="N44" i="27"/>
  <c r="AQ71" i="27"/>
  <c r="F77" i="27"/>
  <c r="O85" i="27"/>
  <c r="F112" i="27"/>
  <c r="O118" i="27"/>
  <c r="N142" i="27"/>
  <c r="G147" i="27"/>
  <c r="N61" i="27"/>
  <c r="O70" i="27"/>
  <c r="N147" i="27"/>
  <c r="O62" i="27"/>
  <c r="O66" i="27"/>
  <c r="O69" i="27"/>
  <c r="F129" i="27"/>
  <c r="O89" i="27"/>
  <c r="F96" i="27"/>
  <c r="G114" i="27"/>
  <c r="N109" i="27"/>
  <c r="G132" i="27"/>
  <c r="G142" i="27"/>
  <c r="F146" i="27"/>
  <c r="O150" i="27"/>
  <c r="N105" i="27"/>
  <c r="F115" i="27"/>
  <c r="N117" i="27"/>
  <c r="G122" i="27"/>
  <c r="F135" i="27"/>
  <c r="G141" i="27"/>
  <c r="F87" i="27"/>
  <c r="F139" i="27"/>
  <c r="N125" i="27"/>
  <c r="N151" i="27"/>
  <c r="F107" i="27"/>
  <c r="N113" i="27"/>
  <c r="O140" i="27"/>
  <c r="N148" i="27"/>
  <c r="BC6" i="28"/>
  <c r="AM155" i="28"/>
  <c r="AO25" i="28"/>
  <c r="G151" i="27"/>
  <c r="G144" i="27"/>
  <c r="D155" i="28"/>
  <c r="E156" i="28" s="1"/>
  <c r="F61" i="28" s="1"/>
  <c r="L155" i="28"/>
  <c r="K155" i="28"/>
  <c r="AS74" i="28"/>
  <c r="AI155" i="28"/>
  <c r="AN77" i="28"/>
  <c r="AS77" i="28" s="1"/>
  <c r="AO77" i="28"/>
  <c r="AT77" i="28" s="1"/>
  <c r="AT74" i="28"/>
  <c r="E155" i="28"/>
  <c r="AN75" i="28"/>
  <c r="AS75" i="28" s="1"/>
  <c r="BC75" i="28" s="1"/>
  <c r="AO78" i="28"/>
  <c r="AT78" i="28" s="1"/>
  <c r="AO75" i="28"/>
  <c r="AT75" i="28" s="1"/>
  <c r="Z155" i="28"/>
  <c r="AN76" i="28"/>
  <c r="AS76" i="28" s="1"/>
  <c r="T155" i="28"/>
  <c r="U155" i="28"/>
  <c r="G75" i="27" l="1"/>
  <c r="G31" i="27"/>
  <c r="F27" i="27"/>
  <c r="G139" i="27"/>
  <c r="G128" i="27"/>
  <c r="F45" i="27"/>
  <c r="F14" i="27"/>
  <c r="F81" i="27"/>
  <c r="F137" i="27"/>
  <c r="F68" i="27"/>
  <c r="G58" i="27"/>
  <c r="G126" i="27"/>
  <c r="F134" i="27"/>
  <c r="F75" i="27"/>
  <c r="G118" i="27"/>
  <c r="F73" i="27"/>
  <c r="G80" i="27"/>
  <c r="F60" i="27"/>
  <c r="G40" i="27"/>
  <c r="F56" i="27"/>
  <c r="G138" i="27"/>
  <c r="G116" i="27"/>
  <c r="G131" i="27"/>
  <c r="F127" i="27"/>
  <c r="F69" i="27"/>
  <c r="F104" i="27"/>
  <c r="G72" i="27"/>
  <c r="G70" i="27"/>
  <c r="G78" i="27"/>
  <c r="F36" i="27"/>
  <c r="G20" i="27"/>
  <c r="F103" i="27"/>
  <c r="F132" i="27"/>
  <c r="F110" i="27"/>
  <c r="F85" i="27"/>
  <c r="G102" i="27"/>
  <c r="F76" i="27"/>
  <c r="G61" i="27"/>
  <c r="F33" i="27"/>
  <c r="F17" i="27"/>
  <c r="O13" i="27"/>
  <c r="F65" i="27"/>
  <c r="F143" i="27"/>
  <c r="F124" i="27"/>
  <c r="G100" i="27"/>
  <c r="F120" i="27"/>
  <c r="F79" i="27"/>
  <c r="F91" i="27"/>
  <c r="G111" i="27"/>
  <c r="F121" i="27"/>
  <c r="N48" i="27"/>
  <c r="F22" i="27"/>
  <c r="F11" i="27"/>
  <c r="G110" i="27"/>
  <c r="F114" i="27"/>
  <c r="G115" i="27"/>
  <c r="G104" i="27"/>
  <c r="G56" i="27"/>
  <c r="O44" i="27"/>
  <c r="G112" i="27"/>
  <c r="O31" i="27"/>
  <c r="G8" i="27"/>
  <c r="F21" i="27"/>
  <c r="G133" i="27"/>
  <c r="F108" i="27"/>
  <c r="F126" i="27"/>
  <c r="F83" i="27"/>
  <c r="F101" i="27"/>
  <c r="F74" i="27"/>
  <c r="G83" i="27"/>
  <c r="F64" i="27"/>
  <c r="O63" i="27"/>
  <c r="O103" i="27"/>
  <c r="O51" i="27"/>
  <c r="N13" i="27"/>
  <c r="F138" i="27"/>
  <c r="G90" i="27"/>
  <c r="F130" i="27"/>
  <c r="F105" i="27"/>
  <c r="N73" i="27"/>
  <c r="N52" i="27"/>
  <c r="G91" i="27"/>
  <c r="N23" i="27"/>
  <c r="G38" i="27"/>
  <c r="O83" i="27"/>
  <c r="O40" i="27"/>
  <c r="G98" i="27"/>
  <c r="G85" i="27"/>
  <c r="F18" i="27"/>
  <c r="G130" i="27"/>
  <c r="F122" i="27"/>
  <c r="F136" i="27"/>
  <c r="F94" i="27"/>
  <c r="F128" i="27"/>
  <c r="G87" i="27"/>
  <c r="O67" i="27"/>
  <c r="F47" i="27"/>
  <c r="N100" i="27"/>
  <c r="F100" i="27"/>
  <c r="F3" i="27"/>
  <c r="F80" i="27"/>
  <c r="G33" i="27"/>
  <c r="G30" i="27"/>
  <c r="G44" i="27"/>
  <c r="U153" i="27"/>
  <c r="G124" i="27"/>
  <c r="F116" i="27"/>
  <c r="G129" i="27"/>
  <c r="G76" i="27"/>
  <c r="G73" i="27"/>
  <c r="F61" i="27"/>
  <c r="G96" i="27"/>
  <c r="N59" i="27"/>
  <c r="N143" i="27"/>
  <c r="N31" i="27"/>
  <c r="G29" i="27"/>
  <c r="N34" i="27"/>
  <c r="O20" i="27"/>
  <c r="G79" i="27"/>
  <c r="G113" i="27"/>
  <c r="G123" i="27"/>
  <c r="F92" i="27"/>
  <c r="F19" i="27"/>
  <c r="G49" i="27"/>
  <c r="G140" i="27"/>
  <c r="G109" i="27"/>
  <c r="F149" i="27"/>
  <c r="G101" i="27"/>
  <c r="F119" i="27"/>
  <c r="F78" i="27"/>
  <c r="O102" i="27"/>
  <c r="N116" i="27"/>
  <c r="N69" i="27"/>
  <c r="O65" i="27"/>
  <c r="G37" i="27"/>
  <c r="G121" i="27"/>
  <c r="F82" i="27"/>
  <c r="G16" i="27"/>
  <c r="G26" i="27"/>
  <c r="N24" i="27"/>
  <c r="F41" i="27"/>
  <c r="G140" i="28"/>
  <c r="F45" i="28"/>
  <c r="F135" i="28"/>
  <c r="F32" i="28"/>
  <c r="F47" i="28"/>
  <c r="F48" i="28"/>
  <c r="F16" i="28"/>
  <c r="F150" i="28"/>
  <c r="G125" i="28"/>
  <c r="F10" i="28"/>
  <c r="G66" i="28"/>
  <c r="G74" i="28"/>
  <c r="AW22" i="27"/>
  <c r="G142" i="28"/>
  <c r="G78" i="28"/>
  <c r="G85" i="28"/>
  <c r="F130" i="28"/>
  <c r="G95" i="28"/>
  <c r="F114" i="28"/>
  <c r="F138" i="28"/>
  <c r="G92" i="28"/>
  <c r="G44" i="28"/>
  <c r="G54" i="28"/>
  <c r="G56" i="28"/>
  <c r="F17" i="28"/>
  <c r="G11" i="28"/>
  <c r="F83" i="28"/>
  <c r="F129" i="28"/>
  <c r="G148" i="28"/>
  <c r="G80" i="28"/>
  <c r="G146" i="28"/>
  <c r="G153" i="28"/>
  <c r="F115" i="28"/>
  <c r="F113" i="28"/>
  <c r="G88" i="28"/>
  <c r="G135" i="28"/>
  <c r="G111" i="28"/>
  <c r="F131" i="28"/>
  <c r="G136" i="28"/>
  <c r="G93" i="28"/>
  <c r="G89" i="28"/>
  <c r="F81" i="28"/>
  <c r="F72" i="28"/>
  <c r="G105" i="28"/>
  <c r="F53" i="28"/>
  <c r="F25" i="28"/>
  <c r="G113" i="28"/>
  <c r="G124" i="28"/>
  <c r="G52" i="28"/>
  <c r="G132" i="28"/>
  <c r="G103" i="28"/>
  <c r="F95" i="28"/>
  <c r="G119" i="28"/>
  <c r="G48" i="28"/>
  <c r="F6" i="28"/>
  <c r="F44" i="28"/>
  <c r="F23" i="28"/>
  <c r="F97" i="28"/>
  <c r="G96" i="28"/>
  <c r="F37" i="28"/>
  <c r="F82" i="28"/>
  <c r="G40" i="28"/>
  <c r="G22" i="28"/>
  <c r="G32" i="28"/>
  <c r="F104" i="28"/>
  <c r="F154" i="28"/>
  <c r="F146" i="28"/>
  <c r="F142" i="28"/>
  <c r="F134" i="28"/>
  <c r="G151" i="28"/>
  <c r="G143" i="28"/>
  <c r="G139" i="28"/>
  <c r="F151" i="28"/>
  <c r="F143" i="28"/>
  <c r="F139" i="28"/>
  <c r="F107" i="28"/>
  <c r="F153" i="28"/>
  <c r="F145" i="28"/>
  <c r="F141" i="28"/>
  <c r="F133" i="28"/>
  <c r="F125" i="28"/>
  <c r="F117" i="28"/>
  <c r="F109" i="28"/>
  <c r="F101" i="28"/>
  <c r="F93" i="28"/>
  <c r="F85" i="28"/>
  <c r="F77" i="28"/>
  <c r="G150" i="28"/>
  <c r="G138" i="28"/>
  <c r="G79" i="28"/>
  <c r="G152" i="28"/>
  <c r="G131" i="28"/>
  <c r="G110" i="28"/>
  <c r="F70" i="28"/>
  <c r="F62" i="28"/>
  <c r="G123" i="28"/>
  <c r="G114" i="28"/>
  <c r="G102" i="28"/>
  <c r="F67" i="28"/>
  <c r="F59" i="28"/>
  <c r="F144" i="28"/>
  <c r="F124" i="28"/>
  <c r="F102" i="28"/>
  <c r="G75" i="28"/>
  <c r="G106" i="28"/>
  <c r="F75" i="28"/>
  <c r="F116" i="28"/>
  <c r="F103" i="28"/>
  <c r="F94" i="28"/>
  <c r="G107" i="28"/>
  <c r="G98" i="28"/>
  <c r="G86" i="28"/>
  <c r="F140" i="28"/>
  <c r="F108" i="28"/>
  <c r="F86" i="28"/>
  <c r="G90" i="28"/>
  <c r="F126" i="28"/>
  <c r="G91" i="28"/>
  <c r="G130" i="28"/>
  <c r="F92" i="28"/>
  <c r="F84" i="28"/>
  <c r="F147" i="28"/>
  <c r="F132" i="28"/>
  <c r="F118" i="28"/>
  <c r="F73" i="28"/>
  <c r="G39" i="28"/>
  <c r="G31" i="28"/>
  <c r="G27" i="28"/>
  <c r="G23" i="28"/>
  <c r="G15" i="28"/>
  <c r="F100" i="28"/>
  <c r="F65" i="28"/>
  <c r="F87" i="28"/>
  <c r="G67" i="28"/>
  <c r="F54" i="28"/>
  <c r="G53" i="28"/>
  <c r="F152" i="28"/>
  <c r="F119" i="28"/>
  <c r="F110" i="28"/>
  <c r="G69" i="28"/>
  <c r="G126" i="28"/>
  <c r="G94" i="28"/>
  <c r="F57" i="28"/>
  <c r="F52" i="28"/>
  <c r="G83" i="28"/>
  <c r="G70" i="28"/>
  <c r="G61" i="28"/>
  <c r="G59" i="28"/>
  <c r="G51" i="28"/>
  <c r="G43" i="28"/>
  <c r="G35" i="28"/>
  <c r="F19" i="28"/>
  <c r="F11" i="28"/>
  <c r="F7" i="28"/>
  <c r="G122" i="28"/>
  <c r="G99" i="28"/>
  <c r="G115" i="28"/>
  <c r="G49" i="28"/>
  <c r="G41" i="28"/>
  <c r="G33" i="28"/>
  <c r="F21" i="28"/>
  <c r="F13" i="28"/>
  <c r="F9" i="28"/>
  <c r="G24" i="28"/>
  <c r="G18" i="28"/>
  <c r="G13" i="28"/>
  <c r="G55" i="28"/>
  <c r="G42" i="28"/>
  <c r="F43" i="28"/>
  <c r="G37" i="28"/>
  <c r="F20" i="28"/>
  <c r="F8" i="28"/>
  <c r="G50" i="28"/>
  <c r="G34" i="28"/>
  <c r="F22" i="28"/>
  <c r="G16" i="28"/>
  <c r="G10" i="28"/>
  <c r="G9" i="28"/>
  <c r="F41" i="28"/>
  <c r="F38" i="28"/>
  <c r="G82" i="28"/>
  <c r="G62" i="28"/>
  <c r="G7" i="28"/>
  <c r="F51" i="28"/>
  <c r="G45" i="28"/>
  <c r="F35" i="28"/>
  <c r="F26" i="28"/>
  <c r="F14" i="28"/>
  <c r="G6" i="28"/>
  <c r="F46" i="28"/>
  <c r="G19" i="28"/>
  <c r="F15" i="28"/>
  <c r="F33" i="28"/>
  <c r="F49" i="28"/>
  <c r="F30" i="28"/>
  <c r="F12" i="28"/>
  <c r="F63" i="28"/>
  <c r="G26" i="28"/>
  <c r="F42" i="28"/>
  <c r="G57" i="28"/>
  <c r="G47" i="28"/>
  <c r="G141" i="28"/>
  <c r="F58" i="28"/>
  <c r="F96" i="28"/>
  <c r="G154" i="28"/>
  <c r="G81" i="28"/>
  <c r="F123" i="28"/>
  <c r="G128" i="28"/>
  <c r="F36" i="28"/>
  <c r="G28" i="28"/>
  <c r="F24" i="28"/>
  <c r="F71" i="28"/>
  <c r="F31" i="28"/>
  <c r="G73" i="28"/>
  <c r="G25" i="28"/>
  <c r="F40" i="28"/>
  <c r="F68" i="28"/>
  <c r="G104" i="28"/>
  <c r="G77" i="28"/>
  <c r="G121" i="28"/>
  <c r="F111" i="28"/>
  <c r="F136" i="28"/>
  <c r="G112" i="28"/>
  <c r="F128" i="28"/>
  <c r="G137" i="28"/>
  <c r="G84" i="28"/>
  <c r="F55" i="28"/>
  <c r="F127" i="28"/>
  <c r="G101" i="28"/>
  <c r="F66" i="28"/>
  <c r="G129" i="28"/>
  <c r="F106" i="28"/>
  <c r="F137" i="28"/>
  <c r="F80" i="28"/>
  <c r="G71" i="28"/>
  <c r="F74" i="28"/>
  <c r="G87" i="28"/>
  <c r="F105" i="28"/>
  <c r="G29" i="28"/>
  <c r="F18" i="28"/>
  <c r="F34" i="28"/>
  <c r="G60" i="28"/>
  <c r="F64" i="28"/>
  <c r="F148" i="28"/>
  <c r="F88" i="28"/>
  <c r="F98" i="28"/>
  <c r="G58" i="28"/>
  <c r="F76" i="28"/>
  <c r="F27" i="28"/>
  <c r="G145" i="28"/>
  <c r="G65" i="28"/>
  <c r="F91" i="28"/>
  <c r="G117" i="28"/>
  <c r="G108" i="28"/>
  <c r="F79" i="28"/>
  <c r="G72" i="28"/>
  <c r="G20" i="28"/>
  <c r="F29" i="28"/>
  <c r="G21" i="28"/>
  <c r="G46" i="28"/>
  <c r="G30" i="28"/>
  <c r="F28" i="28"/>
  <c r="F50" i="28"/>
  <c r="G8" i="28"/>
  <c r="G147" i="28"/>
  <c r="F56" i="28"/>
  <c r="F121" i="28"/>
  <c r="F78" i="28"/>
  <c r="F149" i="28"/>
  <c r="F112" i="28"/>
  <c r="F120" i="28"/>
  <c r="G144" i="28"/>
  <c r="G97" i="28"/>
  <c r="G36" i="28"/>
  <c r="G38" i="28"/>
  <c r="G12" i="28"/>
  <c r="G68" i="28"/>
  <c r="G14" i="28"/>
  <c r="F39" i="28"/>
  <c r="G118" i="28"/>
  <c r="F60" i="28"/>
  <c r="G63" i="28"/>
  <c r="F90" i="28"/>
  <c r="F122" i="28"/>
  <c r="G109" i="28"/>
  <c r="G100" i="28"/>
  <c r="G76" i="28"/>
  <c r="G17" i="28"/>
  <c r="G127" i="28"/>
  <c r="F89" i="28"/>
  <c r="G116" i="28"/>
  <c r="G133" i="28"/>
  <c r="F99" i="28"/>
  <c r="F69" i="28"/>
  <c r="G120" i="28"/>
  <c r="G149" i="28"/>
  <c r="G134" i="28"/>
  <c r="G64" i="28"/>
  <c r="N10" i="27"/>
  <c r="O30" i="27"/>
  <c r="O29" i="27"/>
  <c r="N5" i="27"/>
  <c r="N9" i="27"/>
  <c r="F24" i="27"/>
  <c r="O10" i="27"/>
  <c r="F25" i="27"/>
  <c r="N46" i="27"/>
  <c r="AR72" i="27"/>
  <c r="AX72" i="27" s="1"/>
  <c r="AY75" i="28" s="1"/>
  <c r="BD75" i="28" s="1"/>
  <c r="AR22" i="27"/>
  <c r="W116" i="27"/>
  <c r="W101" i="27"/>
  <c r="W124" i="27"/>
  <c r="W112" i="27"/>
  <c r="W93" i="27"/>
  <c r="V87" i="27"/>
  <c r="W140" i="27"/>
  <c r="W142" i="27"/>
  <c r="W132" i="27"/>
  <c r="V142" i="27"/>
  <c r="V43" i="27"/>
  <c r="V140" i="27"/>
  <c r="W128" i="27"/>
  <c r="W57" i="27"/>
  <c r="W52" i="27"/>
  <c r="W47" i="27"/>
  <c r="V126" i="27"/>
  <c r="W92" i="27"/>
  <c r="V99" i="27"/>
  <c r="W82" i="27"/>
  <c r="V51" i="27"/>
  <c r="V146" i="27"/>
  <c r="W65" i="27"/>
  <c r="W151" i="27"/>
  <c r="W78" i="27"/>
  <c r="W79" i="27"/>
  <c r="W98" i="27"/>
  <c r="V59" i="27"/>
  <c r="W42" i="27"/>
  <c r="V35" i="27"/>
  <c r="V106" i="27"/>
  <c r="V68" i="27"/>
  <c r="V57" i="27"/>
  <c r="V55" i="27"/>
  <c r="V44" i="27"/>
  <c r="V63" i="27"/>
  <c r="V60" i="27"/>
  <c r="V46" i="27"/>
  <c r="W40" i="27"/>
  <c r="W20" i="27"/>
  <c r="W16" i="27"/>
  <c r="W12" i="27"/>
  <c r="W8" i="27"/>
  <c r="V71" i="27"/>
  <c r="V49" i="27"/>
  <c r="V147" i="27"/>
  <c r="V91" i="27"/>
  <c r="W66" i="27"/>
  <c r="V47" i="27"/>
  <c r="W61" i="27"/>
  <c r="V39" i="27"/>
  <c r="W69" i="27"/>
  <c r="V118" i="27"/>
  <c r="V83" i="27"/>
  <c r="V37" i="27"/>
  <c r="V3" i="27"/>
  <c r="W73" i="27"/>
  <c r="W67" i="27"/>
  <c r="W36" i="27"/>
  <c r="W24" i="27"/>
  <c r="W14" i="27"/>
  <c r="W54" i="27"/>
  <c r="V17" i="27"/>
  <c r="V34" i="27"/>
  <c r="W70" i="27"/>
  <c r="V9" i="27"/>
  <c r="V21" i="27"/>
  <c r="V52" i="27"/>
  <c r="V28" i="27"/>
  <c r="W10" i="27"/>
  <c r="V42" i="27"/>
  <c r="W35" i="27"/>
  <c r="V13" i="27"/>
  <c r="W22" i="27"/>
  <c r="W29" i="27"/>
  <c r="V23" i="27"/>
  <c r="N4" i="27"/>
  <c r="O9" i="27"/>
  <c r="O37" i="27"/>
  <c r="N21" i="27"/>
  <c r="V10" i="27"/>
  <c r="O7" i="27"/>
  <c r="G59" i="27"/>
  <c r="W19" i="27"/>
  <c r="N66" i="27"/>
  <c r="V20" i="27"/>
  <c r="W63" i="27"/>
  <c r="O17" i="27"/>
  <c r="F23" i="27"/>
  <c r="G51" i="27"/>
  <c r="W71" i="27"/>
  <c r="G5" i="27"/>
  <c r="N22" i="27"/>
  <c r="N18" i="27"/>
  <c r="F9" i="27"/>
  <c r="G55" i="27"/>
  <c r="W25" i="27"/>
  <c r="O8" i="27"/>
  <c r="Y155" i="28"/>
  <c r="AN155" i="28"/>
  <c r="N63" i="27"/>
  <c r="AR73" i="27"/>
  <c r="AX73" i="27" s="1"/>
  <c r="AY76" i="28" s="1"/>
  <c r="BD76" i="28" s="1"/>
  <c r="W17" i="27"/>
  <c r="G28" i="27"/>
  <c r="O14" i="27"/>
  <c r="V12" i="27"/>
  <c r="N56" i="27"/>
  <c r="O61" i="27"/>
  <c r="N6" i="27"/>
  <c r="V7" i="27"/>
  <c r="F37" i="27"/>
  <c r="W50" i="27"/>
  <c r="G18" i="27"/>
  <c r="G6" i="27"/>
  <c r="BD74" i="28"/>
  <c r="AR74" i="27"/>
  <c r="AX74" i="27" s="1"/>
  <c r="AY77" i="28" s="1"/>
  <c r="BD77" i="28" s="1"/>
  <c r="AQ74" i="27"/>
  <c r="AW74" i="27" s="1"/>
  <c r="AX77" i="28" s="1"/>
  <c r="BC77" i="28" s="1"/>
  <c r="O138" i="27"/>
  <c r="O122" i="27"/>
  <c r="G106" i="27"/>
  <c r="W114" i="27"/>
  <c r="W136" i="27"/>
  <c r="N60" i="27"/>
  <c r="W51" i="27"/>
  <c r="F7" i="27"/>
  <c r="O11" i="27"/>
  <c r="W9" i="27"/>
  <c r="N45" i="27"/>
  <c r="G4" i="27"/>
  <c r="G53" i="27"/>
  <c r="V25" i="27"/>
  <c r="V4" i="27"/>
  <c r="O19" i="27"/>
  <c r="G10" i="27"/>
  <c r="W15" i="27"/>
  <c r="AO155" i="28"/>
  <c r="O151" i="27"/>
  <c r="O143" i="27"/>
  <c r="O147" i="27"/>
  <c r="N146" i="27"/>
  <c r="N140" i="27"/>
  <c r="O136" i="27"/>
  <c r="O132" i="27"/>
  <c r="O128" i="27"/>
  <c r="O124" i="27"/>
  <c r="O120" i="27"/>
  <c r="O116" i="27"/>
  <c r="N139" i="27"/>
  <c r="O135" i="27"/>
  <c r="N130" i="27"/>
  <c r="O121" i="27"/>
  <c r="O115" i="27"/>
  <c r="N114" i="27"/>
  <c r="O127" i="27"/>
  <c r="N122" i="27"/>
  <c r="N98" i="27"/>
  <c r="O97" i="27"/>
  <c r="O123" i="27"/>
  <c r="O117" i="27"/>
  <c r="O105" i="27"/>
  <c r="N90" i="27"/>
  <c r="O142" i="27"/>
  <c r="N123" i="27"/>
  <c r="O107" i="27"/>
  <c r="O106" i="27"/>
  <c r="N95" i="27"/>
  <c r="O137" i="27"/>
  <c r="O108" i="27"/>
  <c r="N107" i="27"/>
  <c r="N106" i="27"/>
  <c r="N118" i="27"/>
  <c r="O109" i="27"/>
  <c r="N108" i="27"/>
  <c r="O94" i="27"/>
  <c r="N89" i="27"/>
  <c r="O79" i="27"/>
  <c r="N119" i="27"/>
  <c r="O112" i="27"/>
  <c r="N111" i="27"/>
  <c r="N110" i="27"/>
  <c r="O84" i="27"/>
  <c r="O78" i="27"/>
  <c r="N149" i="27"/>
  <c r="N97" i="27"/>
  <c r="N94" i="27"/>
  <c r="N78" i="27"/>
  <c r="O74" i="27"/>
  <c r="O139" i="27"/>
  <c r="O125" i="27"/>
  <c r="N115" i="27"/>
  <c r="N79" i="27"/>
  <c r="N54" i="27"/>
  <c r="O49" i="27"/>
  <c r="N145" i="27"/>
  <c r="O113" i="27"/>
  <c r="O91" i="27"/>
  <c r="O73" i="27"/>
  <c r="O133" i="27"/>
  <c r="N86" i="27"/>
  <c r="O148" i="27"/>
  <c r="N126" i="27"/>
  <c r="O111" i="27"/>
  <c r="N102" i="27"/>
  <c r="N81" i="27"/>
  <c r="O72" i="27"/>
  <c r="O99" i="27"/>
  <c r="O87" i="27"/>
  <c r="O82" i="27"/>
  <c r="N138" i="27"/>
  <c r="O129" i="27"/>
  <c r="N120" i="27"/>
  <c r="O50" i="27"/>
  <c r="N144" i="27"/>
  <c r="O131" i="27"/>
  <c r="O144" i="27"/>
  <c r="N135" i="27"/>
  <c r="N131" i="27"/>
  <c r="O96" i="27"/>
  <c r="O104" i="27"/>
  <c r="O77" i="27"/>
  <c r="O100" i="27"/>
  <c r="N77" i="27"/>
  <c r="O36" i="27"/>
  <c r="N134" i="27"/>
  <c r="N74" i="27"/>
  <c r="N93" i="27"/>
  <c r="O119" i="27"/>
  <c r="N70" i="27"/>
  <c r="O59" i="27"/>
  <c r="O35" i="27"/>
  <c r="O28" i="27"/>
  <c r="O6" i="27"/>
  <c r="O55" i="27"/>
  <c r="O141" i="27"/>
  <c r="N82" i="27"/>
  <c r="O75" i="27"/>
  <c r="O134" i="27"/>
  <c r="N75" i="27"/>
  <c r="O60" i="27"/>
  <c r="N103" i="27"/>
  <c r="O101" i="27"/>
  <c r="N99" i="27"/>
  <c r="N41" i="27"/>
  <c r="O71" i="27"/>
  <c r="O57" i="27"/>
  <c r="N47" i="27"/>
  <c r="O39" i="27"/>
  <c r="O32" i="27"/>
  <c r="N26" i="27"/>
  <c r="N20" i="27"/>
  <c r="N16" i="27"/>
  <c r="N12" i="27"/>
  <c r="N8" i="27"/>
  <c r="N127" i="27"/>
  <c r="N85" i="27"/>
  <c r="N11" i="27"/>
  <c r="O5" i="27"/>
  <c r="R152" i="27" s="1"/>
  <c r="O56" i="27"/>
  <c r="O47" i="27"/>
  <c r="N57" i="27"/>
  <c r="N33" i="27"/>
  <c r="N49" i="27"/>
  <c r="N3" i="27"/>
  <c r="N39" i="27"/>
  <c r="O4" i="27"/>
  <c r="O26" i="27"/>
  <c r="N37" i="27"/>
  <c r="W130" i="27"/>
  <c r="W103" i="27"/>
  <c r="W97" i="27"/>
  <c r="G119" i="27"/>
  <c r="V48" i="27"/>
  <c r="O48" i="27"/>
  <c r="F10" i="27"/>
  <c r="F117" i="27"/>
  <c r="W3" i="27"/>
  <c r="V41" i="27"/>
  <c r="N124" i="27"/>
  <c r="G32" i="27"/>
  <c r="O21" i="27"/>
  <c r="G3" i="27"/>
  <c r="V38" i="27"/>
  <c r="N42" i="27"/>
  <c r="N15" i="27"/>
  <c r="W37" i="27"/>
  <c r="O110" i="27"/>
  <c r="V93" i="27"/>
  <c r="V114" i="27"/>
  <c r="O45" i="27"/>
  <c r="N40" i="27"/>
  <c r="V5" i="27"/>
  <c r="V95" i="27"/>
  <c r="V65" i="27"/>
  <c r="N88" i="27"/>
  <c r="O34" i="27"/>
  <c r="W62" i="27"/>
  <c r="V19" i="27"/>
  <c r="O18" i="27"/>
  <c r="V11" i="27"/>
  <c r="V40" i="27"/>
  <c r="N7" i="27"/>
  <c r="G35" i="27"/>
  <c r="L156" i="28"/>
  <c r="AW71" i="27"/>
  <c r="AX74" i="28" s="1"/>
  <c r="BC74" i="28" s="1"/>
  <c r="AL152" i="27"/>
  <c r="F150" i="27"/>
  <c r="G105" i="27"/>
  <c r="F123" i="27"/>
  <c r="N50" i="27"/>
  <c r="N92" i="27"/>
  <c r="V141" i="27"/>
  <c r="F90" i="27"/>
  <c r="W91" i="27"/>
  <c r="W89" i="27"/>
  <c r="W105" i="27"/>
  <c r="W38" i="27"/>
  <c r="V151" i="27"/>
  <c r="W30" i="27"/>
  <c r="F4" i="27"/>
  <c r="O54" i="27"/>
  <c r="W60" i="27"/>
  <c r="V50" i="27"/>
  <c r="V32" i="27"/>
  <c r="N58" i="27"/>
  <c r="F15" i="27"/>
  <c r="O15" i="27"/>
  <c r="O23" i="27"/>
  <c r="W5" i="27"/>
  <c r="F39" i="27"/>
  <c r="F5" i="27"/>
  <c r="G22" i="27"/>
  <c r="V137" i="27"/>
  <c r="G136" i="27"/>
  <c r="W125" i="27"/>
  <c r="W90" i="27"/>
  <c r="O130" i="27"/>
  <c r="W143" i="27"/>
  <c r="G137" i="27"/>
  <c r="G148" i="27"/>
  <c r="F99" i="27"/>
  <c r="W113" i="27"/>
  <c r="W86" i="27"/>
  <c r="F131" i="27"/>
  <c r="G88" i="27"/>
  <c r="N84" i="27"/>
  <c r="F86" i="27"/>
  <c r="V101" i="27"/>
  <c r="W144" i="27"/>
  <c r="V138" i="27"/>
  <c r="V54" i="27"/>
  <c r="O52" i="27"/>
  <c r="G54" i="27"/>
  <c r="O33" i="27"/>
  <c r="F29" i="27"/>
  <c r="G45" i="27"/>
  <c r="G12" i="27"/>
  <c r="W4" i="27"/>
  <c r="AQ73" i="27"/>
  <c r="AW73" i="27" s="1"/>
  <c r="AX76" i="28" s="1"/>
  <c r="BC76" i="28" s="1"/>
  <c r="V75" i="27"/>
  <c r="N35" i="27"/>
  <c r="V30" i="27"/>
  <c r="AR75" i="27"/>
  <c r="AX75" i="27" s="1"/>
  <c r="AY78" i="28" s="1"/>
  <c r="BD78" i="28" s="1"/>
  <c r="O126" i="27"/>
  <c r="V80" i="27"/>
  <c r="O80" i="27"/>
  <c r="V89" i="27"/>
  <c r="G150" i="27"/>
  <c r="F142" i="27"/>
  <c r="G149" i="27"/>
  <c r="F145" i="27"/>
  <c r="F141" i="27"/>
  <c r="G146" i="27"/>
  <c r="F102" i="27"/>
  <c r="F98" i="27"/>
  <c r="G82" i="27"/>
  <c r="F42" i="27"/>
  <c r="G127" i="27"/>
  <c r="G103" i="27"/>
  <c r="G93" i="27"/>
  <c r="F88" i="27"/>
  <c r="F106" i="27"/>
  <c r="G77" i="27"/>
  <c r="F51" i="27"/>
  <c r="F46" i="27"/>
  <c r="F84" i="27"/>
  <c r="F67" i="27"/>
  <c r="F66" i="27"/>
  <c r="F63" i="27"/>
  <c r="F62" i="27"/>
  <c r="G71" i="27"/>
  <c r="F70" i="27"/>
  <c r="F50" i="27"/>
  <c r="F125" i="27"/>
  <c r="F71" i="27"/>
  <c r="G60" i="27"/>
  <c r="G145" i="27"/>
  <c r="F118" i="27"/>
  <c r="F113" i="27"/>
  <c r="G107" i="27"/>
  <c r="G95" i="27"/>
  <c r="F140" i="27"/>
  <c r="F59" i="27"/>
  <c r="G143" i="27"/>
  <c r="G89" i="27"/>
  <c r="G46" i="27"/>
  <c r="F34" i="27"/>
  <c r="F109" i="27"/>
  <c r="F72" i="27"/>
  <c r="G69" i="27"/>
  <c r="G64" i="27"/>
  <c r="G57" i="27"/>
  <c r="G47" i="27"/>
  <c r="G81" i="27"/>
  <c r="F133" i="27"/>
  <c r="G92" i="27"/>
  <c r="G67" i="27"/>
  <c r="F144" i="27"/>
  <c r="F58" i="27"/>
  <c r="G62" i="27"/>
  <c r="F38" i="27"/>
  <c r="F31" i="27"/>
  <c r="G25" i="27"/>
  <c r="G19" i="27"/>
  <c r="G15" i="27"/>
  <c r="G11" i="27"/>
  <c r="G7" i="27"/>
  <c r="G86" i="27"/>
  <c r="G52" i="27"/>
  <c r="G108" i="27"/>
  <c r="G65" i="27"/>
  <c r="F52" i="27"/>
  <c r="F30" i="27"/>
  <c r="G84" i="27"/>
  <c r="G68" i="27"/>
  <c r="F54" i="27"/>
  <c r="F147" i="27"/>
  <c r="G97" i="27"/>
  <c r="F93" i="27"/>
  <c r="F44" i="27"/>
  <c r="G43" i="27"/>
  <c r="F35" i="27"/>
  <c r="F6" i="27"/>
  <c r="G66" i="27"/>
  <c r="F16" i="27"/>
  <c r="F40" i="27"/>
  <c r="F28" i="27"/>
  <c r="G42" i="27"/>
  <c r="G13" i="27"/>
  <c r="G23" i="27"/>
  <c r="G14" i="27"/>
  <c r="F57" i="27"/>
  <c r="G63" i="27"/>
  <c r="F26" i="27"/>
  <c r="F8" i="27"/>
  <c r="G17" i="27"/>
  <c r="G21" i="27"/>
  <c r="F43" i="27"/>
  <c r="F20" i="27"/>
  <c r="G39" i="27"/>
  <c r="G41" i="27"/>
  <c r="G34" i="27"/>
  <c r="G27" i="27"/>
  <c r="F49" i="27"/>
  <c r="G9" i="27"/>
  <c r="F32" i="27"/>
  <c r="F12" i="27"/>
  <c r="N136" i="27"/>
  <c r="G99" i="27"/>
  <c r="G48" i="27"/>
  <c r="G50" i="27"/>
  <c r="W49" i="27"/>
  <c r="W74" i="27"/>
  <c r="O27" i="27"/>
  <c r="O41" i="27"/>
  <c r="V77" i="27"/>
  <c r="O25" i="27"/>
  <c r="N67" i="27"/>
  <c r="N55" i="27"/>
  <c r="W31" i="27"/>
  <c r="N25" i="27"/>
  <c r="N19" i="27"/>
  <c r="O149" i="27"/>
  <c r="W118" i="27"/>
  <c r="V143" i="27"/>
  <c r="V124" i="27"/>
  <c r="G117" i="27"/>
  <c r="N83" i="27"/>
  <c r="G120" i="27"/>
  <c r="N128" i="27"/>
  <c r="G125" i="27"/>
  <c r="W146" i="27"/>
  <c r="N150" i="27"/>
  <c r="V129" i="27"/>
  <c r="W58" i="27"/>
  <c r="W96" i="27"/>
  <c r="F151" i="27"/>
  <c r="V110" i="27"/>
  <c r="G74" i="27"/>
  <c r="V78" i="27"/>
  <c r="V149" i="27"/>
  <c r="G134" i="27"/>
  <c r="F95" i="27"/>
  <c r="O38" i="27"/>
  <c r="F48" i="27"/>
  <c r="N43" i="27"/>
  <c r="O43" i="27"/>
  <c r="O24" i="27"/>
  <c r="G36" i="27"/>
  <c r="W94" i="27"/>
  <c r="V61" i="27"/>
  <c r="N51" i="27"/>
  <c r="F53" i="27"/>
  <c r="V26" i="27"/>
  <c r="W7" i="27"/>
  <c r="O16" i="27"/>
  <c r="W13" i="27" l="1"/>
  <c r="W11" i="27"/>
  <c r="W53" i="27"/>
  <c r="V72" i="27"/>
  <c r="W107" i="27"/>
  <c r="V27" i="27"/>
  <c r="V85" i="27"/>
  <c r="W127" i="27"/>
  <c r="W56" i="27"/>
  <c r="W34" i="27"/>
  <c r="V73" i="27"/>
  <c r="W120" i="27"/>
  <c r="W43" i="27"/>
  <c r="V81" i="27"/>
  <c r="V119" i="27"/>
  <c r="V92" i="27"/>
  <c r="W110" i="27"/>
  <c r="V123" i="27"/>
  <c r="V104" i="27"/>
  <c r="W21" i="27"/>
  <c r="V96" i="27"/>
  <c r="W28" i="27"/>
  <c r="W32" i="27"/>
  <c r="W75" i="27"/>
  <c r="V82" i="27"/>
  <c r="W102" i="27"/>
  <c r="V79" i="27"/>
  <c r="W111" i="27"/>
  <c r="W126" i="27"/>
  <c r="W68" i="27"/>
  <c r="V111" i="27"/>
  <c r="W44" i="27"/>
  <c r="W152" i="27" s="1"/>
  <c r="V134" i="27"/>
  <c r="W48" i="27"/>
  <c r="W77" i="27"/>
  <c r="W99" i="27"/>
  <c r="W80" i="27"/>
  <c r="W85" i="27"/>
  <c r="W129" i="27"/>
  <c r="W119" i="27"/>
  <c r="V100" i="27"/>
  <c r="W131" i="27"/>
  <c r="W6" i="27"/>
  <c r="W39" i="27"/>
  <c r="V29" i="27"/>
  <c r="W135" i="27"/>
  <c r="W83" i="27"/>
  <c r="V102" i="27"/>
  <c r="W123" i="27"/>
  <c r="V90" i="27"/>
  <c r="W147" i="27"/>
  <c r="W138" i="27"/>
  <c r="V105" i="27"/>
  <c r="W55" i="27"/>
  <c r="W41" i="27"/>
  <c r="V132" i="27"/>
  <c r="V98" i="27"/>
  <c r="W76" i="27"/>
  <c r="W95" i="27"/>
  <c r="V128" i="27"/>
  <c r="V150" i="27"/>
  <c r="W23" i="27"/>
  <c r="W64" i="27"/>
  <c r="V56" i="27"/>
  <c r="V74" i="27"/>
  <c r="V62" i="27"/>
  <c r="W108" i="27"/>
  <c r="W115" i="27"/>
  <c r="V113" i="27"/>
  <c r="V88" i="27"/>
  <c r="W133" i="27"/>
  <c r="V103" i="27"/>
  <c r="V15" i="27"/>
  <c r="V66" i="27"/>
  <c r="W46" i="27"/>
  <c r="W84" i="27"/>
  <c r="W148" i="27"/>
  <c r="V125" i="27"/>
  <c r="V120" i="27"/>
  <c r="V36" i="27"/>
  <c r="V131" i="27"/>
  <c r="W106" i="27"/>
  <c r="V22" i="27"/>
  <c r="V70" i="27"/>
  <c r="W104" i="27"/>
  <c r="V127" i="27"/>
  <c r="V116" i="27"/>
  <c r="W134" i="27"/>
  <c r="V108" i="27"/>
  <c r="V109" i="27"/>
  <c r="W33" i="27"/>
  <c r="V115" i="27"/>
  <c r="W122" i="27"/>
  <c r="V136" i="27"/>
  <c r="W121" i="27"/>
  <c r="W72" i="27"/>
  <c r="V139" i="27"/>
  <c r="W139" i="27"/>
  <c r="W141" i="27"/>
  <c r="V122" i="27"/>
  <c r="V117" i="27"/>
  <c r="V24" i="27"/>
  <c r="W45" i="27"/>
  <c r="V97" i="27"/>
  <c r="W117" i="27"/>
  <c r="V76" i="27"/>
  <c r="V121" i="27"/>
  <c r="W81" i="27"/>
  <c r="V135" i="27"/>
  <c r="V145" i="27"/>
  <c r="V16" i="27"/>
  <c r="V8" i="27"/>
  <c r="V69" i="27"/>
  <c r="W88" i="27"/>
  <c r="W87" i="27"/>
  <c r="W137" i="27"/>
  <c r="V94" i="27"/>
  <c r="V144" i="27"/>
  <c r="V133" i="27"/>
  <c r="V84" i="27"/>
  <c r="W149" i="27"/>
  <c r="W145" i="27"/>
  <c r="V148" i="27"/>
  <c r="V18" i="27"/>
  <c r="V58" i="27"/>
  <c r="V112" i="27"/>
  <c r="V6" i="27"/>
  <c r="V152" i="27" s="1"/>
  <c r="V31" i="27"/>
  <c r="W26" i="27"/>
  <c r="W100" i="27"/>
  <c r="V86" i="27"/>
  <c r="W150" i="27"/>
  <c r="W18" i="27"/>
  <c r="V64" i="27"/>
  <c r="V33" i="27"/>
  <c r="W59" i="27"/>
  <c r="V107" i="27"/>
  <c r="V14" i="27"/>
  <c r="V53" i="27"/>
  <c r="W27" i="27"/>
  <c r="W109" i="27"/>
  <c r="V45" i="27"/>
  <c r="V67" i="27"/>
  <c r="V130" i="27"/>
  <c r="AB100" i="28"/>
  <c r="AB86" i="28"/>
  <c r="AB67" i="28"/>
  <c r="AB146" i="28"/>
  <c r="AC153" i="28"/>
  <c r="AC28" i="28"/>
  <c r="AB49" i="28"/>
  <c r="AB13" i="28"/>
  <c r="I152" i="27"/>
  <c r="F152" i="27"/>
  <c r="AC16" i="28"/>
  <c r="AC33" i="28"/>
  <c r="AC27" i="28"/>
  <c r="AC86" i="28"/>
  <c r="AB133" i="28"/>
  <c r="F155" i="28"/>
  <c r="AT152" i="27"/>
  <c r="AC133" i="28"/>
  <c r="AC108" i="28"/>
  <c r="AB70" i="28"/>
  <c r="AB145" i="28"/>
  <c r="AB72" i="28"/>
  <c r="AB47" i="28"/>
  <c r="AB149" i="28"/>
  <c r="G155" i="28"/>
  <c r="AB73" i="28"/>
  <c r="AC110" i="28"/>
  <c r="AB153" i="28"/>
  <c r="AB95" i="28"/>
  <c r="AB122" i="28"/>
  <c r="AB96" i="28"/>
  <c r="AB118" i="28"/>
  <c r="AC131" i="28"/>
  <c r="AC103" i="28"/>
  <c r="AB129" i="28"/>
  <c r="AP155" i="28"/>
  <c r="AS25" i="28"/>
  <c r="AB89" i="28"/>
  <c r="AB116" i="28"/>
  <c r="AC152" i="28"/>
  <c r="AB139" i="28"/>
  <c r="AC132" i="28"/>
  <c r="AB83" i="28"/>
  <c r="G152" i="27"/>
  <c r="AB80" i="28"/>
  <c r="AC141" i="28"/>
  <c r="AC37" i="28"/>
  <c r="AC11" i="28"/>
  <c r="AB32" i="28"/>
  <c r="AB25" i="28"/>
  <c r="AX25" i="28"/>
  <c r="AX155" i="28" s="1"/>
  <c r="AW152" i="27"/>
  <c r="AB68" i="28"/>
  <c r="AC47" i="28"/>
  <c r="AC45" i="28"/>
  <c r="AB43" i="28"/>
  <c r="AB11" i="28"/>
  <c r="AC20" i="28"/>
  <c r="AC8" i="28"/>
  <c r="AB106" i="28"/>
  <c r="AB92" i="28"/>
  <c r="AC75" i="28"/>
  <c r="AC150" i="28"/>
  <c r="AC111" i="28"/>
  <c r="AU152" i="27"/>
  <c r="AX22" i="27"/>
  <c r="AC149" i="28"/>
  <c r="AB50" i="28"/>
  <c r="AC58" i="28"/>
  <c r="AC129" i="28"/>
  <c r="AC25" i="28"/>
  <c r="AB42" i="28"/>
  <c r="AC55" i="28"/>
  <c r="AC10" i="28"/>
  <c r="Q152" i="27"/>
  <c r="AQ155" i="28"/>
  <c r="AT25" i="28"/>
  <c r="AC97" i="28"/>
  <c r="AC114" i="28"/>
  <c r="M153" i="28"/>
  <c r="M145" i="28"/>
  <c r="M141" i="28"/>
  <c r="AB141" i="28" s="1"/>
  <c r="M133" i="28"/>
  <c r="N150" i="28"/>
  <c r="N138" i="28"/>
  <c r="AC138" i="28" s="1"/>
  <c r="M150" i="28"/>
  <c r="M138" i="28"/>
  <c r="AB138" i="28" s="1"/>
  <c r="M78" i="28"/>
  <c r="AB78" i="28" s="1"/>
  <c r="M152" i="28"/>
  <c r="AB152" i="28" s="1"/>
  <c r="M144" i="28"/>
  <c r="AB144" i="28" s="1"/>
  <c r="M140" i="28"/>
  <c r="AB140" i="28" s="1"/>
  <c r="M132" i="28"/>
  <c r="AB132" i="28" s="1"/>
  <c r="M124" i="28"/>
  <c r="AB124" i="28" s="1"/>
  <c r="M116" i="28"/>
  <c r="M108" i="28"/>
  <c r="AB108" i="28" s="1"/>
  <c r="M100" i="28"/>
  <c r="M92" i="28"/>
  <c r="M84" i="28"/>
  <c r="AB84" i="28" s="1"/>
  <c r="N149" i="28"/>
  <c r="N137" i="28"/>
  <c r="AC137" i="28" s="1"/>
  <c r="N151" i="28"/>
  <c r="M139" i="28"/>
  <c r="M115" i="28"/>
  <c r="AB115" i="28" s="1"/>
  <c r="N89" i="28"/>
  <c r="AC89" i="28" s="1"/>
  <c r="M85" i="28"/>
  <c r="AB85" i="28" s="1"/>
  <c r="M69" i="28"/>
  <c r="M61" i="28"/>
  <c r="AB61" i="28" s="1"/>
  <c r="M107" i="28"/>
  <c r="AB107" i="28" s="1"/>
  <c r="M94" i="28"/>
  <c r="AB94" i="28" s="1"/>
  <c r="N81" i="28"/>
  <c r="AC81" i="28" s="1"/>
  <c r="M74" i="28"/>
  <c r="AB74" i="28" s="1"/>
  <c r="M66" i="28"/>
  <c r="M58" i="28"/>
  <c r="AB58" i="28" s="1"/>
  <c r="N129" i="28"/>
  <c r="M125" i="28"/>
  <c r="N98" i="28"/>
  <c r="AC98" i="28" s="1"/>
  <c r="M151" i="28"/>
  <c r="AB151" i="28" s="1"/>
  <c r="N121" i="28"/>
  <c r="AC121" i="28" s="1"/>
  <c r="N117" i="28"/>
  <c r="AC117" i="28" s="1"/>
  <c r="N90" i="28"/>
  <c r="AC90" i="28" s="1"/>
  <c r="M117" i="28"/>
  <c r="AB117" i="28" s="1"/>
  <c r="M91" i="28"/>
  <c r="AB91" i="28" s="1"/>
  <c r="N77" i="28"/>
  <c r="AC77" i="28" s="1"/>
  <c r="N82" i="28"/>
  <c r="AC82" i="28" s="1"/>
  <c r="M77" i="28"/>
  <c r="AB77" i="28" s="1"/>
  <c r="N113" i="28"/>
  <c r="AC113" i="28" s="1"/>
  <c r="M109" i="28"/>
  <c r="AB109" i="28" s="1"/>
  <c r="M83" i="28"/>
  <c r="N78" i="28"/>
  <c r="N122" i="28"/>
  <c r="AC122" i="28" s="1"/>
  <c r="M101" i="28"/>
  <c r="M123" i="28"/>
  <c r="AB123" i="28" s="1"/>
  <c r="M134" i="28"/>
  <c r="N66" i="28"/>
  <c r="AC66" i="28" s="1"/>
  <c r="N105" i="28"/>
  <c r="AC105" i="28" s="1"/>
  <c r="M76" i="28"/>
  <c r="AB76" i="28" s="1"/>
  <c r="N68" i="28"/>
  <c r="M37" i="28"/>
  <c r="AB37" i="28" s="1"/>
  <c r="M29" i="28"/>
  <c r="AB29" i="28" s="1"/>
  <c r="N26" i="28"/>
  <c r="AC26" i="28" s="1"/>
  <c r="N22" i="28"/>
  <c r="AC22" i="28" s="1"/>
  <c r="N14" i="28"/>
  <c r="N130" i="28"/>
  <c r="AC130" i="28" s="1"/>
  <c r="M53" i="28"/>
  <c r="AB53" i="28" s="1"/>
  <c r="N114" i="28"/>
  <c r="N58" i="28"/>
  <c r="N61" i="28"/>
  <c r="AC61" i="28" s="1"/>
  <c r="N101" i="28"/>
  <c r="N106" i="28"/>
  <c r="AC106" i="28" s="1"/>
  <c r="N50" i="28"/>
  <c r="AC50" i="28" s="1"/>
  <c r="N42" i="28"/>
  <c r="AC42" i="28" s="1"/>
  <c r="N34" i="28"/>
  <c r="AC34" i="28" s="1"/>
  <c r="M131" i="28"/>
  <c r="AB131" i="28" s="1"/>
  <c r="M99" i="28"/>
  <c r="AB99" i="28" s="1"/>
  <c r="M18" i="28"/>
  <c r="AB18" i="28" s="1"/>
  <c r="M10" i="28"/>
  <c r="M6" i="28"/>
  <c r="N97" i="28"/>
  <c r="M75" i="28"/>
  <c r="AB75" i="28" s="1"/>
  <c r="M72" i="28"/>
  <c r="M48" i="28"/>
  <c r="AB48" i="28" s="1"/>
  <c r="M143" i="28"/>
  <c r="AB143" i="28" s="1"/>
  <c r="M118" i="28"/>
  <c r="M102" i="28"/>
  <c r="AB102" i="28" s="1"/>
  <c r="M93" i="28"/>
  <c r="N74" i="28"/>
  <c r="AC74" i="28" s="1"/>
  <c r="M64" i="28"/>
  <c r="AB64" i="28" s="1"/>
  <c r="M46" i="28"/>
  <c r="AB46" i="28" s="1"/>
  <c r="M38" i="28"/>
  <c r="AB38" i="28" s="1"/>
  <c r="M30" i="28"/>
  <c r="AB30" i="28" s="1"/>
  <c r="M20" i="28"/>
  <c r="AB20" i="28" s="1"/>
  <c r="M12" i="28"/>
  <c r="M8" i="28"/>
  <c r="AB8" i="28" s="1"/>
  <c r="N25" i="28"/>
  <c r="N43" i="28"/>
  <c r="M9" i="28"/>
  <c r="AB9" i="28" s="1"/>
  <c r="N69" i="28"/>
  <c r="AC69" i="28" s="1"/>
  <c r="N41" i="28"/>
  <c r="AC41" i="28" s="1"/>
  <c r="N38" i="28"/>
  <c r="AC38" i="28" s="1"/>
  <c r="N54" i="28"/>
  <c r="AC54" i="28" s="1"/>
  <c r="M11" i="28"/>
  <c r="N51" i="28"/>
  <c r="N35" i="28"/>
  <c r="AC35" i="28" s="1"/>
  <c r="N23" i="28"/>
  <c r="AC23" i="28" s="1"/>
  <c r="N17" i="28"/>
  <c r="AC17" i="28" s="1"/>
  <c r="N48" i="28"/>
  <c r="AC48" i="28" s="1"/>
  <c r="N32" i="28"/>
  <c r="AC32" i="28" s="1"/>
  <c r="M13" i="28"/>
  <c r="M34" i="28"/>
  <c r="AB34" i="28" s="1"/>
  <c r="N60" i="28"/>
  <c r="AC60" i="28" s="1"/>
  <c r="N33" i="28"/>
  <c r="M50" i="28"/>
  <c r="N6" i="28"/>
  <c r="M14" i="28"/>
  <c r="AB14" i="28" s="1"/>
  <c r="N46" i="28"/>
  <c r="M22" i="28"/>
  <c r="AB22" i="28" s="1"/>
  <c r="N8" i="28"/>
  <c r="M42" i="28"/>
  <c r="M21" i="28"/>
  <c r="AB21" i="28" s="1"/>
  <c r="N15" i="28"/>
  <c r="AC15" i="28" s="1"/>
  <c r="M56" i="28"/>
  <c r="AB56" i="28" s="1"/>
  <c r="N49" i="28"/>
  <c r="AC49" i="28" s="1"/>
  <c r="M7" i="28"/>
  <c r="AB7" i="28" s="1"/>
  <c r="M70" i="28"/>
  <c r="N30" i="28"/>
  <c r="AC30" i="28" s="1"/>
  <c r="N40" i="28"/>
  <c r="AC40" i="28" s="1"/>
  <c r="M19" i="28"/>
  <c r="AB19" i="28" s="1"/>
  <c r="N27" i="28"/>
  <c r="N52" i="28"/>
  <c r="AC52" i="28" s="1"/>
  <c r="M146" i="28"/>
  <c r="N10" i="28"/>
  <c r="M15" i="28"/>
  <c r="AB15" i="28" s="1"/>
  <c r="M17" i="28"/>
  <c r="M28" i="28"/>
  <c r="M27" i="28"/>
  <c r="AB27" i="28" s="1"/>
  <c r="M39" i="28"/>
  <c r="AB39" i="28" s="1"/>
  <c r="M110" i="28"/>
  <c r="AB110" i="28" s="1"/>
  <c r="M44" i="28"/>
  <c r="AB44" i="28" s="1"/>
  <c r="M82" i="28"/>
  <c r="AB82" i="28" s="1"/>
  <c r="M127" i="28"/>
  <c r="N100" i="28"/>
  <c r="AC100" i="28" s="1"/>
  <c r="N153" i="28"/>
  <c r="N7" i="28"/>
  <c r="AC7" i="28" s="1"/>
  <c r="N12" i="28"/>
  <c r="N55" i="28"/>
  <c r="N53" i="28"/>
  <c r="AC53" i="28" s="1"/>
  <c r="M43" i="28"/>
  <c r="M67" i="28"/>
  <c r="N9" i="28"/>
  <c r="AC9" i="28" s="1"/>
  <c r="N20" i="28"/>
  <c r="N29" i="28"/>
  <c r="AC29" i="28" s="1"/>
  <c r="M59" i="28"/>
  <c r="AB59" i="28" s="1"/>
  <c r="M52" i="28"/>
  <c r="AB52" i="28" s="1"/>
  <c r="N62" i="28"/>
  <c r="AC62" i="28" s="1"/>
  <c r="N57" i="28"/>
  <c r="AC57" i="28" s="1"/>
  <c r="M98" i="28"/>
  <c r="M121" i="28"/>
  <c r="AB121" i="28" s="1"/>
  <c r="N93" i="28"/>
  <c r="AC93" i="28" s="1"/>
  <c r="N63" i="28"/>
  <c r="AC63" i="28" s="1"/>
  <c r="N83" i="28"/>
  <c r="AC83" i="28" s="1"/>
  <c r="M68" i="28"/>
  <c r="N84" i="28"/>
  <c r="AC84" i="28" s="1"/>
  <c r="M97" i="28"/>
  <c r="N45" i="28"/>
  <c r="M136" i="28"/>
  <c r="AB136" i="28" s="1"/>
  <c r="M65" i="28"/>
  <c r="N70" i="28"/>
  <c r="AC70" i="28" s="1"/>
  <c r="N145" i="28"/>
  <c r="AC145" i="28" s="1"/>
  <c r="M89" i="28"/>
  <c r="N31" i="28"/>
  <c r="AC31" i="28" s="1"/>
  <c r="N64" i="28"/>
  <c r="AC64" i="28" s="1"/>
  <c r="N72" i="28"/>
  <c r="AC72" i="28" s="1"/>
  <c r="N80" i="28"/>
  <c r="AC80" i="28" s="1"/>
  <c r="M47" i="28"/>
  <c r="N76" i="28"/>
  <c r="AC76" i="28" s="1"/>
  <c r="M79" i="28"/>
  <c r="AB79" i="28" s="1"/>
  <c r="N154" i="28"/>
  <c r="AC154" i="28" s="1"/>
  <c r="N123" i="28"/>
  <c r="AC123" i="28" s="1"/>
  <c r="N141" i="28"/>
  <c r="M87" i="28"/>
  <c r="N99" i="28"/>
  <c r="AC99" i="28" s="1"/>
  <c r="N133" i="28"/>
  <c r="N112" i="28"/>
  <c r="AC112" i="28" s="1"/>
  <c r="N136" i="28"/>
  <c r="AC136" i="28" s="1"/>
  <c r="M112" i="28"/>
  <c r="AB112" i="28" s="1"/>
  <c r="N13" i="28"/>
  <c r="M24" i="28"/>
  <c r="AB24" i="28" s="1"/>
  <c r="N108" i="28"/>
  <c r="M26" i="28"/>
  <c r="AB26" i="28" s="1"/>
  <c r="N16" i="28"/>
  <c r="M35" i="28"/>
  <c r="AB35" i="28" s="1"/>
  <c r="M63" i="28"/>
  <c r="N134" i="28"/>
  <c r="AC134" i="28" s="1"/>
  <c r="M142" i="28"/>
  <c r="AB142" i="28" s="1"/>
  <c r="M126" i="28"/>
  <c r="N21" i="28"/>
  <c r="AC21" i="28" s="1"/>
  <c r="M114" i="28"/>
  <c r="AB114" i="28" s="1"/>
  <c r="N102" i="28"/>
  <c r="AC102" i="28" s="1"/>
  <c r="M137" i="28"/>
  <c r="AB137" i="28" s="1"/>
  <c r="N24" i="28"/>
  <c r="AC24" i="28" s="1"/>
  <c r="M33" i="28"/>
  <c r="AB33" i="28" s="1"/>
  <c r="N132" i="28"/>
  <c r="N73" i="28"/>
  <c r="AC73" i="28" s="1"/>
  <c r="N88" i="28"/>
  <c r="N147" i="28"/>
  <c r="AC147" i="28" s="1"/>
  <c r="N37" i="28"/>
  <c r="M51" i="28"/>
  <c r="AB51" i="28" s="1"/>
  <c r="N11" i="28"/>
  <c r="M25" i="28"/>
  <c r="M57" i="28"/>
  <c r="AB57" i="28" s="1"/>
  <c r="N67" i="28"/>
  <c r="N59" i="28"/>
  <c r="N56" i="28"/>
  <c r="M73" i="28"/>
  <c r="M32" i="28"/>
  <c r="M16" i="28"/>
  <c r="AB16" i="28" s="1"/>
  <c r="N39" i="28"/>
  <c r="AC39" i="28" s="1"/>
  <c r="M71" i="28"/>
  <c r="AB71" i="28" s="1"/>
  <c r="N140" i="28"/>
  <c r="AC140" i="28" s="1"/>
  <c r="M129" i="28"/>
  <c r="N107" i="28"/>
  <c r="AC107" i="28" s="1"/>
  <c r="N128" i="28"/>
  <c r="AC128" i="28" s="1"/>
  <c r="N28" i="28"/>
  <c r="N47" i="28"/>
  <c r="N92" i="28"/>
  <c r="AC92" i="28" s="1"/>
  <c r="N116" i="28"/>
  <c r="AC116" i="28" s="1"/>
  <c r="N144" i="28"/>
  <c r="AC144" i="28" s="1"/>
  <c r="N65" i="28"/>
  <c r="AC65" i="28" s="1"/>
  <c r="N71" i="28"/>
  <c r="AC71" i="28" s="1"/>
  <c r="M96" i="28"/>
  <c r="N87" i="28"/>
  <c r="AC87" i="28" s="1"/>
  <c r="M120" i="28"/>
  <c r="AB120" i="28" s="1"/>
  <c r="N146" i="28"/>
  <c r="AC146" i="28" s="1"/>
  <c r="M119" i="28"/>
  <c r="AB119" i="28" s="1"/>
  <c r="M90" i="28"/>
  <c r="AB90" i="28" s="1"/>
  <c r="M135" i="28"/>
  <c r="AB135" i="28" s="1"/>
  <c r="N148" i="28"/>
  <c r="AC148" i="28" s="1"/>
  <c r="N111" i="28"/>
  <c r="N127" i="28"/>
  <c r="AC127" i="28" s="1"/>
  <c r="N91" i="28"/>
  <c r="M111" i="28"/>
  <c r="AB111" i="28" s="1"/>
  <c r="N18" i="28"/>
  <c r="M122" i="28"/>
  <c r="M55" i="28"/>
  <c r="AB55" i="28" s="1"/>
  <c r="N44" i="28"/>
  <c r="AC44" i="28" s="1"/>
  <c r="M113" i="28"/>
  <c r="N79" i="28"/>
  <c r="AC79" i="28" s="1"/>
  <c r="N96" i="28"/>
  <c r="M130" i="28"/>
  <c r="AB130" i="28" s="1"/>
  <c r="M104" i="28"/>
  <c r="AB104" i="28" s="1"/>
  <c r="M81" i="28"/>
  <c r="AB81" i="28" s="1"/>
  <c r="N19" i="28"/>
  <c r="AC19" i="28" s="1"/>
  <c r="N139" i="28"/>
  <c r="AC139" i="28" s="1"/>
  <c r="M54" i="28"/>
  <c r="AB54" i="28" s="1"/>
  <c r="N125" i="28"/>
  <c r="N131" i="28"/>
  <c r="N120" i="28"/>
  <c r="AC120" i="28" s="1"/>
  <c r="M45" i="28"/>
  <c r="AB45" i="28" s="1"/>
  <c r="M41" i="28"/>
  <c r="AB41" i="28" s="1"/>
  <c r="M40" i="28"/>
  <c r="AB40" i="28" s="1"/>
  <c r="M86" i="28"/>
  <c r="N110" i="28"/>
  <c r="M95" i="28"/>
  <c r="M103" i="28"/>
  <c r="AB103" i="28" s="1"/>
  <c r="N119" i="28"/>
  <c r="AC119" i="28" s="1"/>
  <c r="M128" i="28"/>
  <c r="AB128" i="28" s="1"/>
  <c r="N135" i="28"/>
  <c r="AC135" i="28" s="1"/>
  <c r="N75" i="28"/>
  <c r="N85" i="28"/>
  <c r="AC85" i="28" s="1"/>
  <c r="N142" i="28"/>
  <c r="AC142" i="28" s="1"/>
  <c r="M60" i="28"/>
  <c r="AB60" i="28" s="1"/>
  <c r="M106" i="28"/>
  <c r="M148" i="28"/>
  <c r="N104" i="28"/>
  <c r="AC104" i="28" s="1"/>
  <c r="N95" i="28"/>
  <c r="AC95" i="28" s="1"/>
  <c r="M49" i="28"/>
  <c r="N152" i="28"/>
  <c r="N86" i="28"/>
  <c r="N143" i="28"/>
  <c r="AC143" i="28" s="1"/>
  <c r="N36" i="28"/>
  <c r="AC36" i="28" s="1"/>
  <c r="N109" i="28"/>
  <c r="AC109" i="28" s="1"/>
  <c r="N118" i="28"/>
  <c r="AC118" i="28" s="1"/>
  <c r="N115" i="28"/>
  <c r="AC115" i="28" s="1"/>
  <c r="M154" i="28"/>
  <c r="AB154" i="28" s="1"/>
  <c r="M36" i="28"/>
  <c r="AB36" i="28" s="1"/>
  <c r="M88" i="28"/>
  <c r="N126" i="28"/>
  <c r="AC126" i="28" s="1"/>
  <c r="N94" i="28"/>
  <c r="AC94" i="28" s="1"/>
  <c r="M147" i="28"/>
  <c r="AB147" i="28" s="1"/>
  <c r="M23" i="28"/>
  <c r="AB23" i="28" s="1"/>
  <c r="M31" i="28"/>
  <c r="M80" i="28"/>
  <c r="M105" i="28"/>
  <c r="AB105" i="28" s="1"/>
  <c r="M149" i="28"/>
  <c r="N103" i="28"/>
  <c r="N124" i="28"/>
  <c r="AC124" i="28" s="1"/>
  <c r="M62" i="28"/>
  <c r="AB62" i="28" s="1"/>
  <c r="AC14" i="28"/>
  <c r="AB28" i="28"/>
  <c r="AB98" i="28"/>
  <c r="AB66" i="28"/>
  <c r="AC13" i="28"/>
  <c r="AC43" i="28"/>
  <c r="AC67" i="28"/>
  <c r="AC91" i="28"/>
  <c r="AC151" i="28"/>
  <c r="AC96" i="28"/>
  <c r="AC88" i="28"/>
  <c r="AC78" i="28"/>
  <c r="AB10" i="28"/>
  <c r="AC68" i="28"/>
  <c r="AB88" i="28"/>
  <c r="AC101" i="28"/>
  <c r="AB31" i="28"/>
  <c r="AB63" i="28"/>
  <c r="AC18" i="28"/>
  <c r="AC51" i="28"/>
  <c r="AB87" i="28"/>
  <c r="AB126" i="28"/>
  <c r="AB93" i="28"/>
  <c r="AB134" i="28"/>
  <c r="AB97" i="28"/>
  <c r="AB113" i="28"/>
  <c r="AB17" i="28"/>
  <c r="AC125" i="28"/>
  <c r="AB69" i="28"/>
  <c r="AB125" i="28"/>
  <c r="AC12" i="28"/>
  <c r="AC46" i="28"/>
  <c r="AB148" i="28"/>
  <c r="AB127" i="28"/>
  <c r="AB12" i="28"/>
  <c r="AC59" i="28"/>
  <c r="AB65" i="28"/>
  <c r="AB101" i="28"/>
  <c r="AC56" i="28"/>
  <c r="AB150" i="28"/>
  <c r="O155" i="28" l="1"/>
  <c r="AS155" i="28"/>
  <c r="BC25" i="28"/>
  <c r="BC155" i="28" s="1"/>
  <c r="AX152" i="27"/>
  <c r="AY25" i="28"/>
  <c r="AY155" i="28" s="1"/>
  <c r="AY156" i="28" s="1"/>
  <c r="AT155" i="28"/>
  <c r="AT156" i="28" s="1"/>
  <c r="BD25" i="28"/>
  <c r="BD155" i="28" s="1"/>
  <c r="BD156" i="28" s="1"/>
  <c r="J152" i="27"/>
  <c r="I155" i="28"/>
  <c r="AC6" i="28"/>
  <c r="P155" i="28"/>
  <c r="H155" i="28"/>
  <c r="AB6" i="28"/>
  <c r="AC155" i="28" l="1"/>
  <c r="AB155" i="28"/>
  <c r="AC156" i="28" l="1"/>
  <c r="AE145" i="27" l="1"/>
  <c r="AW148" i="28" s="1"/>
  <c r="BB148" i="28" s="1"/>
  <c r="AD84" i="27"/>
  <c r="AV87" i="28" s="1"/>
  <c r="BA87" i="28" s="1"/>
  <c r="AD98" i="27"/>
  <c r="AV101" i="28" s="1"/>
  <c r="BA101" i="28" s="1"/>
  <c r="AE99" i="27"/>
  <c r="AW102" i="28" s="1"/>
  <c r="BB102" i="28" s="1"/>
  <c r="AE88" i="27"/>
  <c r="AW91" i="28" s="1"/>
  <c r="BB91" i="28" s="1"/>
  <c r="AD96" i="27"/>
  <c r="AV99" i="28" s="1"/>
  <c r="BA99" i="28" s="1"/>
  <c r="AE56" i="27"/>
  <c r="AW59" i="28" s="1"/>
  <c r="BB59" i="28" s="1"/>
  <c r="AD122" i="27"/>
  <c r="AV125" i="28" s="1"/>
  <c r="BA125" i="28" s="1"/>
  <c r="AD58" i="27"/>
  <c r="AV61" i="28" s="1"/>
  <c r="BA61" i="28" s="1"/>
  <c r="AD145" i="27"/>
  <c r="AV148" i="28" s="1"/>
  <c r="BA148" i="28" s="1"/>
  <c r="AD136" i="27"/>
  <c r="AV139" i="28" s="1"/>
  <c r="BA139" i="28" s="1"/>
  <c r="AD132" i="27"/>
  <c r="AV135" i="28" s="1"/>
  <c r="BA135" i="28" s="1"/>
  <c r="AE77" i="27"/>
  <c r="AW80" i="28" s="1"/>
  <c r="BB80" i="28" s="1"/>
  <c r="AD121" i="27"/>
  <c r="AV124" i="28" s="1"/>
  <c r="BA124" i="28" s="1"/>
  <c r="AE137" i="27"/>
  <c r="AW140" i="28" s="1"/>
  <c r="BB140" i="28" s="1"/>
  <c r="AE127" i="27"/>
  <c r="AW130" i="28" s="1"/>
  <c r="BB130" i="28" s="1"/>
  <c r="AE107" i="27"/>
  <c r="AW110" i="28" s="1"/>
  <c r="BB110" i="28" s="1"/>
  <c r="AE80" i="27"/>
  <c r="AW83" i="28" s="1"/>
  <c r="BB83" i="28" s="1"/>
  <c r="AD18" i="27"/>
  <c r="AV21" i="28" s="1"/>
  <c r="BA21" i="28" s="1"/>
  <c r="AE141" i="27"/>
  <c r="AW144" i="28" s="1"/>
  <c r="BB144" i="28" s="1"/>
  <c r="AD108" i="27"/>
  <c r="AV111" i="28" s="1"/>
  <c r="BA111" i="28" s="1"/>
  <c r="AE41" i="27"/>
  <c r="AW44" i="28" s="1"/>
  <c r="BB44" i="28" s="1"/>
  <c r="AE48" i="27"/>
  <c r="AW51" i="28" s="1"/>
  <c r="BB51" i="28" s="1"/>
  <c r="AE121" i="27"/>
  <c r="AW124" i="28" s="1"/>
  <c r="BB124" i="28" s="1"/>
  <c r="AD85" i="27"/>
  <c r="AV88" i="28" s="1"/>
  <c r="BA88" i="28" s="1"/>
  <c r="AD72" i="27"/>
  <c r="AV75" i="28" s="1"/>
  <c r="BA75" i="28" s="1"/>
  <c r="AD69" i="27"/>
  <c r="AV72" i="28" s="1"/>
  <c r="BA72" i="28" s="1"/>
  <c r="AD115" i="27"/>
  <c r="AV118" i="28" s="1"/>
  <c r="BA118" i="28" s="1"/>
  <c r="AD131" i="27"/>
  <c r="AV134" i="28" s="1"/>
  <c r="BA134" i="28" s="1"/>
  <c r="AE55" i="27"/>
  <c r="AW58" i="28" s="1"/>
  <c r="BB58" i="28" s="1"/>
  <c r="AD134" i="27"/>
  <c r="AV137" i="28" s="1"/>
  <c r="BA137" i="28" s="1"/>
  <c r="AD127" i="27"/>
  <c r="AV130" i="28" s="1"/>
  <c r="BA130" i="28" s="1"/>
  <c r="AD27" i="27"/>
  <c r="AV30" i="28" s="1"/>
  <c r="BA30" i="28" s="1"/>
  <c r="AE53" i="27"/>
  <c r="AW56" i="28" s="1"/>
  <c r="BB56" i="28" s="1"/>
  <c r="AD8" i="27"/>
  <c r="AV11" i="28" s="1"/>
  <c r="BA11" i="28" s="1"/>
  <c r="AD62" i="27"/>
  <c r="AV65" i="28" s="1"/>
  <c r="BA65" i="28" s="1"/>
  <c r="AD111" i="27"/>
  <c r="AV114" i="28" s="1"/>
  <c r="BA114" i="28" s="1"/>
  <c r="AE44" i="27"/>
  <c r="AW47" i="28" s="1"/>
  <c r="BB47" i="28" s="1"/>
  <c r="AD150" i="27"/>
  <c r="AV153" i="28" s="1"/>
  <c r="BA153" i="28" s="1"/>
  <c r="AE148" i="27"/>
  <c r="AW151" i="28" s="1"/>
  <c r="BB151" i="28" s="1"/>
  <c r="AD148" i="27"/>
  <c r="AV151" i="28" s="1"/>
  <c r="BA151" i="28" s="1"/>
  <c r="AE11" i="27"/>
  <c r="AW14" i="28" s="1"/>
  <c r="BB14" i="28" s="1"/>
  <c r="AE120" i="27"/>
  <c r="AW123" i="28" s="1"/>
  <c r="BB123" i="28" s="1"/>
  <c r="AD16" i="27"/>
  <c r="AV19" i="28" s="1"/>
  <c r="BA19" i="28" s="1"/>
  <c r="AD103" i="27"/>
  <c r="AV106" i="28" s="1"/>
  <c r="BA106" i="28" s="1"/>
  <c r="AD74" i="27"/>
  <c r="AV77" i="28" s="1"/>
  <c r="BA77" i="28" s="1"/>
  <c r="AE133" i="27"/>
  <c r="AW136" i="28" s="1"/>
  <c r="BB136" i="28" s="1"/>
  <c r="AD105" i="27"/>
  <c r="AV108" i="28" s="1"/>
  <c r="BA108" i="28" s="1"/>
  <c r="AE115" i="27"/>
  <c r="AW118" i="28" s="1"/>
  <c r="BB118" i="28" s="1"/>
  <c r="AD113" i="27"/>
  <c r="AV116" i="28" s="1"/>
  <c r="BA116" i="28" s="1"/>
  <c r="AE87" i="27"/>
  <c r="AW90" i="28" s="1"/>
  <c r="BB90" i="28" s="1"/>
  <c r="AE76" i="27"/>
  <c r="AW79" i="28" s="1"/>
  <c r="BB79" i="28" s="1"/>
  <c r="AE21" i="27"/>
  <c r="AW24" i="28" s="1"/>
  <c r="BB24" i="28" s="1"/>
  <c r="AE68" i="27"/>
  <c r="AW71" i="28" s="1"/>
  <c r="BB71" i="28" s="1"/>
  <c r="AD56" i="27"/>
  <c r="AV59" i="28" s="1"/>
  <c r="BA59" i="28" s="1"/>
  <c r="AE138" i="27"/>
  <c r="AW141" i="28" s="1"/>
  <c r="BB141" i="28" s="1"/>
  <c r="AD94" i="27"/>
  <c r="AV97" i="28" s="1"/>
  <c r="BA97" i="28" s="1"/>
  <c r="AE147" i="27"/>
  <c r="AW150" i="28" s="1"/>
  <c r="BB150" i="28" s="1"/>
  <c r="AD128" i="27"/>
  <c r="AV131" i="28" s="1"/>
  <c r="BA131" i="28" s="1"/>
  <c r="AD76" i="27"/>
  <c r="AV79" i="28" s="1"/>
  <c r="BA79" i="28" s="1"/>
  <c r="AD15" i="27"/>
  <c r="AV18" i="28" s="1"/>
  <c r="BA18" i="28" s="1"/>
  <c r="AD144" i="27"/>
  <c r="AV147" i="28" s="1"/>
  <c r="BA147" i="28" s="1"/>
  <c r="AD36" i="27"/>
  <c r="AV39" i="28" s="1"/>
  <c r="BA39" i="28" s="1"/>
  <c r="AE64" i="27"/>
  <c r="AW67" i="28" s="1"/>
  <c r="BB67" i="28" s="1"/>
  <c r="AE83" i="27"/>
  <c r="AW86" i="28" s="1"/>
  <c r="BB86" i="28" s="1"/>
  <c r="AD135" i="27"/>
  <c r="AV138" i="28" s="1"/>
  <c r="BA138" i="28" s="1"/>
  <c r="AE119" i="27"/>
  <c r="AW122" i="28" s="1"/>
  <c r="BB122" i="28" s="1"/>
  <c r="AD102" i="27"/>
  <c r="AV105" i="28" s="1"/>
  <c r="BA105" i="28" s="1"/>
  <c r="AE72" i="27"/>
  <c r="AW75" i="28" s="1"/>
  <c r="BB75" i="28" s="1"/>
  <c r="AD109" i="27"/>
  <c r="AV112" i="28" s="1"/>
  <c r="BA112" i="28" s="1"/>
  <c r="AE117" i="27"/>
  <c r="AW120" i="28" s="1"/>
  <c r="BB120" i="28" s="1"/>
  <c r="AE13" i="27"/>
  <c r="AW16" i="28" s="1"/>
  <c r="BB16" i="28" s="1"/>
  <c r="AE23" i="27"/>
  <c r="AW26" i="28" s="1"/>
  <c r="BB26" i="28" s="1"/>
  <c r="AD29" i="27"/>
  <c r="AV32" i="28" s="1"/>
  <c r="BA32" i="28" s="1"/>
  <c r="AE111" i="27"/>
  <c r="AW114" i="28" s="1"/>
  <c r="BB114" i="28" s="1"/>
  <c r="AE129" i="27"/>
  <c r="AW132" i="28" s="1"/>
  <c r="BB132" i="28" s="1"/>
  <c r="AE104" i="27"/>
  <c r="AW107" i="28" s="1"/>
  <c r="BB107" i="28" s="1"/>
  <c r="AD22" i="27"/>
  <c r="AV25" i="28" s="1"/>
  <c r="BA25" i="28" s="1"/>
  <c r="AE45" i="27"/>
  <c r="AW48" i="28" s="1"/>
  <c r="BB48" i="28" s="1"/>
  <c r="AE149" i="27"/>
  <c r="AW152" i="28" s="1"/>
  <c r="BB152" i="28" s="1"/>
  <c r="AD97" i="27"/>
  <c r="AV100" i="28" s="1"/>
  <c r="BA100" i="28" s="1"/>
  <c r="AE39" i="27"/>
  <c r="AW42" i="28" s="1"/>
  <c r="BB42" i="28" s="1"/>
  <c r="AD123" i="27"/>
  <c r="AV126" i="28" s="1"/>
  <c r="BA126" i="28" s="1"/>
  <c r="AE126" i="27"/>
  <c r="AW129" i="28" s="1"/>
  <c r="BB129" i="28" s="1"/>
  <c r="AE84" i="27"/>
  <c r="AW87" i="28" s="1"/>
  <c r="BB87" i="28" s="1"/>
  <c r="AD24" i="27"/>
  <c r="AV27" i="28" s="1"/>
  <c r="BA27" i="28" s="1"/>
  <c r="AE81" i="27"/>
  <c r="AW84" i="28" s="1"/>
  <c r="BB84" i="28" s="1"/>
  <c r="AD70" i="27"/>
  <c r="AV73" i="28" s="1"/>
  <c r="BA73" i="28" s="1"/>
  <c r="AE108" i="27"/>
  <c r="AW111" i="28" s="1"/>
  <c r="BB111" i="28" s="1"/>
  <c r="AD82" i="27"/>
  <c r="AV85" i="28" s="1"/>
  <c r="BA85" i="28" s="1"/>
  <c r="AD90" i="27"/>
  <c r="AV93" i="28" s="1"/>
  <c r="BA93" i="28" s="1"/>
  <c r="AE33" i="27"/>
  <c r="AW36" i="28" s="1"/>
  <c r="BB36" i="28" s="1"/>
  <c r="AD104" i="27"/>
  <c r="AV107" i="28" s="1"/>
  <c r="BA107" i="28" s="1"/>
  <c r="AD133" i="27"/>
  <c r="AV136" i="28" s="1"/>
  <c r="BA136" i="28" s="1"/>
  <c r="AE135" i="27"/>
  <c r="AW138" i="28" s="1"/>
  <c r="BB138" i="28" s="1"/>
  <c r="AD92" i="27"/>
  <c r="AV95" i="28" s="1"/>
  <c r="BA95" i="28" s="1"/>
  <c r="AE75" i="27"/>
  <c r="AW78" i="28" s="1"/>
  <c r="BB78" i="28" s="1"/>
  <c r="AE131" i="27"/>
  <c r="AW134" i="28" s="1"/>
  <c r="BB134" i="28" s="1"/>
  <c r="AE106" i="27"/>
  <c r="AW109" i="28" s="1"/>
  <c r="BB109" i="28" s="1"/>
  <c r="AD116" i="27"/>
  <c r="AV119" i="28" s="1"/>
  <c r="BA119" i="28" s="1"/>
  <c r="AD125" i="27"/>
  <c r="AV128" i="28" s="1"/>
  <c r="BA128" i="28" s="1"/>
  <c r="AD120" i="27"/>
  <c r="AV123" i="28" s="1"/>
  <c r="BA123" i="28" s="1"/>
  <c r="AE102" i="27"/>
  <c r="AW105" i="28" s="1"/>
  <c r="BB105" i="28" s="1"/>
  <c r="AD119" i="27"/>
  <c r="AV122" i="28" s="1"/>
  <c r="BA122" i="28" s="1"/>
  <c r="AD117" i="27"/>
  <c r="AV120" i="28" s="1"/>
  <c r="BA120" i="28" s="1"/>
  <c r="AE85" i="27"/>
  <c r="AW88" i="28" s="1"/>
  <c r="BB88" i="28" s="1"/>
  <c r="AE122" i="27"/>
  <c r="AW125" i="28" s="1"/>
  <c r="BB125" i="28" s="1"/>
  <c r="AE46" i="27"/>
  <c r="AW49" i="28" s="1"/>
  <c r="BB49" i="28" s="1"/>
  <c r="AD88" i="27"/>
  <c r="AV91" i="28" s="1"/>
  <c r="BA91" i="28" s="1"/>
  <c r="AE123" i="27"/>
  <c r="AW126" i="28" s="1"/>
  <c r="BB126" i="28" s="1"/>
  <c r="AE32" i="27"/>
  <c r="AW35" i="28" s="1"/>
  <c r="BB35" i="28" s="1"/>
  <c r="AD81" i="27"/>
  <c r="AV84" i="28" s="1"/>
  <c r="BA84" i="28" s="1"/>
  <c r="AD112" i="27"/>
  <c r="AV115" i="28" s="1"/>
  <c r="BA115" i="28" s="1"/>
  <c r="AD79" i="27"/>
  <c r="AV82" i="28" s="1"/>
  <c r="BA82" i="28" s="1"/>
  <c r="AE34" i="27"/>
  <c r="AW37" i="28" s="1"/>
  <c r="BB37" i="28" s="1"/>
  <c r="AE134" i="27"/>
  <c r="AW137" i="28" s="1"/>
  <c r="BB137" i="28" s="1"/>
  <c r="AD66" i="27"/>
  <c r="AV69" i="28" s="1"/>
  <c r="BA69" i="28" s="1"/>
  <c r="AE95" i="27"/>
  <c r="AW98" i="28" s="1"/>
  <c r="BB98" i="28" s="1"/>
  <c r="AD100" i="27"/>
  <c r="AV103" i="28" s="1"/>
  <c r="BA103" i="28" s="1"/>
  <c r="AE28" i="27"/>
  <c r="AW31" i="28" s="1"/>
  <c r="BB31" i="28" s="1"/>
  <c r="AE43" i="27"/>
  <c r="AW46" i="28" s="1"/>
  <c r="BB46" i="28" s="1"/>
  <c r="AD73" i="27"/>
  <c r="AV76" i="28" s="1"/>
  <c r="BA76" i="28" s="1"/>
  <c r="AE110" i="27"/>
  <c r="AW113" i="28" s="1"/>
  <c r="BB113" i="28" s="1"/>
  <c r="AD14" i="27"/>
  <c r="AV17" i="28" s="1"/>
  <c r="BA17" i="28" s="1"/>
  <c r="AE98" i="27"/>
  <c r="AW101" i="28" s="1"/>
  <c r="BB101" i="28" s="1"/>
  <c r="AD31" i="27"/>
  <c r="AV34" i="28" s="1"/>
  <c r="BA34" i="28" s="1"/>
  <c r="AD40" i="27"/>
  <c r="AV43" i="28" s="1"/>
  <c r="BA43" i="28" s="1"/>
  <c r="AD54" i="27"/>
  <c r="AV57" i="28" s="1"/>
  <c r="BA57" i="28" s="1"/>
  <c r="AE69" i="27"/>
  <c r="AW72" i="28" s="1"/>
  <c r="BB72" i="28" s="1"/>
  <c r="AD46" i="27"/>
  <c r="AV49" i="28" s="1"/>
  <c r="BA49" i="28" s="1"/>
  <c r="AE151" i="27"/>
  <c r="AW154" i="28" s="1"/>
  <c r="BB154" i="28" s="1"/>
  <c r="AD78" i="27"/>
  <c r="AV81" i="28" s="1"/>
  <c r="BA81" i="28" s="1"/>
  <c r="AE54" i="27"/>
  <c r="AW57" i="28" s="1"/>
  <c r="BB57" i="28" s="1"/>
  <c r="AE7" i="27"/>
  <c r="AW10" i="28" s="1"/>
  <c r="BB10" i="28" s="1"/>
  <c r="AE132" i="27"/>
  <c r="AW135" i="28" s="1"/>
  <c r="BB135" i="28" s="1"/>
  <c r="AD13" i="27"/>
  <c r="AV16" i="28" s="1"/>
  <c r="BA16" i="28" s="1"/>
  <c r="AE35" i="27"/>
  <c r="AW38" i="28" s="1"/>
  <c r="BB38" i="28" s="1"/>
  <c r="AE50" i="27"/>
  <c r="AW53" i="28" s="1"/>
  <c r="BB53" i="28" s="1"/>
  <c r="AD28" i="27"/>
  <c r="AV31" i="28" s="1"/>
  <c r="BA31" i="28" s="1"/>
  <c r="AD80" i="27"/>
  <c r="AV83" i="28" s="1"/>
  <c r="BA83" i="28" s="1"/>
  <c r="AE57" i="27"/>
  <c r="AW60" i="28" s="1"/>
  <c r="BB60" i="28" s="1"/>
  <c r="AE26" i="27"/>
  <c r="AW29" i="28" s="1"/>
  <c r="BB29" i="28" s="1"/>
  <c r="AE40" i="27"/>
  <c r="AW43" i="28" s="1"/>
  <c r="BB43" i="28" s="1"/>
  <c r="AE78" i="27"/>
  <c r="AW81" i="28" s="1"/>
  <c r="BB81" i="28" s="1"/>
  <c r="AD43" i="27"/>
  <c r="AV46" i="28" s="1"/>
  <c r="BA46" i="28" s="1"/>
  <c r="AE118" i="27"/>
  <c r="AW121" i="28" s="1"/>
  <c r="BB121" i="28" s="1"/>
  <c r="AD47" i="27"/>
  <c r="AV50" i="28" s="1"/>
  <c r="BA50" i="28" s="1"/>
  <c r="AE24" i="27"/>
  <c r="AW27" i="28" s="1"/>
  <c r="BB27" i="28" s="1"/>
  <c r="AE143" i="27"/>
  <c r="AW146" i="28" s="1"/>
  <c r="BB146" i="28" s="1"/>
  <c r="AE10" i="27"/>
  <c r="AW13" i="28" s="1"/>
  <c r="BB13" i="28" s="1"/>
  <c r="AE8" i="27"/>
  <c r="AW11" i="28" s="1"/>
  <c r="BB11" i="28" s="1"/>
  <c r="AD41" i="27"/>
  <c r="AV44" i="28" s="1"/>
  <c r="BA44" i="28" s="1"/>
  <c r="AE94" i="27"/>
  <c r="AW97" i="28" s="1"/>
  <c r="BB97" i="28" s="1"/>
  <c r="AE116" i="27"/>
  <c r="AW119" i="28" s="1"/>
  <c r="BB119" i="28" s="1"/>
  <c r="AE100" i="27"/>
  <c r="AW103" i="28" s="1"/>
  <c r="BB103" i="28" s="1"/>
  <c r="AE79" i="27"/>
  <c r="AW82" i="28" s="1"/>
  <c r="BB82" i="28" s="1"/>
  <c r="AD140" i="27"/>
  <c r="AV143" i="28" s="1"/>
  <c r="BA143" i="28" s="1"/>
  <c r="AE86" i="27"/>
  <c r="AW89" i="28" s="1"/>
  <c r="BB89" i="28" s="1"/>
  <c r="AD63" i="27"/>
  <c r="AV66" i="28" s="1"/>
  <c r="BA66" i="28" s="1"/>
  <c r="AD91" i="27"/>
  <c r="AV94" i="28" s="1"/>
  <c r="BA94" i="28" s="1"/>
  <c r="AE73" i="27"/>
  <c r="AW76" i="28" s="1"/>
  <c r="BB76" i="28" s="1"/>
  <c r="AD35" i="27"/>
  <c r="AV38" i="28" s="1"/>
  <c r="BA38" i="28" s="1"/>
  <c r="AD151" i="27"/>
  <c r="AV154" i="28" s="1"/>
  <c r="BA154" i="28" s="1"/>
  <c r="AE125" i="27"/>
  <c r="AW128" i="28" s="1"/>
  <c r="BB128" i="28" s="1"/>
  <c r="AE58" i="27"/>
  <c r="AW61" i="28" s="1"/>
  <c r="BB61" i="28" s="1"/>
  <c r="AD86" i="27"/>
  <c r="AV89" i="28" s="1"/>
  <c r="BA89" i="28" s="1"/>
  <c r="AE128" i="27"/>
  <c r="AW131" i="28" s="1"/>
  <c r="BB131" i="28" s="1"/>
  <c r="AD141" i="27"/>
  <c r="AV144" i="28" s="1"/>
  <c r="BA144" i="28" s="1"/>
  <c r="AE65" i="27"/>
  <c r="AW68" i="28" s="1"/>
  <c r="BB68" i="28" s="1"/>
  <c r="AE82" i="27"/>
  <c r="AW85" i="28" s="1"/>
  <c r="BB85" i="28" s="1"/>
  <c r="AD55" i="27"/>
  <c r="AV58" i="28" s="1"/>
  <c r="BA58" i="28" s="1"/>
  <c r="AD110" i="27"/>
  <c r="AV113" i="28" s="1"/>
  <c r="BA113" i="28" s="1"/>
  <c r="AD71" i="27"/>
  <c r="AV74" i="28" s="1"/>
  <c r="BA74" i="28" s="1"/>
  <c r="AD126" i="27"/>
  <c r="AV129" i="28" s="1"/>
  <c r="BA129" i="28" s="1"/>
  <c r="AD7" i="27"/>
  <c r="AV10" i="28" s="1"/>
  <c r="BA10" i="28" s="1"/>
  <c r="AE150" i="27"/>
  <c r="AW153" i="28" s="1"/>
  <c r="BB153" i="28" s="1"/>
  <c r="AE15" i="27"/>
  <c r="AW18" i="28" s="1"/>
  <c r="BB18" i="28" s="1"/>
  <c r="AE27" i="27"/>
  <c r="AW30" i="28" s="1"/>
  <c r="BB30" i="28" s="1"/>
  <c r="AD19" i="27"/>
  <c r="AV22" i="28" s="1"/>
  <c r="BA22" i="28" s="1"/>
  <c r="AE31" i="27"/>
  <c r="AW34" i="28" s="1"/>
  <c r="BB34" i="28" s="1"/>
  <c r="AE62" i="27"/>
  <c r="AW65" i="28" s="1"/>
  <c r="BB65" i="28" s="1"/>
  <c r="AD142" i="27"/>
  <c r="AV145" i="28" s="1"/>
  <c r="BA145" i="28" s="1"/>
  <c r="AD51" i="27"/>
  <c r="AV54" i="28" s="1"/>
  <c r="BA54" i="28" s="1"/>
  <c r="AE60" i="27"/>
  <c r="AW63" i="28" s="1"/>
  <c r="BB63" i="28" s="1"/>
  <c r="AD106" i="27"/>
  <c r="AV109" i="28" s="1"/>
  <c r="BA109" i="28" s="1"/>
  <c r="AE112" i="27"/>
  <c r="AW115" i="28" s="1"/>
  <c r="BB115" i="28" s="1"/>
  <c r="AD138" i="27"/>
  <c r="AV141" i="28" s="1"/>
  <c r="BA141" i="28" s="1"/>
  <c r="AD114" i="27"/>
  <c r="AV117" i="28" s="1"/>
  <c r="BA117" i="28" s="1"/>
  <c r="AE36" i="27"/>
  <c r="AW39" i="28" s="1"/>
  <c r="BB39" i="28" s="1"/>
  <c r="AE91" i="27"/>
  <c r="AW94" i="28" s="1"/>
  <c r="BB94" i="28" s="1"/>
  <c r="AE109" i="27"/>
  <c r="AW112" i="28" s="1"/>
  <c r="BB112" i="28" s="1"/>
  <c r="AE97" i="27"/>
  <c r="AW100" i="28" s="1"/>
  <c r="BB100" i="28" s="1"/>
  <c r="AD89" i="27"/>
  <c r="AV92" i="28" s="1"/>
  <c r="BA92" i="28" s="1"/>
  <c r="AE37" i="27"/>
  <c r="AW40" i="28" s="1"/>
  <c r="BB40" i="28" s="1"/>
  <c r="AD61" i="27"/>
  <c r="AV64" i="28" s="1"/>
  <c r="BA64" i="28" s="1"/>
  <c r="AE142" i="27"/>
  <c r="AW145" i="28" s="1"/>
  <c r="BB145" i="28" s="1"/>
  <c r="AE20" i="27"/>
  <c r="AW23" i="28" s="1"/>
  <c r="BB23" i="28" s="1"/>
  <c r="AD42" i="27"/>
  <c r="AV45" i="28" s="1"/>
  <c r="BA45" i="28" s="1"/>
  <c r="AE92" i="27"/>
  <c r="AW95" i="28" s="1"/>
  <c r="BB95" i="28" s="1"/>
  <c r="AD53" i="27"/>
  <c r="AV56" i="28" s="1"/>
  <c r="BA56" i="28" s="1"/>
  <c r="AE96" i="27"/>
  <c r="AW99" i="28" s="1"/>
  <c r="BB99" i="28" s="1"/>
  <c r="AD11" i="27"/>
  <c r="AV14" i="28" s="1"/>
  <c r="BA14" i="28" s="1"/>
  <c r="AE30" i="27"/>
  <c r="AW33" i="28" s="1"/>
  <c r="BB33" i="28" s="1"/>
  <c r="AD45" i="27"/>
  <c r="AV48" i="28" s="1"/>
  <c r="BA48" i="28" s="1"/>
  <c r="AD93" i="27"/>
  <c r="AV96" i="28" s="1"/>
  <c r="BA96" i="28" s="1"/>
  <c r="AE103" i="27"/>
  <c r="AW106" i="28" s="1"/>
  <c r="BB106" i="28" s="1"/>
  <c r="AE90" i="27"/>
  <c r="AW93" i="28" s="1"/>
  <c r="BB93" i="28" s="1"/>
  <c r="AE19" i="27"/>
  <c r="AW22" i="28" s="1"/>
  <c r="BB22" i="28" s="1"/>
  <c r="AE67" i="27"/>
  <c r="AW70" i="28" s="1"/>
  <c r="BB70" i="28" s="1"/>
  <c r="AE93" i="27"/>
  <c r="AW96" i="28" s="1"/>
  <c r="BB96" i="28" s="1"/>
  <c r="AE25" i="27"/>
  <c r="AW28" i="28" s="1"/>
  <c r="BB28" i="28" s="1"/>
  <c r="AE38" i="27"/>
  <c r="AW41" i="28" s="1"/>
  <c r="BB41" i="28" s="1"/>
  <c r="AD48" i="27"/>
  <c r="AV51" i="28" s="1"/>
  <c r="BA51" i="28" s="1"/>
  <c r="AD77" i="27"/>
  <c r="AV80" i="28" s="1"/>
  <c r="BA80" i="28" s="1"/>
  <c r="AD67" i="27"/>
  <c r="AV70" i="28" s="1"/>
  <c r="BA70" i="28" s="1"/>
  <c r="AE4" i="27"/>
  <c r="AW7" i="28" s="1"/>
  <c r="BB7" i="28" s="1"/>
  <c r="AE89" i="27"/>
  <c r="AW92" i="28" s="1"/>
  <c r="BB92" i="28" s="1"/>
  <c r="AD49" i="27"/>
  <c r="AV52" i="28" s="1"/>
  <c r="BA52" i="28" s="1"/>
  <c r="AE9" i="27"/>
  <c r="AW12" i="28" s="1"/>
  <c r="BB12" i="28" s="1"/>
  <c r="AD21" i="27"/>
  <c r="AV24" i="28" s="1"/>
  <c r="BA24" i="28" s="1"/>
  <c r="AE105" i="27"/>
  <c r="AW108" i="28" s="1"/>
  <c r="BB108" i="28" s="1"/>
  <c r="AD130" i="27"/>
  <c r="AV133" i="28" s="1"/>
  <c r="BA133" i="28" s="1"/>
  <c r="AE113" i="27"/>
  <c r="AW116" i="28" s="1"/>
  <c r="BB116" i="28" s="1"/>
  <c r="AD37" i="27"/>
  <c r="AV40" i="28" s="1"/>
  <c r="BA40" i="28" s="1"/>
  <c r="AE144" i="27"/>
  <c r="AW147" i="28" s="1"/>
  <c r="BB147" i="28" s="1"/>
  <c r="AD32" i="27"/>
  <c r="AV35" i="28" s="1"/>
  <c r="BA35" i="28" s="1"/>
  <c r="AD68" i="27"/>
  <c r="AV71" i="28" s="1"/>
  <c r="BA71" i="28" s="1"/>
  <c r="AD95" i="27"/>
  <c r="AV98" i="28" s="1"/>
  <c r="BA98" i="28" s="1"/>
  <c r="AD83" i="27"/>
  <c r="AV86" i="28" s="1"/>
  <c r="BA86" i="28" s="1"/>
  <c r="AD52" i="27"/>
  <c r="AV55" i="28" s="1"/>
  <c r="BA55" i="28" s="1"/>
  <c r="AE18" i="27"/>
  <c r="AW21" i="28" s="1"/>
  <c r="BB21" i="28" s="1"/>
  <c r="AE49" i="27"/>
  <c r="AW52" i="28" s="1"/>
  <c r="BB52" i="28" s="1"/>
  <c r="AD65" i="27"/>
  <c r="AV68" i="28" s="1"/>
  <c r="BA68" i="28" s="1"/>
  <c r="AD99" i="27"/>
  <c r="AV102" i="28" s="1"/>
  <c r="BA102" i="28" s="1"/>
  <c r="AE12" i="27"/>
  <c r="AW15" i="28" s="1"/>
  <c r="BB15" i="28" s="1"/>
  <c r="AE16" i="27"/>
  <c r="AW19" i="28" s="1"/>
  <c r="BB19" i="28" s="1"/>
  <c r="AE146" i="27"/>
  <c r="AW149" i="28" s="1"/>
  <c r="BB149" i="28" s="1"/>
  <c r="AD64" i="27"/>
  <c r="AV67" i="28" s="1"/>
  <c r="BA67" i="28" s="1"/>
  <c r="AD20" i="27"/>
  <c r="AV23" i="28" s="1"/>
  <c r="BA23" i="28" s="1"/>
  <c r="AD25" i="27"/>
  <c r="AV28" i="28" s="1"/>
  <c r="BA28" i="28" s="1"/>
  <c r="AD101" i="27"/>
  <c r="AV104" i="28" s="1"/>
  <c r="BA104" i="28" s="1"/>
  <c r="AE130" i="27"/>
  <c r="AW133" i="28" s="1"/>
  <c r="BB133" i="28" s="1"/>
  <c r="AD38" i="27"/>
  <c r="AV41" i="28" s="1"/>
  <c r="BA41" i="28" s="1"/>
  <c r="AD87" i="27"/>
  <c r="AV90" i="28" s="1"/>
  <c r="BA90" i="28" s="1"/>
  <c r="AE140" i="27"/>
  <c r="AW143" i="28" s="1"/>
  <c r="BB143" i="28" s="1"/>
  <c r="AE42" i="27"/>
  <c r="AW45" i="28" s="1"/>
  <c r="BB45" i="28" s="1"/>
  <c r="AD59" i="27"/>
  <c r="AV62" i="28" s="1"/>
  <c r="BA62" i="28" s="1"/>
  <c r="AD137" i="27"/>
  <c r="AV140" i="28" s="1"/>
  <c r="BA140" i="28" s="1"/>
  <c r="AD33" i="27"/>
  <c r="AV36" i="28" s="1"/>
  <c r="BA36" i="28" s="1"/>
  <c r="AE17" i="27"/>
  <c r="AW20" i="28" s="1"/>
  <c r="BB20" i="28" s="1"/>
  <c r="AD30" i="27"/>
  <c r="AV33" i="28" s="1"/>
  <c r="BA33" i="28" s="1"/>
  <c r="AE22" i="27"/>
  <c r="AW25" i="28" s="1"/>
  <c r="BB25" i="28" s="1"/>
  <c r="AE74" i="27"/>
  <c r="AW77" i="28" s="1"/>
  <c r="BB77" i="28" s="1"/>
  <c r="AE70" i="27"/>
  <c r="AW73" i="28" s="1"/>
  <c r="BB73" i="28" s="1"/>
  <c r="AD147" i="27"/>
  <c r="AV150" i="28" s="1"/>
  <c r="BA150" i="28" s="1"/>
  <c r="AD5" i="27"/>
  <c r="AV8" i="28" s="1"/>
  <c r="BA8" i="28" s="1"/>
  <c r="AE47" i="27"/>
  <c r="AW50" i="28" s="1"/>
  <c r="BB50" i="28" s="1"/>
  <c r="AE52" i="27"/>
  <c r="AW55" i="28" s="1"/>
  <c r="BB55" i="28" s="1"/>
  <c r="AE136" i="27"/>
  <c r="AW139" i="28" s="1"/>
  <c r="BB139" i="28" s="1"/>
  <c r="AE59" i="27"/>
  <c r="AW62" i="28" s="1"/>
  <c r="BB62" i="28" s="1"/>
  <c r="AD12" i="27"/>
  <c r="AV15" i="28" s="1"/>
  <c r="BA15" i="28" s="1"/>
  <c r="AE5" i="27"/>
  <c r="AW8" i="28" s="1"/>
  <c r="BB8" i="28" s="1"/>
  <c r="AD4" i="27"/>
  <c r="AV7" i="28" s="1"/>
  <c r="BA7" i="28" s="1"/>
  <c r="AD143" i="27"/>
  <c r="AV146" i="28" s="1"/>
  <c r="BA146" i="28" s="1"/>
  <c r="AD23" i="27"/>
  <c r="AV26" i="28" s="1"/>
  <c r="BA26" i="28" s="1"/>
  <c r="AD124" i="27"/>
  <c r="AV127" i="28" s="1"/>
  <c r="BA127" i="28" s="1"/>
  <c r="AE14" i="27"/>
  <c r="AW17" i="28" s="1"/>
  <c r="BB17" i="28" s="1"/>
  <c r="AD57" i="27"/>
  <c r="AV60" i="28" s="1"/>
  <c r="BA60" i="28" s="1"/>
  <c r="AD129" i="27"/>
  <c r="AV132" i="28" s="1"/>
  <c r="BA132" i="28" s="1"/>
  <c r="AE124" i="27"/>
  <c r="AW127" i="28" s="1"/>
  <c r="BB127" i="28" s="1"/>
  <c r="AE101" i="27"/>
  <c r="AW104" i="28" s="1"/>
  <c r="BB104" i="28" s="1"/>
  <c r="AD9" i="27"/>
  <c r="AV12" i="28" s="1"/>
  <c r="BA12" i="28" s="1"/>
  <c r="AE114" i="27"/>
  <c r="AW117" i="28" s="1"/>
  <c r="BB117" i="28" s="1"/>
  <c r="AD107" i="27"/>
  <c r="AV110" i="28" s="1"/>
  <c r="BA110" i="28" s="1"/>
  <c r="AE51" i="27"/>
  <c r="AW54" i="28" s="1"/>
  <c r="BB54" i="28" s="1"/>
  <c r="AE71" i="27"/>
  <c r="AW74" i="28" s="1"/>
  <c r="BB74" i="28" s="1"/>
  <c r="AD17" i="27"/>
  <c r="AV20" i="28" s="1"/>
  <c r="BA20" i="28" s="1"/>
  <c r="AE66" i="27"/>
  <c r="AW69" i="28" s="1"/>
  <c r="BB69" i="28" s="1"/>
  <c r="AD75" i="27"/>
  <c r="AV78" i="28" s="1"/>
  <c r="BA78" i="28" s="1"/>
  <c r="AD39" i="27"/>
  <c r="AV42" i="28" s="1"/>
  <c r="BA42" i="28" s="1"/>
  <c r="AD60" i="27"/>
  <c r="AV63" i="28" s="1"/>
  <c r="BA63" i="28" s="1"/>
  <c r="AE29" i="27"/>
  <c r="AW32" i="28" s="1"/>
  <c r="BB32" i="28" s="1"/>
  <c r="AD146" i="27"/>
  <c r="AV149" i="28" s="1"/>
  <c r="BA149" i="28" s="1"/>
  <c r="AE63" i="27"/>
  <c r="AW66" i="28" s="1"/>
  <c r="BB66" i="28" s="1"/>
  <c r="AD50" i="27"/>
  <c r="AV53" i="28" s="1"/>
  <c r="BA53" i="28" s="1"/>
  <c r="AD118" i="27"/>
  <c r="AV121" i="28" s="1"/>
  <c r="BA121" i="28" s="1"/>
  <c r="AD10" i="27"/>
  <c r="AV13" i="28" s="1"/>
  <c r="BA13" i="28" s="1"/>
  <c r="AD34" i="27"/>
  <c r="AV37" i="28" s="1"/>
  <c r="BA37" i="28" s="1"/>
  <c r="AE61" i="27"/>
  <c r="AW64" i="28" s="1"/>
  <c r="BB64" i="28" s="1"/>
  <c r="AD149" i="27"/>
  <c r="AV152" i="28" s="1"/>
  <c r="BA152" i="28" s="1"/>
  <c r="AD44" i="27"/>
  <c r="AV47" i="28" s="1"/>
  <c r="BA47" i="28" s="1"/>
  <c r="AD26" i="27"/>
  <c r="AV29" i="28" s="1"/>
  <c r="BA29" i="28" s="1"/>
  <c r="AA152" i="27"/>
  <c r="AD6" i="27" l="1"/>
  <c r="AV9" i="28" s="1"/>
  <c r="BA9" i="28" s="1"/>
  <c r="AB152" i="27"/>
  <c r="AB153" i="27" s="1"/>
  <c r="AD139" i="27"/>
  <c r="AV142" i="28" s="1"/>
  <c r="BA142" i="28" s="1"/>
  <c r="AE6" i="27"/>
  <c r="AW9" i="28" s="1"/>
  <c r="BB9" i="28" s="1"/>
  <c r="AE139" i="27"/>
  <c r="AW142" i="28" s="1"/>
  <c r="BB142" i="28" s="1"/>
  <c r="Z152" i="27"/>
  <c r="AE3" i="27"/>
  <c r="Y152" i="27"/>
  <c r="AD3" i="27"/>
  <c r="AV6" i="28" l="1"/>
  <c r="AD152" i="27"/>
  <c r="AW6" i="28"/>
  <c r="AE152" i="27"/>
  <c r="Z153" i="27"/>
  <c r="AX154" i="27" l="1"/>
  <c r="AW155" i="28"/>
  <c r="BB6" i="28"/>
  <c r="BB155" i="28" s="1"/>
  <c r="AV155" i="28"/>
  <c r="BA6" i="28"/>
  <c r="BA155" i="28" s="1"/>
  <c r="BB156" i="28" l="1"/>
  <c r="AW156" i="28"/>
</calcChain>
</file>

<file path=xl/sharedStrings.xml><?xml version="1.0" encoding="utf-8"?>
<sst xmlns="http://schemas.openxmlformats.org/spreadsheetml/2006/main" count="1364" uniqueCount="450">
  <si>
    <t>Total</t>
  </si>
  <si>
    <t>Track 2</t>
  </si>
  <si>
    <t>Track 3</t>
  </si>
  <si>
    <t>Track 1</t>
  </si>
  <si>
    <t>Budget Code</t>
  </si>
  <si>
    <t>Track 2 Recorded Costs (2019-2022)</t>
  </si>
  <si>
    <t>2019 GRC Authorized Costs (2019-2022) + Track 2 Authorized Interim Recovery (2024)</t>
  </si>
  <si>
    <t>Track 3 Recorded Costs</t>
  </si>
  <si>
    <t>2019 GRC Authorized Costs (2023)</t>
  </si>
  <si>
    <t>Track 1 Recorded Costs</t>
  </si>
  <si>
    <t>2024 GRC Authorized Costs (2024)</t>
  </si>
  <si>
    <t>Total Recorded Revenue Requirement</t>
  </si>
  <si>
    <t>GRC Authorized Revenue Requirement
(Entered Rates)</t>
  </si>
  <si>
    <t>Recorded Costs Revenue Requirement
(Yet to Enter Rates)</t>
  </si>
  <si>
    <t>HFTD $</t>
  </si>
  <si>
    <t>Non-HFTD $</t>
  </si>
  <si>
    <t>Total Authorized Costs</t>
  </si>
  <si>
    <t>Total Recorded Costs</t>
  </si>
  <si>
    <t>WMP Track 2 Plant Adds by Budget Code</t>
  </si>
  <si>
    <t>as of December 31, 2024</t>
  </si>
  <si>
    <t>Total Recorded Costs (2019-2024)</t>
  </si>
  <si>
    <t>Plant Adds</t>
  </si>
  <si>
    <t>Allocations</t>
  </si>
  <si>
    <t>Authorized 2019 GRC (2019-2022)</t>
  </si>
  <si>
    <t>Auth. Interim Cost Recovery (2019-2022)</t>
  </si>
  <si>
    <t>Total Recorded Costs - Authorized Costs</t>
  </si>
  <si>
    <t>HFTD</t>
  </si>
  <si>
    <t>non-HFTD</t>
  </si>
  <si>
    <t>As of December 31, 2024</t>
  </si>
  <si>
    <t>2019 GRC Authorized (2023)</t>
  </si>
  <si>
    <t>Total Recorded Costs (2023-2024)</t>
  </si>
  <si>
    <t>BC</t>
  </si>
  <si>
    <t>WMP Track 1 Plant Adds by Budget Code</t>
  </si>
  <si>
    <t>2024 GRC Authorized (2024)</t>
  </si>
  <si>
    <t>Total Recorded Costs (2024)</t>
  </si>
  <si>
    <t>Project_Sub_Name</t>
  </si>
  <si>
    <t>2019 Allocation</t>
  </si>
  <si>
    <t>2019 Revenue Requirement</t>
  </si>
  <si>
    <t>2020 Allocation</t>
  </si>
  <si>
    <t>2020 Revenue Requirement</t>
  </si>
  <si>
    <t>2021 Allocation</t>
  </si>
  <si>
    <t>2021 Revenue Requirement</t>
  </si>
  <si>
    <t>2022 Allocation</t>
  </si>
  <si>
    <t>2022 Revenue Requirement</t>
  </si>
  <si>
    <t>2023 Allocation</t>
  </si>
  <si>
    <t>2023 Revenue Requirement</t>
  </si>
  <si>
    <t>00834E.003</t>
  </si>
  <si>
    <t>Grid Design, Operations, and Maintenance</t>
  </si>
  <si>
    <t>LTE Communication Network (DCRI)</t>
  </si>
  <si>
    <t>WMP.549</t>
  </si>
  <si>
    <t>T19012 LTE Communications Network</t>
  </si>
  <si>
    <t>081650.009</t>
  </si>
  <si>
    <t>RAMP - Incremental CNF-79B (OH RFS)</t>
  </si>
  <si>
    <t>081650.010</t>
  </si>
  <si>
    <t>RAMP - Incremental CNF-C222</t>
  </si>
  <si>
    <t>081650.014</t>
  </si>
  <si>
    <t>RAMP - Incremental CNF-449/625C/629C/629D</t>
  </si>
  <si>
    <t>081650.015</t>
  </si>
  <si>
    <t>RAMP - Incremental CNF-PMO</t>
  </si>
  <si>
    <t>162430.001</t>
  </si>
  <si>
    <t>Microgrids</t>
  </si>
  <si>
    <t>WMP.462</t>
  </si>
  <si>
    <t>Microgrid for Energy Resilience</t>
  </si>
  <si>
    <t>112530.001</t>
  </si>
  <si>
    <t>Wireless Fault Indicators</t>
  </si>
  <si>
    <t>WMP.449</t>
  </si>
  <si>
    <t>RAMP - Base - WIRELESS FAULT INDICATORS</t>
  </si>
  <si>
    <t>121370.001</t>
  </si>
  <si>
    <t>DIST OH Hardening - Traditional Hardening</t>
  </si>
  <si>
    <t>WMP.475</t>
  </si>
  <si>
    <t>TL6916 Sycamore Canyon to Scripps Wood to Steel</t>
  </si>
  <si>
    <t>122490.001</t>
  </si>
  <si>
    <t>Situational Awareness and Forecasting</t>
  </si>
  <si>
    <t>Weather Station Maintenance and Calibration</t>
  </si>
  <si>
    <t>WMP.1430</t>
  </si>
  <si>
    <t>RAMP - Base - Weather Stations</t>
  </si>
  <si>
    <t>122490.002</t>
  </si>
  <si>
    <t>RAMP -  Base Circuit by circuit weather forecasting models to support CFSP  resulting implementation</t>
  </si>
  <si>
    <t>132470.001</t>
  </si>
  <si>
    <t>RAMP - Base - FiRM</t>
  </si>
  <si>
    <t>141400.001</t>
  </si>
  <si>
    <t>TL698 Monserate - Avocado Wood to Steel</t>
  </si>
  <si>
    <t>152590.001</t>
  </si>
  <si>
    <t>Advanced Protection</t>
  </si>
  <si>
    <t>WMP.463</t>
  </si>
  <si>
    <t>RAMP - Incremental - FIRE THREAT ZONE ADV PROTECTION SCAD</t>
  </si>
  <si>
    <t>162520.001</t>
  </si>
  <si>
    <t>RAMP - Incremental - Overhead small wire and connector replacement</t>
  </si>
  <si>
    <t>17254A.001</t>
  </si>
  <si>
    <t>RAMP - Base - Accelerated Pole Loading - QA QC Portion is RAMP</t>
  </si>
  <si>
    <t>RAMP - Base - Annual Pole Reinforcement</t>
  </si>
  <si>
    <t>872320.002</t>
  </si>
  <si>
    <t>Distribution OH Detailed</t>
  </si>
  <si>
    <t>RAMP - Base - ED/OH   Pole Replacement (CMP Only)</t>
  </si>
  <si>
    <t>112490.001</t>
  </si>
  <si>
    <t>SCADA Capacitors</t>
  </si>
  <si>
    <t>WMP.453</t>
  </si>
  <si>
    <t>Ramp - Base -INSTALL SCADA ON LINE CAPACITORS</t>
  </si>
  <si>
    <t>001000.001</t>
  </si>
  <si>
    <t>ELEC TRANS LINE RELIABILITY PROJECTS</t>
  </si>
  <si>
    <t>00709A.004</t>
  </si>
  <si>
    <t>CP6 EOC Tenant Improvements</t>
  </si>
  <si>
    <t>071440.001</t>
  </si>
  <si>
    <t>FIBER OPTIC FOR RELAY PROTECT &amp; TELECOM</t>
  </si>
  <si>
    <t>12149A.001</t>
  </si>
  <si>
    <t>TL694 Wood To Steel</t>
  </si>
  <si>
    <t>162690.001</t>
  </si>
  <si>
    <t>JAMACHA NEW BANK &amp; NEW 12KV CIRCUIT</t>
  </si>
  <si>
    <t>16260A.001</t>
  </si>
  <si>
    <t>RAMP - Incremental MORRO HILL SUBSTATION REBUILD- Post Filing</t>
  </si>
  <si>
    <t>112670.001</t>
  </si>
  <si>
    <t>RAMP - Base - ADVANCED SCADA INFRASTRUCTURE (REFERRED TO AS THE SMART GRID COMMUNICATION)</t>
  </si>
  <si>
    <t>112670.002</t>
  </si>
  <si>
    <t>RAMP - Incremental  ADVAN SCADA INFRASTR INSTALL OR MODERNIZE SCADA SYST IN SUBS(E.G.EM TO MP OR MP)</t>
  </si>
  <si>
    <t>122430.001</t>
  </si>
  <si>
    <t>RAMP - Base - PHASOR MEASUREMENT UNITS (DISTRIBUTION)</t>
  </si>
  <si>
    <t>122460.001</t>
  </si>
  <si>
    <t>Early Fault Detection</t>
  </si>
  <si>
    <t>WMP.1195</t>
  </si>
  <si>
    <t>RAMP - Base - ADVANCED GROUND FAULT DETECTION</t>
  </si>
  <si>
    <t>122470.001</t>
  </si>
  <si>
    <t>RAMP - Base - SMART ISOLATION &amp; RECLOSIN</t>
  </si>
  <si>
    <t>102650.001</t>
  </si>
  <si>
    <t>Avian Protection</t>
  </si>
  <si>
    <t>WMP.972</t>
  </si>
  <si>
    <t>RAMP-  Base - Avian Protection</t>
  </si>
  <si>
    <t>WMP.478</t>
  </si>
  <si>
    <t>WMP.1017</t>
  </si>
  <si>
    <t>WMP.545</t>
  </si>
  <si>
    <t>WMP.459</t>
  </si>
  <si>
    <t>WMP.461</t>
  </si>
  <si>
    <t>WMP.473</t>
  </si>
  <si>
    <t>Strategic Undergrounding</t>
  </si>
  <si>
    <t>WMP.450</t>
  </si>
  <si>
    <t>WMP.1008</t>
  </si>
  <si>
    <t>WMP.479</t>
  </si>
  <si>
    <t>WMP.541</t>
  </si>
  <si>
    <t>WMP.552</t>
  </si>
  <si>
    <t>WMP.557</t>
  </si>
  <si>
    <t>WMP.550</t>
  </si>
  <si>
    <t>WMP.455</t>
  </si>
  <si>
    <t>WMP.442</t>
  </si>
  <si>
    <t>WMP.563</t>
  </si>
  <si>
    <t>WMP.519</t>
  </si>
  <si>
    <t>WMP.523</t>
  </si>
  <si>
    <t>WMP.1189</t>
  </si>
  <si>
    <t>Recorded CapEx</t>
  </si>
  <si>
    <t>Recorded CapEx Splits</t>
  </si>
  <si>
    <t>HFTD Units</t>
  </si>
  <si>
    <t>Non-HFTD Units</t>
  </si>
  <si>
    <t xml:space="preserve">Mitigation Initiative Cost Reporting Identification Code </t>
  </si>
  <si>
    <t>2019-2022</t>
  </si>
  <si>
    <t>Total
2019-2024</t>
  </si>
  <si>
    <t>WMP.54921880</t>
  </si>
  <si>
    <t>WMP.55220286</t>
  </si>
  <si>
    <t>WMP.54919873</t>
  </si>
  <si>
    <t>WMP.45320258</t>
  </si>
  <si>
    <t>WMP.54919134</t>
  </si>
  <si>
    <t>WMP.55222259</t>
  </si>
  <si>
    <t>WMP.119522256</t>
  </si>
  <si>
    <t>WMP.55220248</t>
  </si>
  <si>
    <t>WMP.46119245</t>
  </si>
  <si>
    <t>WMP.97222247</t>
  </si>
  <si>
    <t>WMP.118922242</t>
  </si>
  <si>
    <t>WMP.54919872</t>
  </si>
  <si>
    <t>WMP.143122878</t>
  </si>
  <si>
    <t>WMP.55020282</t>
  </si>
  <si>
    <t>WMP.47319246</t>
  </si>
  <si>
    <t>WMP.45520285</t>
  </si>
  <si>
    <t>WMP.100819260</t>
  </si>
  <si>
    <t>WMP.100819780</t>
  </si>
  <si>
    <t>WMP.100822879</t>
  </si>
  <si>
    <t>WMP.100821879</t>
  </si>
  <si>
    <t>WMP.1008WMP24004</t>
  </si>
  <si>
    <t>WMP24004</t>
  </si>
  <si>
    <t>WMP.55720277</t>
  </si>
  <si>
    <t>WMP.55721254</t>
  </si>
  <si>
    <t>WMP.55721256</t>
  </si>
  <si>
    <t>WMP.55721264</t>
  </si>
  <si>
    <t>WMP.56321886</t>
  </si>
  <si>
    <t>WMP.56321892</t>
  </si>
  <si>
    <t>WMP.56322877</t>
  </si>
  <si>
    <t>WMP.56324875</t>
  </si>
  <si>
    <t>WMP.56323879</t>
  </si>
  <si>
    <t>WMP.56323880</t>
  </si>
  <si>
    <t>WMP.10168165</t>
  </si>
  <si>
    <t>WMP.101722253</t>
  </si>
  <si>
    <t>WMP.10178165</t>
  </si>
  <si>
    <t>WMP.101723128</t>
  </si>
  <si>
    <t>WMP.118923249</t>
  </si>
  <si>
    <t>WMP.44911253</t>
  </si>
  <si>
    <t>WMP.45919242</t>
  </si>
  <si>
    <t>WMP.46219249</t>
  </si>
  <si>
    <t>WMP.46221243</t>
  </si>
  <si>
    <t>WMP.46221244</t>
  </si>
  <si>
    <t>WMP.46221245</t>
  </si>
  <si>
    <t>WMP.46221273</t>
  </si>
  <si>
    <t>WMP.46315259</t>
  </si>
  <si>
    <t>WMP.47513247</t>
  </si>
  <si>
    <t>WMP.47517254</t>
  </si>
  <si>
    <t>WMP.47520284</t>
  </si>
  <si>
    <t>WMP.47523251</t>
  </si>
  <si>
    <t>WMP.47800239</t>
  </si>
  <si>
    <t>WMP.47920127</t>
  </si>
  <si>
    <t>WMP.47921134</t>
  </si>
  <si>
    <t>WMP.48300239</t>
  </si>
  <si>
    <t>WMP.48800239</t>
  </si>
  <si>
    <t>WMP.54509132</t>
  </si>
  <si>
    <t>WMP.54510143</t>
  </si>
  <si>
    <t>WMP.54510144</t>
  </si>
  <si>
    <t>WMP.54510145</t>
  </si>
  <si>
    <t>WMP.54510146</t>
  </si>
  <si>
    <t>WMP.54510149</t>
  </si>
  <si>
    <t>WMP.54512136</t>
  </si>
  <si>
    <t>WMP.54512137</t>
  </si>
  <si>
    <t>WMP.54512144</t>
  </si>
  <si>
    <t>WMP.54512149</t>
  </si>
  <si>
    <t>WMP.54512150</t>
  </si>
  <si>
    <t>WMP.54512152</t>
  </si>
  <si>
    <t>WMP.54514140</t>
  </si>
  <si>
    <t>WMP.54520134</t>
  </si>
  <si>
    <t>WMP.54520135</t>
  </si>
  <si>
    <t>WMP.54520141</t>
  </si>
  <si>
    <t>WMP.54520142</t>
  </si>
  <si>
    <t>WMP.54520144</t>
  </si>
  <si>
    <t>WMP.54520145</t>
  </si>
  <si>
    <t>WMP.54520152</t>
  </si>
  <si>
    <t>WMP.54509142</t>
  </si>
  <si>
    <t>WMP.46424242</t>
  </si>
  <si>
    <t>WMP.45019248</t>
  </si>
  <si>
    <t>WMP.54120240</t>
  </si>
  <si>
    <t>WMP.143019247</t>
  </si>
  <si>
    <t>WMP.143022252</t>
  </si>
  <si>
    <t>WMP.51123877</t>
  </si>
  <si>
    <t>WMP.51920891</t>
  </si>
  <si>
    <t>WMP.51920898</t>
  </si>
  <si>
    <t>WMP.51921875</t>
  </si>
  <si>
    <t>WMP.51921884</t>
  </si>
  <si>
    <t>WMP.519WMP24002</t>
  </si>
  <si>
    <t>WMP24002</t>
  </si>
  <si>
    <t>WMP.51923875</t>
  </si>
  <si>
    <t>WMP.51923876</t>
  </si>
  <si>
    <t>WMP.52122255</t>
  </si>
  <si>
    <t>WMP.52321877</t>
  </si>
  <si>
    <t>WMP.52322876</t>
  </si>
  <si>
    <t>WMP.52322881</t>
  </si>
  <si>
    <t>WMP.52324877</t>
  </si>
  <si>
    <t>WMP.523WMP24005</t>
  </si>
  <si>
    <t>WMP24005</t>
  </si>
  <si>
    <t>WMP.52323884</t>
  </si>
  <si>
    <t>WMP.13377118690</t>
  </si>
  <si>
    <t>WMP.5147110102</t>
  </si>
  <si>
    <t>WMP.4667111405/7125700</t>
  </si>
  <si>
    <t>7111405/7125700</t>
  </si>
  <si>
    <t>WMP.4677125106/7124942</t>
  </si>
  <si>
    <t>7125106/7124942</t>
  </si>
  <si>
    <t>WMP.4687124943/7139122</t>
  </si>
  <si>
    <t>7124943/7139122</t>
  </si>
  <si>
    <t>WMP.4427138134</t>
  </si>
  <si>
    <t>WMP.5126013464</t>
  </si>
  <si>
    <t>WMP.4977110101/7145667</t>
  </si>
  <si>
    <t>7110101/7145667</t>
  </si>
  <si>
    <t>WMP.4817115645</t>
  </si>
  <si>
    <t>WMP.4847133280</t>
  </si>
  <si>
    <t>WMP.13257133773</t>
  </si>
  <si>
    <t>WMP.4946010250</t>
  </si>
  <si>
    <t>WMP.501501</t>
  </si>
  <si>
    <t>WMP.44220877</t>
  </si>
  <si>
    <t>WMP.56320890</t>
  </si>
  <si>
    <t>WMP.47319246-O&amp;M</t>
  </si>
  <si>
    <t>19246-O&amp;M</t>
  </si>
  <si>
    <t>WMP.45520285-O&amp;M</t>
  </si>
  <si>
    <t>20285-O&amp;M</t>
  </si>
  <si>
    <t>WMP.10087110105</t>
  </si>
  <si>
    <t>WMP.5577110104/7113802</t>
  </si>
  <si>
    <t>7110104/7113802</t>
  </si>
  <si>
    <t>WMP.5637127614/7111442/7133143</t>
  </si>
  <si>
    <t>7127614/7111442/7133143</t>
  </si>
  <si>
    <t>WMP.119522256-O&amp;M</t>
  </si>
  <si>
    <t>22256-O&amp;M</t>
  </si>
  <si>
    <t>WMP.4627129048</t>
  </si>
  <si>
    <t>WMP.46315259-O&amp;M</t>
  </si>
  <si>
    <t>15259-O&amp;M</t>
  </si>
  <si>
    <t>WMP.47520284-O&amp;M</t>
  </si>
  <si>
    <t>20284-O&amp;M</t>
  </si>
  <si>
    <t>WMP.47800239-O&amp;M</t>
  </si>
  <si>
    <t>00239-O&amp;M</t>
  </si>
  <si>
    <t>WMP.47920127-O&amp;M</t>
  </si>
  <si>
    <t>20127-O&amp;M</t>
  </si>
  <si>
    <t>WMP.4837113810</t>
  </si>
  <si>
    <t>WMP.4887127615</t>
  </si>
  <si>
    <t>WMP.5497143342</t>
  </si>
  <si>
    <t>WMP.55220286-O&amp;M</t>
  </si>
  <si>
    <t>20286-O&amp;M</t>
  </si>
  <si>
    <t>WMP.97222247-O&amp;M</t>
  </si>
  <si>
    <t>22247-O&amp;M</t>
  </si>
  <si>
    <t>WMP.4507110106/7110107</t>
  </si>
  <si>
    <t>7110106/7110107</t>
  </si>
  <si>
    <t>WMP.14317144089</t>
  </si>
  <si>
    <t>WMP.5197137944</t>
  </si>
  <si>
    <t>WMP.5237117506</t>
  </si>
  <si>
    <t>WMP.10177113807</t>
  </si>
  <si>
    <t>WMP.118922242-O&amp;M</t>
  </si>
  <si>
    <t>22242-O&amp;M</t>
  </si>
  <si>
    <t>WMP.54514140-O&amp;M</t>
  </si>
  <si>
    <t>14140-O&amp;M</t>
  </si>
  <si>
    <t>WMP.4647111445</t>
  </si>
  <si>
    <t>BLM-OM NewBLM-OM New</t>
  </si>
  <si>
    <t>BLM-OM New</t>
  </si>
  <si>
    <t>CNF-OM NewCNF-OM New</t>
  </si>
  <si>
    <t>CNF-OM New</t>
  </si>
  <si>
    <t>WMP.55020282-O&amp;M</t>
  </si>
  <si>
    <t>20282-O&amp;M</t>
  </si>
  <si>
    <t>WMP.55721255</t>
  </si>
  <si>
    <t>WMP.5459137</t>
  </si>
  <si>
    <t>WMP.54516150</t>
  </si>
  <si>
    <t>WMP.143016245</t>
  </si>
  <si>
    <t>WMP.56319250</t>
  </si>
  <si>
    <t>WMP.55220155</t>
  </si>
  <si>
    <t>WMP.100820279</t>
  </si>
  <si>
    <t>WMP.51920875</t>
  </si>
  <si>
    <t>WMP.100820876</t>
  </si>
  <si>
    <t>WMP.52320878</t>
  </si>
  <si>
    <t>WMP.52320887</t>
  </si>
  <si>
    <t>WMP.51920889</t>
  </si>
  <si>
    <t>WMP.100820893</t>
  </si>
  <si>
    <t>WMP.100821265</t>
  </si>
  <si>
    <t>WMP.100821882</t>
  </si>
  <si>
    <t>WMP.56321883</t>
  </si>
  <si>
    <t>WMP.46324251</t>
  </si>
  <si>
    <t>WMP Track 3 Plant Adds by Budget Code</t>
  </si>
  <si>
    <t>GRC Authorized Cost - OpEx
2019 - 2023</t>
  </si>
  <si>
    <t>Revenue Requirement (Entered in Rates)
2019 - 2023</t>
  </si>
  <si>
    <t>GRC Authorized Cost - OpEx
2024</t>
  </si>
  <si>
    <t>Revenue Requirement (Entered in Rates)
2024</t>
  </si>
  <si>
    <t>Track 2 Recorded Costs  - Opex 
2019 - 2022</t>
  </si>
  <si>
    <t>Track 2 Interim Cost Recovery Revenue Requirement</t>
  </si>
  <si>
    <t>Total WMP 2019 - 2024</t>
  </si>
  <si>
    <t>Vegetation
Authorized Cost 
2019 - 2023</t>
  </si>
  <si>
    <t>Vegation
Costs included in Rates 
2019 - 2023</t>
  </si>
  <si>
    <t>Vegetation
Authorized Cost 
2024</t>
  </si>
  <si>
    <t>Vegation
Costs included in Rates 
2024</t>
  </si>
  <si>
    <t>Total Vegetation 2019 - 2024</t>
  </si>
  <si>
    <t>Wildfire Mitigation Initiative</t>
  </si>
  <si>
    <t>Wildfire Mitigation Category</t>
  </si>
  <si>
    <t xml:space="preserve">Utility Initiative Tracking ID </t>
  </si>
  <si>
    <t xml:space="preserve"> HFTD</t>
  </si>
  <si>
    <t xml:space="preserve"> Non-HFTD</t>
  </si>
  <si>
    <t xml:space="preserve"> HFTD %</t>
  </si>
  <si>
    <t xml:space="preserve"> Non-HFTD %</t>
  </si>
  <si>
    <t xml:space="preserve"> HFTD </t>
  </si>
  <si>
    <t xml:space="preserve"> Non-HFTD </t>
  </si>
  <si>
    <t xml:space="preserve">Non-HFTD </t>
  </si>
  <si>
    <t>HFTD  
%</t>
  </si>
  <si>
    <t>Non-HFTD - 
%</t>
  </si>
  <si>
    <t xml:space="preserve">Electric 
HFTD  </t>
  </si>
  <si>
    <t xml:space="preserve">Electric
 Non-HFTD  </t>
  </si>
  <si>
    <t xml:space="preserve">Gas  
HFTD </t>
  </si>
  <si>
    <t xml:space="preserve">Gas 
 Non-HFTD </t>
  </si>
  <si>
    <t>Non-HFTD</t>
  </si>
  <si>
    <t xml:space="preserve"> HFTD 
%</t>
  </si>
  <si>
    <t xml:space="preserve"> Non-HFTD
 %</t>
  </si>
  <si>
    <t>DIST OH Hardening - Covered Conductor</t>
  </si>
  <si>
    <t>Emergency preparedness plan</t>
  </si>
  <si>
    <t>Emergency Preparedness</t>
  </si>
  <si>
    <t>Aviation Firefighting Program</t>
  </si>
  <si>
    <t>Public emergency communication strategy</t>
  </si>
  <si>
    <t>CNF(Distribution Underground)</t>
  </si>
  <si>
    <t>WMP.1016</t>
  </si>
  <si>
    <t>CNF(Distribution Overhead)</t>
  </si>
  <si>
    <t>Strategic Pole Replacement</t>
  </si>
  <si>
    <t>Expulsion Fuse Replacement</t>
  </si>
  <si>
    <t>Sectionalizing Devices</t>
  </si>
  <si>
    <t>Transmisson OH Detailed Inspections</t>
  </si>
  <si>
    <t>Distribution Woodpole Intrusive</t>
  </si>
  <si>
    <t>WMP.483</t>
  </si>
  <si>
    <t>Distribution OH Patrols</t>
  </si>
  <si>
    <t>WMP.488</t>
  </si>
  <si>
    <t>Transmission OH Hardening - DUB</t>
  </si>
  <si>
    <t>Lightning Arrestor Replacement</t>
  </si>
  <si>
    <t>Distribution Drone Assessments</t>
  </si>
  <si>
    <t>Hotline Clamps</t>
  </si>
  <si>
    <t>WMP.464</t>
  </si>
  <si>
    <t>Fire potential index</t>
  </si>
  <si>
    <t>High-performance computing infrastructure</t>
  </si>
  <si>
    <t>Air Quality Station Maintenance</t>
  </si>
  <si>
    <t>WMP.1431</t>
  </si>
  <si>
    <t>Vegetation management enterprise system</t>
  </si>
  <si>
    <t>Vegetation Management and Inspections</t>
  </si>
  <si>
    <t>WMP.511</t>
  </si>
  <si>
    <t>Centralized repository for data</t>
  </si>
  <si>
    <t>Wildfire Mitigation Strategy Development</t>
  </si>
  <si>
    <t>Documentation and disclosure of wildfire-related data and algorithms</t>
  </si>
  <si>
    <t>WMP.521</t>
  </si>
  <si>
    <t>Allocation methodology development and application</t>
  </si>
  <si>
    <t>Community engagement</t>
  </si>
  <si>
    <t>Community Outreach and Engagement</t>
  </si>
  <si>
    <t>WMP.1337</t>
  </si>
  <si>
    <t>Crew-accompanying ignition prevention and suppression resources and services</t>
  </si>
  <si>
    <t>WMP.514</t>
  </si>
  <si>
    <t>Generator Grant Program</t>
  </si>
  <si>
    <t>WMP.466</t>
  </si>
  <si>
    <t>Generator Assistance Program</t>
  </si>
  <si>
    <t>WMP.467</t>
  </si>
  <si>
    <t>Fixed Power Backup</t>
  </si>
  <si>
    <t>WMP.468</t>
  </si>
  <si>
    <t>A summarized risk map that shows the overall ignition probability and estimated wildfire consequence along the electric lines and equipment</t>
  </si>
  <si>
    <t>Pole Clearing (brushing)</t>
  </si>
  <si>
    <t>WMP.512</t>
  </si>
  <si>
    <t>Fuels Management Program</t>
  </si>
  <si>
    <t>WMP.497</t>
  </si>
  <si>
    <t>Distribution Infrared</t>
  </si>
  <si>
    <t>WMP.481</t>
  </si>
  <si>
    <t>LiDAR inspections of distribution electric lines and equipment</t>
  </si>
  <si>
    <t>WMP.484</t>
  </si>
  <si>
    <t>Right Tree Right Place</t>
  </si>
  <si>
    <t>WMP.1325</t>
  </si>
  <si>
    <t>Detailed Inspections</t>
  </si>
  <si>
    <t>WMP.494</t>
  </si>
  <si>
    <t>Clearance (enhanced trim or remove)</t>
  </si>
  <si>
    <t>WMP.501</t>
  </si>
  <si>
    <t>BLM Land Management</t>
  </si>
  <si>
    <t>CNF Land Management</t>
  </si>
  <si>
    <t>Authorize Revenue Requirement</t>
  </si>
  <si>
    <t xml:space="preserve">Electric 2019 - 2023 </t>
  </si>
  <si>
    <t>Electric 2024</t>
  </si>
  <si>
    <t xml:space="preserve">Gas 2019 - 2023 </t>
  </si>
  <si>
    <t>Gas 2024</t>
  </si>
  <si>
    <t>Total WMP</t>
  </si>
  <si>
    <t>Vegetation 2019 - 2023</t>
  </si>
  <si>
    <t>Vegetation 2024</t>
  </si>
  <si>
    <t>Total Vegetation</t>
  </si>
  <si>
    <t xml:space="preserve">
HFTD</t>
  </si>
  <si>
    <t xml:space="preserve">
Non-HFTD</t>
  </si>
  <si>
    <t>HFTD 
%</t>
  </si>
  <si>
    <t>Non-HFTD
 %</t>
  </si>
  <si>
    <t xml:space="preserve">HFTD </t>
  </si>
  <si>
    <t>Transmission OH Detailed Inspections</t>
  </si>
  <si>
    <t>Distribution Wood pole Intrusive</t>
  </si>
  <si>
    <t>GRC Workpaper</t>
  </si>
  <si>
    <t>2019
CapEx</t>
  </si>
  <si>
    <t>WMP CapEx</t>
  </si>
  <si>
    <t>2020
CapEx</t>
  </si>
  <si>
    <t>2021
CapEx</t>
  </si>
  <si>
    <t>2022
CapEx</t>
  </si>
  <si>
    <t>2023
CapEx</t>
  </si>
  <si>
    <t>2019-2022 Total
Revenue Requirement</t>
  </si>
  <si>
    <t>2023 Total
Revenue
Requirement</t>
  </si>
  <si>
    <t>Total Recorded Capital Related Revenue Requirement ($ in thousands)</t>
  </si>
  <si>
    <t>Total Authorized Capital Related Revenue Requirement ($ in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</si>
</sst>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General_)"/>
    <numFmt numFmtId="166" formatCode="_(&quot;$&quot;* #,##0_);_(&quot;$&quot;* \(#,##0\);_(&quot;$&quot;* &quot;-&quot;??_);_(@_)"/>
    <numFmt numFmtId="167" formatCode="0.0%"/>
    <numFmt numFmtId="168" formatCode="0.000%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Helv"/>
    </font>
    <font>
      <sz val="10"/>
      <name val="MS Sans Serif"/>
      <family val="2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8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b/>
      <sz val="12"/>
      <color rgb="FF000000"/>
      <name val="Aptos Narrow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indexed="6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FFF"/>
        <bgColor indexed="64"/>
      </patternFill>
    </fill>
    <fill>
      <patternFill patternType="solid">
        <fgColor rgb="FF284FB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1589"/>
        <bgColor indexed="64"/>
      </patternFill>
    </fill>
    <fill>
      <patternFill patternType="solid">
        <fgColor rgb="FF339051"/>
        <bgColor indexed="64"/>
      </patternFill>
    </fill>
    <fill>
      <patternFill patternType="solid">
        <fgColor theme="3" tint="0.74999237037263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0"/>
      </bottom>
      <diagonal/>
    </border>
    <border>
      <left style="thin">
        <color auto="1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/>
      <right style="medium">
        <color theme="0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</borders>
  <cellStyleXfs count="10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5" fontId="3" fillId="0" borderId="0"/>
    <xf numFmtId="40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12" fillId="5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6" applyNumberFormat="0" applyFill="0" applyProtection="0">
      <alignment horizontal="center" vertical="center"/>
    </xf>
    <xf numFmtId="3" fontId="14" fillId="0" borderId="7" applyFont="0" applyFill="0" applyAlignment="0" applyProtection="0"/>
    <xf numFmtId="3" fontId="14" fillId="0" borderId="7" applyFont="0" applyFill="0" applyAlignment="0" applyProtection="0"/>
    <xf numFmtId="3" fontId="14" fillId="0" borderId="7" applyFont="0" applyFill="0" applyAlignment="0" applyProtection="0"/>
    <xf numFmtId="3" fontId="14" fillId="0" borderId="7" applyFont="0" applyFill="0" applyAlignment="0" applyProtection="0"/>
    <xf numFmtId="3" fontId="14" fillId="0" borderId="7" applyFont="0" applyFill="0" applyAlignment="0" applyProtection="0"/>
    <xf numFmtId="3" fontId="14" fillId="0" borderId="7" applyFont="0" applyFill="0" applyAlignment="0" applyProtection="0"/>
    <xf numFmtId="3" fontId="14" fillId="0" borderId="7" applyFont="0" applyFill="0" applyAlignment="0" applyProtection="0"/>
    <xf numFmtId="3" fontId="14" fillId="0" borderId="7" applyFont="0" applyFill="0" applyAlignment="0" applyProtection="0"/>
    <xf numFmtId="3" fontId="13" fillId="0" borderId="6" applyNumberFormat="0" applyFill="0" applyAlignment="0" applyProtection="0"/>
    <xf numFmtId="0" fontId="13" fillId="0" borderId="6" applyNumberFormat="0" applyFill="0" applyAlignment="0" applyProtection="0"/>
    <xf numFmtId="3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3" fontId="14" fillId="0" borderId="0" applyNumberFormat="0" applyBorder="0" applyAlignment="0" applyProtection="0"/>
    <xf numFmtId="3" fontId="14" fillId="0" borderId="0" applyNumberFormat="0" applyBorder="0" applyAlignment="0" applyProtection="0"/>
    <xf numFmtId="3" fontId="14" fillId="0" borderId="0" applyNumberFormat="0" applyBorder="0" applyAlignment="0" applyProtection="0"/>
    <xf numFmtId="3" fontId="14" fillId="0" borderId="0" applyNumberFormat="0" applyBorder="0" applyAlignment="0" applyProtection="0"/>
    <xf numFmtId="3" fontId="14" fillId="0" borderId="0" applyNumberFormat="0" applyBorder="0" applyAlignment="0" applyProtection="0"/>
    <xf numFmtId="3" fontId="14" fillId="0" borderId="7" applyNumberFormat="0" applyBorder="0" applyAlignment="0" applyProtection="0"/>
    <xf numFmtId="3" fontId="14" fillId="0" borderId="7" applyNumberFormat="0" applyBorder="0" applyAlignment="0" applyProtection="0"/>
    <xf numFmtId="3" fontId="14" fillId="0" borderId="7" applyNumberFormat="0" applyBorder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0" fontId="14" fillId="0" borderId="7">
      <alignment horizontal="right" vertical="center"/>
    </xf>
    <xf numFmtId="3" fontId="14" fillId="10" borderId="7">
      <alignment horizontal="center" vertical="center"/>
    </xf>
    <xf numFmtId="0" fontId="14" fillId="10" borderId="7">
      <alignment horizontal="right" vertical="center"/>
    </xf>
    <xf numFmtId="0" fontId="13" fillId="0" borderId="8">
      <alignment horizontal="left" vertical="center"/>
    </xf>
    <xf numFmtId="0" fontId="13" fillId="0" borderId="9">
      <alignment horizontal="center" vertical="center"/>
    </xf>
    <xf numFmtId="0" fontId="15" fillId="0" borderId="10">
      <alignment horizontal="center" vertical="center"/>
    </xf>
    <xf numFmtId="0" fontId="14" fillId="9" borderId="7"/>
    <xf numFmtId="3" fontId="13" fillId="0" borderId="6" applyFill="0" applyAlignment="0" applyProtection="0"/>
    <xf numFmtId="3" fontId="13" fillId="0" borderId="6" applyFill="0" applyAlignment="0" applyProtection="0"/>
    <xf numFmtId="3" fontId="13" fillId="0" borderId="6" applyFill="0" applyAlignment="0" applyProtection="0"/>
    <xf numFmtId="3" fontId="13" fillId="0" borderId="6" applyFill="0" applyAlignment="0" applyProtection="0"/>
    <xf numFmtId="0" fontId="13" fillId="0" borderId="6" applyFill="0" applyAlignment="0" applyProtection="0"/>
    <xf numFmtId="3" fontId="13" fillId="0" borderId="6" applyFill="0" applyAlignment="0" applyProtection="0"/>
    <xf numFmtId="0" fontId="13" fillId="0" borderId="9">
      <alignment horizontal="center" vertical="center"/>
    </xf>
    <xf numFmtId="0" fontId="13" fillId="0" borderId="9">
      <alignment horizontal="center" vertical="center"/>
    </xf>
    <xf numFmtId="3" fontId="14" fillId="0" borderId="7" applyFont="0" applyFill="0" applyAlignment="0" applyProtection="0"/>
    <xf numFmtId="0" fontId="14" fillId="0" borderId="7" applyFill="0" applyAlignment="0" applyProtection="0"/>
    <xf numFmtId="0" fontId="13" fillId="0" borderId="6" applyFill="0" applyAlignment="0" applyProtection="0"/>
    <xf numFmtId="3" fontId="13" fillId="0" borderId="6" applyFill="0" applyAlignment="0" applyProtection="0"/>
    <xf numFmtId="0" fontId="13" fillId="0" borderId="6" applyFill="0" applyAlignment="0" applyProtection="0"/>
    <xf numFmtId="0" fontId="13" fillId="0" borderId="6" applyFill="0" applyAlignment="0" applyProtection="0"/>
    <xf numFmtId="0" fontId="13" fillId="0" borderId="6" applyFill="0" applyAlignment="0" applyProtection="0"/>
    <xf numFmtId="0" fontId="13" fillId="0" borderId="6" applyFill="0" applyAlignment="0" applyProtection="0"/>
    <xf numFmtId="0" fontId="13" fillId="0" borderId="8">
      <alignment horizontal="left" vertical="center"/>
    </xf>
    <xf numFmtId="3" fontId="13" fillId="0" borderId="6" applyFill="0" applyAlignment="0" applyProtection="0"/>
    <xf numFmtId="3" fontId="16" fillId="0" borderId="7"/>
    <xf numFmtId="3" fontId="17" fillId="0" borderId="7"/>
    <xf numFmtId="0" fontId="13" fillId="0" borderId="9">
      <alignment horizontal="left" vertical="top"/>
    </xf>
    <xf numFmtId="0" fontId="18" fillId="0" borderId="7"/>
    <xf numFmtId="0" fontId="13" fillId="0" borderId="9">
      <alignment horizontal="left" vertical="center"/>
    </xf>
    <xf numFmtId="0" fontId="14" fillId="10" borderId="11"/>
    <xf numFmtId="3" fontId="14" fillId="0" borderId="7">
      <alignment horizontal="right" vertical="center"/>
    </xf>
    <xf numFmtId="0" fontId="13" fillId="0" borderId="9">
      <alignment horizontal="right" vertical="center"/>
    </xf>
    <xf numFmtId="0" fontId="14" fillId="0" borderId="10">
      <alignment horizontal="center" vertical="center"/>
    </xf>
    <xf numFmtId="3" fontId="14" fillId="0" borderId="7"/>
    <xf numFmtId="3" fontId="14" fillId="0" borderId="7"/>
    <xf numFmtId="0" fontId="14" fillId="0" borderId="10">
      <alignment horizontal="center" vertical="center" wrapText="1"/>
    </xf>
    <xf numFmtId="0" fontId="19" fillId="0" borderId="10">
      <alignment horizontal="left" vertical="center" indent="1"/>
    </xf>
    <xf numFmtId="0" fontId="20" fillId="0" borderId="7"/>
    <xf numFmtId="0" fontId="13" fillId="0" borderId="8">
      <alignment horizontal="left" vertical="center"/>
    </xf>
    <xf numFmtId="3" fontId="14" fillId="0" borderId="7">
      <alignment horizontal="center" vertical="center"/>
    </xf>
    <xf numFmtId="0" fontId="13" fillId="0" borderId="9">
      <alignment horizontal="center" vertical="center"/>
    </xf>
    <xf numFmtId="0" fontId="13" fillId="0" borderId="9">
      <alignment horizontal="center" vertical="center"/>
    </xf>
    <xf numFmtId="0" fontId="13" fillId="0" borderId="8">
      <alignment horizontal="left" vertical="center"/>
    </xf>
    <xf numFmtId="0" fontId="13" fillId="0" borderId="8">
      <alignment horizontal="left" vertical="center"/>
    </xf>
    <xf numFmtId="0" fontId="21" fillId="0" borderId="7"/>
    <xf numFmtId="43" fontId="2" fillId="0" borderId="0" applyFont="0" applyFill="0" applyBorder="0" applyAlignment="0" applyProtection="0"/>
    <xf numFmtId="0" fontId="2" fillId="0" borderId="0"/>
  </cellStyleXfs>
  <cellXfs count="246">
    <xf numFmtId="0" fontId="0" fillId="0" borderId="0" xfId="0"/>
    <xf numFmtId="0" fontId="6" fillId="0" borderId="0" xfId="0" applyFont="1"/>
    <xf numFmtId="0" fontId="7" fillId="0" borderId="0" xfId="0" applyFont="1"/>
    <xf numFmtId="0" fontId="9" fillId="0" borderId="0" xfId="17" applyFont="1"/>
    <xf numFmtId="0" fontId="8" fillId="0" borderId="0" xfId="21" applyFont="1"/>
    <xf numFmtId="43" fontId="0" fillId="0" borderId="0" xfId="22" applyFont="1"/>
    <xf numFmtId="0" fontId="1" fillId="0" borderId="0" xfId="21"/>
    <xf numFmtId="43" fontId="8" fillId="0" borderId="0" xfId="22" applyFont="1"/>
    <xf numFmtId="168" fontId="1" fillId="0" borderId="0" xfId="21" applyNumberFormat="1"/>
    <xf numFmtId="164" fontId="1" fillId="0" borderId="0" xfId="1" applyNumberFormat="1"/>
    <xf numFmtId="164" fontId="1" fillId="0" borderId="0" xfId="21" applyNumberFormat="1"/>
    <xf numFmtId="0" fontId="0" fillId="0" borderId="4" xfId="0" applyBorder="1"/>
    <xf numFmtId="0" fontId="0" fillId="0" borderId="0" xfId="0" applyAlignment="1">
      <alignment horizontal="center"/>
    </xf>
    <xf numFmtId="164" fontId="0" fillId="0" borderId="4" xfId="1" applyNumberFormat="1" applyFont="1" applyBorder="1"/>
    <xf numFmtId="164" fontId="0" fillId="3" borderId="4" xfId="1" applyNumberFormat="1" applyFont="1" applyFill="1" applyBorder="1"/>
    <xf numFmtId="43" fontId="0" fillId="0" borderId="0" xfId="22" applyFont="1" applyFill="1"/>
    <xf numFmtId="168" fontId="1" fillId="0" borderId="0" xfId="3" applyNumberFormat="1" applyFill="1"/>
    <xf numFmtId="164" fontId="1" fillId="0" borderId="0" xfId="1" applyNumberFormat="1" applyFill="1"/>
    <xf numFmtId="43" fontId="2" fillId="0" borderId="0" xfId="22" applyFont="1" applyFill="1"/>
    <xf numFmtId="164" fontId="0" fillId="0" borderId="4" xfId="1" applyNumberFormat="1" applyFont="1" applyBorder="1" applyAlignment="1">
      <alignment horizontal="right"/>
    </xf>
    <xf numFmtId="164" fontId="0" fillId="0" borderId="0" xfId="1" applyNumberFormat="1" applyFont="1"/>
    <xf numFmtId="1" fontId="0" fillId="0" borderId="4" xfId="0" applyNumberFormat="1" applyBorder="1"/>
    <xf numFmtId="1" fontId="0" fillId="0" borderId="4" xfId="1" applyNumberFormat="1" applyFont="1" applyBorder="1"/>
    <xf numFmtId="0" fontId="7" fillId="0" borderId="0" xfId="0" applyFont="1" applyAlignment="1">
      <alignment vertical="top"/>
    </xf>
    <xf numFmtId="164" fontId="9" fillId="0" borderId="0" xfId="1" applyNumberFormat="1" applyFont="1" applyAlignment="1">
      <alignment horizontal="center" wrapText="1"/>
    </xf>
    <xf numFmtId="0" fontId="9" fillId="0" borderId="4" xfId="17" applyFont="1" applyBorder="1"/>
    <xf numFmtId="1" fontId="9" fillId="0" borderId="4" xfId="20" applyNumberFormat="1" applyFont="1" applyBorder="1"/>
    <xf numFmtId="1" fontId="9" fillId="0" borderId="4" xfId="17" applyNumberFormat="1" applyFont="1" applyBorder="1"/>
    <xf numFmtId="0" fontId="8" fillId="0" borderId="4" xfId="0" applyFont="1" applyBorder="1"/>
    <xf numFmtId="164" fontId="9" fillId="0" borderId="0" xfId="17" applyNumberFormat="1" applyFont="1" applyAlignment="1">
      <alignment horizontal="center" wrapText="1"/>
    </xf>
    <xf numFmtId="0" fontId="8" fillId="0" borderId="0" xfId="21" applyFont="1" applyAlignment="1">
      <alignment horizontal="center" wrapText="1"/>
    </xf>
    <xf numFmtId="164" fontId="0" fillId="0" borderId="4" xfId="1" applyNumberFormat="1" applyFont="1" applyFill="1" applyBorder="1"/>
    <xf numFmtId="164" fontId="0" fillId="0" borderId="0" xfId="21" applyNumberFormat="1" applyFont="1"/>
    <xf numFmtId="0" fontId="8" fillId="0" borderId="4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66" fontId="0" fillId="0" borderId="0" xfId="2" applyNumberFormat="1" applyFont="1" applyFill="1" applyBorder="1" applyAlignment="1">
      <alignment horizontal="center" vertical="center"/>
    </xf>
    <xf numFmtId="164" fontId="0" fillId="0" borderId="0" xfId="1" applyNumberFormat="1" applyFont="1" applyFill="1"/>
    <xf numFmtId="164" fontId="0" fillId="0" borderId="0" xfId="0" applyNumberFormat="1"/>
    <xf numFmtId="164" fontId="2" fillId="0" borderId="0" xfId="1" applyNumberFormat="1" applyFont="1" applyFill="1"/>
    <xf numFmtId="166" fontId="1" fillId="0" borderId="0" xfId="21" applyNumberFormat="1"/>
    <xf numFmtId="3" fontId="1" fillId="0" borderId="0" xfId="21" applyNumberFormat="1"/>
    <xf numFmtId="164" fontId="8" fillId="0" borderId="4" xfId="0" applyNumberFormat="1" applyFont="1" applyBorder="1"/>
    <xf numFmtId="164" fontId="6" fillId="0" borderId="4" xfId="0" applyNumberFormat="1" applyFont="1" applyBorder="1"/>
    <xf numFmtId="167" fontId="1" fillId="0" borderId="0" xfId="3" applyNumberFormat="1"/>
    <xf numFmtId="167" fontId="0" fillId="0" borderId="0" xfId="3" applyNumberFormat="1" applyFont="1"/>
    <xf numFmtId="164" fontId="0" fillId="0" borderId="0" xfId="1" applyNumberFormat="1" applyFont="1" applyFill="1" applyBorder="1"/>
    <xf numFmtId="164" fontId="8" fillId="0" borderId="0" xfId="0" applyNumberFormat="1" applyFont="1"/>
    <xf numFmtId="164" fontId="7" fillId="0" borderId="4" xfId="1" applyNumberFormat="1" applyFont="1" applyFill="1" applyBorder="1"/>
    <xf numFmtId="0" fontId="23" fillId="0" borderId="0" xfId="0" applyFont="1"/>
    <xf numFmtId="0" fontId="23" fillId="0" borderId="0" xfId="0" applyFont="1" applyAlignment="1">
      <alignment wrapText="1"/>
    </xf>
    <xf numFmtId="164" fontId="0" fillId="0" borderId="0" xfId="1" applyNumberFormat="1" applyFont="1" applyBorder="1"/>
    <xf numFmtId="0" fontId="25" fillId="0" borderId="0" xfId="0" applyFont="1" applyAlignment="1">
      <alignment horizontal="center" vertical="center"/>
    </xf>
    <xf numFmtId="37" fontId="26" fillId="0" borderId="13" xfId="2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164" fontId="26" fillId="13" borderId="16" xfId="1" applyNumberFormat="1" applyFont="1" applyFill="1" applyBorder="1" applyAlignment="1">
      <alignment horizontal="center" vertical="center" wrapText="1"/>
    </xf>
    <xf numFmtId="164" fontId="26" fillId="13" borderId="17" xfId="1" applyNumberFormat="1" applyFont="1" applyFill="1" applyBorder="1" applyAlignment="1">
      <alignment horizontal="center" vertical="center" wrapText="1"/>
    </xf>
    <xf numFmtId="0" fontId="26" fillId="13" borderId="17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164" fontId="26" fillId="14" borderId="17" xfId="1" applyNumberFormat="1" applyFont="1" applyFill="1" applyBorder="1" applyAlignment="1">
      <alignment horizontal="center" vertical="center" wrapText="1"/>
    </xf>
    <xf numFmtId="164" fontId="26" fillId="15" borderId="16" xfId="1" applyNumberFormat="1" applyFont="1" applyFill="1" applyBorder="1" applyAlignment="1">
      <alignment horizontal="center" vertical="center" wrapText="1"/>
    </xf>
    <xf numFmtId="164" fontId="26" fillId="15" borderId="17" xfId="1" applyNumberFormat="1" applyFont="1" applyFill="1" applyBorder="1" applyAlignment="1">
      <alignment horizontal="center" vertical="center" wrapText="1"/>
    </xf>
    <xf numFmtId="0" fontId="26" fillId="15" borderId="17" xfId="0" applyFont="1" applyFill="1" applyBorder="1" applyAlignment="1">
      <alignment horizontal="center" vertical="center" wrapText="1"/>
    </xf>
    <xf numFmtId="0" fontId="26" fillId="15" borderId="1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26" fillId="16" borderId="16" xfId="1" applyNumberFormat="1" applyFont="1" applyFill="1" applyBorder="1" applyAlignment="1">
      <alignment horizontal="center" vertical="center" wrapText="1"/>
    </xf>
    <xf numFmtId="164" fontId="26" fillId="16" borderId="17" xfId="1" applyNumberFormat="1" applyFont="1" applyFill="1" applyBorder="1" applyAlignment="1">
      <alignment horizontal="center" vertical="center" wrapText="1"/>
    </xf>
    <xf numFmtId="164" fontId="26" fillId="16" borderId="18" xfId="1" applyNumberFormat="1" applyFont="1" applyFill="1" applyBorder="1" applyAlignment="1">
      <alignment horizontal="center" vertical="center" wrapText="1"/>
    </xf>
    <xf numFmtId="164" fontId="26" fillId="17" borderId="16" xfId="1" applyNumberFormat="1" applyFont="1" applyFill="1" applyBorder="1" applyAlignment="1">
      <alignment horizontal="center" vertical="center" wrapText="1"/>
    </xf>
    <xf numFmtId="164" fontId="26" fillId="17" borderId="18" xfId="1" applyNumberFormat="1" applyFont="1" applyFill="1" applyBorder="1" applyAlignment="1">
      <alignment horizontal="center" vertical="center" wrapText="1"/>
    </xf>
    <xf numFmtId="164" fontId="26" fillId="13" borderId="16" xfId="1" applyNumberFormat="1" applyFont="1" applyFill="1" applyBorder="1" applyAlignment="1">
      <alignment horizontal="center" vertical="center"/>
    </xf>
    <xf numFmtId="164" fontId="26" fillId="13" borderId="17" xfId="1" applyNumberFormat="1" applyFont="1" applyFill="1" applyBorder="1" applyAlignment="1">
      <alignment horizontal="center" vertical="center"/>
    </xf>
    <xf numFmtId="0" fontId="26" fillId="13" borderId="18" xfId="0" applyFont="1" applyFill="1" applyBorder="1" applyAlignment="1">
      <alignment horizontal="center" vertical="center" wrapText="1"/>
    </xf>
    <xf numFmtId="164" fontId="23" fillId="0" borderId="0" xfId="1" applyNumberFormat="1" applyFont="1" applyFill="1"/>
    <xf numFmtId="10" fontId="23" fillId="0" borderId="0" xfId="3" applyNumberFormat="1" applyFont="1" applyFill="1"/>
    <xf numFmtId="10" fontId="24" fillId="0" borderId="0" xfId="3" applyNumberFormat="1" applyFont="1" applyFill="1"/>
    <xf numFmtId="167" fontId="23" fillId="0" borderId="0" xfId="3" applyNumberFormat="1" applyFont="1" applyFill="1"/>
    <xf numFmtId="0" fontId="23" fillId="2" borderId="0" xfId="0" applyFont="1" applyFill="1"/>
    <xf numFmtId="164" fontId="25" fillId="2" borderId="0" xfId="1" applyNumberFormat="1" applyFont="1" applyFill="1"/>
    <xf numFmtId="164" fontId="26" fillId="2" borderId="0" xfId="1" applyNumberFormat="1" applyFont="1" applyFill="1"/>
    <xf numFmtId="43" fontId="25" fillId="2" borderId="0" xfId="1" applyFont="1" applyFill="1"/>
    <xf numFmtId="164" fontId="23" fillId="2" borderId="0" xfId="1" applyNumberFormat="1" applyFont="1" applyFill="1"/>
    <xf numFmtId="164" fontId="23" fillId="0" borderId="0" xfId="1" applyNumberFormat="1" applyFont="1"/>
    <xf numFmtId="0" fontId="24" fillId="0" borderId="0" xfId="0" applyFont="1"/>
    <xf numFmtId="164" fontId="23" fillId="8" borderId="0" xfId="1" applyNumberFormat="1" applyFont="1" applyFill="1"/>
    <xf numFmtId="37" fontId="23" fillId="0" borderId="0" xfId="2" applyNumberFormat="1" applyFont="1"/>
    <xf numFmtId="167" fontId="23" fillId="0" borderId="0" xfId="3" applyNumberFormat="1" applyFont="1"/>
    <xf numFmtId="37" fontId="23" fillId="0" borderId="0" xfId="2" applyNumberFormat="1" applyFont="1" applyFill="1"/>
    <xf numFmtId="37" fontId="26" fillId="13" borderId="16" xfId="2" applyNumberFormat="1" applyFont="1" applyFill="1" applyBorder="1" applyAlignment="1">
      <alignment horizontal="center" vertical="center" wrapText="1"/>
    </xf>
    <xf numFmtId="37" fontId="26" fillId="13" borderId="17" xfId="2" applyNumberFormat="1" applyFont="1" applyFill="1" applyBorder="1" applyAlignment="1">
      <alignment horizontal="center" vertical="center" wrapText="1"/>
    </xf>
    <xf numFmtId="167" fontId="26" fillId="13" borderId="17" xfId="3" applyNumberFormat="1" applyFont="1" applyFill="1" applyBorder="1" applyAlignment="1">
      <alignment horizontal="center" vertical="center" wrapText="1"/>
    </xf>
    <xf numFmtId="37" fontId="26" fillId="13" borderId="18" xfId="2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37" fontId="26" fillId="13" borderId="23" xfId="2" applyNumberFormat="1" applyFont="1" applyFill="1" applyBorder="1" applyAlignment="1">
      <alignment horizontal="center" vertical="center" wrapText="1"/>
    </xf>
    <xf numFmtId="37" fontId="26" fillId="13" borderId="24" xfId="2" applyNumberFormat="1" applyFont="1" applyFill="1" applyBorder="1" applyAlignment="1">
      <alignment horizontal="center" vertical="center" wrapText="1"/>
    </xf>
    <xf numFmtId="37" fontId="26" fillId="13" borderId="25" xfId="2" applyNumberFormat="1" applyFont="1" applyFill="1" applyBorder="1" applyAlignment="1">
      <alignment horizontal="center" vertical="center" wrapText="1"/>
    </xf>
    <xf numFmtId="37" fontId="26" fillId="13" borderId="26" xfId="2" applyNumberFormat="1" applyFont="1" applyFill="1" applyBorder="1" applyAlignment="1">
      <alignment horizontal="center" vertical="center" wrapText="1"/>
    </xf>
    <xf numFmtId="37" fontId="23" fillId="0" borderId="0" xfId="2" applyNumberFormat="1" applyFont="1" applyFill="1" applyAlignment="1">
      <alignment horizontal="center" vertical="center" wrapText="1"/>
    </xf>
    <xf numFmtId="37" fontId="26" fillId="14" borderId="25" xfId="2" applyNumberFormat="1" applyFont="1" applyFill="1" applyBorder="1" applyAlignment="1">
      <alignment horizontal="center" vertical="center" wrapText="1"/>
    </xf>
    <xf numFmtId="37" fontId="26" fillId="14" borderId="24" xfId="2" applyNumberFormat="1" applyFont="1" applyFill="1" applyBorder="1" applyAlignment="1">
      <alignment horizontal="center" vertical="center" wrapText="1"/>
    </xf>
    <xf numFmtId="37" fontId="26" fillId="14" borderId="26" xfId="2" applyNumberFormat="1" applyFont="1" applyFill="1" applyBorder="1" applyAlignment="1">
      <alignment horizontal="center" vertical="center" wrapText="1"/>
    </xf>
    <xf numFmtId="37" fontId="26" fillId="17" borderId="16" xfId="2" applyNumberFormat="1" applyFont="1" applyFill="1" applyBorder="1" applyAlignment="1">
      <alignment horizontal="center" vertical="center" wrapText="1"/>
    </xf>
    <xf numFmtId="37" fontId="26" fillId="17" borderId="18" xfId="2" applyNumberFormat="1" applyFont="1" applyFill="1" applyBorder="1" applyAlignment="1">
      <alignment horizontal="center" vertical="center" wrapText="1"/>
    </xf>
    <xf numFmtId="37" fontId="26" fillId="19" borderId="23" xfId="2" applyNumberFormat="1" applyFont="1" applyFill="1" applyBorder="1" applyAlignment="1">
      <alignment horizontal="center" vertical="center" wrapText="1"/>
    </xf>
    <xf numFmtId="37" fontId="26" fillId="19" borderId="24" xfId="2" applyNumberFormat="1" applyFont="1" applyFill="1" applyBorder="1" applyAlignment="1">
      <alignment horizontal="center" vertical="center" wrapText="1"/>
    </xf>
    <xf numFmtId="37" fontId="26" fillId="19" borderId="25" xfId="2" applyNumberFormat="1" applyFont="1" applyFill="1" applyBorder="1" applyAlignment="1">
      <alignment horizontal="center" vertical="center" wrapText="1"/>
    </xf>
    <xf numFmtId="37" fontId="26" fillId="19" borderId="26" xfId="2" applyNumberFormat="1" applyFont="1" applyFill="1" applyBorder="1" applyAlignment="1">
      <alignment horizontal="center" vertical="center" wrapText="1"/>
    </xf>
    <xf numFmtId="164" fontId="26" fillId="18" borderId="16" xfId="1" applyNumberFormat="1" applyFont="1" applyFill="1" applyBorder="1" applyAlignment="1">
      <alignment horizontal="center" vertical="center" wrapText="1"/>
    </xf>
    <xf numFmtId="164" fontId="26" fillId="18" borderId="18" xfId="1" applyNumberFormat="1" applyFont="1" applyFill="1" applyBorder="1" applyAlignment="1">
      <alignment horizontal="center" vertical="center" wrapText="1"/>
    </xf>
    <xf numFmtId="164" fontId="23" fillId="0" borderId="0" xfId="0" applyNumberFormat="1" applyFont="1"/>
    <xf numFmtId="43" fontId="23" fillId="0" borderId="0" xfId="0" applyNumberFormat="1" applyFont="1"/>
    <xf numFmtId="9" fontId="23" fillId="0" borderId="0" xfId="3" applyFont="1" applyFill="1"/>
    <xf numFmtId="37" fontId="25" fillId="2" borderId="0" xfId="2" applyNumberFormat="1" applyFont="1" applyFill="1"/>
    <xf numFmtId="167" fontId="25" fillId="2" borderId="0" xfId="3" applyNumberFormat="1" applyFont="1" applyFill="1"/>
    <xf numFmtId="37" fontId="25" fillId="0" borderId="0" xfId="2" applyNumberFormat="1" applyFont="1" applyFill="1"/>
    <xf numFmtId="37" fontId="23" fillId="2" borderId="0" xfId="2" applyNumberFormat="1" applyFont="1" applyFill="1"/>
    <xf numFmtId="9" fontId="25" fillId="2" borderId="0" xfId="3" applyFont="1" applyFill="1"/>
    <xf numFmtId="37" fontId="25" fillId="0" borderId="0" xfId="2" applyNumberFormat="1" applyFont="1"/>
    <xf numFmtId="164" fontId="23" fillId="4" borderId="0" xfId="1" applyNumberFormat="1" applyFont="1" applyFill="1"/>
    <xf numFmtId="0" fontId="2" fillId="0" borderId="0" xfId="17"/>
    <xf numFmtId="1" fontId="9" fillId="0" borderId="0" xfId="20" applyNumberFormat="1" applyFont="1"/>
    <xf numFmtId="1" fontId="9" fillId="0" borderId="0" xfId="17" applyNumberFormat="1" applyFont="1"/>
    <xf numFmtId="1" fontId="2" fillId="0" borderId="0" xfId="23" applyNumberFormat="1"/>
    <xf numFmtId="0" fontId="9" fillId="0" borderId="0" xfId="20" applyFont="1" applyAlignment="1">
      <alignment vertical="top"/>
    </xf>
    <xf numFmtId="9" fontId="6" fillId="0" borderId="0" xfId="3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1" fillId="0" borderId="0" xfId="24" applyFont="1" applyAlignment="1">
      <alignment vertical="top" wrapText="1"/>
    </xf>
    <xf numFmtId="164" fontId="7" fillId="0" borderId="0" xfId="1" applyNumberFormat="1" applyFont="1" applyFill="1" applyAlignment="1">
      <alignment vertical="top"/>
    </xf>
    <xf numFmtId="9" fontId="7" fillId="0" borderId="0" xfId="3" applyFont="1" applyFill="1" applyAlignment="1">
      <alignment vertical="top"/>
    </xf>
    <xf numFmtId="164" fontId="7" fillId="0" borderId="0" xfId="0" applyNumberFormat="1" applyFont="1" applyAlignment="1">
      <alignment vertical="top"/>
    </xf>
    <xf numFmtId="164" fontId="7" fillId="0" borderId="0" xfId="1" applyNumberFormat="1" applyFont="1" applyAlignment="1">
      <alignment vertical="top"/>
    </xf>
    <xf numFmtId="164" fontId="7" fillId="0" borderId="3" xfId="1" applyNumberFormat="1" applyFont="1" applyBorder="1" applyAlignment="1">
      <alignment vertical="top"/>
    </xf>
    <xf numFmtId="9" fontId="7" fillId="0" borderId="0" xfId="3" applyFont="1" applyAlignment="1">
      <alignment vertical="top"/>
    </xf>
    <xf numFmtId="164" fontId="7" fillId="0" borderId="0" xfId="1" applyNumberFormat="1" applyFont="1" applyBorder="1" applyAlignment="1">
      <alignment vertical="top"/>
    </xf>
    <xf numFmtId="9" fontId="7" fillId="0" borderId="0" xfId="3" applyFont="1" applyBorder="1" applyAlignment="1">
      <alignment vertical="top"/>
    </xf>
    <xf numFmtId="164" fontId="7" fillId="0" borderId="0" xfId="1" applyNumberFormat="1" applyFont="1" applyFill="1" applyBorder="1" applyAlignment="1">
      <alignment vertical="top"/>
    </xf>
    <xf numFmtId="0" fontId="7" fillId="0" borderId="0" xfId="0" applyFont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164" fontId="6" fillId="0" borderId="4" xfId="1" applyNumberFormat="1" applyFont="1" applyBorder="1" applyAlignment="1">
      <alignment horizontal="center" vertical="top" wrapText="1"/>
    </xf>
    <xf numFmtId="9" fontId="6" fillId="0" borderId="4" xfId="3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14" fontId="11" fillId="0" borderId="0" xfId="24" applyNumberFormat="1" applyFont="1" applyAlignment="1">
      <alignment vertical="top" wrapText="1"/>
    </xf>
    <xf numFmtId="0" fontId="11" fillId="0" borderId="0" xfId="24" applyFont="1" applyAlignment="1">
      <alignment horizontal="center" vertical="top" wrapText="1"/>
    </xf>
    <xf numFmtId="164" fontId="7" fillId="0" borderId="0" xfId="1" applyNumberFormat="1" applyFont="1" applyBorder="1" applyAlignment="1">
      <alignment horizontal="right" vertical="top"/>
    </xf>
    <xf numFmtId="0" fontId="11" fillId="0" borderId="0" xfId="24" applyFont="1" applyAlignment="1">
      <alignment horizontal="left" vertical="top" wrapText="1"/>
    </xf>
    <xf numFmtId="164" fontId="7" fillId="0" borderId="0" xfId="1" applyNumberFormat="1" applyFont="1" applyFill="1" applyAlignment="1">
      <alignment vertical="top" wrapText="1"/>
    </xf>
    <xf numFmtId="164" fontId="7" fillId="0" borderId="3" xfId="1" applyNumberFormat="1" applyFont="1" applyBorder="1" applyAlignment="1">
      <alignment vertical="top" wrapText="1"/>
    </xf>
    <xf numFmtId="164" fontId="7" fillId="0" borderId="0" xfId="1" applyNumberFormat="1" applyFont="1" applyAlignment="1">
      <alignment vertical="top" wrapText="1"/>
    </xf>
    <xf numFmtId="0" fontId="7" fillId="0" borderId="0" xfId="0" applyFont="1" applyAlignment="1">
      <alignment vertical="top" wrapText="1"/>
    </xf>
    <xf numFmtId="164" fontId="7" fillId="0" borderId="0" xfId="1" applyNumberFormat="1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8" fillId="0" borderId="0" xfId="21" applyFont="1" applyAlignment="1">
      <alignment horizontal="center"/>
    </xf>
    <xf numFmtId="43" fontId="8" fillId="0" borderId="0" xfId="22" applyFont="1" applyFill="1"/>
    <xf numFmtId="166" fontId="1" fillId="0" borderId="0" xfId="2" applyNumberFormat="1" applyFill="1"/>
    <xf numFmtId="166" fontId="0" fillId="0" borderId="0" xfId="2" applyNumberFormat="1" applyFont="1" applyFill="1"/>
    <xf numFmtId="167" fontId="0" fillId="0" borderId="0" xfId="3" applyNumberFormat="1" applyFont="1" applyFill="1"/>
    <xf numFmtId="164" fontId="7" fillId="0" borderId="0" xfId="21" applyNumberFormat="1" applyFont="1"/>
    <xf numFmtId="164" fontId="5" fillId="0" borderId="0" xfId="21" applyNumberFormat="1" applyFont="1"/>
    <xf numFmtId="43" fontId="0" fillId="0" borderId="0" xfId="10" applyFont="1" applyFill="1"/>
    <xf numFmtId="164" fontId="2" fillId="0" borderId="0" xfId="17" applyNumberFormat="1"/>
    <xf numFmtId="43" fontId="9" fillId="0" borderId="0" xfId="10" applyFont="1" applyFill="1"/>
    <xf numFmtId="168" fontId="0" fillId="0" borderId="0" xfId="16" applyNumberFormat="1" applyFont="1" applyFill="1"/>
    <xf numFmtId="164" fontId="0" fillId="0" borderId="0" xfId="10" applyNumberFormat="1" applyFont="1" applyFill="1"/>
    <xf numFmtId="43" fontId="2" fillId="0" borderId="0" xfId="10" applyFill="1"/>
    <xf numFmtId="43" fontId="2" fillId="0" borderId="0" xfId="10" applyFont="1" applyFill="1"/>
    <xf numFmtId="168" fontId="2" fillId="0" borderId="0" xfId="17" applyNumberFormat="1"/>
    <xf numFmtId="0" fontId="27" fillId="0" borderId="4" xfId="25" applyFont="1" applyBorder="1" applyAlignment="1">
      <alignment horizontal="center" vertical="top" wrapText="1"/>
    </xf>
    <xf numFmtId="0" fontId="6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167" fontId="7" fillId="0" borderId="0" xfId="3" applyNumberFormat="1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4" xfId="0" applyFont="1" applyBorder="1" applyAlignment="1">
      <alignment horizontal="center"/>
    </xf>
    <xf numFmtId="164" fontId="6" fillId="7" borderId="4" xfId="1" applyNumberFormat="1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164" fontId="6" fillId="6" borderId="4" xfId="1" applyNumberFormat="1" applyFont="1" applyFill="1" applyBorder="1" applyAlignment="1">
      <alignment horizontal="center" wrapText="1"/>
    </xf>
    <xf numFmtId="44" fontId="6" fillId="6" borderId="4" xfId="2" applyFont="1" applyFill="1" applyBorder="1" applyAlignment="1">
      <alignment horizontal="center" wrapText="1"/>
    </xf>
    <xf numFmtId="166" fontId="6" fillId="6" borderId="4" xfId="2" applyNumberFormat="1" applyFont="1" applyFill="1" applyBorder="1" applyAlignment="1">
      <alignment horizontal="center" wrapText="1"/>
    </xf>
    <xf numFmtId="166" fontId="6" fillId="9" borderId="4" xfId="2" applyNumberFormat="1" applyFont="1" applyFill="1" applyBorder="1" applyAlignment="1">
      <alignment horizontal="center" wrapText="1"/>
    </xf>
    <xf numFmtId="0" fontId="6" fillId="9" borderId="4" xfId="0" applyFont="1" applyFill="1" applyBorder="1" applyAlignment="1">
      <alignment horizontal="center" wrapText="1"/>
    </xf>
    <xf numFmtId="164" fontId="6" fillId="9" borderId="4" xfId="1" applyNumberFormat="1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164" fontId="7" fillId="0" borderId="0" xfId="1" applyNumberFormat="1" applyFont="1" applyAlignment="1">
      <alignment horizontal="center" wrapText="1"/>
    </xf>
    <xf numFmtId="166" fontId="7" fillId="0" borderId="0" xfId="2" applyNumberFormat="1" applyFont="1" applyAlignment="1">
      <alignment horizontal="center" wrapText="1"/>
    </xf>
    <xf numFmtId="44" fontId="7" fillId="0" borderId="0" xfId="2" applyFont="1" applyAlignment="1">
      <alignment horizontal="center" wrapText="1"/>
    </xf>
    <xf numFmtId="164" fontId="7" fillId="0" borderId="0" xfId="1" applyNumberFormat="1" applyFont="1" applyFill="1" applyAlignment="1">
      <alignment horizontal="center" wrapText="1"/>
    </xf>
    <xf numFmtId="166" fontId="7" fillId="0" borderId="0" xfId="2" applyNumberFormat="1" applyFont="1" applyFill="1" applyAlignment="1">
      <alignment horizontal="center" wrapText="1"/>
    </xf>
    <xf numFmtId="164" fontId="7" fillId="0" borderId="3" xfId="1" applyNumberFormat="1" applyFont="1" applyFill="1" applyBorder="1" applyAlignment="1">
      <alignment vertical="top"/>
    </xf>
    <xf numFmtId="0" fontId="8" fillId="0" borderId="4" xfId="0" applyFont="1" applyBorder="1" applyAlignment="1">
      <alignment horizontal="center" wrapText="1"/>
    </xf>
    <xf numFmtId="0" fontId="22" fillId="12" borderId="4" xfId="0" applyFont="1" applyFill="1" applyBorder="1" applyAlignment="1">
      <alignment horizontal="center" wrapText="1"/>
    </xf>
    <xf numFmtId="0" fontId="22" fillId="11" borderId="4" xfId="0" applyFont="1" applyFill="1" applyBorder="1" applyAlignment="1">
      <alignment horizontal="center" wrapText="1"/>
    </xf>
    <xf numFmtId="0" fontId="8" fillId="20" borderId="4" xfId="0" applyFont="1" applyFill="1" applyBorder="1" applyAlignment="1">
      <alignment horizontal="center"/>
    </xf>
    <xf numFmtId="0" fontId="9" fillId="0" borderId="4" xfId="17" applyFont="1" applyBorder="1" applyAlignment="1">
      <alignment horizontal="center" wrapText="1"/>
    </xf>
    <xf numFmtId="164" fontId="8" fillId="0" borderId="4" xfId="1" applyNumberFormat="1" applyFont="1" applyBorder="1" applyAlignment="1">
      <alignment horizontal="center" wrapText="1"/>
    </xf>
    <xf numFmtId="164" fontId="8" fillId="0" borderId="4" xfId="1" applyNumberFormat="1" applyFont="1" applyFill="1" applyBorder="1" applyAlignment="1">
      <alignment horizontal="center" wrapText="1"/>
    </xf>
    <xf numFmtId="164" fontId="9" fillId="0" borderId="0" xfId="17" applyNumberFormat="1" applyFont="1" applyAlignment="1">
      <alignment horizontal="center" wrapText="1"/>
    </xf>
    <xf numFmtId="166" fontId="0" fillId="0" borderId="3" xfId="2" applyNumberFormat="1" applyFont="1" applyBorder="1" applyAlignment="1">
      <alignment horizontal="center" vertical="center"/>
    </xf>
    <xf numFmtId="166" fontId="0" fillId="0" borderId="3" xfId="2" applyNumberFormat="1" applyFont="1" applyFill="1" applyBorder="1" applyAlignment="1">
      <alignment horizontal="center" vertical="center"/>
    </xf>
    <xf numFmtId="164" fontId="9" fillId="0" borderId="0" xfId="1" applyNumberFormat="1" applyFont="1" applyFill="1" applyAlignment="1">
      <alignment horizontal="center" wrapText="1"/>
    </xf>
    <xf numFmtId="0" fontId="9" fillId="0" borderId="0" xfId="17" applyFont="1" applyAlignment="1">
      <alignment horizontal="center" wrapText="1"/>
    </xf>
    <xf numFmtId="0" fontId="8" fillId="0" borderId="0" xfId="21" applyFont="1" applyAlignment="1">
      <alignment horizontal="center"/>
    </xf>
    <xf numFmtId="164" fontId="7" fillId="0" borderId="3" xfId="2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164" fontId="6" fillId="0" borderId="0" xfId="1" applyNumberFormat="1" applyFont="1" applyAlignment="1">
      <alignment horizontal="center" vertical="top"/>
    </xf>
    <xf numFmtId="166" fontId="6" fillId="6" borderId="1" xfId="2" applyNumberFormat="1" applyFont="1" applyFill="1" applyBorder="1" applyAlignment="1">
      <alignment horizontal="center" wrapText="1"/>
    </xf>
    <xf numFmtId="44" fontId="6" fillId="6" borderId="2" xfId="2" applyFont="1" applyFill="1" applyBorder="1" applyAlignment="1">
      <alignment horizontal="center" wrapText="1"/>
    </xf>
    <xf numFmtId="44" fontId="6" fillId="6" borderId="5" xfId="2" applyFont="1" applyFill="1" applyBorder="1" applyAlignment="1">
      <alignment horizontal="center" wrapText="1"/>
    </xf>
    <xf numFmtId="166" fontId="6" fillId="9" borderId="4" xfId="2" applyNumberFormat="1" applyFont="1" applyFill="1" applyBorder="1" applyAlignment="1">
      <alignment horizontal="center" wrapText="1"/>
    </xf>
    <xf numFmtId="0" fontId="6" fillId="9" borderId="4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166" fontId="6" fillId="6" borderId="2" xfId="2" applyNumberFormat="1" applyFont="1" applyFill="1" applyBorder="1" applyAlignment="1">
      <alignment horizontal="center" wrapText="1"/>
    </xf>
    <xf numFmtId="0" fontId="6" fillId="6" borderId="5" xfId="0" applyFont="1" applyFill="1" applyBorder="1" applyAlignment="1">
      <alignment horizontal="center" wrapText="1"/>
    </xf>
    <xf numFmtId="164" fontId="6" fillId="6" borderId="1" xfId="1" applyNumberFormat="1" applyFont="1" applyFill="1" applyBorder="1" applyAlignment="1">
      <alignment horizontal="center" wrapText="1"/>
    </xf>
    <xf numFmtId="164" fontId="6" fillId="6" borderId="2" xfId="1" applyNumberFormat="1" applyFont="1" applyFill="1" applyBorder="1" applyAlignment="1">
      <alignment horizontal="center" wrapText="1"/>
    </xf>
    <xf numFmtId="164" fontId="6" fillId="6" borderId="5" xfId="1" applyNumberFormat="1" applyFont="1" applyFill="1" applyBorder="1" applyAlignment="1">
      <alignment horizontal="center" wrapText="1"/>
    </xf>
    <xf numFmtId="166" fontId="6" fillId="6" borderId="5" xfId="2" applyNumberFormat="1" applyFont="1" applyFill="1" applyBorder="1" applyAlignment="1">
      <alignment horizontal="center" wrapText="1"/>
    </xf>
    <xf numFmtId="0" fontId="26" fillId="17" borderId="12" xfId="0" applyFont="1" applyFill="1" applyBorder="1" applyAlignment="1">
      <alignment horizontal="center" vertical="center"/>
    </xf>
    <xf numFmtId="0" fontId="26" fillId="17" borderId="15" xfId="0" applyFont="1" applyFill="1" applyBorder="1" applyAlignment="1">
      <alignment horizontal="center" vertical="center"/>
    </xf>
    <xf numFmtId="37" fontId="26" fillId="13" borderId="12" xfId="2" applyNumberFormat="1" applyFont="1" applyFill="1" applyBorder="1" applyAlignment="1">
      <alignment horizontal="center" vertical="center" wrapText="1"/>
    </xf>
    <xf numFmtId="37" fontId="26" fillId="13" borderId="13" xfId="2" applyNumberFormat="1" applyFont="1" applyFill="1" applyBorder="1" applyAlignment="1">
      <alignment horizontal="center" vertical="center" wrapText="1"/>
    </xf>
    <xf numFmtId="37" fontId="26" fillId="14" borderId="14" xfId="2" applyNumberFormat="1" applyFont="1" applyFill="1" applyBorder="1" applyAlignment="1">
      <alignment horizontal="center" vertical="center" wrapText="1"/>
    </xf>
    <xf numFmtId="0" fontId="26" fillId="15" borderId="12" xfId="0" applyFont="1" applyFill="1" applyBorder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/>
    </xf>
    <xf numFmtId="0" fontId="26" fillId="15" borderId="15" xfId="0" applyFont="1" applyFill="1" applyBorder="1" applyAlignment="1">
      <alignment horizontal="center" vertical="center"/>
    </xf>
    <xf numFmtId="0" fontId="26" fillId="16" borderId="12" xfId="0" applyFont="1" applyFill="1" applyBorder="1" applyAlignment="1">
      <alignment horizontal="center" vertical="center"/>
    </xf>
    <xf numFmtId="0" fontId="26" fillId="16" borderId="13" xfId="0" applyFont="1" applyFill="1" applyBorder="1" applyAlignment="1">
      <alignment horizontal="center" vertical="center"/>
    </xf>
    <xf numFmtId="0" fontId="26" fillId="16" borderId="15" xfId="0" applyFont="1" applyFill="1" applyBorder="1" applyAlignment="1">
      <alignment horizontal="center" vertical="center"/>
    </xf>
    <xf numFmtId="0" fontId="26" fillId="18" borderId="12" xfId="0" applyFont="1" applyFill="1" applyBorder="1" applyAlignment="1">
      <alignment horizontal="center" vertical="center"/>
    </xf>
    <xf numFmtId="0" fontId="26" fillId="18" borderId="15" xfId="0" applyFont="1" applyFill="1" applyBorder="1" applyAlignment="1">
      <alignment horizontal="center" vertical="center"/>
    </xf>
    <xf numFmtId="0" fontId="26" fillId="18" borderId="0" xfId="0" applyFont="1" applyFill="1" applyAlignment="1">
      <alignment horizontal="center"/>
    </xf>
    <xf numFmtId="0" fontId="26" fillId="17" borderId="0" xfId="0" applyFont="1" applyFill="1" applyAlignment="1">
      <alignment horizontal="center" wrapText="1"/>
    </xf>
    <xf numFmtId="0" fontId="26" fillId="17" borderId="0" xfId="0" applyFont="1" applyFill="1" applyAlignment="1">
      <alignment horizontal="center"/>
    </xf>
    <xf numFmtId="37" fontId="26" fillId="13" borderId="12" xfId="2" applyNumberFormat="1" applyFont="1" applyFill="1" applyBorder="1" applyAlignment="1">
      <alignment horizontal="center"/>
    </xf>
    <xf numFmtId="37" fontId="26" fillId="13" borderId="13" xfId="2" applyNumberFormat="1" applyFont="1" applyFill="1" applyBorder="1" applyAlignment="1">
      <alignment horizontal="center"/>
    </xf>
    <xf numFmtId="37" fontId="26" fillId="13" borderId="15" xfId="2" applyNumberFormat="1" applyFont="1" applyFill="1" applyBorder="1" applyAlignment="1">
      <alignment horizontal="center"/>
    </xf>
    <xf numFmtId="37" fontId="26" fillId="13" borderId="19" xfId="2" applyNumberFormat="1" applyFont="1" applyFill="1" applyBorder="1" applyAlignment="1">
      <alignment horizontal="center"/>
    </xf>
    <xf numFmtId="37" fontId="26" fillId="13" borderId="20" xfId="2" applyNumberFormat="1" applyFont="1" applyFill="1" applyBorder="1" applyAlignment="1">
      <alignment horizontal="center"/>
    </xf>
    <xf numFmtId="37" fontId="26" fillId="13" borderId="21" xfId="2" applyNumberFormat="1" applyFont="1" applyFill="1" applyBorder="1" applyAlignment="1">
      <alignment horizontal="center"/>
    </xf>
    <xf numFmtId="0" fontId="26" fillId="14" borderId="22" xfId="0" applyFont="1" applyFill="1" applyBorder="1" applyAlignment="1">
      <alignment horizontal="center"/>
    </xf>
    <xf numFmtId="37" fontId="26" fillId="17" borderId="12" xfId="2" applyNumberFormat="1" applyFont="1" applyFill="1" applyBorder="1" applyAlignment="1">
      <alignment horizontal="center"/>
    </xf>
    <xf numFmtId="37" fontId="26" fillId="17" borderId="15" xfId="2" applyNumberFormat="1" applyFont="1" applyFill="1" applyBorder="1" applyAlignment="1">
      <alignment horizontal="center"/>
    </xf>
    <xf numFmtId="37" fontId="26" fillId="19" borderId="22" xfId="2" applyNumberFormat="1" applyFont="1" applyFill="1" applyBorder="1" applyAlignment="1">
      <alignment horizontal="center"/>
    </xf>
  </cellXfs>
  <cellStyles count="104">
    <cellStyle name="AF Column - IBM Cognos" xfId="29" xr:uid="{2A9CE1AB-3AEA-4908-A746-AEDA5CB58B31}"/>
    <cellStyle name="AF Data - IBM Cognos" xfId="30" xr:uid="{F8CFDA48-9A7B-4DF3-89B9-376FD454C7EE}"/>
    <cellStyle name="AF Data 0 - IBM Cognos" xfId="31" xr:uid="{60E1864B-041F-46E9-B9DD-A414B1E8C9E7}"/>
    <cellStyle name="AF Data 1 - IBM Cognos" xfId="32" xr:uid="{F2A8482C-42D9-46B8-9217-B144F394EF3C}"/>
    <cellStyle name="AF Data 2 - IBM Cognos" xfId="33" xr:uid="{F36691D8-0BBB-4020-9E6C-9CA83C3C2B60}"/>
    <cellStyle name="AF Data 3 - IBM Cognos" xfId="34" xr:uid="{E55CCF5D-21F7-4C3E-B7FA-FF08D98273E6}"/>
    <cellStyle name="AF Data 4 - IBM Cognos" xfId="35" xr:uid="{BEFE0E06-88DA-47DA-A54C-A257F2D892D6}"/>
    <cellStyle name="AF Data 5 - IBM Cognos" xfId="36" xr:uid="{AF678DB8-2D16-408D-8391-D4474633CCC0}"/>
    <cellStyle name="AF Data Leaf - IBM Cognos" xfId="37" xr:uid="{3CE44BA5-8D61-472E-8525-3AC4B82BE6C4}"/>
    <cellStyle name="AF Header - IBM Cognos" xfId="38" xr:uid="{4C2F3C07-8E04-4F00-ADB3-26D042D05B40}"/>
    <cellStyle name="AF Header 0 - IBM Cognos" xfId="39" xr:uid="{75276AD5-9748-4D96-A630-52CA7085886B}"/>
    <cellStyle name="AF Header 1 - IBM Cognos" xfId="40" xr:uid="{30D7E355-75E4-44E4-89A8-228F34FCBC9A}"/>
    <cellStyle name="AF Header 2 - IBM Cognos" xfId="41" xr:uid="{8F3E2C59-EE07-4AAE-A6F2-66FDAC11ABFD}"/>
    <cellStyle name="AF Header 3 - IBM Cognos" xfId="42" xr:uid="{2DCEE283-F138-4D9C-A69E-D9D662C5D04E}"/>
    <cellStyle name="AF Header 4 - IBM Cognos" xfId="43" xr:uid="{FA117B30-E42A-4D82-9AE1-B325B841F54E}"/>
    <cellStyle name="AF Header 5 - IBM Cognos" xfId="44" xr:uid="{00C6E088-01B3-4BE0-A2D7-A6FC31895465}"/>
    <cellStyle name="AF Header Leaf - IBM Cognos" xfId="45" xr:uid="{4953602B-76F3-43DC-A5B5-99F432D8D57F}"/>
    <cellStyle name="AF Row - IBM Cognos" xfId="46" xr:uid="{44A99FAD-8860-48BA-A06F-5F277D084608}"/>
    <cellStyle name="AF Row 0 - IBM Cognos" xfId="47" xr:uid="{4111B4C9-BA15-4749-AE31-D8D5A518BF1F}"/>
    <cellStyle name="AF Row 1 - IBM Cognos" xfId="48" xr:uid="{B59FCAC5-CEF2-47A5-8155-9E8421316959}"/>
    <cellStyle name="AF Row 2 - IBM Cognos" xfId="49" xr:uid="{E6B626F9-E1B8-4F77-B3BA-ACC1495C2856}"/>
    <cellStyle name="AF Row 3 - IBM Cognos" xfId="50" xr:uid="{8722A2FE-D2E9-4B9B-869C-53CAC140E688}"/>
    <cellStyle name="AF Row 4 - IBM Cognos" xfId="51" xr:uid="{7B78884C-1C10-4EE1-9500-DA779B987EE4}"/>
    <cellStyle name="AF Row 5 - IBM Cognos" xfId="52" xr:uid="{68CB7896-5107-459A-93FE-7655B318D4D0}"/>
    <cellStyle name="AF Row Leaf - IBM Cognos" xfId="53" xr:uid="{3C279674-1EE0-46B3-B295-07CA78BA96D1}"/>
    <cellStyle name="AF Subnm - IBM Cognos" xfId="54" xr:uid="{FE5E49E0-397B-420D-B077-114CE7C40237}"/>
    <cellStyle name="AF Title - IBM Cognos" xfId="55" xr:uid="{C2655513-54A4-4BF9-AAB0-62BD611DB6BD}"/>
    <cellStyle name="Calculated Column - IBM Cognos" xfId="56" xr:uid="{D7A143C8-1576-4C4F-B451-C077629F6862}"/>
    <cellStyle name="Calculated Column Name - IBM Cognos" xfId="57" xr:uid="{18599A73-58B6-4F6D-ACB7-D0C51D5D317F}"/>
    <cellStyle name="Calculated Row - IBM Cognos" xfId="58" xr:uid="{6F574E0F-C1DF-475B-957F-68F93B74FFF5}"/>
    <cellStyle name="Calculated Row Name - IBM Cognos" xfId="59" xr:uid="{DCBF6FA9-8DC8-44AA-A87C-B727117ABF87}"/>
    <cellStyle name="Column Name - IBM Cognos" xfId="60" xr:uid="{7945FD3C-EAD1-4677-A28C-310C59013BA6}"/>
    <cellStyle name="Column Template - IBM Cognos" xfId="61" xr:uid="{2DE4E61E-CAD4-4898-9AA9-671DE52573D7}"/>
    <cellStyle name="Comma" xfId="1" builtinId="3"/>
    <cellStyle name="Comma 10" xfId="10" xr:uid="{00240E6D-2F52-4319-8CF9-01B5316693CC}"/>
    <cellStyle name="Comma 10 14" xfId="18" xr:uid="{24B85785-2D17-4284-B20D-96BA26ED2E0D}"/>
    <cellStyle name="Comma 11 2 2" xfId="13" xr:uid="{A938BC80-8ECD-4543-A6D3-0F0C836A32BF}"/>
    <cellStyle name="Comma 2" xfId="12" xr:uid="{933E9806-AC0B-4A7D-B240-0DB31E45BFE9}"/>
    <cellStyle name="Comma 2 2" xfId="4" xr:uid="{18359BF2-2D9E-4F9F-85FF-C233B3A38A84}"/>
    <cellStyle name="Comma 20" xfId="7" xr:uid="{1319014A-64E4-4881-A569-A95C24E10D9A}"/>
    <cellStyle name="Comma 23" xfId="14" xr:uid="{C0057E20-B2D8-47AF-A14C-DC8FCC76B9B7}"/>
    <cellStyle name="Comma 3" xfId="22" xr:uid="{73A31598-12D4-463F-8B64-862D5E3FC656}"/>
    <cellStyle name="Comma 3 2" xfId="27" xr:uid="{CB2A84C6-5DAE-46BC-AD48-C393D100ADFD}"/>
    <cellStyle name="Comma 3 3" xfId="102" xr:uid="{030BB6A4-A996-48D0-8EE7-421FD5B6C6BF}"/>
    <cellStyle name="Currency" xfId="2" builtinId="4"/>
    <cellStyle name="Currency 14" xfId="6" xr:uid="{7F156512-14DB-4A86-9A3F-FF5ED5884A51}"/>
    <cellStyle name="Differs From Base - IBM Cognos" xfId="62" xr:uid="{4A180ED7-D1DF-46CB-A946-E55AD23E36DA}"/>
    <cellStyle name="DQR Column 0 - IBM Cognos" xfId="63" xr:uid="{2027B83E-EFC0-45AA-9E04-51FED86DD641}"/>
    <cellStyle name="DQR Column 1 - IBM Cognos" xfId="64" xr:uid="{20300416-66C2-4FCA-9D81-BBB911370F1F}"/>
    <cellStyle name="DQR Column 2 - IBM Cognos" xfId="65" xr:uid="{464FB53C-85B7-4134-BB21-9BBCCC3897F9}"/>
    <cellStyle name="DQR Column 3 - IBM Cognos" xfId="66" xr:uid="{5BD30755-B17F-4035-9418-306A83E3F99E}"/>
    <cellStyle name="DQR Column 4 - IBM Cognos" xfId="67" xr:uid="{060F16B9-26EA-4984-9205-80EAD60ABD2B}"/>
    <cellStyle name="DQR Column 5 - IBM Cognos" xfId="68" xr:uid="{3E980CAA-E768-4974-B46D-6D83EDCD807C}"/>
    <cellStyle name="DQR Column Default - IBM Cognos" xfId="69" xr:uid="{0195EF85-7615-4BBF-8746-270222AEC75E}"/>
    <cellStyle name="DQR Column Leaf - IBM Cognos" xfId="70" xr:uid="{E58BC5FF-8ABE-4A59-A774-71907E7E722E}"/>
    <cellStyle name="DQR Data Default - IBM Cognos" xfId="71" xr:uid="{023D3D19-2A16-4210-8EE4-73F2CBFF21C1}"/>
    <cellStyle name="DQR Default - IBM Cognos" xfId="72" xr:uid="{FB2976FE-C15B-4176-A47E-D65093AD3A37}"/>
    <cellStyle name="DQR Row 0 - IBM Cognos" xfId="73" xr:uid="{BD974E2A-0203-4FE2-B983-D8DB47C8D0CF}"/>
    <cellStyle name="DQR Row 1 - IBM Cognos" xfId="74" xr:uid="{CCAE506B-C725-4D18-9C4A-293D86FAD9B4}"/>
    <cellStyle name="DQR Row 2 - IBM Cognos" xfId="75" xr:uid="{1EE7A9A9-9411-411C-B82F-58B64C4DE0EE}"/>
    <cellStyle name="DQR Row 3 - IBM Cognos" xfId="76" xr:uid="{ED2D158D-1455-4016-B3CE-C9842BDC0FC8}"/>
    <cellStyle name="DQR Row 4 - IBM Cognos" xfId="77" xr:uid="{5D8EF707-D636-490C-819C-E2557D84B429}"/>
    <cellStyle name="DQR Row 5 - IBM Cognos" xfId="78" xr:uid="{A905E037-02CD-4894-9A17-2C3CAFC11BDC}"/>
    <cellStyle name="DQR Row Default - IBM Cognos" xfId="79" xr:uid="{16A97073-B0F3-495A-9485-AEEE47A7DCFD}"/>
    <cellStyle name="DQR Row Leaf - IBM Cognos" xfId="80" xr:uid="{D5158373-5159-4CF9-BAC3-3392F57BE76C}"/>
    <cellStyle name="Edit - IBM Cognos" xfId="81" xr:uid="{D15EF372-8E3C-46DE-897E-FF9D3A551C92}"/>
    <cellStyle name="Formula - IBM Cognos" xfId="82" xr:uid="{F8709E90-2B5D-4F3E-B8DC-7904C791A4AF}"/>
    <cellStyle name="Group Name - IBM Cognos" xfId="83" xr:uid="{15E59CFF-313B-4327-A110-D29D02DB9E6C}"/>
    <cellStyle name="Hold Values - IBM Cognos" xfId="84" xr:uid="{E234C1CF-56EE-462D-B529-7A937AB89D32}"/>
    <cellStyle name="List Name - IBM Cognos" xfId="85" xr:uid="{2C0BBC57-53ED-4AEB-819D-E3CDA10838B9}"/>
    <cellStyle name="Locked - IBM Cognos" xfId="86" xr:uid="{36E9C685-3383-491C-910B-B80F5D270431}"/>
    <cellStyle name="Measure - IBM Cognos" xfId="87" xr:uid="{9F03FF16-7F87-4FF5-B746-0A871797B269}"/>
    <cellStyle name="Measure Header - IBM Cognos" xfId="88" xr:uid="{C7F3CA55-CF4A-4CB2-AEEC-53E76969B6C5}"/>
    <cellStyle name="Measure Name - IBM Cognos" xfId="89" xr:uid="{95B720BC-116D-4F03-BA0B-B515D0E0A537}"/>
    <cellStyle name="Measure Summary - IBM Cognos" xfId="90" xr:uid="{43D3EC46-C465-45E7-928E-2405E527AEEA}"/>
    <cellStyle name="Measure Summary TM1 - IBM Cognos" xfId="91" xr:uid="{C42857C7-3915-40F6-954E-8F6A5CA7AF11}"/>
    <cellStyle name="Measure Template - IBM Cognos" xfId="92" xr:uid="{D5C0507A-D792-49E9-A903-AE9B1C433298}"/>
    <cellStyle name="More - IBM Cognos" xfId="93" xr:uid="{DF058350-CE97-4885-B7FF-F04E19685647}"/>
    <cellStyle name="Normal" xfId="0" builtinId="0" customBuiltin="1"/>
    <cellStyle name="Normal - Style1 2 2 3" xfId="17" xr:uid="{595BE94E-30F4-430A-9ED5-7986435E4161}"/>
    <cellStyle name="Normal 2" xfId="11" xr:uid="{F9081B23-D2B0-4E8F-B854-A10E2B3B91D2}"/>
    <cellStyle name="Normal 2 2" xfId="20" xr:uid="{F023AC84-00D4-4776-94F6-23A7775BD73A}"/>
    <cellStyle name="Normal 2 2 2" xfId="103" xr:uid="{07AFBE23-3379-4D1B-84E5-DE8B44AE0771}"/>
    <cellStyle name="Normal 3" xfId="5" xr:uid="{AE9F7455-E6AD-4C12-B982-2EA5359A3C7A}"/>
    <cellStyle name="Normal 3 2" xfId="15" xr:uid="{7D1866D5-A8FF-4ED0-95B6-118474952185}"/>
    <cellStyle name="Normal 3 3" xfId="26" xr:uid="{EFAE02D4-6AF7-40E0-9A39-EB598B16B467}"/>
    <cellStyle name="Normal 4" xfId="21" xr:uid="{3030C695-9DD0-42EF-9EC8-87A94C3FD81C}"/>
    <cellStyle name="Normal 44" xfId="9" xr:uid="{1A45EBF3-CDA8-4F5F-9A95-1516901C7D15}"/>
    <cellStyle name="Normal 6" xfId="23" xr:uid="{7163673D-8B6D-4283-8A36-4D0AAE04F195}"/>
    <cellStyle name="Normal 643 4 2" xfId="19" xr:uid="{82CE8F74-29C5-4C79-8508-10C4D6069EAA}"/>
    <cellStyle name="Normal_Datasheet 2" xfId="24" xr:uid="{06EA1DFE-DE3B-455C-BB88-2FB68DEF1131}"/>
    <cellStyle name="Normal_RO Cap" xfId="25" xr:uid="{C111F7E3-5D2B-44D5-9DF6-1D7D77B53B53}"/>
    <cellStyle name="Pending Change - IBM Cognos" xfId="94" xr:uid="{94018A9E-EF56-4821-89A3-658D28632C72}"/>
    <cellStyle name="Percent" xfId="3" builtinId="5"/>
    <cellStyle name="Percent 2" xfId="28" xr:uid="{200741FA-4FC5-4B9A-8FE4-B2110E2320A7}"/>
    <cellStyle name="Percent 2 2 6" xfId="16" xr:uid="{28A06407-EA9B-47B7-AA46-04E3B12890CC}"/>
    <cellStyle name="Percent 25" xfId="8" xr:uid="{7D93523E-8B9D-4EC0-86ED-279F501ED307}"/>
    <cellStyle name="Row Name - IBM Cognos" xfId="95" xr:uid="{84A60574-BCA0-4710-A3D8-0671FFCAEABC}"/>
    <cellStyle name="Row Template - IBM Cognos" xfId="96" xr:uid="{E309B639-40B6-483E-B2F9-CCAD58319442}"/>
    <cellStyle name="Summary Column Name - IBM Cognos" xfId="97" xr:uid="{49D38181-9BCC-4AC3-8D07-ED4245F8A81E}"/>
    <cellStyle name="Summary Column Name TM1 - IBM Cognos" xfId="98" xr:uid="{1CA9BDBC-BDD9-43C2-BB9F-FA1852052690}"/>
    <cellStyle name="Summary Row Name - IBM Cognos" xfId="99" xr:uid="{8A962479-717F-47D6-BA17-E3F7A4A9CFCA}"/>
    <cellStyle name="Summary Row Name TM1 - IBM Cognos" xfId="100" xr:uid="{9B856250-7D46-4730-BE1C-637238557444}"/>
    <cellStyle name="Unsaved Change - IBM Cognos" xfId="101" xr:uid="{8AE2FCF9-0B45-48B2-932F-8926EE00471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948E48D-80FA-4794-ADE1-EDBEFA24741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66E0-5607-4581-B452-9AA1B668F6E8}">
  <sheetPr>
    <tabColor theme="3" tint="0.749992370372631"/>
  </sheetPr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customProperties>
    <customPr name="_pios_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3FD5-13EF-4058-994C-AD9E5B6EF57E}">
  <sheetPr>
    <tabColor theme="9" tint="0.59999389629810485"/>
  </sheetPr>
  <dimension ref="A3:DF156"/>
  <sheetViews>
    <sheetView zoomScale="80" zoomScaleNormal="80" workbookViewId="0">
      <pane xSplit="3" ySplit="5" topLeftCell="D6" activePane="bottomRight" state="frozen"/>
      <selection activeCell="T1" sqref="T1:W1"/>
      <selection pane="topRight" activeCell="T1" sqref="T1:W1"/>
      <selection pane="bottomLeft" activeCell="T1" sqref="T1:W1"/>
      <selection pane="bottomRight"/>
    </sheetView>
  </sheetViews>
  <sheetFormatPr defaultColWidth="9.140625" defaultRowHeight="12.75" x14ac:dyDescent="0.2"/>
  <cols>
    <col min="1" max="1" width="46.140625" style="49" customWidth="1"/>
    <col min="2" max="2" width="47" style="49" customWidth="1"/>
    <col min="3" max="3" width="26.28515625" style="49" customWidth="1"/>
    <col min="4" max="5" width="18.7109375" style="86" customWidth="1"/>
    <col min="6" max="7" width="18.7109375" style="87" customWidth="1"/>
    <col min="8" max="9" width="18.7109375" style="86" customWidth="1"/>
    <col min="10" max="10" width="2.7109375" style="49" customWidth="1"/>
    <col min="11" max="12" width="18.7109375" style="86" customWidth="1"/>
    <col min="13" max="14" width="18.7109375" style="49" customWidth="1"/>
    <col min="15" max="16" width="18.7109375" style="86" customWidth="1"/>
    <col min="17" max="17" width="2.7109375" style="88" customWidth="1"/>
    <col min="18" max="19" width="11.140625" style="49" customWidth="1"/>
    <col min="20" max="21" width="11.140625" style="86" customWidth="1"/>
    <col min="22" max="22" width="2.7109375" style="49" customWidth="1"/>
    <col min="23" max="24" width="11.140625" style="49" customWidth="1"/>
    <col min="25" max="25" width="11.140625" style="86" customWidth="1"/>
    <col min="26" max="26" width="12.7109375" style="86" customWidth="1"/>
    <col min="27" max="27" width="2.7109375" style="49" customWidth="1"/>
    <col min="28" max="28" width="12.28515625" style="86" customWidth="1"/>
    <col min="29" max="29" width="13.85546875" style="86" customWidth="1"/>
    <col min="30" max="30" width="2.7109375" style="49" customWidth="1"/>
    <col min="31" max="32" width="11.140625" style="86" customWidth="1"/>
    <col min="33" max="34" width="11.140625" style="49" customWidth="1"/>
    <col min="35" max="35" width="11.140625" style="86" customWidth="1"/>
    <col min="36" max="36" width="13.7109375" style="86" customWidth="1"/>
    <col min="37" max="37" width="2.7109375" style="49" customWidth="1"/>
    <col min="38" max="39" width="11.140625" style="86" customWidth="1"/>
    <col min="40" max="42" width="11.140625" style="49" customWidth="1"/>
    <col min="43" max="43" width="13.7109375" style="49" customWidth="1"/>
    <col min="44" max="44" width="2.7109375" style="49" customWidth="1"/>
    <col min="45" max="45" width="13.7109375" style="49" customWidth="1"/>
    <col min="46" max="46" width="15.42578125" style="49" customWidth="1"/>
    <col min="47" max="47" width="2.7109375" style="49" customWidth="1"/>
    <col min="48" max="51" width="14" style="83" customWidth="1"/>
    <col min="52" max="52" width="2.7109375" style="49" customWidth="1"/>
    <col min="53" max="56" width="16.140625" style="49" customWidth="1"/>
    <col min="57" max="16384" width="9.140625" style="49"/>
  </cols>
  <sheetData>
    <row r="3" spans="1:56" ht="32.25" customHeight="1" x14ac:dyDescent="0.2">
      <c r="AV3" s="233" t="s">
        <v>423</v>
      </c>
      <c r="AW3" s="233"/>
      <c r="AX3" s="233"/>
      <c r="AY3" s="233"/>
      <c r="BA3" s="234" t="s">
        <v>13</v>
      </c>
      <c r="BB3" s="235"/>
      <c r="BC3" s="235"/>
      <c r="BD3" s="235"/>
    </row>
    <row r="4" spans="1:56" ht="13.5" thickBot="1" x14ac:dyDescent="0.25">
      <c r="D4" s="236" t="s">
        <v>424</v>
      </c>
      <c r="E4" s="237"/>
      <c r="F4" s="237"/>
      <c r="G4" s="237"/>
      <c r="H4" s="237"/>
      <c r="I4" s="238"/>
      <c r="K4" s="239" t="s">
        <v>425</v>
      </c>
      <c r="L4" s="240"/>
      <c r="M4" s="240"/>
      <c r="N4" s="240"/>
      <c r="O4" s="240"/>
      <c r="P4" s="241"/>
      <c r="R4" s="242" t="s">
        <v>426</v>
      </c>
      <c r="S4" s="242"/>
      <c r="T4" s="242"/>
      <c r="U4" s="242"/>
      <c r="W4" s="242" t="s">
        <v>427</v>
      </c>
      <c r="X4" s="242"/>
      <c r="Y4" s="242"/>
      <c r="Z4" s="242"/>
      <c r="AB4" s="243" t="s">
        <v>428</v>
      </c>
      <c r="AC4" s="244"/>
      <c r="AE4" s="245" t="s">
        <v>429</v>
      </c>
      <c r="AF4" s="245"/>
      <c r="AG4" s="245"/>
      <c r="AH4" s="245"/>
      <c r="AI4" s="245"/>
      <c r="AJ4" s="245"/>
      <c r="AL4" s="245" t="s">
        <v>430</v>
      </c>
      <c r="AM4" s="245"/>
      <c r="AN4" s="245"/>
      <c r="AO4" s="245"/>
      <c r="AP4" s="245"/>
      <c r="AQ4" s="245"/>
      <c r="AS4" s="243" t="s">
        <v>431</v>
      </c>
      <c r="AT4" s="244"/>
      <c r="AV4" s="231" t="s">
        <v>337</v>
      </c>
      <c r="AW4" s="232"/>
      <c r="AX4" s="231" t="s">
        <v>342</v>
      </c>
      <c r="AY4" s="232"/>
      <c r="BA4" s="220" t="s">
        <v>337</v>
      </c>
      <c r="BB4" s="221"/>
      <c r="BC4" s="220" t="s">
        <v>342</v>
      </c>
      <c r="BD4" s="221"/>
    </row>
    <row r="5" spans="1:56" s="50" customFormat="1" ht="25.5" x14ac:dyDescent="0.2">
      <c r="A5" s="55" t="s">
        <v>343</v>
      </c>
      <c r="B5" s="55" t="s">
        <v>344</v>
      </c>
      <c r="C5" s="55" t="s">
        <v>345</v>
      </c>
      <c r="D5" s="89" t="s">
        <v>432</v>
      </c>
      <c r="E5" s="90" t="s">
        <v>433</v>
      </c>
      <c r="F5" s="91" t="s">
        <v>434</v>
      </c>
      <c r="G5" s="91" t="s">
        <v>435</v>
      </c>
      <c r="H5" s="90" t="s">
        <v>436</v>
      </c>
      <c r="I5" s="92" t="s">
        <v>352</v>
      </c>
      <c r="J5" s="93"/>
      <c r="K5" s="94" t="s">
        <v>346</v>
      </c>
      <c r="L5" s="95" t="s">
        <v>347</v>
      </c>
      <c r="M5" s="96" t="s">
        <v>348</v>
      </c>
      <c r="N5" s="95" t="s">
        <v>349</v>
      </c>
      <c r="O5" s="96" t="s">
        <v>350</v>
      </c>
      <c r="P5" s="97" t="s">
        <v>347</v>
      </c>
      <c r="Q5" s="98"/>
      <c r="R5" s="99" t="s">
        <v>360</v>
      </c>
      <c r="S5" s="100" t="s">
        <v>349</v>
      </c>
      <c r="T5" s="99" t="s">
        <v>350</v>
      </c>
      <c r="U5" s="101" t="s">
        <v>347</v>
      </c>
      <c r="V5" s="93"/>
      <c r="W5" s="99" t="s">
        <v>360</v>
      </c>
      <c r="X5" s="100" t="s">
        <v>349</v>
      </c>
      <c r="Y5" s="99" t="s">
        <v>350</v>
      </c>
      <c r="Z5" s="101" t="s">
        <v>347</v>
      </c>
      <c r="AA5" s="93"/>
      <c r="AB5" s="102" t="s">
        <v>26</v>
      </c>
      <c r="AC5" s="103" t="s">
        <v>359</v>
      </c>
      <c r="AD5" s="93"/>
      <c r="AE5" s="104" t="s">
        <v>346</v>
      </c>
      <c r="AF5" s="105" t="s">
        <v>347</v>
      </c>
      <c r="AG5" s="106" t="s">
        <v>348</v>
      </c>
      <c r="AH5" s="105" t="s">
        <v>349</v>
      </c>
      <c r="AI5" s="106" t="s">
        <v>350</v>
      </c>
      <c r="AJ5" s="107" t="s">
        <v>347</v>
      </c>
      <c r="AK5" s="93"/>
      <c r="AL5" s="104" t="s">
        <v>346</v>
      </c>
      <c r="AM5" s="105" t="s">
        <v>347</v>
      </c>
      <c r="AN5" s="106" t="s">
        <v>348</v>
      </c>
      <c r="AO5" s="105" t="s">
        <v>349</v>
      </c>
      <c r="AP5" s="106" t="s">
        <v>350</v>
      </c>
      <c r="AQ5" s="107" t="s">
        <v>347</v>
      </c>
      <c r="AR5" s="93"/>
      <c r="AS5" s="102" t="s">
        <v>26</v>
      </c>
      <c r="AT5" s="103" t="s">
        <v>359</v>
      </c>
      <c r="AV5" s="108" t="s">
        <v>26</v>
      </c>
      <c r="AW5" s="109" t="s">
        <v>359</v>
      </c>
      <c r="AX5" s="108" t="s">
        <v>26</v>
      </c>
      <c r="AY5" s="109" t="s">
        <v>359</v>
      </c>
      <c r="BA5" s="69" t="s">
        <v>26</v>
      </c>
      <c r="BB5" s="70" t="s">
        <v>359</v>
      </c>
      <c r="BC5" s="69" t="s">
        <v>26</v>
      </c>
      <c r="BD5" s="70" t="s">
        <v>359</v>
      </c>
    </row>
    <row r="6" spans="1:56" x14ac:dyDescent="0.2">
      <c r="A6" s="49" t="s">
        <v>132</v>
      </c>
      <c r="B6" s="49" t="s">
        <v>47</v>
      </c>
      <c r="C6" s="49" t="s">
        <v>131</v>
      </c>
      <c r="D6" s="88">
        <v>0</v>
      </c>
      <c r="E6" s="88">
        <v>0</v>
      </c>
      <c r="F6" s="77">
        <f t="shared" ref="F6:G37" si="0">+D6/$E$156</f>
        <v>0</v>
      </c>
      <c r="G6" s="77">
        <f t="shared" si="0"/>
        <v>0</v>
      </c>
      <c r="H6" s="88">
        <v>0</v>
      </c>
      <c r="I6" s="88">
        <v>0</v>
      </c>
      <c r="K6" s="88">
        <v>0</v>
      </c>
      <c r="L6" s="88">
        <v>0</v>
      </c>
      <c r="M6" s="75">
        <f t="shared" ref="M6:N37" si="1">+K6/$L$156</f>
        <v>0</v>
      </c>
      <c r="N6" s="75">
        <f t="shared" si="1"/>
        <v>0</v>
      </c>
      <c r="O6" s="88">
        <v>0</v>
      </c>
      <c r="P6" s="88">
        <v>0</v>
      </c>
      <c r="T6" s="88"/>
      <c r="U6" s="88"/>
      <c r="Y6" s="88"/>
      <c r="Z6" s="88"/>
      <c r="AB6" s="88">
        <f t="shared" ref="AB6:AC37" si="2">+H6+T6+O6+Y6</f>
        <v>0</v>
      </c>
      <c r="AC6" s="88">
        <f t="shared" si="2"/>
        <v>0</v>
      </c>
      <c r="AE6" s="88"/>
      <c r="AF6" s="88"/>
      <c r="AI6" s="88"/>
      <c r="AJ6" s="88"/>
      <c r="AL6" s="88"/>
      <c r="AM6" s="88"/>
      <c r="AV6" s="83">
        <f>+'Authorized Rev Requirement'!AD3</f>
        <v>0</v>
      </c>
      <c r="AW6" s="83">
        <f>+'Authorized Rev Requirement'!AE3</f>
        <v>0</v>
      </c>
      <c r="AX6" s="83">
        <f>+'Authorized Rev Requirement'!AW3</f>
        <v>0</v>
      </c>
      <c r="AY6" s="83">
        <f>+'Authorized Rev Requirement'!AX3</f>
        <v>0</v>
      </c>
      <c r="BA6" s="110">
        <f t="shared" ref="BA6:BB37" si="3">+AB6-AV6</f>
        <v>0</v>
      </c>
      <c r="BB6" s="110">
        <f t="shared" si="3"/>
        <v>0</v>
      </c>
      <c r="BC6" s="110">
        <f t="shared" ref="BC6:BD37" si="4">+AS6-AX6</f>
        <v>0</v>
      </c>
      <c r="BD6" s="110">
        <f t="shared" si="4"/>
        <v>0</v>
      </c>
    </row>
    <row r="7" spans="1:56" x14ac:dyDescent="0.2">
      <c r="A7" s="49" t="s">
        <v>362</v>
      </c>
      <c r="B7" s="49" t="s">
        <v>47</v>
      </c>
      <c r="C7" s="49" t="s">
        <v>140</v>
      </c>
      <c r="D7" s="88">
        <v>0</v>
      </c>
      <c r="E7" s="88">
        <v>0</v>
      </c>
      <c r="F7" s="77">
        <f t="shared" si="0"/>
        <v>0</v>
      </c>
      <c r="G7" s="77">
        <f t="shared" si="0"/>
        <v>0</v>
      </c>
      <c r="H7" s="88">
        <v>0</v>
      </c>
      <c r="I7" s="88">
        <v>0</v>
      </c>
      <c r="K7" s="88">
        <v>0</v>
      </c>
      <c r="L7" s="88">
        <v>0</v>
      </c>
      <c r="M7" s="75">
        <f t="shared" si="1"/>
        <v>0</v>
      </c>
      <c r="N7" s="75">
        <f t="shared" si="1"/>
        <v>0</v>
      </c>
      <c r="O7" s="88">
        <v>0</v>
      </c>
      <c r="P7" s="88">
        <v>0</v>
      </c>
      <c r="T7" s="88"/>
      <c r="U7" s="88"/>
      <c r="Y7" s="88"/>
      <c r="Z7" s="88"/>
      <c r="AB7" s="88">
        <f t="shared" si="2"/>
        <v>0</v>
      </c>
      <c r="AC7" s="88">
        <f t="shared" si="2"/>
        <v>0</v>
      </c>
      <c r="AE7" s="88"/>
      <c r="AF7" s="88"/>
      <c r="AI7" s="88"/>
      <c r="AJ7" s="88"/>
      <c r="AL7" s="88"/>
      <c r="AM7" s="88"/>
      <c r="AV7" s="83">
        <f>+'Authorized Rev Requirement'!AD4</f>
        <v>0</v>
      </c>
      <c r="AW7" s="83">
        <f>+'Authorized Rev Requirement'!AE4</f>
        <v>0</v>
      </c>
      <c r="AX7" s="83">
        <f>+'Authorized Rev Requirement'!AW4</f>
        <v>0</v>
      </c>
      <c r="AY7" s="83">
        <f>+'Authorized Rev Requirement'!AX4</f>
        <v>0</v>
      </c>
      <c r="BA7" s="110">
        <f t="shared" si="3"/>
        <v>0</v>
      </c>
      <c r="BB7" s="110">
        <f t="shared" si="3"/>
        <v>0</v>
      </c>
      <c r="BC7" s="110">
        <f t="shared" si="4"/>
        <v>0</v>
      </c>
      <c r="BD7" s="110">
        <f t="shared" si="4"/>
        <v>0</v>
      </c>
    </row>
    <row r="8" spans="1:56" x14ac:dyDescent="0.2">
      <c r="A8" s="49" t="s">
        <v>363</v>
      </c>
      <c r="B8" s="49" t="s">
        <v>364</v>
      </c>
      <c r="C8" s="49" t="s">
        <v>134</v>
      </c>
      <c r="D8" s="88">
        <v>0</v>
      </c>
      <c r="E8" s="88">
        <v>0</v>
      </c>
      <c r="F8" s="77">
        <f t="shared" si="0"/>
        <v>0</v>
      </c>
      <c r="G8" s="77">
        <f t="shared" si="0"/>
        <v>0</v>
      </c>
      <c r="H8" s="88">
        <v>0</v>
      </c>
      <c r="I8" s="88">
        <v>0</v>
      </c>
      <c r="K8" s="88">
        <v>0</v>
      </c>
      <c r="L8" s="88">
        <v>0</v>
      </c>
      <c r="M8" s="75">
        <f t="shared" si="1"/>
        <v>0</v>
      </c>
      <c r="N8" s="75">
        <f t="shared" si="1"/>
        <v>0</v>
      </c>
      <c r="O8" s="88">
        <v>0</v>
      </c>
      <c r="P8" s="88">
        <v>0</v>
      </c>
      <c r="T8" s="88"/>
      <c r="U8" s="88"/>
      <c r="Y8" s="88"/>
      <c r="Z8" s="88"/>
      <c r="AB8" s="88">
        <f t="shared" si="2"/>
        <v>0</v>
      </c>
      <c r="AC8" s="88">
        <f t="shared" si="2"/>
        <v>0</v>
      </c>
      <c r="AE8" s="88"/>
      <c r="AF8" s="88"/>
      <c r="AI8" s="88"/>
      <c r="AJ8" s="88"/>
      <c r="AL8" s="88"/>
      <c r="AM8" s="88"/>
      <c r="AV8" s="83">
        <f>+'Authorized Rev Requirement'!AD5</f>
        <v>0</v>
      </c>
      <c r="AW8" s="83">
        <f>+'Authorized Rev Requirement'!AE5</f>
        <v>0</v>
      </c>
      <c r="AX8" s="83">
        <f>+'Authorized Rev Requirement'!AW5</f>
        <v>0</v>
      </c>
      <c r="AY8" s="83">
        <f>+'Authorized Rev Requirement'!AX5</f>
        <v>0</v>
      </c>
      <c r="BA8" s="110">
        <f t="shared" si="3"/>
        <v>0</v>
      </c>
      <c r="BB8" s="110">
        <f t="shared" si="3"/>
        <v>0</v>
      </c>
      <c r="BC8" s="110">
        <f t="shared" si="4"/>
        <v>0</v>
      </c>
      <c r="BD8" s="110">
        <f t="shared" si="4"/>
        <v>0</v>
      </c>
    </row>
    <row r="9" spans="1:56" x14ac:dyDescent="0.2">
      <c r="A9" s="49" t="s">
        <v>363</v>
      </c>
      <c r="B9" s="49" t="s">
        <v>364</v>
      </c>
      <c r="C9" s="49" t="s">
        <v>134</v>
      </c>
      <c r="D9" s="88">
        <v>62037.454590000765</v>
      </c>
      <c r="E9" s="88">
        <v>0</v>
      </c>
      <c r="F9" s="77">
        <f t="shared" si="0"/>
        <v>0.11033573705406333</v>
      </c>
      <c r="G9" s="77">
        <f t="shared" si="0"/>
        <v>0</v>
      </c>
      <c r="H9" s="88">
        <v>62875.026529429218</v>
      </c>
      <c r="I9" s="88">
        <v>0</v>
      </c>
      <c r="K9" s="88">
        <v>18019</v>
      </c>
      <c r="L9" s="88">
        <v>0</v>
      </c>
      <c r="M9" s="75">
        <f t="shared" si="1"/>
        <v>0.16926559828658388</v>
      </c>
      <c r="N9" s="75">
        <f t="shared" si="1"/>
        <v>0</v>
      </c>
      <c r="O9" s="88">
        <v>21420.318463104573</v>
      </c>
      <c r="P9" s="88">
        <v>0</v>
      </c>
      <c r="R9" s="75">
        <v>7.3678165955072927E-2</v>
      </c>
      <c r="S9" s="75">
        <v>0</v>
      </c>
      <c r="T9" s="88">
        <v>676.47423876235325</v>
      </c>
      <c r="U9" s="88">
        <v>0</v>
      </c>
      <c r="W9" s="75">
        <v>0.11633969564539967</v>
      </c>
      <c r="X9" s="75">
        <v>0</v>
      </c>
      <c r="Y9" s="88">
        <v>262.67455698087889</v>
      </c>
      <c r="Z9" s="88">
        <v>0</v>
      </c>
      <c r="AB9" s="88">
        <f t="shared" si="2"/>
        <v>85234.493788277032</v>
      </c>
      <c r="AC9" s="88">
        <f t="shared" si="2"/>
        <v>0</v>
      </c>
      <c r="AE9" s="88"/>
      <c r="AF9" s="88"/>
      <c r="AI9" s="88"/>
      <c r="AJ9" s="88"/>
      <c r="AL9" s="88"/>
      <c r="AM9" s="88"/>
      <c r="AV9" s="83">
        <f>+'Authorized Rev Requirement'!AD6</f>
        <v>40830.147603187361</v>
      </c>
      <c r="AW9" s="83">
        <f>+'Authorized Rev Requirement'!AE6</f>
        <v>0</v>
      </c>
      <c r="AX9" s="83">
        <f>+'Authorized Rev Requirement'!AW6</f>
        <v>0</v>
      </c>
      <c r="AY9" s="83">
        <f>+'Authorized Rev Requirement'!AX6</f>
        <v>0</v>
      </c>
      <c r="BA9" s="110">
        <f t="shared" si="3"/>
        <v>44404.346185089671</v>
      </c>
      <c r="BB9" s="110">
        <f t="shared" si="3"/>
        <v>0</v>
      </c>
      <c r="BC9" s="110">
        <f t="shared" si="4"/>
        <v>0</v>
      </c>
      <c r="BD9" s="110">
        <f t="shared" si="4"/>
        <v>0</v>
      </c>
    </row>
    <row r="10" spans="1:56" x14ac:dyDescent="0.2">
      <c r="A10" s="49" t="s">
        <v>363</v>
      </c>
      <c r="B10" s="49" t="s">
        <v>364</v>
      </c>
      <c r="C10" s="49" t="s">
        <v>134</v>
      </c>
      <c r="D10" s="88">
        <v>0</v>
      </c>
      <c r="E10" s="88">
        <v>0</v>
      </c>
      <c r="F10" s="77">
        <f t="shared" si="0"/>
        <v>0</v>
      </c>
      <c r="G10" s="77">
        <f t="shared" si="0"/>
        <v>0</v>
      </c>
      <c r="H10" s="88">
        <v>0</v>
      </c>
      <c r="I10" s="88">
        <v>0</v>
      </c>
      <c r="K10" s="88">
        <v>0</v>
      </c>
      <c r="L10" s="88">
        <v>0</v>
      </c>
      <c r="M10" s="75">
        <f t="shared" si="1"/>
        <v>0</v>
      </c>
      <c r="N10" s="75">
        <f t="shared" si="1"/>
        <v>0</v>
      </c>
      <c r="O10" s="88">
        <v>0</v>
      </c>
      <c r="P10" s="88">
        <v>0</v>
      </c>
      <c r="T10" s="88"/>
      <c r="U10" s="88"/>
      <c r="Y10" s="88"/>
      <c r="Z10" s="88"/>
      <c r="AB10" s="88">
        <f t="shared" si="2"/>
        <v>0</v>
      </c>
      <c r="AC10" s="88">
        <f t="shared" si="2"/>
        <v>0</v>
      </c>
      <c r="AE10" s="88"/>
      <c r="AF10" s="88"/>
      <c r="AI10" s="88"/>
      <c r="AJ10" s="88"/>
      <c r="AL10" s="88"/>
      <c r="AM10" s="88"/>
      <c r="AV10" s="83">
        <f>+'Authorized Rev Requirement'!AD7</f>
        <v>0</v>
      </c>
      <c r="AW10" s="83">
        <f>+'Authorized Rev Requirement'!AE7</f>
        <v>0</v>
      </c>
      <c r="AX10" s="83">
        <f>+'Authorized Rev Requirement'!AW7</f>
        <v>0</v>
      </c>
      <c r="AY10" s="83">
        <f>+'Authorized Rev Requirement'!AX7</f>
        <v>0</v>
      </c>
      <c r="BA10" s="110">
        <f t="shared" si="3"/>
        <v>0</v>
      </c>
      <c r="BB10" s="110">
        <f t="shared" si="3"/>
        <v>0</v>
      </c>
      <c r="BC10" s="110">
        <f t="shared" si="4"/>
        <v>0</v>
      </c>
      <c r="BD10" s="110">
        <f t="shared" si="4"/>
        <v>0</v>
      </c>
    </row>
    <row r="11" spans="1:56" x14ac:dyDescent="0.2">
      <c r="A11" s="49" t="s">
        <v>363</v>
      </c>
      <c r="B11" s="49" t="s">
        <v>364</v>
      </c>
      <c r="C11" s="49" t="s">
        <v>134</v>
      </c>
      <c r="D11" s="88">
        <v>0</v>
      </c>
      <c r="E11" s="88">
        <v>0</v>
      </c>
      <c r="F11" s="77">
        <f t="shared" si="0"/>
        <v>0</v>
      </c>
      <c r="G11" s="77">
        <f t="shared" si="0"/>
        <v>0</v>
      </c>
      <c r="H11" s="88">
        <v>0</v>
      </c>
      <c r="I11" s="88">
        <v>0</v>
      </c>
      <c r="K11" s="88">
        <v>0</v>
      </c>
      <c r="L11" s="88">
        <v>0</v>
      </c>
      <c r="M11" s="75">
        <f t="shared" si="1"/>
        <v>0</v>
      </c>
      <c r="N11" s="75">
        <f t="shared" si="1"/>
        <v>0</v>
      </c>
      <c r="O11" s="88">
        <v>0</v>
      </c>
      <c r="P11" s="88">
        <v>0</v>
      </c>
      <c r="T11" s="88"/>
      <c r="U11" s="88"/>
      <c r="Y11" s="88"/>
      <c r="Z11" s="88"/>
      <c r="AB11" s="88">
        <f t="shared" si="2"/>
        <v>0</v>
      </c>
      <c r="AC11" s="88">
        <f t="shared" si="2"/>
        <v>0</v>
      </c>
      <c r="AE11" s="88"/>
      <c r="AF11" s="88"/>
      <c r="AI11" s="88"/>
      <c r="AJ11" s="88"/>
      <c r="AL11" s="88"/>
      <c r="AM11" s="88"/>
      <c r="AV11" s="83">
        <f>+'Authorized Rev Requirement'!AD8</f>
        <v>0</v>
      </c>
      <c r="AW11" s="83">
        <f>+'Authorized Rev Requirement'!AE8</f>
        <v>0</v>
      </c>
      <c r="AX11" s="83">
        <f>+'Authorized Rev Requirement'!AW8</f>
        <v>0</v>
      </c>
      <c r="AY11" s="83">
        <f>+'Authorized Rev Requirement'!AX8</f>
        <v>0</v>
      </c>
      <c r="BA11" s="110">
        <f t="shared" si="3"/>
        <v>0</v>
      </c>
      <c r="BB11" s="110">
        <f t="shared" si="3"/>
        <v>0</v>
      </c>
      <c r="BC11" s="110">
        <f t="shared" si="4"/>
        <v>0</v>
      </c>
      <c r="BD11" s="110">
        <f t="shared" si="4"/>
        <v>0</v>
      </c>
    </row>
    <row r="12" spans="1:56" x14ac:dyDescent="0.2">
      <c r="A12" s="49" t="s">
        <v>363</v>
      </c>
      <c r="B12" s="49" t="s">
        <v>364</v>
      </c>
      <c r="C12" s="49" t="s">
        <v>134</v>
      </c>
      <c r="D12" s="88">
        <v>0</v>
      </c>
      <c r="E12" s="88">
        <v>0</v>
      </c>
      <c r="F12" s="77">
        <f t="shared" si="0"/>
        <v>0</v>
      </c>
      <c r="G12" s="77">
        <f t="shared" si="0"/>
        <v>0</v>
      </c>
      <c r="H12" s="88">
        <v>0</v>
      </c>
      <c r="I12" s="88">
        <v>0</v>
      </c>
      <c r="K12" s="88">
        <v>0</v>
      </c>
      <c r="L12" s="88">
        <v>0</v>
      </c>
      <c r="M12" s="75">
        <f t="shared" si="1"/>
        <v>0</v>
      </c>
      <c r="N12" s="75">
        <f t="shared" si="1"/>
        <v>0</v>
      </c>
      <c r="O12" s="88">
        <v>0</v>
      </c>
      <c r="P12" s="88">
        <v>0</v>
      </c>
      <c r="T12" s="88"/>
      <c r="U12" s="88"/>
      <c r="Y12" s="88"/>
      <c r="Z12" s="88"/>
      <c r="AB12" s="88">
        <f t="shared" si="2"/>
        <v>0</v>
      </c>
      <c r="AC12" s="88">
        <f t="shared" si="2"/>
        <v>0</v>
      </c>
      <c r="AE12" s="88"/>
      <c r="AF12" s="88"/>
      <c r="AI12" s="88"/>
      <c r="AJ12" s="88"/>
      <c r="AL12" s="88"/>
      <c r="AM12" s="88"/>
      <c r="AV12" s="83">
        <f>+'Authorized Rev Requirement'!AD9</f>
        <v>0</v>
      </c>
      <c r="AW12" s="83">
        <f>+'Authorized Rev Requirement'!AE9</f>
        <v>0</v>
      </c>
      <c r="AX12" s="83">
        <f>+'Authorized Rev Requirement'!AW9</f>
        <v>0</v>
      </c>
      <c r="AY12" s="83">
        <f>+'Authorized Rev Requirement'!AX9</f>
        <v>0</v>
      </c>
      <c r="BA12" s="110">
        <f t="shared" si="3"/>
        <v>0</v>
      </c>
      <c r="BB12" s="110">
        <f t="shared" si="3"/>
        <v>0</v>
      </c>
      <c r="BC12" s="110">
        <f t="shared" si="4"/>
        <v>0</v>
      </c>
      <c r="BD12" s="110">
        <f t="shared" si="4"/>
        <v>0</v>
      </c>
    </row>
    <row r="13" spans="1:56" x14ac:dyDescent="0.2">
      <c r="A13" s="49" t="s">
        <v>365</v>
      </c>
      <c r="B13" s="49" t="s">
        <v>364</v>
      </c>
      <c r="C13" s="49" t="s">
        <v>138</v>
      </c>
      <c r="D13" s="88">
        <v>0</v>
      </c>
      <c r="E13" s="88">
        <v>0</v>
      </c>
      <c r="F13" s="77">
        <f t="shared" si="0"/>
        <v>0</v>
      </c>
      <c r="G13" s="77">
        <f t="shared" si="0"/>
        <v>0</v>
      </c>
      <c r="H13" s="88">
        <v>0</v>
      </c>
      <c r="I13" s="88">
        <v>0</v>
      </c>
      <c r="K13" s="88">
        <v>0</v>
      </c>
      <c r="L13" s="88">
        <v>0</v>
      </c>
      <c r="M13" s="75">
        <f t="shared" si="1"/>
        <v>0</v>
      </c>
      <c r="N13" s="75">
        <f t="shared" si="1"/>
        <v>0</v>
      </c>
      <c r="O13" s="88">
        <v>0</v>
      </c>
      <c r="P13" s="88">
        <v>0</v>
      </c>
      <c r="T13" s="88"/>
      <c r="U13" s="88"/>
      <c r="Y13" s="88"/>
      <c r="Z13" s="88"/>
      <c r="AB13" s="88">
        <f t="shared" si="2"/>
        <v>0</v>
      </c>
      <c r="AC13" s="88">
        <f t="shared" si="2"/>
        <v>0</v>
      </c>
      <c r="AE13" s="88"/>
      <c r="AF13" s="88"/>
      <c r="AI13" s="88"/>
      <c r="AJ13" s="88"/>
      <c r="AL13" s="88"/>
      <c r="AM13" s="88"/>
      <c r="AV13" s="83">
        <f>+'Authorized Rev Requirement'!AD10</f>
        <v>0</v>
      </c>
      <c r="AW13" s="83">
        <f>+'Authorized Rev Requirement'!AE10</f>
        <v>0</v>
      </c>
      <c r="AX13" s="83">
        <f>+'Authorized Rev Requirement'!AW10</f>
        <v>0</v>
      </c>
      <c r="AY13" s="83">
        <f>+'Authorized Rev Requirement'!AX10</f>
        <v>0</v>
      </c>
      <c r="BA13" s="110">
        <f t="shared" si="3"/>
        <v>0</v>
      </c>
      <c r="BB13" s="110">
        <f t="shared" si="3"/>
        <v>0</v>
      </c>
      <c r="BC13" s="110">
        <f t="shared" si="4"/>
        <v>0</v>
      </c>
      <c r="BD13" s="110">
        <f t="shared" si="4"/>
        <v>0</v>
      </c>
    </row>
    <row r="14" spans="1:56" x14ac:dyDescent="0.2">
      <c r="A14" s="49" t="s">
        <v>365</v>
      </c>
      <c r="B14" s="49" t="s">
        <v>364</v>
      </c>
      <c r="C14" s="49" t="s">
        <v>138</v>
      </c>
      <c r="D14" s="88">
        <v>0</v>
      </c>
      <c r="E14" s="88">
        <v>0</v>
      </c>
      <c r="F14" s="77">
        <f t="shared" si="0"/>
        <v>0</v>
      </c>
      <c r="G14" s="77">
        <f t="shared" si="0"/>
        <v>0</v>
      </c>
      <c r="H14" s="88">
        <v>0</v>
      </c>
      <c r="I14" s="88">
        <v>0</v>
      </c>
      <c r="K14" s="88">
        <v>0</v>
      </c>
      <c r="L14" s="88">
        <v>0</v>
      </c>
      <c r="M14" s="75">
        <f t="shared" si="1"/>
        <v>0</v>
      </c>
      <c r="N14" s="75">
        <f t="shared" si="1"/>
        <v>0</v>
      </c>
      <c r="O14" s="88">
        <v>0</v>
      </c>
      <c r="P14" s="88">
        <v>0</v>
      </c>
      <c r="T14" s="88"/>
      <c r="U14" s="88"/>
      <c r="Y14" s="88"/>
      <c r="Z14" s="88"/>
      <c r="AB14" s="88">
        <f t="shared" si="2"/>
        <v>0</v>
      </c>
      <c r="AC14" s="88">
        <f t="shared" si="2"/>
        <v>0</v>
      </c>
      <c r="AE14" s="88"/>
      <c r="AF14" s="88"/>
      <c r="AI14" s="88"/>
      <c r="AJ14" s="88"/>
      <c r="AL14" s="88"/>
      <c r="AM14" s="88"/>
      <c r="AV14" s="83">
        <f>+'Authorized Rev Requirement'!AD11</f>
        <v>0</v>
      </c>
      <c r="AW14" s="83">
        <f>+'Authorized Rev Requirement'!AE11</f>
        <v>0</v>
      </c>
      <c r="AX14" s="83">
        <f>+'Authorized Rev Requirement'!AW11</f>
        <v>0</v>
      </c>
      <c r="AY14" s="83">
        <f>+'Authorized Rev Requirement'!AX11</f>
        <v>0</v>
      </c>
      <c r="BA14" s="110">
        <f t="shared" si="3"/>
        <v>0</v>
      </c>
      <c r="BB14" s="110">
        <f t="shared" si="3"/>
        <v>0</v>
      </c>
      <c r="BC14" s="110">
        <f t="shared" si="4"/>
        <v>0</v>
      </c>
      <c r="BD14" s="110">
        <f t="shared" si="4"/>
        <v>0</v>
      </c>
    </row>
    <row r="15" spans="1:56" x14ac:dyDescent="0.2">
      <c r="A15" s="49" t="s">
        <v>365</v>
      </c>
      <c r="B15" s="49" t="s">
        <v>364</v>
      </c>
      <c r="C15" s="49" t="s">
        <v>138</v>
      </c>
      <c r="D15" s="88">
        <v>0</v>
      </c>
      <c r="E15" s="88">
        <v>0</v>
      </c>
      <c r="F15" s="77">
        <f t="shared" si="0"/>
        <v>0</v>
      </c>
      <c r="G15" s="77">
        <f t="shared" si="0"/>
        <v>0</v>
      </c>
      <c r="H15" s="88">
        <v>0</v>
      </c>
      <c r="I15" s="88">
        <v>0</v>
      </c>
      <c r="K15" s="88">
        <v>0</v>
      </c>
      <c r="L15" s="88">
        <v>0</v>
      </c>
      <c r="M15" s="75">
        <f t="shared" si="1"/>
        <v>0</v>
      </c>
      <c r="N15" s="75">
        <f t="shared" si="1"/>
        <v>0</v>
      </c>
      <c r="O15" s="88">
        <v>0</v>
      </c>
      <c r="P15" s="88">
        <v>0</v>
      </c>
      <c r="T15" s="88"/>
      <c r="U15" s="88"/>
      <c r="Y15" s="88"/>
      <c r="Z15" s="88"/>
      <c r="AB15" s="88">
        <f t="shared" si="2"/>
        <v>0</v>
      </c>
      <c r="AC15" s="88">
        <f t="shared" si="2"/>
        <v>0</v>
      </c>
      <c r="AE15" s="88"/>
      <c r="AF15" s="88"/>
      <c r="AI15" s="88"/>
      <c r="AJ15" s="88"/>
      <c r="AL15" s="88"/>
      <c r="AM15" s="88"/>
      <c r="AV15" s="83">
        <f>+'Authorized Rev Requirement'!AD12</f>
        <v>0</v>
      </c>
      <c r="AW15" s="83">
        <f>+'Authorized Rev Requirement'!AE12</f>
        <v>0</v>
      </c>
      <c r="AX15" s="83">
        <f>+'Authorized Rev Requirement'!AW12</f>
        <v>0</v>
      </c>
      <c r="AY15" s="83">
        <f>+'Authorized Rev Requirement'!AX12</f>
        <v>0</v>
      </c>
      <c r="BA15" s="110">
        <f t="shared" si="3"/>
        <v>0</v>
      </c>
      <c r="BB15" s="110">
        <f t="shared" si="3"/>
        <v>0</v>
      </c>
      <c r="BC15" s="110">
        <f t="shared" si="4"/>
        <v>0</v>
      </c>
      <c r="BD15" s="110">
        <f t="shared" si="4"/>
        <v>0</v>
      </c>
    </row>
    <row r="16" spans="1:56" x14ac:dyDescent="0.2">
      <c r="A16" s="49" t="s">
        <v>365</v>
      </c>
      <c r="B16" s="49" t="s">
        <v>364</v>
      </c>
      <c r="C16" s="49" t="s">
        <v>138</v>
      </c>
      <c r="D16" s="88">
        <v>0</v>
      </c>
      <c r="E16" s="88">
        <v>0</v>
      </c>
      <c r="F16" s="77">
        <f t="shared" si="0"/>
        <v>0</v>
      </c>
      <c r="G16" s="77">
        <f t="shared" si="0"/>
        <v>0</v>
      </c>
      <c r="H16" s="88">
        <v>0</v>
      </c>
      <c r="I16" s="88">
        <v>0</v>
      </c>
      <c r="K16" s="88">
        <v>0</v>
      </c>
      <c r="L16" s="88">
        <v>0</v>
      </c>
      <c r="M16" s="75">
        <f t="shared" si="1"/>
        <v>0</v>
      </c>
      <c r="N16" s="75">
        <f t="shared" si="1"/>
        <v>0</v>
      </c>
      <c r="O16" s="88">
        <v>0</v>
      </c>
      <c r="P16" s="88">
        <v>0</v>
      </c>
      <c r="T16" s="88"/>
      <c r="U16" s="88"/>
      <c r="Y16" s="88"/>
      <c r="Z16" s="88"/>
      <c r="AB16" s="88">
        <f t="shared" si="2"/>
        <v>0</v>
      </c>
      <c r="AC16" s="88">
        <f t="shared" si="2"/>
        <v>0</v>
      </c>
      <c r="AE16" s="88"/>
      <c r="AF16" s="88"/>
      <c r="AI16" s="88"/>
      <c r="AJ16" s="88"/>
      <c r="AL16" s="88"/>
      <c r="AM16" s="88"/>
      <c r="AV16" s="83">
        <f>+'Authorized Rev Requirement'!AD13</f>
        <v>0</v>
      </c>
      <c r="AW16" s="83">
        <f>+'Authorized Rev Requirement'!AE13</f>
        <v>0</v>
      </c>
      <c r="AX16" s="83">
        <f>+'Authorized Rev Requirement'!AW13</f>
        <v>0</v>
      </c>
      <c r="AY16" s="83">
        <f>+'Authorized Rev Requirement'!AX13</f>
        <v>0</v>
      </c>
      <c r="BA16" s="110">
        <f t="shared" si="3"/>
        <v>0</v>
      </c>
      <c r="BB16" s="110">
        <f t="shared" si="3"/>
        <v>0</v>
      </c>
      <c r="BC16" s="110">
        <f t="shared" si="4"/>
        <v>0</v>
      </c>
      <c r="BD16" s="110">
        <f t="shared" si="4"/>
        <v>0</v>
      </c>
    </row>
    <row r="17" spans="1:56" x14ac:dyDescent="0.2">
      <c r="A17" s="49" t="s">
        <v>366</v>
      </c>
      <c r="B17" s="49" t="s">
        <v>364</v>
      </c>
      <c r="C17" s="49" t="s">
        <v>142</v>
      </c>
      <c r="D17" s="88">
        <v>0</v>
      </c>
      <c r="E17" s="88">
        <v>0</v>
      </c>
      <c r="F17" s="77">
        <f t="shared" si="0"/>
        <v>0</v>
      </c>
      <c r="G17" s="77">
        <f t="shared" si="0"/>
        <v>0</v>
      </c>
      <c r="H17" s="88">
        <v>0</v>
      </c>
      <c r="I17" s="88">
        <v>0</v>
      </c>
      <c r="K17" s="88">
        <v>0</v>
      </c>
      <c r="L17" s="88">
        <v>0</v>
      </c>
      <c r="M17" s="75">
        <f t="shared" si="1"/>
        <v>0</v>
      </c>
      <c r="N17" s="75">
        <f t="shared" si="1"/>
        <v>0</v>
      </c>
      <c r="O17" s="88">
        <v>0</v>
      </c>
      <c r="P17" s="88">
        <v>0</v>
      </c>
      <c r="T17" s="88"/>
      <c r="U17" s="88"/>
      <c r="Y17" s="88"/>
      <c r="Z17" s="88"/>
      <c r="AB17" s="88">
        <f t="shared" si="2"/>
        <v>0</v>
      </c>
      <c r="AC17" s="88">
        <f t="shared" si="2"/>
        <v>0</v>
      </c>
      <c r="AE17" s="88"/>
      <c r="AF17" s="88"/>
      <c r="AI17" s="88"/>
      <c r="AJ17" s="88"/>
      <c r="AL17" s="88"/>
      <c r="AM17" s="88"/>
      <c r="AV17" s="83">
        <f>+'Authorized Rev Requirement'!AD14</f>
        <v>0</v>
      </c>
      <c r="AW17" s="83">
        <f>+'Authorized Rev Requirement'!AE14</f>
        <v>0</v>
      </c>
      <c r="AX17" s="83">
        <f>+'Authorized Rev Requirement'!AW14</f>
        <v>0</v>
      </c>
      <c r="AY17" s="83">
        <f>+'Authorized Rev Requirement'!AX14</f>
        <v>0</v>
      </c>
      <c r="BA17" s="110">
        <f t="shared" si="3"/>
        <v>0</v>
      </c>
      <c r="BB17" s="110">
        <f t="shared" si="3"/>
        <v>0</v>
      </c>
      <c r="BC17" s="110">
        <f t="shared" si="4"/>
        <v>0</v>
      </c>
      <c r="BD17" s="110">
        <f t="shared" si="4"/>
        <v>0</v>
      </c>
    </row>
    <row r="18" spans="1:56" x14ac:dyDescent="0.2">
      <c r="A18" s="49" t="s">
        <v>366</v>
      </c>
      <c r="B18" s="49" t="s">
        <v>364</v>
      </c>
      <c r="C18" s="49" t="s">
        <v>142</v>
      </c>
      <c r="D18" s="88">
        <v>0</v>
      </c>
      <c r="E18" s="88">
        <v>0</v>
      </c>
      <c r="F18" s="77">
        <f t="shared" si="0"/>
        <v>0</v>
      </c>
      <c r="G18" s="77">
        <f t="shared" si="0"/>
        <v>0</v>
      </c>
      <c r="H18" s="88">
        <v>0</v>
      </c>
      <c r="I18" s="88">
        <v>0</v>
      </c>
      <c r="K18" s="88">
        <v>0</v>
      </c>
      <c r="L18" s="88">
        <v>0</v>
      </c>
      <c r="M18" s="75">
        <f t="shared" si="1"/>
        <v>0</v>
      </c>
      <c r="N18" s="75">
        <f t="shared" si="1"/>
        <v>0</v>
      </c>
      <c r="O18" s="88">
        <v>0</v>
      </c>
      <c r="P18" s="88">
        <v>0</v>
      </c>
      <c r="T18" s="88"/>
      <c r="U18" s="88"/>
      <c r="Y18" s="88"/>
      <c r="Z18" s="88"/>
      <c r="AB18" s="88">
        <f t="shared" si="2"/>
        <v>0</v>
      </c>
      <c r="AC18" s="88">
        <f t="shared" si="2"/>
        <v>0</v>
      </c>
      <c r="AE18" s="88"/>
      <c r="AF18" s="88"/>
      <c r="AI18" s="88"/>
      <c r="AJ18" s="88"/>
      <c r="AL18" s="88"/>
      <c r="AM18" s="88"/>
      <c r="AV18" s="83">
        <f>+'Authorized Rev Requirement'!AD15</f>
        <v>0</v>
      </c>
      <c r="AW18" s="83">
        <f>+'Authorized Rev Requirement'!AE15</f>
        <v>0</v>
      </c>
      <c r="AX18" s="83">
        <f>+'Authorized Rev Requirement'!AW15</f>
        <v>0</v>
      </c>
      <c r="AY18" s="83">
        <f>+'Authorized Rev Requirement'!AX15</f>
        <v>0</v>
      </c>
      <c r="BA18" s="110">
        <f t="shared" si="3"/>
        <v>0</v>
      </c>
      <c r="BB18" s="110">
        <f t="shared" si="3"/>
        <v>0</v>
      </c>
      <c r="BC18" s="110">
        <f t="shared" si="4"/>
        <v>0</v>
      </c>
      <c r="BD18" s="110">
        <f t="shared" si="4"/>
        <v>0</v>
      </c>
    </row>
    <row r="19" spans="1:56" x14ac:dyDescent="0.2">
      <c r="A19" s="49" t="s">
        <v>366</v>
      </c>
      <c r="B19" s="49" t="s">
        <v>364</v>
      </c>
      <c r="C19" s="49" t="s">
        <v>142</v>
      </c>
      <c r="D19" s="88">
        <v>3114.2431399999996</v>
      </c>
      <c r="E19" s="88">
        <v>0</v>
      </c>
      <c r="F19" s="77">
        <f t="shared" si="0"/>
        <v>5.5387880513209217E-3</v>
      </c>
      <c r="G19" s="77">
        <f t="shared" si="0"/>
        <v>0</v>
      </c>
      <c r="H19" s="88">
        <v>3156.2887507340351</v>
      </c>
      <c r="I19" s="88">
        <v>0</v>
      </c>
      <c r="K19" s="88">
        <v>226</v>
      </c>
      <c r="L19" s="88">
        <v>0</v>
      </c>
      <c r="M19" s="75">
        <f t="shared" si="1"/>
        <v>2.1229826967516484E-3</v>
      </c>
      <c r="N19" s="75">
        <f t="shared" si="1"/>
        <v>0</v>
      </c>
      <c r="O19" s="88">
        <v>268.66041249023993</v>
      </c>
      <c r="P19" s="88">
        <v>0</v>
      </c>
      <c r="T19" s="88"/>
      <c r="U19" s="88"/>
      <c r="Y19" s="88"/>
      <c r="Z19" s="88"/>
      <c r="AB19" s="88">
        <f t="shared" si="2"/>
        <v>3424.9491632242753</v>
      </c>
      <c r="AC19" s="88">
        <f t="shared" si="2"/>
        <v>0</v>
      </c>
      <c r="AE19" s="88"/>
      <c r="AF19" s="88"/>
      <c r="AI19" s="88"/>
      <c r="AJ19" s="88"/>
      <c r="AL19" s="88"/>
      <c r="AM19" s="88"/>
      <c r="AV19" s="83">
        <f>+'Authorized Rev Requirement'!AD16</f>
        <v>736.86117797278825</v>
      </c>
      <c r="AW19" s="83">
        <f>+'Authorized Rev Requirement'!AE16</f>
        <v>0</v>
      </c>
      <c r="AX19" s="83">
        <f>+'Authorized Rev Requirement'!AW16</f>
        <v>0</v>
      </c>
      <c r="AY19" s="83">
        <f>+'Authorized Rev Requirement'!AX16</f>
        <v>0</v>
      </c>
      <c r="BA19" s="110">
        <f t="shared" si="3"/>
        <v>2688.0879852514872</v>
      </c>
      <c r="BB19" s="110">
        <f t="shared" si="3"/>
        <v>0</v>
      </c>
      <c r="BC19" s="110">
        <f t="shared" si="4"/>
        <v>0</v>
      </c>
      <c r="BD19" s="110">
        <f t="shared" si="4"/>
        <v>0</v>
      </c>
    </row>
    <row r="20" spans="1:56" x14ac:dyDescent="0.2">
      <c r="A20" s="49" t="s">
        <v>366</v>
      </c>
      <c r="B20" s="49" t="s">
        <v>364</v>
      </c>
      <c r="C20" s="49" t="s">
        <v>142</v>
      </c>
      <c r="D20" s="88">
        <v>0</v>
      </c>
      <c r="E20" s="88">
        <v>0</v>
      </c>
      <c r="F20" s="77">
        <f t="shared" si="0"/>
        <v>0</v>
      </c>
      <c r="G20" s="77">
        <f t="shared" si="0"/>
        <v>0</v>
      </c>
      <c r="H20" s="88">
        <v>0</v>
      </c>
      <c r="I20" s="88">
        <v>0</v>
      </c>
      <c r="K20" s="88">
        <v>0</v>
      </c>
      <c r="L20" s="88">
        <v>0</v>
      </c>
      <c r="M20" s="75">
        <f t="shared" si="1"/>
        <v>0</v>
      </c>
      <c r="N20" s="75">
        <f t="shared" si="1"/>
        <v>0</v>
      </c>
      <c r="O20" s="88">
        <v>0</v>
      </c>
      <c r="P20" s="88">
        <v>0</v>
      </c>
      <c r="T20" s="88"/>
      <c r="U20" s="88"/>
      <c r="Y20" s="88"/>
      <c r="Z20" s="88"/>
      <c r="AB20" s="88">
        <f t="shared" si="2"/>
        <v>0</v>
      </c>
      <c r="AC20" s="88">
        <f t="shared" si="2"/>
        <v>0</v>
      </c>
      <c r="AE20" s="88"/>
      <c r="AF20" s="88"/>
      <c r="AI20" s="88"/>
      <c r="AJ20" s="88"/>
      <c r="AL20" s="88"/>
      <c r="AM20" s="88"/>
      <c r="AV20" s="83">
        <f>+'Authorized Rev Requirement'!AD17</f>
        <v>0</v>
      </c>
      <c r="AW20" s="83">
        <f>+'Authorized Rev Requirement'!AE17</f>
        <v>0</v>
      </c>
      <c r="AX20" s="83">
        <f>+'Authorized Rev Requirement'!AW17</f>
        <v>0</v>
      </c>
      <c r="AY20" s="83">
        <f>+'Authorized Rev Requirement'!AX17</f>
        <v>0</v>
      </c>
      <c r="BA20" s="110">
        <f t="shared" si="3"/>
        <v>0</v>
      </c>
      <c r="BB20" s="110">
        <f t="shared" si="3"/>
        <v>0</v>
      </c>
      <c r="BC20" s="110">
        <f t="shared" si="4"/>
        <v>0</v>
      </c>
      <c r="BD20" s="110">
        <f t="shared" si="4"/>
        <v>0</v>
      </c>
    </row>
    <row r="21" spans="1:56" x14ac:dyDescent="0.2">
      <c r="A21" s="49" t="s">
        <v>366</v>
      </c>
      <c r="B21" s="49" t="s">
        <v>364</v>
      </c>
      <c r="C21" s="49" t="s">
        <v>142</v>
      </c>
      <c r="D21" s="88">
        <v>0</v>
      </c>
      <c r="E21" s="88">
        <v>0</v>
      </c>
      <c r="F21" s="77">
        <f t="shared" si="0"/>
        <v>0</v>
      </c>
      <c r="G21" s="77">
        <f t="shared" si="0"/>
        <v>0</v>
      </c>
      <c r="H21" s="88">
        <v>0</v>
      </c>
      <c r="I21" s="88">
        <v>0</v>
      </c>
      <c r="K21" s="88">
        <v>122</v>
      </c>
      <c r="L21" s="88">
        <v>31</v>
      </c>
      <c r="M21" s="75">
        <f t="shared" si="1"/>
        <v>1.1460349070960226E-3</v>
      </c>
      <c r="N21" s="75">
        <f t="shared" si="1"/>
        <v>2.9120559114735004E-4</v>
      </c>
      <c r="O21" s="88">
        <v>145.02907222924458</v>
      </c>
      <c r="P21" s="88">
        <v>36.85164950087362</v>
      </c>
      <c r="T21" s="88"/>
      <c r="U21" s="88"/>
      <c r="Y21" s="88"/>
      <c r="Z21" s="88"/>
      <c r="AB21" s="88">
        <f t="shared" si="2"/>
        <v>145.02907222924458</v>
      </c>
      <c r="AC21" s="88">
        <f t="shared" si="2"/>
        <v>36.85164950087362</v>
      </c>
      <c r="AE21" s="88"/>
      <c r="AF21" s="88"/>
      <c r="AI21" s="88"/>
      <c r="AJ21" s="88"/>
      <c r="AL21" s="88"/>
      <c r="AM21" s="88"/>
      <c r="AV21" s="83">
        <f>+'Authorized Rev Requirement'!AD18</f>
        <v>0</v>
      </c>
      <c r="AW21" s="83">
        <f>+'Authorized Rev Requirement'!AE18</f>
        <v>0</v>
      </c>
      <c r="AX21" s="83">
        <f>+'Authorized Rev Requirement'!AW18</f>
        <v>0</v>
      </c>
      <c r="AY21" s="83">
        <f>+'Authorized Rev Requirement'!AX18</f>
        <v>0</v>
      </c>
      <c r="BA21" s="110">
        <f t="shared" si="3"/>
        <v>145.02907222924458</v>
      </c>
      <c r="BB21" s="110">
        <f t="shared" si="3"/>
        <v>36.85164950087362</v>
      </c>
      <c r="BC21" s="110">
        <f t="shared" si="4"/>
        <v>0</v>
      </c>
      <c r="BD21" s="110">
        <f t="shared" si="4"/>
        <v>0</v>
      </c>
    </row>
    <row r="22" spans="1:56" x14ac:dyDescent="0.2">
      <c r="A22" s="49" t="s">
        <v>366</v>
      </c>
      <c r="B22" s="49" t="s">
        <v>364</v>
      </c>
      <c r="C22" s="49" t="s">
        <v>142</v>
      </c>
      <c r="D22" s="88">
        <v>0</v>
      </c>
      <c r="E22" s="88">
        <v>0</v>
      </c>
      <c r="F22" s="77">
        <f t="shared" si="0"/>
        <v>0</v>
      </c>
      <c r="G22" s="77">
        <f t="shared" si="0"/>
        <v>0</v>
      </c>
      <c r="H22" s="88">
        <v>0</v>
      </c>
      <c r="I22" s="88">
        <v>0</v>
      </c>
      <c r="K22" s="88">
        <v>0</v>
      </c>
      <c r="L22" s="88">
        <v>0</v>
      </c>
      <c r="M22" s="75">
        <f t="shared" si="1"/>
        <v>0</v>
      </c>
      <c r="N22" s="75">
        <f t="shared" si="1"/>
        <v>0</v>
      </c>
      <c r="O22" s="88">
        <v>0</v>
      </c>
      <c r="P22" s="88">
        <v>0</v>
      </c>
      <c r="T22" s="88"/>
      <c r="U22" s="88"/>
      <c r="Y22" s="88"/>
      <c r="Z22" s="88"/>
      <c r="AB22" s="88">
        <f t="shared" si="2"/>
        <v>0</v>
      </c>
      <c r="AC22" s="88">
        <f t="shared" si="2"/>
        <v>0</v>
      </c>
      <c r="AE22" s="88"/>
      <c r="AF22" s="88"/>
      <c r="AI22" s="88"/>
      <c r="AJ22" s="88"/>
      <c r="AL22" s="88"/>
      <c r="AM22" s="88"/>
      <c r="AV22" s="83">
        <f>+'Authorized Rev Requirement'!AD19</f>
        <v>0</v>
      </c>
      <c r="AW22" s="83">
        <f>+'Authorized Rev Requirement'!AE19</f>
        <v>0</v>
      </c>
      <c r="AX22" s="83">
        <f>+'Authorized Rev Requirement'!AW19</f>
        <v>0</v>
      </c>
      <c r="AY22" s="83">
        <f>+'Authorized Rev Requirement'!AX19</f>
        <v>0</v>
      </c>
      <c r="BA22" s="110">
        <f t="shared" si="3"/>
        <v>0</v>
      </c>
      <c r="BB22" s="110">
        <f t="shared" si="3"/>
        <v>0</v>
      </c>
      <c r="BC22" s="110">
        <f t="shared" si="4"/>
        <v>0</v>
      </c>
      <c r="BD22" s="110">
        <f t="shared" si="4"/>
        <v>0</v>
      </c>
    </row>
    <row r="23" spans="1:56" x14ac:dyDescent="0.2">
      <c r="A23" s="49" t="s">
        <v>367</v>
      </c>
      <c r="B23" s="49" t="s">
        <v>47</v>
      </c>
      <c r="C23" s="49" t="s">
        <v>368</v>
      </c>
      <c r="D23" s="88">
        <v>0</v>
      </c>
      <c r="E23" s="88">
        <v>0</v>
      </c>
      <c r="F23" s="77">
        <f t="shared" si="0"/>
        <v>0</v>
      </c>
      <c r="G23" s="77">
        <f t="shared" si="0"/>
        <v>0</v>
      </c>
      <c r="H23" s="88">
        <v>0</v>
      </c>
      <c r="I23" s="88">
        <v>0</v>
      </c>
      <c r="K23" s="88">
        <v>0</v>
      </c>
      <c r="L23" s="88">
        <v>0</v>
      </c>
      <c r="M23" s="75">
        <f t="shared" si="1"/>
        <v>0</v>
      </c>
      <c r="N23" s="75">
        <f t="shared" si="1"/>
        <v>0</v>
      </c>
      <c r="O23" s="88">
        <v>0</v>
      </c>
      <c r="P23" s="88">
        <v>0</v>
      </c>
      <c r="T23" s="88"/>
      <c r="U23" s="88"/>
      <c r="Y23" s="88"/>
      <c r="Z23" s="88"/>
      <c r="AB23" s="88">
        <f t="shared" si="2"/>
        <v>0</v>
      </c>
      <c r="AC23" s="88">
        <f t="shared" si="2"/>
        <v>0</v>
      </c>
      <c r="AE23" s="88"/>
      <c r="AF23" s="88"/>
      <c r="AI23" s="88"/>
      <c r="AJ23" s="88"/>
      <c r="AL23" s="88"/>
      <c r="AM23" s="88"/>
      <c r="AV23" s="83">
        <f>+'Authorized Rev Requirement'!AD20</f>
        <v>0</v>
      </c>
      <c r="AW23" s="83">
        <f>+'Authorized Rev Requirement'!AE20</f>
        <v>0</v>
      </c>
      <c r="AX23" s="83">
        <f>+'Authorized Rev Requirement'!AW20</f>
        <v>0</v>
      </c>
      <c r="AY23" s="83">
        <f>+'Authorized Rev Requirement'!AX20</f>
        <v>0</v>
      </c>
      <c r="BA23" s="110">
        <f t="shared" si="3"/>
        <v>0</v>
      </c>
      <c r="BB23" s="110">
        <f t="shared" si="3"/>
        <v>0</v>
      </c>
      <c r="BC23" s="110">
        <f t="shared" si="4"/>
        <v>0</v>
      </c>
      <c r="BD23" s="110">
        <f t="shared" si="4"/>
        <v>0</v>
      </c>
    </row>
    <row r="24" spans="1:56" x14ac:dyDescent="0.2">
      <c r="A24" s="49" t="s">
        <v>369</v>
      </c>
      <c r="B24" s="49" t="s">
        <v>47</v>
      </c>
      <c r="C24" s="49" t="s">
        <v>127</v>
      </c>
      <c r="D24" s="88">
        <v>4</v>
      </c>
      <c r="E24" s="88">
        <v>0</v>
      </c>
      <c r="F24" s="77">
        <f t="shared" si="0"/>
        <v>7.1141369537651739E-6</v>
      </c>
      <c r="G24" s="77">
        <f t="shared" si="0"/>
        <v>0</v>
      </c>
      <c r="H24" s="88">
        <v>4.0540042749957355</v>
      </c>
      <c r="I24" s="88">
        <v>0</v>
      </c>
      <c r="K24" s="88">
        <v>93</v>
      </c>
      <c r="L24" s="88">
        <v>30</v>
      </c>
      <c r="M24" s="75">
        <f t="shared" si="1"/>
        <v>8.7361677344205012E-4</v>
      </c>
      <c r="N24" s="75">
        <f t="shared" si="1"/>
        <v>2.8181186240066133E-4</v>
      </c>
      <c r="O24" s="88">
        <v>110.55494850262086</v>
      </c>
      <c r="P24" s="88">
        <v>35.662886613748668</v>
      </c>
      <c r="T24" s="88"/>
      <c r="U24" s="88"/>
      <c r="Y24" s="88"/>
      <c r="Z24" s="88"/>
      <c r="AB24" s="88">
        <f t="shared" si="2"/>
        <v>114.60895277761659</v>
      </c>
      <c r="AC24" s="88">
        <f t="shared" si="2"/>
        <v>35.662886613748668</v>
      </c>
      <c r="AE24" s="88"/>
      <c r="AF24" s="88"/>
      <c r="AI24" s="88"/>
      <c r="AJ24" s="88"/>
      <c r="AL24" s="88"/>
      <c r="AM24" s="88"/>
      <c r="AV24" s="83">
        <f>+'Authorized Rev Requirement'!AD21</f>
        <v>0.94644013951047945</v>
      </c>
      <c r="AW24" s="83">
        <f>+'Authorized Rev Requirement'!AE21</f>
        <v>0</v>
      </c>
      <c r="AX24" s="83">
        <f>+'Authorized Rev Requirement'!AW21</f>
        <v>0</v>
      </c>
      <c r="AY24" s="83">
        <f>+'Authorized Rev Requirement'!AX21</f>
        <v>0</v>
      </c>
      <c r="BA24" s="110">
        <f t="shared" si="3"/>
        <v>113.66251263810611</v>
      </c>
      <c r="BB24" s="110">
        <f t="shared" si="3"/>
        <v>35.662886613748668</v>
      </c>
      <c r="BC24" s="110">
        <f t="shared" si="4"/>
        <v>0</v>
      </c>
      <c r="BD24" s="110">
        <f t="shared" si="4"/>
        <v>0</v>
      </c>
    </row>
    <row r="25" spans="1:56" x14ac:dyDescent="0.2">
      <c r="A25" s="49" t="s">
        <v>369</v>
      </c>
      <c r="B25" s="49" t="s">
        <v>47</v>
      </c>
      <c r="C25" s="49" t="s">
        <v>127</v>
      </c>
      <c r="D25" s="88">
        <v>2025.5988794815112</v>
      </c>
      <c r="E25" s="88">
        <v>457.57557051848949</v>
      </c>
      <c r="F25" s="77">
        <f t="shared" si="0"/>
        <v>3.6025969605061867E-3</v>
      </c>
      <c r="G25" s="77">
        <f t="shared" si="0"/>
        <v>8.1381381884144206E-4</v>
      </c>
      <c r="H25" s="88">
        <v>2052.9466292111542</v>
      </c>
      <c r="I25" s="88">
        <v>463.75332975389222</v>
      </c>
      <c r="K25" s="88">
        <v>0</v>
      </c>
      <c r="L25" s="88">
        <v>0</v>
      </c>
      <c r="M25" s="75">
        <f t="shared" si="1"/>
        <v>0</v>
      </c>
      <c r="N25" s="75">
        <f t="shared" si="1"/>
        <v>0</v>
      </c>
      <c r="O25" s="88">
        <v>0</v>
      </c>
      <c r="P25" s="88">
        <v>0</v>
      </c>
      <c r="T25" s="88"/>
      <c r="U25" s="88"/>
      <c r="Y25" s="88"/>
      <c r="Z25" s="88"/>
      <c r="AB25" s="88">
        <f t="shared" si="2"/>
        <v>2052.9466292111542</v>
      </c>
      <c r="AC25" s="88">
        <f t="shared" si="2"/>
        <v>463.75332975389222</v>
      </c>
      <c r="AE25" s="88"/>
      <c r="AF25" s="88"/>
      <c r="AI25" s="88"/>
      <c r="AJ25" s="88"/>
      <c r="AL25" s="88">
        <v>922</v>
      </c>
      <c r="AM25" s="88">
        <v>0</v>
      </c>
      <c r="AN25" s="75">
        <f t="shared" ref="AN25:AO25" si="5">+AL25/(SUM($AL$75:$AM$78,$AL$25:$AM$25))</f>
        <v>8.2483449633208084E-2</v>
      </c>
      <c r="AO25" s="75">
        <f t="shared" si="5"/>
        <v>0</v>
      </c>
      <c r="AP25" s="111">
        <v>959.99303166935044</v>
      </c>
      <c r="AQ25" s="111">
        <v>0</v>
      </c>
      <c r="AS25" s="111">
        <f>+AI25+AP25</f>
        <v>959.99303166935044</v>
      </c>
      <c r="AT25" s="111">
        <f>+AJ25+AQ25</f>
        <v>0</v>
      </c>
      <c r="AV25" s="83">
        <f>+'Authorized Rev Requirement'!AD22</f>
        <v>479.27702152218802</v>
      </c>
      <c r="AW25" s="83">
        <f>+'Authorized Rev Requirement'!AE22</f>
        <v>108.26697169952659</v>
      </c>
      <c r="AX25" s="83">
        <f>+'Authorized Rev Requirement'!AW22</f>
        <v>882.00000000000011</v>
      </c>
      <c r="AY25" s="83">
        <f>+'Authorized Rev Requirement'!AX22</f>
        <v>0</v>
      </c>
      <c r="BA25" s="110">
        <f t="shared" si="3"/>
        <v>1573.6696076889662</v>
      </c>
      <c r="BB25" s="110">
        <f t="shared" si="3"/>
        <v>355.48635805436561</v>
      </c>
      <c r="BC25" s="110">
        <f t="shared" si="4"/>
        <v>77.99303166935033</v>
      </c>
      <c r="BD25" s="110">
        <f t="shared" si="4"/>
        <v>0</v>
      </c>
    </row>
    <row r="26" spans="1:56" x14ac:dyDescent="0.2">
      <c r="A26" s="49" t="s">
        <v>369</v>
      </c>
      <c r="B26" s="49" t="s">
        <v>47</v>
      </c>
      <c r="C26" s="49" t="s">
        <v>127</v>
      </c>
      <c r="D26" s="88">
        <v>2062.4435700000004</v>
      </c>
      <c r="E26" s="88">
        <v>0</v>
      </c>
      <c r="F26" s="77">
        <f t="shared" si="0"/>
        <v>3.668126504098093E-3</v>
      </c>
      <c r="G26" s="77">
        <f t="shared" si="0"/>
        <v>0</v>
      </c>
      <c r="H26" s="88">
        <v>2090.2887624293667</v>
      </c>
      <c r="I26" s="88">
        <v>0</v>
      </c>
      <c r="K26" s="88">
        <v>450</v>
      </c>
      <c r="L26" s="88">
        <v>0</v>
      </c>
      <c r="M26" s="75">
        <f t="shared" si="1"/>
        <v>4.2271779360099201E-3</v>
      </c>
      <c r="N26" s="75">
        <f t="shared" si="1"/>
        <v>0</v>
      </c>
      <c r="O26" s="88">
        <v>534.94329920622999</v>
      </c>
      <c r="P26" s="88">
        <v>0</v>
      </c>
      <c r="T26" s="88"/>
      <c r="U26" s="88"/>
      <c r="Y26" s="88"/>
      <c r="Z26" s="88"/>
      <c r="AB26" s="88">
        <f t="shared" si="2"/>
        <v>2625.2320616355964</v>
      </c>
      <c r="AC26" s="88">
        <f t="shared" si="2"/>
        <v>0</v>
      </c>
      <c r="AE26" s="88"/>
      <c r="AF26" s="88"/>
      <c r="AI26" s="88"/>
      <c r="AJ26" s="88"/>
      <c r="AL26" s="88"/>
      <c r="AM26" s="88"/>
      <c r="AV26" s="83">
        <f>+'Authorized Rev Requirement'!AD23</f>
        <v>487.99484503082283</v>
      </c>
      <c r="AW26" s="83">
        <f>+'Authorized Rev Requirement'!AE23</f>
        <v>0</v>
      </c>
      <c r="AX26" s="83">
        <f>+'Authorized Rev Requirement'!AW23</f>
        <v>0</v>
      </c>
      <c r="AY26" s="83">
        <f>+'Authorized Rev Requirement'!AX23</f>
        <v>0</v>
      </c>
      <c r="BA26" s="110">
        <f t="shared" si="3"/>
        <v>2137.2372166047735</v>
      </c>
      <c r="BB26" s="110">
        <f t="shared" si="3"/>
        <v>0</v>
      </c>
      <c r="BC26" s="110">
        <f t="shared" si="4"/>
        <v>0</v>
      </c>
      <c r="BD26" s="110">
        <f t="shared" si="4"/>
        <v>0</v>
      </c>
    </row>
    <row r="27" spans="1:56" x14ac:dyDescent="0.2">
      <c r="A27" s="49" t="s">
        <v>370</v>
      </c>
      <c r="B27" s="49" t="s">
        <v>47</v>
      </c>
      <c r="C27" s="49" t="s">
        <v>145</v>
      </c>
      <c r="D27" s="88">
        <v>0</v>
      </c>
      <c r="E27" s="88">
        <v>0</v>
      </c>
      <c r="F27" s="77">
        <f t="shared" si="0"/>
        <v>0</v>
      </c>
      <c r="G27" s="77">
        <f t="shared" si="0"/>
        <v>0</v>
      </c>
      <c r="H27" s="88">
        <v>0</v>
      </c>
      <c r="I27" s="88">
        <v>0</v>
      </c>
      <c r="K27" s="88">
        <v>0</v>
      </c>
      <c r="L27" s="88">
        <v>0</v>
      </c>
      <c r="M27" s="75">
        <f t="shared" si="1"/>
        <v>0</v>
      </c>
      <c r="N27" s="75">
        <f t="shared" si="1"/>
        <v>0</v>
      </c>
      <c r="O27" s="88">
        <v>0</v>
      </c>
      <c r="P27" s="88">
        <v>0</v>
      </c>
      <c r="T27" s="88"/>
      <c r="U27" s="88"/>
      <c r="Y27" s="88"/>
      <c r="Z27" s="88"/>
      <c r="AB27" s="88">
        <f t="shared" si="2"/>
        <v>0</v>
      </c>
      <c r="AC27" s="88">
        <f t="shared" si="2"/>
        <v>0</v>
      </c>
      <c r="AE27" s="88"/>
      <c r="AF27" s="88"/>
      <c r="AI27" s="88"/>
      <c r="AJ27" s="88"/>
      <c r="AL27" s="88"/>
      <c r="AM27" s="88"/>
      <c r="AV27" s="83">
        <f>+'Authorized Rev Requirement'!AD24</f>
        <v>0</v>
      </c>
      <c r="AW27" s="83">
        <f>+'Authorized Rev Requirement'!AE24</f>
        <v>0</v>
      </c>
      <c r="AX27" s="83">
        <f>+'Authorized Rev Requirement'!AW24</f>
        <v>0</v>
      </c>
      <c r="AY27" s="83">
        <f>+'Authorized Rev Requirement'!AX24</f>
        <v>0</v>
      </c>
      <c r="BA27" s="110">
        <f t="shared" si="3"/>
        <v>0</v>
      </c>
      <c r="BB27" s="110">
        <f t="shared" si="3"/>
        <v>0</v>
      </c>
      <c r="BC27" s="110">
        <f t="shared" si="4"/>
        <v>0</v>
      </c>
      <c r="BD27" s="110">
        <f t="shared" si="4"/>
        <v>0</v>
      </c>
    </row>
    <row r="28" spans="1:56" x14ac:dyDescent="0.2">
      <c r="A28" s="49" t="s">
        <v>370</v>
      </c>
      <c r="B28" s="49" t="s">
        <v>47</v>
      </c>
      <c r="C28" s="49" t="s">
        <v>145</v>
      </c>
      <c r="D28" s="88">
        <v>0</v>
      </c>
      <c r="E28" s="88">
        <v>0</v>
      </c>
      <c r="F28" s="77">
        <f t="shared" si="0"/>
        <v>0</v>
      </c>
      <c r="G28" s="77">
        <f t="shared" si="0"/>
        <v>0</v>
      </c>
      <c r="H28" s="88">
        <v>0</v>
      </c>
      <c r="I28" s="88">
        <v>0</v>
      </c>
      <c r="K28" s="88">
        <v>0</v>
      </c>
      <c r="L28" s="88">
        <v>0</v>
      </c>
      <c r="M28" s="75">
        <f t="shared" si="1"/>
        <v>0</v>
      </c>
      <c r="N28" s="75">
        <f t="shared" si="1"/>
        <v>0</v>
      </c>
      <c r="O28" s="88">
        <v>0</v>
      </c>
      <c r="P28" s="88">
        <v>0</v>
      </c>
      <c r="T28" s="88"/>
      <c r="U28" s="88"/>
      <c r="Y28" s="88"/>
      <c r="Z28" s="88"/>
      <c r="AB28" s="88">
        <f t="shared" si="2"/>
        <v>0</v>
      </c>
      <c r="AC28" s="88">
        <f t="shared" si="2"/>
        <v>0</v>
      </c>
      <c r="AE28" s="88"/>
      <c r="AF28" s="88"/>
      <c r="AI28" s="88"/>
      <c r="AJ28" s="88"/>
      <c r="AL28" s="88"/>
      <c r="AM28" s="88"/>
      <c r="AV28" s="83">
        <f>+'Authorized Rev Requirement'!AD25</f>
        <v>0</v>
      </c>
      <c r="AW28" s="83">
        <f>+'Authorized Rev Requirement'!AE25</f>
        <v>0</v>
      </c>
      <c r="AX28" s="83">
        <f>+'Authorized Rev Requirement'!AW25</f>
        <v>0</v>
      </c>
      <c r="AY28" s="83">
        <f>+'Authorized Rev Requirement'!AX25</f>
        <v>0</v>
      </c>
      <c r="BA28" s="110">
        <f t="shared" si="3"/>
        <v>0</v>
      </c>
      <c r="BB28" s="110">
        <f t="shared" si="3"/>
        <v>0</v>
      </c>
      <c r="BC28" s="110">
        <f t="shared" si="4"/>
        <v>0</v>
      </c>
      <c r="BD28" s="110">
        <f t="shared" si="4"/>
        <v>0</v>
      </c>
    </row>
    <row r="29" spans="1:56" x14ac:dyDescent="0.2">
      <c r="A29" s="49" t="s">
        <v>117</v>
      </c>
      <c r="B29" s="49" t="s">
        <v>47</v>
      </c>
      <c r="C29" s="49" t="s">
        <v>118</v>
      </c>
      <c r="D29" s="88">
        <v>0</v>
      </c>
      <c r="E29" s="88">
        <v>0</v>
      </c>
      <c r="F29" s="77">
        <f t="shared" si="0"/>
        <v>0</v>
      </c>
      <c r="G29" s="77">
        <f t="shared" si="0"/>
        <v>0</v>
      </c>
      <c r="H29" s="88">
        <v>0</v>
      </c>
      <c r="I29" s="88">
        <v>0</v>
      </c>
      <c r="K29" s="88">
        <v>0</v>
      </c>
      <c r="L29" s="88">
        <v>0</v>
      </c>
      <c r="M29" s="75">
        <f t="shared" si="1"/>
        <v>0</v>
      </c>
      <c r="N29" s="75">
        <f t="shared" si="1"/>
        <v>0</v>
      </c>
      <c r="O29" s="88">
        <v>0</v>
      </c>
      <c r="P29" s="88">
        <v>0</v>
      </c>
      <c r="T29" s="88"/>
      <c r="U29" s="88"/>
      <c r="Y29" s="88"/>
      <c r="Z29" s="88"/>
      <c r="AB29" s="88">
        <f t="shared" si="2"/>
        <v>0</v>
      </c>
      <c r="AC29" s="88">
        <f t="shared" si="2"/>
        <v>0</v>
      </c>
      <c r="AE29" s="88"/>
      <c r="AF29" s="88"/>
      <c r="AI29" s="88"/>
      <c r="AJ29" s="88"/>
      <c r="AL29" s="88"/>
      <c r="AM29" s="88"/>
      <c r="AV29" s="83">
        <f>+'Authorized Rev Requirement'!AD26</f>
        <v>0</v>
      </c>
      <c r="AW29" s="83">
        <f>+'Authorized Rev Requirement'!AE26</f>
        <v>0</v>
      </c>
      <c r="AX29" s="83">
        <f>+'Authorized Rev Requirement'!AW26</f>
        <v>0</v>
      </c>
      <c r="AY29" s="83">
        <f>+'Authorized Rev Requirement'!AX26</f>
        <v>0</v>
      </c>
      <c r="BA29" s="110">
        <f t="shared" si="3"/>
        <v>0</v>
      </c>
      <c r="BB29" s="110">
        <f t="shared" si="3"/>
        <v>0</v>
      </c>
      <c r="BC29" s="110">
        <f t="shared" si="4"/>
        <v>0</v>
      </c>
      <c r="BD29" s="110">
        <f t="shared" si="4"/>
        <v>0</v>
      </c>
    </row>
    <row r="30" spans="1:56" x14ac:dyDescent="0.2">
      <c r="A30" s="49" t="s">
        <v>64</v>
      </c>
      <c r="B30" s="49" t="s">
        <v>47</v>
      </c>
      <c r="C30" s="49" t="s">
        <v>65</v>
      </c>
      <c r="D30" s="88">
        <v>0</v>
      </c>
      <c r="E30" s="88">
        <v>0</v>
      </c>
      <c r="F30" s="77">
        <f t="shared" si="0"/>
        <v>0</v>
      </c>
      <c r="G30" s="77">
        <f t="shared" si="0"/>
        <v>0</v>
      </c>
      <c r="H30" s="88">
        <v>0</v>
      </c>
      <c r="I30" s="88">
        <v>0</v>
      </c>
      <c r="K30" s="88">
        <v>0</v>
      </c>
      <c r="L30" s="88">
        <v>0</v>
      </c>
      <c r="M30" s="75">
        <f t="shared" si="1"/>
        <v>0</v>
      </c>
      <c r="N30" s="75">
        <f t="shared" si="1"/>
        <v>0</v>
      </c>
      <c r="O30" s="88">
        <v>0</v>
      </c>
      <c r="P30" s="88">
        <v>0</v>
      </c>
      <c r="T30" s="88"/>
      <c r="U30" s="88"/>
      <c r="Y30" s="88"/>
      <c r="Z30" s="88"/>
      <c r="AB30" s="88">
        <f t="shared" si="2"/>
        <v>0</v>
      </c>
      <c r="AC30" s="88">
        <f t="shared" si="2"/>
        <v>0</v>
      </c>
      <c r="AE30" s="88"/>
      <c r="AF30" s="88"/>
      <c r="AI30" s="88"/>
      <c r="AJ30" s="88"/>
      <c r="AL30" s="88"/>
      <c r="AM30" s="88"/>
      <c r="AV30" s="83">
        <f>+'Authorized Rev Requirement'!AD27</f>
        <v>0</v>
      </c>
      <c r="AW30" s="83">
        <f>+'Authorized Rev Requirement'!AE27</f>
        <v>0</v>
      </c>
      <c r="AX30" s="83">
        <f>+'Authorized Rev Requirement'!AW27</f>
        <v>0</v>
      </c>
      <c r="AY30" s="83">
        <f>+'Authorized Rev Requirement'!AX27</f>
        <v>0</v>
      </c>
      <c r="BA30" s="110">
        <f t="shared" si="3"/>
        <v>0</v>
      </c>
      <c r="BB30" s="110">
        <f t="shared" si="3"/>
        <v>0</v>
      </c>
      <c r="BC30" s="110">
        <f t="shared" si="4"/>
        <v>0</v>
      </c>
      <c r="BD30" s="110">
        <f t="shared" si="4"/>
        <v>0</v>
      </c>
    </row>
    <row r="31" spans="1:56" x14ac:dyDescent="0.2">
      <c r="A31" s="49" t="s">
        <v>95</v>
      </c>
      <c r="B31" s="49" t="s">
        <v>47</v>
      </c>
      <c r="C31" s="49" t="s">
        <v>96</v>
      </c>
      <c r="D31" s="88">
        <v>0</v>
      </c>
      <c r="E31" s="88">
        <v>0</v>
      </c>
      <c r="F31" s="77">
        <f t="shared" si="0"/>
        <v>0</v>
      </c>
      <c r="G31" s="77">
        <f t="shared" si="0"/>
        <v>0</v>
      </c>
      <c r="H31" s="88">
        <v>0</v>
      </c>
      <c r="I31" s="88">
        <v>0</v>
      </c>
      <c r="K31" s="88">
        <v>0</v>
      </c>
      <c r="L31" s="88">
        <v>0</v>
      </c>
      <c r="M31" s="75">
        <f t="shared" si="1"/>
        <v>0</v>
      </c>
      <c r="N31" s="75">
        <f t="shared" si="1"/>
        <v>0</v>
      </c>
      <c r="O31" s="88">
        <v>0</v>
      </c>
      <c r="P31" s="88">
        <v>0</v>
      </c>
      <c r="T31" s="88"/>
      <c r="U31" s="88"/>
      <c r="Y31" s="88"/>
      <c r="Z31" s="88"/>
      <c r="AB31" s="88">
        <f t="shared" si="2"/>
        <v>0</v>
      </c>
      <c r="AC31" s="88">
        <f t="shared" si="2"/>
        <v>0</v>
      </c>
      <c r="AE31" s="88"/>
      <c r="AF31" s="88"/>
      <c r="AI31" s="88"/>
      <c r="AJ31" s="88"/>
      <c r="AL31" s="88"/>
      <c r="AM31" s="88"/>
      <c r="AV31" s="83">
        <f>+'Authorized Rev Requirement'!AD28</f>
        <v>114.16087261366964</v>
      </c>
      <c r="AW31" s="83">
        <f>+'Authorized Rev Requirement'!AE28</f>
        <v>0</v>
      </c>
      <c r="AX31" s="83">
        <f>+'Authorized Rev Requirement'!AW28</f>
        <v>0</v>
      </c>
      <c r="AY31" s="83">
        <f>+'Authorized Rev Requirement'!AX28</f>
        <v>0</v>
      </c>
      <c r="BA31" s="110">
        <f t="shared" si="3"/>
        <v>-114.16087261366964</v>
      </c>
      <c r="BB31" s="110">
        <f t="shared" si="3"/>
        <v>0</v>
      </c>
      <c r="BC31" s="110">
        <f t="shared" si="4"/>
        <v>0</v>
      </c>
      <c r="BD31" s="110">
        <f t="shared" si="4"/>
        <v>0</v>
      </c>
    </row>
    <row r="32" spans="1:56" x14ac:dyDescent="0.2">
      <c r="A32" s="49" t="s">
        <v>371</v>
      </c>
      <c r="B32" s="49" t="s">
        <v>47</v>
      </c>
      <c r="C32" s="49" t="s">
        <v>129</v>
      </c>
      <c r="D32" s="88">
        <v>0</v>
      </c>
      <c r="E32" s="88">
        <v>0</v>
      </c>
      <c r="F32" s="77">
        <f t="shared" si="0"/>
        <v>0</v>
      </c>
      <c r="G32" s="77">
        <f t="shared" si="0"/>
        <v>0</v>
      </c>
      <c r="H32" s="88">
        <v>0</v>
      </c>
      <c r="I32" s="88">
        <v>0</v>
      </c>
      <c r="K32" s="88">
        <v>0</v>
      </c>
      <c r="L32" s="88">
        <v>0</v>
      </c>
      <c r="M32" s="75">
        <f t="shared" si="1"/>
        <v>0</v>
      </c>
      <c r="N32" s="75">
        <f t="shared" si="1"/>
        <v>0</v>
      </c>
      <c r="O32" s="88">
        <v>0</v>
      </c>
      <c r="P32" s="88">
        <v>0</v>
      </c>
      <c r="T32" s="88"/>
      <c r="U32" s="88"/>
      <c r="Y32" s="88"/>
      <c r="Z32" s="88"/>
      <c r="AB32" s="88">
        <f t="shared" si="2"/>
        <v>0</v>
      </c>
      <c r="AC32" s="88">
        <f t="shared" si="2"/>
        <v>0</v>
      </c>
      <c r="AE32" s="88"/>
      <c r="AF32" s="88"/>
      <c r="AI32" s="88"/>
      <c r="AJ32" s="88"/>
      <c r="AL32" s="88"/>
      <c r="AM32" s="88"/>
      <c r="AV32" s="83">
        <f>+'Authorized Rev Requirement'!AD29</f>
        <v>0</v>
      </c>
      <c r="AW32" s="83">
        <f>+'Authorized Rev Requirement'!AE29</f>
        <v>0</v>
      </c>
      <c r="AX32" s="83">
        <f>+'Authorized Rev Requirement'!AW29</f>
        <v>0</v>
      </c>
      <c r="AY32" s="83">
        <f>+'Authorized Rev Requirement'!AX29</f>
        <v>0</v>
      </c>
      <c r="BA32" s="110">
        <f t="shared" si="3"/>
        <v>0</v>
      </c>
      <c r="BB32" s="110">
        <f t="shared" si="3"/>
        <v>0</v>
      </c>
      <c r="BC32" s="110">
        <f t="shared" si="4"/>
        <v>0</v>
      </c>
      <c r="BD32" s="110">
        <f t="shared" si="4"/>
        <v>0</v>
      </c>
    </row>
    <row r="33" spans="1:56" x14ac:dyDescent="0.2">
      <c r="A33" s="49" t="s">
        <v>372</v>
      </c>
      <c r="B33" s="49" t="s">
        <v>47</v>
      </c>
      <c r="C33" s="49" t="s">
        <v>130</v>
      </c>
      <c r="D33" s="88">
        <v>5881.0926400000008</v>
      </c>
      <c r="E33" s="88">
        <v>0</v>
      </c>
      <c r="F33" s="77">
        <f t="shared" si="0"/>
        <v>1.0459724619685097E-2</v>
      </c>
      <c r="G33" s="77">
        <f t="shared" si="0"/>
        <v>0</v>
      </c>
      <c r="H33" s="88">
        <v>5960.4936760514893</v>
      </c>
      <c r="I33" s="88">
        <v>0</v>
      </c>
      <c r="K33" s="88">
        <v>4573</v>
      </c>
      <c r="L33" s="88">
        <v>0</v>
      </c>
      <c r="M33" s="75">
        <f t="shared" si="1"/>
        <v>4.2957521558607471E-2</v>
      </c>
      <c r="N33" s="75">
        <f t="shared" si="1"/>
        <v>0</v>
      </c>
      <c r="O33" s="88">
        <v>5436.2126828224209</v>
      </c>
      <c r="P33" s="88">
        <v>0</v>
      </c>
      <c r="T33" s="88"/>
      <c r="U33" s="88"/>
      <c r="Y33" s="88"/>
      <c r="Z33" s="88"/>
      <c r="AB33" s="88">
        <f t="shared" si="2"/>
        <v>11396.706358873911</v>
      </c>
      <c r="AC33" s="88">
        <f t="shared" si="2"/>
        <v>0</v>
      </c>
      <c r="AE33" s="88"/>
      <c r="AF33" s="88"/>
      <c r="AI33" s="88"/>
      <c r="AJ33" s="88"/>
      <c r="AL33" s="88"/>
      <c r="AM33" s="88"/>
      <c r="AV33" s="83">
        <f>+'Authorized Rev Requirement'!AD30</f>
        <v>4150.4132894992636</v>
      </c>
      <c r="AW33" s="83">
        <f>+'Authorized Rev Requirement'!AE30</f>
        <v>0</v>
      </c>
      <c r="AX33" s="83">
        <f>+'Authorized Rev Requirement'!AW30</f>
        <v>0</v>
      </c>
      <c r="AY33" s="83">
        <f>+'Authorized Rev Requirement'!AX30</f>
        <v>0</v>
      </c>
      <c r="BA33" s="110">
        <f t="shared" si="3"/>
        <v>7246.2930693746475</v>
      </c>
      <c r="BB33" s="110">
        <f t="shared" si="3"/>
        <v>0</v>
      </c>
      <c r="BC33" s="110">
        <f t="shared" si="4"/>
        <v>0</v>
      </c>
      <c r="BD33" s="110">
        <f t="shared" si="4"/>
        <v>0</v>
      </c>
    </row>
    <row r="34" spans="1:56" x14ac:dyDescent="0.2">
      <c r="A34" s="49" t="s">
        <v>60</v>
      </c>
      <c r="B34" s="49" t="s">
        <v>47</v>
      </c>
      <c r="C34" s="49" t="s">
        <v>61</v>
      </c>
      <c r="D34" s="88">
        <v>0</v>
      </c>
      <c r="E34" s="88">
        <v>0</v>
      </c>
      <c r="F34" s="77">
        <f t="shared" si="0"/>
        <v>0</v>
      </c>
      <c r="G34" s="77">
        <f t="shared" si="0"/>
        <v>0</v>
      </c>
      <c r="H34" s="88">
        <v>0</v>
      </c>
      <c r="I34" s="88">
        <v>0</v>
      </c>
      <c r="K34" s="88">
        <v>0</v>
      </c>
      <c r="L34" s="88">
        <v>0</v>
      </c>
      <c r="M34" s="75">
        <f t="shared" si="1"/>
        <v>0</v>
      </c>
      <c r="N34" s="75">
        <f t="shared" si="1"/>
        <v>0</v>
      </c>
      <c r="O34" s="88">
        <v>0</v>
      </c>
      <c r="P34" s="88">
        <v>0</v>
      </c>
      <c r="T34" s="88"/>
      <c r="U34" s="88"/>
      <c r="Y34" s="88"/>
      <c r="Z34" s="88"/>
      <c r="AB34" s="88">
        <f t="shared" si="2"/>
        <v>0</v>
      </c>
      <c r="AC34" s="88">
        <f t="shared" si="2"/>
        <v>0</v>
      </c>
      <c r="AE34" s="88"/>
      <c r="AF34" s="88"/>
      <c r="AI34" s="88"/>
      <c r="AJ34" s="88"/>
      <c r="AL34" s="88"/>
      <c r="AM34" s="88"/>
      <c r="AV34" s="83">
        <f>+'Authorized Rev Requirement'!AD31</f>
        <v>0</v>
      </c>
      <c r="AW34" s="83">
        <f>+'Authorized Rev Requirement'!AE31</f>
        <v>0</v>
      </c>
      <c r="AX34" s="83">
        <f>+'Authorized Rev Requirement'!AW31</f>
        <v>0</v>
      </c>
      <c r="AY34" s="83">
        <f>+'Authorized Rev Requirement'!AX31</f>
        <v>0</v>
      </c>
      <c r="BA34" s="110">
        <f t="shared" si="3"/>
        <v>0</v>
      </c>
      <c r="BB34" s="110">
        <f t="shared" si="3"/>
        <v>0</v>
      </c>
      <c r="BC34" s="110">
        <f t="shared" si="4"/>
        <v>0</v>
      </c>
      <c r="BD34" s="110">
        <f t="shared" si="4"/>
        <v>0</v>
      </c>
    </row>
    <row r="35" spans="1:56" x14ac:dyDescent="0.2">
      <c r="A35" s="49" t="s">
        <v>60</v>
      </c>
      <c r="B35" s="49" t="s">
        <v>47</v>
      </c>
      <c r="C35" s="49" t="s">
        <v>61</v>
      </c>
      <c r="D35" s="88">
        <v>0</v>
      </c>
      <c r="E35" s="88">
        <v>0</v>
      </c>
      <c r="F35" s="77">
        <f t="shared" si="0"/>
        <v>0</v>
      </c>
      <c r="G35" s="77">
        <f t="shared" si="0"/>
        <v>0</v>
      </c>
      <c r="H35" s="88">
        <v>0</v>
      </c>
      <c r="I35" s="88">
        <v>0</v>
      </c>
      <c r="K35" s="88">
        <v>0</v>
      </c>
      <c r="L35" s="88">
        <v>0</v>
      </c>
      <c r="M35" s="75">
        <f t="shared" si="1"/>
        <v>0</v>
      </c>
      <c r="N35" s="75">
        <f t="shared" si="1"/>
        <v>0</v>
      </c>
      <c r="O35" s="88">
        <v>0</v>
      </c>
      <c r="P35" s="88">
        <v>0</v>
      </c>
      <c r="T35" s="88"/>
      <c r="U35" s="88"/>
      <c r="Y35" s="88"/>
      <c r="Z35" s="88"/>
      <c r="AB35" s="88">
        <f t="shared" si="2"/>
        <v>0</v>
      </c>
      <c r="AC35" s="88">
        <f t="shared" si="2"/>
        <v>0</v>
      </c>
      <c r="AE35" s="88"/>
      <c r="AF35" s="88"/>
      <c r="AI35" s="88"/>
      <c r="AJ35" s="88"/>
      <c r="AL35" s="88"/>
      <c r="AM35" s="88"/>
      <c r="AV35" s="83">
        <f>+'Authorized Rev Requirement'!AD32</f>
        <v>0</v>
      </c>
      <c r="AW35" s="83">
        <f>+'Authorized Rev Requirement'!AE32</f>
        <v>0</v>
      </c>
      <c r="AX35" s="83">
        <f>+'Authorized Rev Requirement'!AW32</f>
        <v>0</v>
      </c>
      <c r="AY35" s="83">
        <f>+'Authorized Rev Requirement'!AX32</f>
        <v>0</v>
      </c>
      <c r="BA35" s="110">
        <f t="shared" si="3"/>
        <v>0</v>
      </c>
      <c r="BB35" s="110">
        <f t="shared" si="3"/>
        <v>0</v>
      </c>
      <c r="BC35" s="110">
        <f t="shared" si="4"/>
        <v>0</v>
      </c>
      <c r="BD35" s="110">
        <f t="shared" si="4"/>
        <v>0</v>
      </c>
    </row>
    <row r="36" spans="1:56" x14ac:dyDescent="0.2">
      <c r="A36" s="49" t="s">
        <v>60</v>
      </c>
      <c r="B36" s="49" t="s">
        <v>47</v>
      </c>
      <c r="C36" s="49" t="s">
        <v>61</v>
      </c>
      <c r="D36" s="88">
        <v>15944.872709999963</v>
      </c>
      <c r="E36" s="88">
        <v>22</v>
      </c>
      <c r="F36" s="77">
        <f t="shared" si="0"/>
        <v>2.8358502042323146E-2</v>
      </c>
      <c r="G36" s="77">
        <f t="shared" si="0"/>
        <v>3.9127753245708456E-5</v>
      </c>
      <c r="H36" s="88">
        <v>16160.145532650671</v>
      </c>
      <c r="I36" s="88">
        <v>22.297023512476542</v>
      </c>
      <c r="K36" s="88">
        <v>5691</v>
      </c>
      <c r="L36" s="88">
        <v>0</v>
      </c>
      <c r="M36" s="75">
        <f t="shared" si="1"/>
        <v>5.3459710297405455E-2</v>
      </c>
      <c r="N36" s="75">
        <f t="shared" si="1"/>
        <v>0</v>
      </c>
      <c r="O36" s="88">
        <v>6765.249590628122</v>
      </c>
      <c r="P36" s="88">
        <v>0</v>
      </c>
      <c r="T36" s="88"/>
      <c r="U36" s="88"/>
      <c r="Y36" s="88"/>
      <c r="Z36" s="88"/>
      <c r="AB36" s="88">
        <f t="shared" si="2"/>
        <v>22925.395123278795</v>
      </c>
      <c r="AC36" s="88">
        <f t="shared" si="2"/>
        <v>22.297023512476542</v>
      </c>
      <c r="AE36" s="88"/>
      <c r="AF36" s="88"/>
      <c r="AI36" s="88"/>
      <c r="AJ36" s="88"/>
      <c r="AL36" s="88"/>
      <c r="AM36" s="88"/>
      <c r="AV36" s="83">
        <f>+'Authorized Rev Requirement'!AD33</f>
        <v>17457.203588637214</v>
      </c>
      <c r="AW36" s="83">
        <f>+'Authorized Rev Requirement'!AE33</f>
        <v>5.2054207673076363</v>
      </c>
      <c r="AX36" s="83">
        <f>+'Authorized Rev Requirement'!AW33</f>
        <v>0</v>
      </c>
      <c r="AY36" s="83">
        <f>+'Authorized Rev Requirement'!AX33</f>
        <v>0</v>
      </c>
      <c r="BA36" s="110">
        <f t="shared" si="3"/>
        <v>5468.1915346415808</v>
      </c>
      <c r="BB36" s="110">
        <f t="shared" si="3"/>
        <v>17.091602745168906</v>
      </c>
      <c r="BC36" s="110">
        <f t="shared" si="4"/>
        <v>0</v>
      </c>
      <c r="BD36" s="110">
        <f t="shared" si="4"/>
        <v>0</v>
      </c>
    </row>
    <row r="37" spans="1:56" x14ac:dyDescent="0.2">
      <c r="A37" s="49" t="s">
        <v>60</v>
      </c>
      <c r="B37" s="49" t="s">
        <v>47</v>
      </c>
      <c r="C37" s="49" t="s">
        <v>61</v>
      </c>
      <c r="D37" s="88">
        <v>0</v>
      </c>
      <c r="E37" s="88">
        <v>0</v>
      </c>
      <c r="F37" s="77">
        <f t="shared" si="0"/>
        <v>0</v>
      </c>
      <c r="G37" s="77">
        <f t="shared" si="0"/>
        <v>0</v>
      </c>
      <c r="H37" s="88">
        <v>0</v>
      </c>
      <c r="I37" s="88">
        <v>0</v>
      </c>
      <c r="K37" s="88">
        <v>0</v>
      </c>
      <c r="L37" s="88">
        <v>0</v>
      </c>
      <c r="M37" s="75">
        <f t="shared" si="1"/>
        <v>0</v>
      </c>
      <c r="N37" s="75">
        <f t="shared" si="1"/>
        <v>0</v>
      </c>
      <c r="O37" s="88">
        <v>0</v>
      </c>
      <c r="P37" s="88">
        <v>0</v>
      </c>
      <c r="T37" s="88"/>
      <c r="U37" s="88"/>
      <c r="Y37" s="88"/>
      <c r="Z37" s="88"/>
      <c r="AB37" s="88">
        <f t="shared" si="2"/>
        <v>0</v>
      </c>
      <c r="AC37" s="88">
        <f t="shared" si="2"/>
        <v>0</v>
      </c>
      <c r="AE37" s="88"/>
      <c r="AF37" s="88"/>
      <c r="AI37" s="88"/>
      <c r="AJ37" s="88"/>
      <c r="AL37" s="88"/>
      <c r="AM37" s="88"/>
      <c r="AV37" s="83">
        <f>+'Authorized Rev Requirement'!AD34</f>
        <v>0</v>
      </c>
      <c r="AW37" s="83">
        <f>+'Authorized Rev Requirement'!AE34</f>
        <v>0</v>
      </c>
      <c r="AX37" s="83">
        <f>+'Authorized Rev Requirement'!AW34</f>
        <v>0</v>
      </c>
      <c r="AY37" s="83">
        <f>+'Authorized Rev Requirement'!AX34</f>
        <v>0</v>
      </c>
      <c r="BA37" s="110">
        <f t="shared" si="3"/>
        <v>0</v>
      </c>
      <c r="BB37" s="110">
        <f t="shared" si="3"/>
        <v>0</v>
      </c>
      <c r="BC37" s="110">
        <f t="shared" si="4"/>
        <v>0</v>
      </c>
      <c r="BD37" s="110">
        <f t="shared" si="4"/>
        <v>0</v>
      </c>
    </row>
    <row r="38" spans="1:56" x14ac:dyDescent="0.2">
      <c r="A38" s="49" t="s">
        <v>60</v>
      </c>
      <c r="B38" s="49" t="s">
        <v>47</v>
      </c>
      <c r="C38" s="49" t="s">
        <v>61</v>
      </c>
      <c r="D38" s="88">
        <v>0</v>
      </c>
      <c r="E38" s="88">
        <v>0</v>
      </c>
      <c r="F38" s="77">
        <f t="shared" ref="F38:G66" si="6">+D38/$E$156</f>
        <v>0</v>
      </c>
      <c r="G38" s="77">
        <f t="shared" si="6"/>
        <v>0</v>
      </c>
      <c r="H38" s="88">
        <v>0</v>
      </c>
      <c r="I38" s="88">
        <v>0</v>
      </c>
      <c r="K38" s="88">
        <v>0</v>
      </c>
      <c r="L38" s="88">
        <v>0</v>
      </c>
      <c r="M38" s="75">
        <f t="shared" ref="M38:N66" si="7">+K38/$L$156</f>
        <v>0</v>
      </c>
      <c r="N38" s="75">
        <f t="shared" si="7"/>
        <v>0</v>
      </c>
      <c r="O38" s="88">
        <v>0</v>
      </c>
      <c r="P38" s="88">
        <v>0</v>
      </c>
      <c r="T38" s="88"/>
      <c r="U38" s="88"/>
      <c r="Y38" s="88"/>
      <c r="Z38" s="88"/>
      <c r="AB38" s="88">
        <f t="shared" ref="AB38:AC69" si="8">+H38+T38+O38+Y38</f>
        <v>0</v>
      </c>
      <c r="AC38" s="88">
        <f t="shared" si="8"/>
        <v>0</v>
      </c>
      <c r="AE38" s="88"/>
      <c r="AF38" s="88"/>
      <c r="AI38" s="88"/>
      <c r="AJ38" s="88"/>
      <c r="AL38" s="88"/>
      <c r="AM38" s="88"/>
      <c r="AV38" s="83">
        <f>+'Authorized Rev Requirement'!AD35</f>
        <v>0</v>
      </c>
      <c r="AW38" s="83">
        <f>+'Authorized Rev Requirement'!AE35</f>
        <v>0</v>
      </c>
      <c r="AX38" s="83">
        <f>+'Authorized Rev Requirement'!AW35</f>
        <v>0</v>
      </c>
      <c r="AY38" s="83">
        <f>+'Authorized Rev Requirement'!AX35</f>
        <v>0</v>
      </c>
      <c r="BA38" s="110">
        <f t="shared" ref="BA38:BB69" si="9">+AB38-AV38</f>
        <v>0</v>
      </c>
      <c r="BB38" s="110">
        <f t="shared" si="9"/>
        <v>0</v>
      </c>
      <c r="BC38" s="110">
        <f t="shared" ref="BC38:BD69" si="10">+AS38-AX38</f>
        <v>0</v>
      </c>
      <c r="BD38" s="110">
        <f t="shared" si="10"/>
        <v>0</v>
      </c>
    </row>
    <row r="39" spans="1:56" x14ac:dyDescent="0.2">
      <c r="A39" s="49" t="s">
        <v>83</v>
      </c>
      <c r="B39" s="49" t="s">
        <v>47</v>
      </c>
      <c r="C39" s="49" t="s">
        <v>84</v>
      </c>
      <c r="D39" s="88">
        <v>7120.6812743545743</v>
      </c>
      <c r="E39" s="88">
        <v>13.156965645424835</v>
      </c>
      <c r="F39" s="77">
        <f t="shared" si="6"/>
        <v>1.2664375447467392E-2</v>
      </c>
      <c r="G39" s="77">
        <f t="shared" si="6"/>
        <v>2.3400113874383918E-5</v>
      </c>
      <c r="H39" s="88">
        <v>7216.8180817788807</v>
      </c>
      <c r="I39" s="88">
        <v>13.334598743131075</v>
      </c>
      <c r="K39" s="88">
        <v>3287</v>
      </c>
      <c r="L39" s="88">
        <v>0</v>
      </c>
      <c r="M39" s="75">
        <f t="shared" si="7"/>
        <v>3.0877186390365793E-2</v>
      </c>
      <c r="N39" s="75">
        <f t="shared" si="7"/>
        <v>0</v>
      </c>
      <c r="O39" s="88">
        <v>3907.463609979729</v>
      </c>
      <c r="P39" s="88">
        <v>0</v>
      </c>
      <c r="T39" s="88"/>
      <c r="U39" s="88"/>
      <c r="Y39" s="88"/>
      <c r="Z39" s="88"/>
      <c r="AB39" s="88">
        <f t="shared" si="8"/>
        <v>11124.28169175861</v>
      </c>
      <c r="AC39" s="88">
        <f t="shared" si="8"/>
        <v>13.334598743131075</v>
      </c>
      <c r="AE39" s="88"/>
      <c r="AF39" s="88"/>
      <c r="AI39" s="88"/>
      <c r="AJ39" s="88"/>
      <c r="AL39" s="88"/>
      <c r="AM39" s="88"/>
      <c r="AV39" s="83">
        <f>+'Authorized Rev Requirement'!AD36</f>
        <v>2360.777179889968</v>
      </c>
      <c r="AW39" s="83">
        <f>+'Authorized Rev Requirement'!AE36</f>
        <v>3.113070100247616</v>
      </c>
      <c r="AX39" s="83">
        <f>+'Authorized Rev Requirement'!AW36</f>
        <v>0</v>
      </c>
      <c r="AY39" s="83">
        <f>+'Authorized Rev Requirement'!AX36</f>
        <v>0</v>
      </c>
      <c r="BA39" s="110">
        <f t="shared" si="9"/>
        <v>8763.5045118686412</v>
      </c>
      <c r="BB39" s="110">
        <f t="shared" si="9"/>
        <v>10.22152864288346</v>
      </c>
      <c r="BC39" s="110">
        <f t="shared" si="10"/>
        <v>0</v>
      </c>
      <c r="BD39" s="110">
        <f t="shared" si="10"/>
        <v>0</v>
      </c>
    </row>
    <row r="40" spans="1:56" x14ac:dyDescent="0.2">
      <c r="A40" s="49" t="s">
        <v>68</v>
      </c>
      <c r="B40" s="49" t="s">
        <v>47</v>
      </c>
      <c r="C40" s="49" t="s">
        <v>69</v>
      </c>
      <c r="D40" s="88">
        <v>0</v>
      </c>
      <c r="E40" s="88">
        <v>0</v>
      </c>
      <c r="F40" s="77">
        <f t="shared" si="6"/>
        <v>0</v>
      </c>
      <c r="G40" s="77">
        <f t="shared" si="6"/>
        <v>0</v>
      </c>
      <c r="H40" s="88">
        <v>0</v>
      </c>
      <c r="I40" s="88">
        <v>0</v>
      </c>
      <c r="K40" s="88">
        <v>0</v>
      </c>
      <c r="L40" s="88">
        <v>0</v>
      </c>
      <c r="M40" s="75">
        <f t="shared" si="7"/>
        <v>0</v>
      </c>
      <c r="N40" s="75">
        <f t="shared" si="7"/>
        <v>0</v>
      </c>
      <c r="O40" s="88">
        <v>0</v>
      </c>
      <c r="P40" s="88">
        <v>0</v>
      </c>
      <c r="T40" s="88"/>
      <c r="U40" s="88"/>
      <c r="Y40" s="88"/>
      <c r="Z40" s="88"/>
      <c r="AB40" s="88">
        <f t="shared" si="8"/>
        <v>0</v>
      </c>
      <c r="AC40" s="88">
        <f t="shared" si="8"/>
        <v>0</v>
      </c>
      <c r="AE40" s="88"/>
      <c r="AF40" s="88"/>
      <c r="AI40" s="88"/>
      <c r="AJ40" s="88"/>
      <c r="AL40" s="88"/>
      <c r="AM40" s="88"/>
      <c r="AV40" s="83">
        <f>+'Authorized Rev Requirement'!AD37</f>
        <v>0</v>
      </c>
      <c r="AW40" s="83">
        <f>+'Authorized Rev Requirement'!AE37</f>
        <v>0</v>
      </c>
      <c r="AX40" s="83">
        <f>+'Authorized Rev Requirement'!AW37</f>
        <v>0</v>
      </c>
      <c r="AY40" s="83">
        <f>+'Authorized Rev Requirement'!AX37</f>
        <v>0</v>
      </c>
      <c r="BA40" s="110">
        <f t="shared" si="9"/>
        <v>0</v>
      </c>
      <c r="BB40" s="110">
        <f t="shared" si="9"/>
        <v>0</v>
      </c>
      <c r="BC40" s="110">
        <f t="shared" si="10"/>
        <v>0</v>
      </c>
      <c r="BD40" s="110">
        <f t="shared" si="10"/>
        <v>0</v>
      </c>
    </row>
    <row r="41" spans="1:56" x14ac:dyDescent="0.2">
      <c r="A41" s="49" t="s">
        <v>68</v>
      </c>
      <c r="B41" s="49" t="s">
        <v>47</v>
      </c>
      <c r="C41" s="49" t="s">
        <v>69</v>
      </c>
      <c r="D41" s="88">
        <v>0</v>
      </c>
      <c r="E41" s="88">
        <v>0</v>
      </c>
      <c r="F41" s="77">
        <f t="shared" si="6"/>
        <v>0</v>
      </c>
      <c r="G41" s="77">
        <f t="shared" si="6"/>
        <v>0</v>
      </c>
      <c r="H41" s="88">
        <v>0</v>
      </c>
      <c r="I41" s="88">
        <v>0</v>
      </c>
      <c r="K41" s="88">
        <v>0</v>
      </c>
      <c r="L41" s="88">
        <v>0</v>
      </c>
      <c r="M41" s="75">
        <f t="shared" si="7"/>
        <v>0</v>
      </c>
      <c r="N41" s="75">
        <f t="shared" si="7"/>
        <v>0</v>
      </c>
      <c r="O41" s="88">
        <v>0</v>
      </c>
      <c r="P41" s="88">
        <v>0</v>
      </c>
      <c r="T41" s="88"/>
      <c r="U41" s="88"/>
      <c r="Y41" s="88"/>
      <c r="Z41" s="88"/>
      <c r="AB41" s="88">
        <f t="shared" si="8"/>
        <v>0</v>
      </c>
      <c r="AC41" s="88">
        <f t="shared" si="8"/>
        <v>0</v>
      </c>
      <c r="AE41" s="88"/>
      <c r="AF41" s="88"/>
      <c r="AI41" s="88"/>
      <c r="AJ41" s="88"/>
      <c r="AL41" s="88"/>
      <c r="AM41" s="88"/>
      <c r="AV41" s="83">
        <f>+'Authorized Rev Requirement'!AD38</f>
        <v>0</v>
      </c>
      <c r="AW41" s="83">
        <f>+'Authorized Rev Requirement'!AE38</f>
        <v>0</v>
      </c>
      <c r="AX41" s="83">
        <f>+'Authorized Rev Requirement'!AW38</f>
        <v>0</v>
      </c>
      <c r="AY41" s="83">
        <f>+'Authorized Rev Requirement'!AX38</f>
        <v>0</v>
      </c>
      <c r="BA41" s="110">
        <f t="shared" si="9"/>
        <v>0</v>
      </c>
      <c r="BB41" s="110">
        <f t="shared" si="9"/>
        <v>0</v>
      </c>
      <c r="BC41" s="110">
        <f t="shared" si="10"/>
        <v>0</v>
      </c>
      <c r="BD41" s="110">
        <f t="shared" si="10"/>
        <v>0</v>
      </c>
    </row>
    <row r="42" spans="1:56" x14ac:dyDescent="0.2">
      <c r="A42" s="49" t="s">
        <v>68</v>
      </c>
      <c r="B42" s="49" t="s">
        <v>47</v>
      </c>
      <c r="C42" s="49" t="s">
        <v>69</v>
      </c>
      <c r="D42" s="88">
        <v>3943.109629999999</v>
      </c>
      <c r="E42" s="88">
        <v>590.32280000000003</v>
      </c>
      <c r="F42" s="77">
        <f t="shared" si="6"/>
        <v>7.0129554828825781E-3</v>
      </c>
      <c r="G42" s="77">
        <f t="shared" si="6"/>
        <v>1.0499093115325319E-3</v>
      </c>
      <c r="H42" s="88">
        <v>3996.3458241992116</v>
      </c>
      <c r="I42" s="88">
        <v>598.29278870686301</v>
      </c>
      <c r="K42" s="88">
        <v>888</v>
      </c>
      <c r="L42" s="88">
        <v>0</v>
      </c>
      <c r="M42" s="75">
        <f t="shared" si="7"/>
        <v>8.3416311270595751E-3</v>
      </c>
      <c r="N42" s="75">
        <f t="shared" si="7"/>
        <v>0</v>
      </c>
      <c r="O42" s="88">
        <v>1055.6214437669605</v>
      </c>
      <c r="P42" s="88">
        <v>0</v>
      </c>
      <c r="T42" s="88"/>
      <c r="U42" s="88"/>
      <c r="Y42" s="88"/>
      <c r="Z42" s="88"/>
      <c r="AB42" s="88">
        <f t="shared" si="8"/>
        <v>5051.9672679661726</v>
      </c>
      <c r="AC42" s="88">
        <f t="shared" si="8"/>
        <v>598.29278870686301</v>
      </c>
      <c r="AE42" s="88"/>
      <c r="AF42" s="88"/>
      <c r="AI42" s="88"/>
      <c r="AJ42" s="88"/>
      <c r="AL42" s="88"/>
      <c r="AM42" s="88"/>
      <c r="AV42" s="83">
        <f>+'Authorized Rev Requirement'!AD39</f>
        <v>2770.5687916953489</v>
      </c>
      <c r="AW42" s="83">
        <f>+'Authorized Rev Requirement'!AE39</f>
        <v>139.67629829705419</v>
      </c>
      <c r="AX42" s="83">
        <f>+'Authorized Rev Requirement'!AW39</f>
        <v>0</v>
      </c>
      <c r="AY42" s="83">
        <f>+'Authorized Rev Requirement'!AX39</f>
        <v>0</v>
      </c>
      <c r="BA42" s="110">
        <f t="shared" si="9"/>
        <v>2281.3984762708237</v>
      </c>
      <c r="BB42" s="110">
        <f t="shared" si="9"/>
        <v>458.61649040980882</v>
      </c>
      <c r="BC42" s="110">
        <f t="shared" si="10"/>
        <v>0</v>
      </c>
      <c r="BD42" s="110">
        <f t="shared" si="10"/>
        <v>0</v>
      </c>
    </row>
    <row r="43" spans="1:56" x14ac:dyDescent="0.2">
      <c r="A43" s="49" t="s">
        <v>68</v>
      </c>
      <c r="B43" s="49" t="s">
        <v>47</v>
      </c>
      <c r="C43" s="49" t="s">
        <v>69</v>
      </c>
      <c r="D43" s="88">
        <v>0</v>
      </c>
      <c r="E43" s="88">
        <v>0</v>
      </c>
      <c r="F43" s="77">
        <f t="shared" si="6"/>
        <v>0</v>
      </c>
      <c r="G43" s="77">
        <f t="shared" si="6"/>
        <v>0</v>
      </c>
      <c r="H43" s="88">
        <v>0</v>
      </c>
      <c r="I43" s="88">
        <v>0</v>
      </c>
      <c r="K43" s="88">
        <v>0</v>
      </c>
      <c r="L43" s="88">
        <v>0</v>
      </c>
      <c r="M43" s="75">
        <f t="shared" si="7"/>
        <v>0</v>
      </c>
      <c r="N43" s="75">
        <f t="shared" si="7"/>
        <v>0</v>
      </c>
      <c r="O43" s="88">
        <v>0</v>
      </c>
      <c r="P43" s="88">
        <v>0</v>
      </c>
      <c r="T43" s="88"/>
      <c r="U43" s="88"/>
      <c r="Y43" s="88"/>
      <c r="Z43" s="88"/>
      <c r="AB43" s="88">
        <f t="shared" si="8"/>
        <v>0</v>
      </c>
      <c r="AC43" s="88">
        <f t="shared" si="8"/>
        <v>0</v>
      </c>
      <c r="AE43" s="88"/>
      <c r="AF43" s="88"/>
      <c r="AI43" s="88"/>
      <c r="AJ43" s="88"/>
      <c r="AL43" s="88"/>
      <c r="AM43" s="88"/>
      <c r="AV43" s="83">
        <f>+'Authorized Rev Requirement'!AD40</f>
        <v>0</v>
      </c>
      <c r="AW43" s="83">
        <f>+'Authorized Rev Requirement'!AE40</f>
        <v>0</v>
      </c>
      <c r="AX43" s="83">
        <f>+'Authorized Rev Requirement'!AW40</f>
        <v>0</v>
      </c>
      <c r="AY43" s="83">
        <f>+'Authorized Rev Requirement'!AX40</f>
        <v>0</v>
      </c>
      <c r="BA43" s="110">
        <f t="shared" si="9"/>
        <v>0</v>
      </c>
      <c r="BB43" s="110">
        <f t="shared" si="9"/>
        <v>0</v>
      </c>
      <c r="BC43" s="110">
        <f t="shared" si="10"/>
        <v>0</v>
      </c>
      <c r="BD43" s="110">
        <f t="shared" si="10"/>
        <v>0</v>
      </c>
    </row>
    <row r="44" spans="1:56" x14ac:dyDescent="0.2">
      <c r="A44" s="49" t="s">
        <v>92</v>
      </c>
      <c r="B44" s="49" t="s">
        <v>47</v>
      </c>
      <c r="C44" s="49" t="s">
        <v>126</v>
      </c>
      <c r="D44" s="88">
        <v>0</v>
      </c>
      <c r="E44" s="88">
        <v>0</v>
      </c>
      <c r="F44" s="77">
        <f t="shared" si="6"/>
        <v>0</v>
      </c>
      <c r="G44" s="77">
        <f t="shared" si="6"/>
        <v>0</v>
      </c>
      <c r="H44" s="88">
        <v>0</v>
      </c>
      <c r="I44" s="88">
        <v>0</v>
      </c>
      <c r="K44" s="88">
        <v>0</v>
      </c>
      <c r="L44" s="88">
        <v>0</v>
      </c>
      <c r="M44" s="75">
        <f t="shared" si="7"/>
        <v>0</v>
      </c>
      <c r="N44" s="75">
        <f t="shared" si="7"/>
        <v>0</v>
      </c>
      <c r="O44" s="88">
        <v>0</v>
      </c>
      <c r="P44" s="88">
        <v>0</v>
      </c>
      <c r="T44" s="88"/>
      <c r="U44" s="88"/>
      <c r="Y44" s="88"/>
      <c r="Z44" s="88"/>
      <c r="AB44" s="88">
        <f t="shared" si="8"/>
        <v>0</v>
      </c>
      <c r="AC44" s="88">
        <f t="shared" si="8"/>
        <v>0</v>
      </c>
      <c r="AE44" s="88"/>
      <c r="AF44" s="88"/>
      <c r="AI44" s="88"/>
      <c r="AJ44" s="88"/>
      <c r="AL44" s="88"/>
      <c r="AM44" s="88"/>
      <c r="AV44" s="83">
        <f>+'Authorized Rev Requirement'!AD41</f>
        <v>0</v>
      </c>
      <c r="AW44" s="83">
        <f>+'Authorized Rev Requirement'!AE41</f>
        <v>0</v>
      </c>
      <c r="AX44" s="83">
        <f>+'Authorized Rev Requirement'!AW41</f>
        <v>0</v>
      </c>
      <c r="AY44" s="83">
        <f>+'Authorized Rev Requirement'!AX41</f>
        <v>0</v>
      </c>
      <c r="BA44" s="110">
        <f t="shared" si="9"/>
        <v>0</v>
      </c>
      <c r="BB44" s="110">
        <f t="shared" si="9"/>
        <v>0</v>
      </c>
      <c r="BC44" s="110">
        <f t="shared" si="10"/>
        <v>0</v>
      </c>
      <c r="BD44" s="110">
        <f t="shared" si="10"/>
        <v>0</v>
      </c>
    </row>
    <row r="45" spans="1:56" x14ac:dyDescent="0.2">
      <c r="A45" s="49" t="s">
        <v>437</v>
      </c>
      <c r="B45" s="49" t="s">
        <v>47</v>
      </c>
      <c r="C45" s="49" t="s">
        <v>135</v>
      </c>
      <c r="D45" s="88">
        <v>0</v>
      </c>
      <c r="E45" s="88">
        <v>0</v>
      </c>
      <c r="F45" s="77">
        <f t="shared" si="6"/>
        <v>0</v>
      </c>
      <c r="G45" s="77">
        <f t="shared" si="6"/>
        <v>0</v>
      </c>
      <c r="H45" s="88">
        <v>0</v>
      </c>
      <c r="I45" s="88">
        <v>0</v>
      </c>
      <c r="K45" s="88">
        <v>0</v>
      </c>
      <c r="L45" s="88">
        <v>0</v>
      </c>
      <c r="M45" s="75">
        <f t="shared" si="7"/>
        <v>0</v>
      </c>
      <c r="N45" s="75">
        <f t="shared" si="7"/>
        <v>0</v>
      </c>
      <c r="O45" s="88">
        <v>0</v>
      </c>
      <c r="P45" s="88">
        <v>0</v>
      </c>
      <c r="T45" s="88"/>
      <c r="U45" s="88"/>
      <c r="Y45" s="88"/>
      <c r="Z45" s="88"/>
      <c r="AB45" s="88">
        <f t="shared" si="8"/>
        <v>0</v>
      </c>
      <c r="AC45" s="88">
        <f t="shared" si="8"/>
        <v>0</v>
      </c>
      <c r="AE45" s="88"/>
      <c r="AF45" s="88"/>
      <c r="AI45" s="88"/>
      <c r="AJ45" s="88"/>
      <c r="AL45" s="88"/>
      <c r="AM45" s="88"/>
      <c r="AV45" s="83">
        <f>+'Authorized Rev Requirement'!AD42</f>
        <v>0</v>
      </c>
      <c r="AW45" s="83">
        <f>+'Authorized Rev Requirement'!AE42</f>
        <v>0</v>
      </c>
      <c r="AX45" s="83">
        <f>+'Authorized Rev Requirement'!AW42</f>
        <v>0</v>
      </c>
      <c r="AY45" s="83">
        <f>+'Authorized Rev Requirement'!AX42</f>
        <v>0</v>
      </c>
      <c r="BA45" s="110">
        <f t="shared" si="9"/>
        <v>0</v>
      </c>
      <c r="BB45" s="110">
        <f t="shared" si="9"/>
        <v>0</v>
      </c>
      <c r="BC45" s="110">
        <f t="shared" si="10"/>
        <v>0</v>
      </c>
      <c r="BD45" s="110">
        <f t="shared" si="10"/>
        <v>0</v>
      </c>
    </row>
    <row r="46" spans="1:56" x14ac:dyDescent="0.2">
      <c r="A46" s="49" t="s">
        <v>437</v>
      </c>
      <c r="B46" s="49" t="s">
        <v>47</v>
      </c>
      <c r="C46" s="49" t="s">
        <v>135</v>
      </c>
      <c r="D46" s="88">
        <v>0</v>
      </c>
      <c r="E46" s="88">
        <v>0</v>
      </c>
      <c r="F46" s="77">
        <f t="shared" si="6"/>
        <v>0</v>
      </c>
      <c r="G46" s="77">
        <f t="shared" si="6"/>
        <v>0</v>
      </c>
      <c r="H46" s="88">
        <v>0</v>
      </c>
      <c r="I46" s="88">
        <v>0</v>
      </c>
      <c r="K46" s="88">
        <v>0</v>
      </c>
      <c r="L46" s="88">
        <v>0</v>
      </c>
      <c r="M46" s="75">
        <f t="shared" si="7"/>
        <v>0</v>
      </c>
      <c r="N46" s="75">
        <f t="shared" si="7"/>
        <v>0</v>
      </c>
      <c r="O46" s="88">
        <v>0</v>
      </c>
      <c r="P46" s="88">
        <v>0</v>
      </c>
      <c r="T46" s="88"/>
      <c r="U46" s="88"/>
      <c r="Y46" s="88"/>
      <c r="Z46" s="88"/>
      <c r="AB46" s="88">
        <f t="shared" si="8"/>
        <v>0</v>
      </c>
      <c r="AC46" s="88">
        <f t="shared" si="8"/>
        <v>0</v>
      </c>
      <c r="AE46" s="88"/>
      <c r="AF46" s="88"/>
      <c r="AI46" s="88"/>
      <c r="AJ46" s="88"/>
      <c r="AL46" s="88"/>
      <c r="AM46" s="88"/>
      <c r="AV46" s="83">
        <f>+'Authorized Rev Requirement'!AD43</f>
        <v>0</v>
      </c>
      <c r="AW46" s="83">
        <f>+'Authorized Rev Requirement'!AE43</f>
        <v>0</v>
      </c>
      <c r="AX46" s="83">
        <f>+'Authorized Rev Requirement'!AW43</f>
        <v>0</v>
      </c>
      <c r="AY46" s="83">
        <f>+'Authorized Rev Requirement'!AX43</f>
        <v>0</v>
      </c>
      <c r="BA46" s="110">
        <f t="shared" si="9"/>
        <v>0</v>
      </c>
      <c r="BB46" s="110">
        <f t="shared" si="9"/>
        <v>0</v>
      </c>
      <c r="BC46" s="110">
        <f t="shared" si="10"/>
        <v>0</v>
      </c>
      <c r="BD46" s="110">
        <f t="shared" si="10"/>
        <v>0</v>
      </c>
    </row>
    <row r="47" spans="1:56" x14ac:dyDescent="0.2">
      <c r="A47" s="49" t="s">
        <v>438</v>
      </c>
      <c r="B47" s="49" t="s">
        <v>47</v>
      </c>
      <c r="C47" s="49" t="s">
        <v>375</v>
      </c>
      <c r="D47" s="88">
        <v>0</v>
      </c>
      <c r="E47" s="88">
        <v>0</v>
      </c>
      <c r="F47" s="77">
        <f t="shared" si="6"/>
        <v>0</v>
      </c>
      <c r="G47" s="77">
        <f t="shared" si="6"/>
        <v>0</v>
      </c>
      <c r="H47" s="88">
        <v>0</v>
      </c>
      <c r="I47" s="88">
        <v>0</v>
      </c>
      <c r="K47" s="88">
        <v>0</v>
      </c>
      <c r="L47" s="88">
        <v>0</v>
      </c>
      <c r="M47" s="75">
        <f t="shared" si="7"/>
        <v>0</v>
      </c>
      <c r="N47" s="75">
        <f t="shared" si="7"/>
        <v>0</v>
      </c>
      <c r="O47" s="88">
        <v>0</v>
      </c>
      <c r="P47" s="88">
        <v>0</v>
      </c>
      <c r="T47" s="88"/>
      <c r="U47" s="88"/>
      <c r="Y47" s="88"/>
      <c r="Z47" s="88"/>
      <c r="AB47" s="88">
        <f t="shared" si="8"/>
        <v>0</v>
      </c>
      <c r="AC47" s="88">
        <f t="shared" si="8"/>
        <v>0</v>
      </c>
      <c r="AE47" s="88"/>
      <c r="AF47" s="88"/>
      <c r="AI47" s="88"/>
      <c r="AJ47" s="88"/>
      <c r="AL47" s="88"/>
      <c r="AM47" s="88"/>
      <c r="AV47" s="83">
        <f>+'Authorized Rev Requirement'!AD44</f>
        <v>0</v>
      </c>
      <c r="AW47" s="83">
        <f>+'Authorized Rev Requirement'!AE44</f>
        <v>0</v>
      </c>
      <c r="AX47" s="83">
        <f>+'Authorized Rev Requirement'!AW44</f>
        <v>0</v>
      </c>
      <c r="AY47" s="83">
        <f>+'Authorized Rev Requirement'!AX44</f>
        <v>0</v>
      </c>
      <c r="BA47" s="110">
        <f t="shared" si="9"/>
        <v>0</v>
      </c>
      <c r="BB47" s="110">
        <f t="shared" si="9"/>
        <v>0</v>
      </c>
      <c r="BC47" s="110">
        <f t="shared" si="10"/>
        <v>0</v>
      </c>
      <c r="BD47" s="110">
        <f t="shared" si="10"/>
        <v>0</v>
      </c>
    </row>
    <row r="48" spans="1:56" x14ac:dyDescent="0.2">
      <c r="A48" s="49" t="s">
        <v>376</v>
      </c>
      <c r="B48" s="49" t="s">
        <v>47</v>
      </c>
      <c r="C48" s="49" t="s">
        <v>377</v>
      </c>
      <c r="D48" s="88">
        <v>0</v>
      </c>
      <c r="E48" s="88">
        <v>0</v>
      </c>
      <c r="F48" s="77">
        <f t="shared" si="6"/>
        <v>0</v>
      </c>
      <c r="G48" s="77">
        <f t="shared" si="6"/>
        <v>0</v>
      </c>
      <c r="H48" s="88">
        <v>0</v>
      </c>
      <c r="I48" s="88">
        <v>0</v>
      </c>
      <c r="K48" s="88">
        <v>0</v>
      </c>
      <c r="L48" s="88">
        <v>0</v>
      </c>
      <c r="M48" s="75">
        <f t="shared" si="7"/>
        <v>0</v>
      </c>
      <c r="N48" s="75">
        <f t="shared" si="7"/>
        <v>0</v>
      </c>
      <c r="O48" s="88">
        <v>0</v>
      </c>
      <c r="P48" s="88">
        <v>0</v>
      </c>
      <c r="T48" s="88"/>
      <c r="U48" s="88"/>
      <c r="Y48" s="88"/>
      <c r="Z48" s="88"/>
      <c r="AB48" s="88">
        <f t="shared" si="8"/>
        <v>0</v>
      </c>
      <c r="AC48" s="88">
        <f t="shared" si="8"/>
        <v>0</v>
      </c>
      <c r="AE48" s="88"/>
      <c r="AF48" s="88"/>
      <c r="AI48" s="88"/>
      <c r="AJ48" s="88"/>
      <c r="AL48" s="88"/>
      <c r="AM48" s="88"/>
      <c r="AV48" s="83">
        <f>+'Authorized Rev Requirement'!AD45</f>
        <v>0</v>
      </c>
      <c r="AW48" s="83">
        <f>+'Authorized Rev Requirement'!AE45</f>
        <v>0</v>
      </c>
      <c r="AX48" s="83">
        <f>+'Authorized Rev Requirement'!AW45</f>
        <v>0</v>
      </c>
      <c r="AY48" s="83">
        <f>+'Authorized Rev Requirement'!AX45</f>
        <v>0</v>
      </c>
      <c r="BA48" s="110">
        <f t="shared" si="9"/>
        <v>0</v>
      </c>
      <c r="BB48" s="110">
        <f t="shared" si="9"/>
        <v>0</v>
      </c>
      <c r="BC48" s="110">
        <f t="shared" si="10"/>
        <v>0</v>
      </c>
      <c r="BD48" s="110">
        <f t="shared" si="10"/>
        <v>0</v>
      </c>
    </row>
    <row r="49" spans="1:56" x14ac:dyDescent="0.2">
      <c r="A49" s="49" t="s">
        <v>378</v>
      </c>
      <c r="B49" s="49" t="s">
        <v>47</v>
      </c>
      <c r="C49" s="49" t="s">
        <v>128</v>
      </c>
      <c r="D49" s="88">
        <v>385.30580999999984</v>
      </c>
      <c r="E49" s="88">
        <v>0</v>
      </c>
      <c r="F49" s="77">
        <f t="shared" si="6"/>
        <v>6.8527957535535538E-4</v>
      </c>
      <c r="G49" s="77">
        <f t="shared" si="6"/>
        <v>0</v>
      </c>
      <c r="H49" s="88">
        <v>390.50785023017346</v>
      </c>
      <c r="I49" s="88">
        <v>0</v>
      </c>
      <c r="K49" s="88">
        <v>145</v>
      </c>
      <c r="L49" s="88">
        <v>0</v>
      </c>
      <c r="M49" s="75">
        <f t="shared" si="7"/>
        <v>1.3620906682698631E-3</v>
      </c>
      <c r="N49" s="75">
        <f t="shared" si="7"/>
        <v>0</v>
      </c>
      <c r="O49" s="88">
        <v>172.37061863311857</v>
      </c>
      <c r="P49" s="88">
        <v>0</v>
      </c>
      <c r="T49" s="88"/>
      <c r="U49" s="88"/>
      <c r="Y49" s="88"/>
      <c r="Z49" s="88"/>
      <c r="AB49" s="88">
        <f t="shared" si="8"/>
        <v>562.87846886329203</v>
      </c>
      <c r="AC49" s="88">
        <f t="shared" si="8"/>
        <v>0</v>
      </c>
      <c r="AE49" s="88"/>
      <c r="AF49" s="88"/>
      <c r="AI49" s="88"/>
      <c r="AJ49" s="88"/>
      <c r="AL49" s="88"/>
      <c r="AM49" s="88"/>
      <c r="AV49" s="83">
        <f>+'Authorized Rev Requirement'!AD46</f>
        <v>91.167221142649524</v>
      </c>
      <c r="AW49" s="83">
        <f>+'Authorized Rev Requirement'!AE46</f>
        <v>0</v>
      </c>
      <c r="AX49" s="83">
        <f>+'Authorized Rev Requirement'!AW46</f>
        <v>0</v>
      </c>
      <c r="AY49" s="83">
        <f>+'Authorized Rev Requirement'!AX46</f>
        <v>0</v>
      </c>
      <c r="BA49" s="110">
        <f t="shared" si="9"/>
        <v>471.71124772064252</v>
      </c>
      <c r="BB49" s="110">
        <f t="shared" si="9"/>
        <v>0</v>
      </c>
      <c r="BC49" s="110">
        <f t="shared" si="10"/>
        <v>0</v>
      </c>
      <c r="BD49" s="110">
        <f t="shared" si="10"/>
        <v>0</v>
      </c>
    </row>
    <row r="50" spans="1:56" x14ac:dyDescent="0.2">
      <c r="A50" s="49" t="s">
        <v>378</v>
      </c>
      <c r="B50" s="49" t="s">
        <v>47</v>
      </c>
      <c r="C50" s="49" t="s">
        <v>128</v>
      </c>
      <c r="D50" s="88">
        <v>0</v>
      </c>
      <c r="E50" s="88">
        <v>0</v>
      </c>
      <c r="F50" s="77">
        <f t="shared" si="6"/>
        <v>0</v>
      </c>
      <c r="G50" s="77">
        <f t="shared" si="6"/>
        <v>0</v>
      </c>
      <c r="H50" s="88">
        <v>0</v>
      </c>
      <c r="I50" s="88">
        <v>0</v>
      </c>
      <c r="K50" s="88">
        <v>0</v>
      </c>
      <c r="L50" s="88">
        <v>0</v>
      </c>
      <c r="M50" s="75">
        <f t="shared" si="7"/>
        <v>0</v>
      </c>
      <c r="N50" s="75">
        <f t="shared" si="7"/>
        <v>0</v>
      </c>
      <c r="O50" s="88">
        <v>0</v>
      </c>
      <c r="P50" s="88">
        <v>0</v>
      </c>
      <c r="T50" s="88"/>
      <c r="U50" s="88"/>
      <c r="Y50" s="88"/>
      <c r="Z50" s="88"/>
      <c r="AB50" s="88">
        <f t="shared" si="8"/>
        <v>0</v>
      </c>
      <c r="AC50" s="88">
        <f t="shared" si="8"/>
        <v>0</v>
      </c>
      <c r="AE50" s="88"/>
      <c r="AF50" s="88"/>
      <c r="AI50" s="88"/>
      <c r="AJ50" s="88"/>
      <c r="AL50" s="88"/>
      <c r="AM50" s="88"/>
      <c r="AV50" s="83">
        <f>+'Authorized Rev Requirement'!AD47</f>
        <v>0</v>
      </c>
      <c r="AW50" s="83">
        <f>+'Authorized Rev Requirement'!AE47</f>
        <v>0</v>
      </c>
      <c r="AX50" s="83">
        <f>+'Authorized Rev Requirement'!AW47</f>
        <v>0</v>
      </c>
      <c r="AY50" s="83">
        <f>+'Authorized Rev Requirement'!AX47</f>
        <v>0</v>
      </c>
      <c r="BA50" s="110">
        <f t="shared" si="9"/>
        <v>0</v>
      </c>
      <c r="BB50" s="110">
        <f t="shared" si="9"/>
        <v>0</v>
      </c>
      <c r="BC50" s="110">
        <f t="shared" si="10"/>
        <v>0</v>
      </c>
      <c r="BD50" s="110">
        <f t="shared" si="10"/>
        <v>0</v>
      </c>
    </row>
    <row r="51" spans="1:56" x14ac:dyDescent="0.2">
      <c r="A51" s="49" t="s">
        <v>378</v>
      </c>
      <c r="B51" s="49" t="s">
        <v>47</v>
      </c>
      <c r="C51" s="49" t="s">
        <v>128</v>
      </c>
      <c r="D51" s="88">
        <v>11193.425181863511</v>
      </c>
      <c r="E51" s="88">
        <v>405.38093813648806</v>
      </c>
      <c r="F51" s="77">
        <f t="shared" si="6"/>
        <v>1.9907889931375215E-2</v>
      </c>
      <c r="G51" s="77">
        <f t="shared" si="6"/>
        <v>7.2098387808719586E-4</v>
      </c>
      <c r="H51" s="88">
        <v>11344.548384779897</v>
      </c>
      <c r="I51" s="88">
        <v>410.85401405177606</v>
      </c>
      <c r="K51" s="88">
        <v>107</v>
      </c>
      <c r="L51" s="88">
        <v>0</v>
      </c>
      <c r="M51" s="75">
        <f t="shared" si="7"/>
        <v>1.005128975895692E-3</v>
      </c>
      <c r="N51" s="75">
        <f t="shared" si="7"/>
        <v>0</v>
      </c>
      <c r="O51" s="88">
        <v>127.19762892237024</v>
      </c>
      <c r="P51" s="88">
        <v>0</v>
      </c>
      <c r="T51" s="88"/>
      <c r="U51" s="88"/>
      <c r="Y51" s="88"/>
      <c r="Z51" s="88"/>
      <c r="AB51" s="88">
        <f t="shared" si="8"/>
        <v>11471.746013702266</v>
      </c>
      <c r="AC51" s="88">
        <f t="shared" si="8"/>
        <v>410.85401405177606</v>
      </c>
      <c r="AE51" s="88"/>
      <c r="AF51" s="88"/>
      <c r="AI51" s="88"/>
      <c r="AJ51" s="88"/>
      <c r="AL51" s="88"/>
      <c r="AM51" s="88"/>
      <c r="AV51" s="83">
        <f>+'Authorized Rev Requirement'!AD48</f>
        <v>3065.0637666043199</v>
      </c>
      <c r="AW51" s="83">
        <f>+'Authorized Rev Requirement'!AE48</f>
        <v>95.917197911196695</v>
      </c>
      <c r="AX51" s="83">
        <f>+'Authorized Rev Requirement'!AW48</f>
        <v>0</v>
      </c>
      <c r="AY51" s="83">
        <f>+'Authorized Rev Requirement'!AX48</f>
        <v>0</v>
      </c>
      <c r="BA51" s="110">
        <f t="shared" si="9"/>
        <v>8406.6822470979459</v>
      </c>
      <c r="BB51" s="110">
        <f t="shared" si="9"/>
        <v>314.93681614057937</v>
      </c>
      <c r="BC51" s="110">
        <f t="shared" si="10"/>
        <v>0</v>
      </c>
      <c r="BD51" s="110">
        <f t="shared" si="10"/>
        <v>0</v>
      </c>
    </row>
    <row r="52" spans="1:56" x14ac:dyDescent="0.2">
      <c r="A52" s="49" t="s">
        <v>378</v>
      </c>
      <c r="B52" s="49" t="s">
        <v>47</v>
      </c>
      <c r="C52" s="49" t="s">
        <v>128</v>
      </c>
      <c r="D52" s="88">
        <v>0</v>
      </c>
      <c r="E52" s="88">
        <v>0</v>
      </c>
      <c r="F52" s="77">
        <f t="shared" si="6"/>
        <v>0</v>
      </c>
      <c r="G52" s="77">
        <f t="shared" si="6"/>
        <v>0</v>
      </c>
      <c r="H52" s="88">
        <v>0</v>
      </c>
      <c r="I52" s="88">
        <v>0</v>
      </c>
      <c r="K52" s="88">
        <v>0</v>
      </c>
      <c r="L52" s="88">
        <v>0</v>
      </c>
      <c r="M52" s="75">
        <f t="shared" si="7"/>
        <v>0</v>
      </c>
      <c r="N52" s="75">
        <f t="shared" si="7"/>
        <v>0</v>
      </c>
      <c r="O52" s="88">
        <v>0</v>
      </c>
      <c r="P52" s="88">
        <v>0</v>
      </c>
      <c r="T52" s="88"/>
      <c r="U52" s="88"/>
      <c r="Y52" s="88"/>
      <c r="Z52" s="88"/>
      <c r="AB52" s="88">
        <f t="shared" si="8"/>
        <v>0</v>
      </c>
      <c r="AC52" s="88">
        <f t="shared" si="8"/>
        <v>0</v>
      </c>
      <c r="AE52" s="88"/>
      <c r="AF52" s="88"/>
      <c r="AI52" s="88"/>
      <c r="AJ52" s="88"/>
      <c r="AL52" s="88"/>
      <c r="AM52" s="88"/>
      <c r="AV52" s="83">
        <f>+'Authorized Rev Requirement'!AD49</f>
        <v>0</v>
      </c>
      <c r="AW52" s="83">
        <f>+'Authorized Rev Requirement'!AE49</f>
        <v>0</v>
      </c>
      <c r="AX52" s="83">
        <f>+'Authorized Rev Requirement'!AW49</f>
        <v>0</v>
      </c>
      <c r="AY52" s="83">
        <f>+'Authorized Rev Requirement'!AX49</f>
        <v>0</v>
      </c>
      <c r="BA52" s="110">
        <f t="shared" si="9"/>
        <v>0</v>
      </c>
      <c r="BB52" s="110">
        <f t="shared" si="9"/>
        <v>0</v>
      </c>
      <c r="BC52" s="110">
        <f t="shared" si="10"/>
        <v>0</v>
      </c>
      <c r="BD52" s="110">
        <f t="shared" si="10"/>
        <v>0</v>
      </c>
    </row>
    <row r="53" spans="1:56" x14ac:dyDescent="0.2">
      <c r="A53" s="49" t="s">
        <v>378</v>
      </c>
      <c r="B53" s="49" t="s">
        <v>47</v>
      </c>
      <c r="C53" s="49" t="s">
        <v>128</v>
      </c>
      <c r="D53" s="88">
        <v>22582.381510000007</v>
      </c>
      <c r="E53" s="88">
        <v>0</v>
      </c>
      <c r="F53" s="77">
        <f t="shared" si="6"/>
        <v>4.0163538701078604E-2</v>
      </c>
      <c r="G53" s="77">
        <f t="shared" si="6"/>
        <v>0</v>
      </c>
      <c r="H53" s="88">
        <v>22887.267795281165</v>
      </c>
      <c r="I53" s="88">
        <v>0</v>
      </c>
      <c r="K53" s="88">
        <v>927</v>
      </c>
      <c r="L53" s="88">
        <v>0</v>
      </c>
      <c r="M53" s="75">
        <f t="shared" si="7"/>
        <v>8.7079865481804342E-3</v>
      </c>
      <c r="N53" s="75">
        <f t="shared" si="7"/>
        <v>0</v>
      </c>
      <c r="O53" s="88">
        <v>1101.9831963648337</v>
      </c>
      <c r="P53" s="88">
        <v>0</v>
      </c>
      <c r="T53" s="88"/>
      <c r="U53" s="88"/>
      <c r="Y53" s="88"/>
      <c r="Z53" s="88"/>
      <c r="AB53" s="88">
        <f t="shared" si="8"/>
        <v>23989.250991645997</v>
      </c>
      <c r="AC53" s="88">
        <f t="shared" si="8"/>
        <v>0</v>
      </c>
      <c r="AE53" s="88"/>
      <c r="AF53" s="88"/>
      <c r="AI53" s="88"/>
      <c r="AJ53" s="88"/>
      <c r="AL53" s="88"/>
      <c r="AM53" s="88"/>
      <c r="AV53" s="83">
        <f>+'Authorized Rev Requirement'!AD50</f>
        <v>13978.386537645321</v>
      </c>
      <c r="AW53" s="83">
        <f>+'Authorized Rev Requirement'!AE50</f>
        <v>0</v>
      </c>
      <c r="AX53" s="83">
        <f>+'Authorized Rev Requirement'!AW50</f>
        <v>0</v>
      </c>
      <c r="AY53" s="83">
        <f>+'Authorized Rev Requirement'!AX50</f>
        <v>0</v>
      </c>
      <c r="BA53" s="110">
        <f t="shared" si="9"/>
        <v>10010.864454000675</v>
      </c>
      <c r="BB53" s="110">
        <f t="shared" si="9"/>
        <v>0</v>
      </c>
      <c r="BC53" s="110">
        <f t="shared" si="10"/>
        <v>0</v>
      </c>
      <c r="BD53" s="110">
        <f t="shared" si="10"/>
        <v>0</v>
      </c>
    </row>
    <row r="54" spans="1:56" x14ac:dyDescent="0.2">
      <c r="A54" s="49" t="s">
        <v>378</v>
      </c>
      <c r="B54" s="49" t="s">
        <v>47</v>
      </c>
      <c r="C54" s="49" t="s">
        <v>128</v>
      </c>
      <c r="D54" s="88">
        <v>2529.6773132244889</v>
      </c>
      <c r="E54" s="88">
        <v>2.0255267755102024</v>
      </c>
      <c r="F54" s="77">
        <f t="shared" si="6"/>
        <v>4.4991177137779339E-3</v>
      </c>
      <c r="G54" s="77">
        <f t="shared" si="6"/>
        <v>3.6024687211244865E-6</v>
      </c>
      <c r="H54" s="88">
        <v>2563.8306605429511</v>
      </c>
      <c r="I54" s="88">
        <v>2.0528735517591716</v>
      </c>
      <c r="K54" s="88">
        <v>478</v>
      </c>
      <c r="L54" s="88">
        <v>0</v>
      </c>
      <c r="M54" s="75">
        <f t="shared" si="7"/>
        <v>4.4902023409172038E-3</v>
      </c>
      <c r="N54" s="75">
        <f t="shared" si="7"/>
        <v>0</v>
      </c>
      <c r="O54" s="88">
        <v>568.2286600457287</v>
      </c>
      <c r="P54" s="88">
        <v>0</v>
      </c>
      <c r="T54" s="88"/>
      <c r="U54" s="88"/>
      <c r="Y54" s="88"/>
      <c r="Z54" s="88"/>
      <c r="AB54" s="88">
        <f t="shared" si="8"/>
        <v>3132.0593205886798</v>
      </c>
      <c r="AC54" s="88">
        <f t="shared" si="8"/>
        <v>2.0528735517591716</v>
      </c>
      <c r="AE54" s="88"/>
      <c r="AF54" s="88"/>
      <c r="AI54" s="88"/>
      <c r="AJ54" s="88"/>
      <c r="AL54" s="88"/>
      <c r="AM54" s="88"/>
      <c r="AV54" s="83">
        <f>+'Authorized Rev Requirement'!AD51</f>
        <v>2690.4949573985023</v>
      </c>
      <c r="AW54" s="83">
        <f>+'Authorized Rev Requirement'!AE51</f>
        <v>0.47925996099902179</v>
      </c>
      <c r="AX54" s="83">
        <f>+'Authorized Rev Requirement'!AW51</f>
        <v>0</v>
      </c>
      <c r="AY54" s="83">
        <f>+'Authorized Rev Requirement'!AX51</f>
        <v>0</v>
      </c>
      <c r="BA54" s="110">
        <f t="shared" si="9"/>
        <v>441.56436319017757</v>
      </c>
      <c r="BB54" s="110">
        <f t="shared" si="9"/>
        <v>1.5736135907601498</v>
      </c>
      <c r="BC54" s="110">
        <f t="shared" si="10"/>
        <v>0</v>
      </c>
      <c r="BD54" s="110">
        <f t="shared" si="10"/>
        <v>0</v>
      </c>
    </row>
    <row r="55" spans="1:56" x14ac:dyDescent="0.2">
      <c r="A55" s="49" t="s">
        <v>378</v>
      </c>
      <c r="B55" s="49" t="s">
        <v>47</v>
      </c>
      <c r="C55" s="49" t="s">
        <v>128</v>
      </c>
      <c r="D55" s="88">
        <v>35455.566979999989</v>
      </c>
      <c r="E55" s="88">
        <v>0</v>
      </c>
      <c r="F55" s="77">
        <f t="shared" si="6"/>
        <v>6.3058939817278545E-2</v>
      </c>
      <c r="G55" s="77">
        <f t="shared" si="6"/>
        <v>0</v>
      </c>
      <c r="H55" s="88">
        <v>35934.255027329396</v>
      </c>
      <c r="I55" s="88">
        <v>0</v>
      </c>
      <c r="K55" s="88">
        <v>5207</v>
      </c>
      <c r="L55" s="88">
        <v>0</v>
      </c>
      <c r="M55" s="75">
        <f t="shared" si="7"/>
        <v>4.8913145584008118E-2</v>
      </c>
      <c r="N55" s="75">
        <f t="shared" si="7"/>
        <v>0</v>
      </c>
      <c r="O55" s="88">
        <v>6189.8883532596437</v>
      </c>
      <c r="P55" s="88">
        <v>0</v>
      </c>
      <c r="T55" s="88"/>
      <c r="U55" s="88"/>
      <c r="Y55" s="88"/>
      <c r="Z55" s="88"/>
      <c r="AB55" s="88">
        <f t="shared" si="8"/>
        <v>42124.143380589041</v>
      </c>
      <c r="AC55" s="88">
        <f t="shared" si="8"/>
        <v>0</v>
      </c>
      <c r="AE55" s="88"/>
      <c r="AF55" s="88"/>
      <c r="AI55" s="88"/>
      <c r="AJ55" s="88"/>
      <c r="AL55" s="88"/>
      <c r="AM55" s="88"/>
      <c r="AV55" s="83">
        <f>+'Authorized Rev Requirement'!AD52</f>
        <v>20225.822889687224</v>
      </c>
      <c r="AW55" s="83">
        <f>+'Authorized Rev Requirement'!AE52</f>
        <v>0</v>
      </c>
      <c r="AX55" s="83">
        <f>+'Authorized Rev Requirement'!AW52</f>
        <v>0</v>
      </c>
      <c r="AY55" s="83">
        <f>+'Authorized Rev Requirement'!AX52</f>
        <v>0</v>
      </c>
      <c r="BA55" s="110">
        <f t="shared" si="9"/>
        <v>21898.320490901817</v>
      </c>
      <c r="BB55" s="110">
        <f t="shared" si="9"/>
        <v>0</v>
      </c>
      <c r="BC55" s="110">
        <f t="shared" si="10"/>
        <v>0</v>
      </c>
      <c r="BD55" s="110">
        <f t="shared" si="10"/>
        <v>0</v>
      </c>
    </row>
    <row r="56" spans="1:56" x14ac:dyDescent="0.2">
      <c r="A56" s="49" t="s">
        <v>378</v>
      </c>
      <c r="B56" s="49" t="s">
        <v>47</v>
      </c>
      <c r="C56" s="49" t="s">
        <v>128</v>
      </c>
      <c r="D56" s="88">
        <v>0</v>
      </c>
      <c r="E56" s="88">
        <v>0</v>
      </c>
      <c r="F56" s="77">
        <f t="shared" si="6"/>
        <v>0</v>
      </c>
      <c r="G56" s="77">
        <f t="shared" si="6"/>
        <v>0</v>
      </c>
      <c r="H56" s="88">
        <v>0</v>
      </c>
      <c r="I56" s="88">
        <v>0</v>
      </c>
      <c r="K56" s="88">
        <v>0</v>
      </c>
      <c r="L56" s="88">
        <v>0</v>
      </c>
      <c r="M56" s="75">
        <f t="shared" si="7"/>
        <v>0</v>
      </c>
      <c r="N56" s="75">
        <f t="shared" si="7"/>
        <v>0</v>
      </c>
      <c r="O56" s="88">
        <v>0</v>
      </c>
      <c r="P56" s="88">
        <v>0</v>
      </c>
      <c r="T56" s="88"/>
      <c r="U56" s="88"/>
      <c r="Y56" s="88"/>
      <c r="Z56" s="88"/>
      <c r="AB56" s="88">
        <f t="shared" si="8"/>
        <v>0</v>
      </c>
      <c r="AC56" s="88">
        <f t="shared" si="8"/>
        <v>0</v>
      </c>
      <c r="AE56" s="88"/>
      <c r="AF56" s="88"/>
      <c r="AI56" s="88"/>
      <c r="AJ56" s="88"/>
      <c r="AL56" s="88"/>
      <c r="AM56" s="88"/>
      <c r="AV56" s="83">
        <f>+'Authorized Rev Requirement'!AD53</f>
        <v>0</v>
      </c>
      <c r="AW56" s="83">
        <f>+'Authorized Rev Requirement'!AE53</f>
        <v>0</v>
      </c>
      <c r="AX56" s="83">
        <f>+'Authorized Rev Requirement'!AW53</f>
        <v>0</v>
      </c>
      <c r="AY56" s="83">
        <f>+'Authorized Rev Requirement'!AX53</f>
        <v>0</v>
      </c>
      <c r="BA56" s="110">
        <f t="shared" si="9"/>
        <v>0</v>
      </c>
      <c r="BB56" s="110">
        <f t="shared" si="9"/>
        <v>0</v>
      </c>
      <c r="BC56" s="110">
        <f t="shared" si="10"/>
        <v>0</v>
      </c>
      <c r="BD56" s="110">
        <f t="shared" si="10"/>
        <v>0</v>
      </c>
    </row>
    <row r="57" spans="1:56" x14ac:dyDescent="0.2">
      <c r="A57" s="49" t="s">
        <v>378</v>
      </c>
      <c r="B57" s="49" t="s">
        <v>47</v>
      </c>
      <c r="C57" s="49" t="s">
        <v>128</v>
      </c>
      <c r="D57" s="88">
        <v>604.88367999999991</v>
      </c>
      <c r="E57" s="88">
        <v>0</v>
      </c>
      <c r="F57" s="77">
        <f t="shared" si="6"/>
        <v>1.0758063351543668E-3</v>
      </c>
      <c r="G57" s="77">
        <f t="shared" si="6"/>
        <v>0</v>
      </c>
      <c r="H57" s="88">
        <v>613.05025614878798</v>
      </c>
      <c r="I57" s="88">
        <v>0</v>
      </c>
      <c r="K57" s="88">
        <v>2313</v>
      </c>
      <c r="L57" s="88">
        <v>0</v>
      </c>
      <c r="M57" s="75">
        <f t="shared" si="7"/>
        <v>2.1727694591090987E-2</v>
      </c>
      <c r="N57" s="75">
        <f t="shared" si="7"/>
        <v>0</v>
      </c>
      <c r="O57" s="88">
        <v>2749.6085579200221</v>
      </c>
      <c r="P57" s="88">
        <v>0</v>
      </c>
      <c r="T57" s="88"/>
      <c r="U57" s="88"/>
      <c r="Y57" s="88"/>
      <c r="Z57" s="88"/>
      <c r="AB57" s="88">
        <f t="shared" si="8"/>
        <v>3362.65881406881</v>
      </c>
      <c r="AC57" s="88">
        <f t="shared" si="8"/>
        <v>0</v>
      </c>
      <c r="AE57" s="88"/>
      <c r="AF57" s="88"/>
      <c r="AI57" s="88"/>
      <c r="AJ57" s="88"/>
      <c r="AL57" s="88"/>
      <c r="AM57" s="88"/>
      <c r="AV57" s="83">
        <f>+'Authorized Rev Requirement'!AD54</f>
        <v>3483.8291893164564</v>
      </c>
      <c r="AW57" s="83">
        <f>+'Authorized Rev Requirement'!AE54</f>
        <v>0</v>
      </c>
      <c r="AX57" s="83">
        <f>+'Authorized Rev Requirement'!AW54</f>
        <v>0</v>
      </c>
      <c r="AY57" s="83">
        <f>+'Authorized Rev Requirement'!AX54</f>
        <v>0</v>
      </c>
      <c r="BA57" s="110">
        <f t="shared" si="9"/>
        <v>-121.17037524764646</v>
      </c>
      <c r="BB57" s="110">
        <f t="shared" si="9"/>
        <v>0</v>
      </c>
      <c r="BC57" s="110">
        <f t="shared" si="10"/>
        <v>0</v>
      </c>
      <c r="BD57" s="110">
        <f t="shared" si="10"/>
        <v>0</v>
      </c>
    </row>
    <row r="58" spans="1:56" x14ac:dyDescent="0.2">
      <c r="A58" s="49" t="s">
        <v>378</v>
      </c>
      <c r="B58" s="49" t="s">
        <v>47</v>
      </c>
      <c r="C58" s="49" t="s">
        <v>128</v>
      </c>
      <c r="D58" s="88">
        <v>0</v>
      </c>
      <c r="E58" s="88">
        <v>0</v>
      </c>
      <c r="F58" s="77">
        <f t="shared" si="6"/>
        <v>0</v>
      </c>
      <c r="G58" s="77">
        <f t="shared" si="6"/>
        <v>0</v>
      </c>
      <c r="H58" s="88">
        <v>0</v>
      </c>
      <c r="I58" s="88">
        <v>0</v>
      </c>
      <c r="K58" s="88">
        <v>0</v>
      </c>
      <c r="L58" s="88">
        <v>0</v>
      </c>
      <c r="M58" s="75">
        <f t="shared" si="7"/>
        <v>0</v>
      </c>
      <c r="N58" s="75">
        <f t="shared" si="7"/>
        <v>0</v>
      </c>
      <c r="O58" s="88">
        <v>0</v>
      </c>
      <c r="P58" s="88">
        <v>0</v>
      </c>
      <c r="T58" s="88"/>
      <c r="U58" s="88"/>
      <c r="Y58" s="88"/>
      <c r="Z58" s="88"/>
      <c r="AB58" s="88">
        <f t="shared" si="8"/>
        <v>0</v>
      </c>
      <c r="AC58" s="88">
        <f t="shared" si="8"/>
        <v>0</v>
      </c>
      <c r="AE58" s="88"/>
      <c r="AF58" s="88"/>
      <c r="AI58" s="88"/>
      <c r="AJ58" s="88"/>
      <c r="AL58" s="88"/>
      <c r="AM58" s="88"/>
      <c r="AV58" s="83">
        <f>+'Authorized Rev Requirement'!AD55</f>
        <v>0</v>
      </c>
      <c r="AW58" s="83">
        <f>+'Authorized Rev Requirement'!AE55</f>
        <v>0</v>
      </c>
      <c r="AX58" s="83">
        <f>+'Authorized Rev Requirement'!AW55</f>
        <v>0</v>
      </c>
      <c r="AY58" s="83">
        <f>+'Authorized Rev Requirement'!AX55</f>
        <v>0</v>
      </c>
      <c r="BA58" s="110">
        <f t="shared" si="9"/>
        <v>0</v>
      </c>
      <c r="BB58" s="110">
        <f t="shared" si="9"/>
        <v>0</v>
      </c>
      <c r="BC58" s="110">
        <f t="shared" si="10"/>
        <v>0</v>
      </c>
      <c r="BD58" s="110">
        <f t="shared" si="10"/>
        <v>0</v>
      </c>
    </row>
    <row r="59" spans="1:56" x14ac:dyDescent="0.2">
      <c r="A59" s="49" t="s">
        <v>378</v>
      </c>
      <c r="B59" s="49" t="s">
        <v>47</v>
      </c>
      <c r="C59" s="49" t="s">
        <v>128</v>
      </c>
      <c r="D59" s="88">
        <v>0</v>
      </c>
      <c r="E59" s="88">
        <v>0</v>
      </c>
      <c r="F59" s="77">
        <f t="shared" si="6"/>
        <v>0</v>
      </c>
      <c r="G59" s="77">
        <f t="shared" si="6"/>
        <v>0</v>
      </c>
      <c r="H59" s="88">
        <v>0</v>
      </c>
      <c r="I59" s="88">
        <v>0</v>
      </c>
      <c r="K59" s="88">
        <v>0</v>
      </c>
      <c r="L59" s="88">
        <v>0</v>
      </c>
      <c r="M59" s="75">
        <f t="shared" si="7"/>
        <v>0</v>
      </c>
      <c r="N59" s="75">
        <f t="shared" si="7"/>
        <v>0</v>
      </c>
      <c r="O59" s="88">
        <v>0</v>
      </c>
      <c r="P59" s="88">
        <v>0</v>
      </c>
      <c r="T59" s="88"/>
      <c r="U59" s="88"/>
      <c r="Y59" s="88"/>
      <c r="Z59" s="88"/>
      <c r="AB59" s="88">
        <f t="shared" si="8"/>
        <v>0</v>
      </c>
      <c r="AC59" s="88">
        <f t="shared" si="8"/>
        <v>0</v>
      </c>
      <c r="AE59" s="88"/>
      <c r="AF59" s="88"/>
      <c r="AI59" s="88"/>
      <c r="AJ59" s="88"/>
      <c r="AL59" s="88"/>
      <c r="AM59" s="88"/>
      <c r="AV59" s="83">
        <f>+'Authorized Rev Requirement'!AD56</f>
        <v>0</v>
      </c>
      <c r="AW59" s="83">
        <f>+'Authorized Rev Requirement'!AE56</f>
        <v>0</v>
      </c>
      <c r="AX59" s="83">
        <f>+'Authorized Rev Requirement'!AW56</f>
        <v>0</v>
      </c>
      <c r="AY59" s="83">
        <f>+'Authorized Rev Requirement'!AX56</f>
        <v>0</v>
      </c>
      <c r="BA59" s="110">
        <f t="shared" si="9"/>
        <v>0</v>
      </c>
      <c r="BB59" s="110">
        <f t="shared" si="9"/>
        <v>0</v>
      </c>
      <c r="BC59" s="110">
        <f t="shared" si="10"/>
        <v>0</v>
      </c>
      <c r="BD59" s="110">
        <f t="shared" si="10"/>
        <v>0</v>
      </c>
    </row>
    <row r="60" spans="1:56" x14ac:dyDescent="0.2">
      <c r="A60" s="49" t="s">
        <v>378</v>
      </c>
      <c r="B60" s="49" t="s">
        <v>47</v>
      </c>
      <c r="C60" s="49" t="s">
        <v>128</v>
      </c>
      <c r="D60" s="88">
        <v>0</v>
      </c>
      <c r="E60" s="88">
        <v>0</v>
      </c>
      <c r="F60" s="77">
        <f t="shared" si="6"/>
        <v>0</v>
      </c>
      <c r="G60" s="77">
        <f t="shared" si="6"/>
        <v>0</v>
      </c>
      <c r="H60" s="88">
        <v>0</v>
      </c>
      <c r="I60" s="88">
        <v>0</v>
      </c>
      <c r="K60" s="88">
        <v>0</v>
      </c>
      <c r="L60" s="88">
        <v>0</v>
      </c>
      <c r="M60" s="75">
        <f t="shared" si="7"/>
        <v>0</v>
      </c>
      <c r="N60" s="75">
        <f t="shared" si="7"/>
        <v>0</v>
      </c>
      <c r="O60" s="88">
        <v>0</v>
      </c>
      <c r="P60" s="88">
        <v>0</v>
      </c>
      <c r="T60" s="88"/>
      <c r="U60" s="88"/>
      <c r="Y60" s="88"/>
      <c r="Z60" s="88"/>
      <c r="AB60" s="88">
        <f t="shared" si="8"/>
        <v>0</v>
      </c>
      <c r="AC60" s="88">
        <f t="shared" si="8"/>
        <v>0</v>
      </c>
      <c r="AE60" s="88"/>
      <c r="AF60" s="88"/>
      <c r="AI60" s="88"/>
      <c r="AJ60" s="88"/>
      <c r="AL60" s="88"/>
      <c r="AM60" s="88"/>
      <c r="AV60" s="83">
        <f>+'Authorized Rev Requirement'!AD57</f>
        <v>0</v>
      </c>
      <c r="AW60" s="83">
        <f>+'Authorized Rev Requirement'!AE57</f>
        <v>0</v>
      </c>
      <c r="AX60" s="83">
        <f>+'Authorized Rev Requirement'!AW57</f>
        <v>0</v>
      </c>
      <c r="AY60" s="83">
        <f>+'Authorized Rev Requirement'!AX57</f>
        <v>0</v>
      </c>
      <c r="BA60" s="110">
        <f t="shared" si="9"/>
        <v>0</v>
      </c>
      <c r="BB60" s="110">
        <f t="shared" si="9"/>
        <v>0</v>
      </c>
      <c r="BC60" s="110">
        <f t="shared" si="10"/>
        <v>0</v>
      </c>
      <c r="BD60" s="110">
        <f t="shared" si="10"/>
        <v>0</v>
      </c>
    </row>
    <row r="61" spans="1:56" x14ac:dyDescent="0.2">
      <c r="A61" s="49" t="s">
        <v>378</v>
      </c>
      <c r="B61" s="49" t="s">
        <v>47</v>
      </c>
      <c r="C61" s="49" t="s">
        <v>128</v>
      </c>
      <c r="D61" s="88">
        <v>11410.78763385703</v>
      </c>
      <c r="E61" s="88">
        <v>399.40241614296787</v>
      </c>
      <c r="F61" s="77">
        <f t="shared" si="6"/>
        <v>2.0294476494397241E-2</v>
      </c>
      <c r="G61" s="77">
        <f t="shared" si="6"/>
        <v>7.1035087202644585E-4</v>
      </c>
      <c r="H61" s="88">
        <v>11564.845462181218</v>
      </c>
      <c r="I61" s="88">
        <v>404.79477562180432</v>
      </c>
      <c r="K61" s="88">
        <v>2748</v>
      </c>
      <c r="L61" s="88">
        <v>0</v>
      </c>
      <c r="M61" s="75">
        <f t="shared" si="7"/>
        <v>2.5813966595900576E-2</v>
      </c>
      <c r="N61" s="75">
        <f t="shared" si="7"/>
        <v>0</v>
      </c>
      <c r="O61" s="88">
        <v>3266.7204138193774</v>
      </c>
      <c r="P61" s="88">
        <v>0</v>
      </c>
      <c r="T61" s="88"/>
      <c r="U61" s="88"/>
      <c r="Y61" s="88"/>
      <c r="Z61" s="88"/>
      <c r="AB61" s="88">
        <f t="shared" si="8"/>
        <v>14831.565876000595</v>
      </c>
      <c r="AC61" s="88">
        <f t="shared" si="8"/>
        <v>404.79477562180432</v>
      </c>
      <c r="AE61" s="88"/>
      <c r="AF61" s="88"/>
      <c r="AI61" s="88"/>
      <c r="AJ61" s="88"/>
      <c r="AL61" s="88"/>
      <c r="AM61" s="88"/>
      <c r="AV61" s="83">
        <f>+'Authorized Rev Requirement'!AD58</f>
        <v>23051.408020895491</v>
      </c>
      <c r="AW61" s="83">
        <f>+'Authorized Rev Requirement'!AE58</f>
        <v>588.28455363324315</v>
      </c>
      <c r="AX61" s="83">
        <f>+'Authorized Rev Requirement'!AW58</f>
        <v>0</v>
      </c>
      <c r="AY61" s="83">
        <f>+'Authorized Rev Requirement'!AX58</f>
        <v>0</v>
      </c>
      <c r="BA61" s="110">
        <f t="shared" si="9"/>
        <v>-8219.8421448948957</v>
      </c>
      <c r="BB61" s="110">
        <f t="shared" si="9"/>
        <v>-183.48977801143883</v>
      </c>
      <c r="BC61" s="110">
        <f t="shared" si="10"/>
        <v>0</v>
      </c>
      <c r="BD61" s="110">
        <f t="shared" si="10"/>
        <v>0</v>
      </c>
    </row>
    <row r="62" spans="1:56" x14ac:dyDescent="0.2">
      <c r="A62" s="49" t="s">
        <v>378</v>
      </c>
      <c r="B62" s="49" t="s">
        <v>47</v>
      </c>
      <c r="C62" s="49" t="s">
        <v>128</v>
      </c>
      <c r="D62" s="88">
        <v>0</v>
      </c>
      <c r="E62" s="88">
        <v>0</v>
      </c>
      <c r="F62" s="77">
        <f t="shared" si="6"/>
        <v>0</v>
      </c>
      <c r="G62" s="77">
        <f t="shared" si="6"/>
        <v>0</v>
      </c>
      <c r="H62" s="88">
        <v>0</v>
      </c>
      <c r="I62" s="88">
        <v>0</v>
      </c>
      <c r="K62" s="88">
        <v>0</v>
      </c>
      <c r="L62" s="88">
        <v>0</v>
      </c>
      <c r="M62" s="75">
        <f t="shared" si="7"/>
        <v>0</v>
      </c>
      <c r="N62" s="75">
        <f t="shared" si="7"/>
        <v>0</v>
      </c>
      <c r="O62" s="88">
        <v>0</v>
      </c>
      <c r="P62" s="88">
        <v>0</v>
      </c>
      <c r="T62" s="88"/>
      <c r="U62" s="88"/>
      <c r="Y62" s="88"/>
      <c r="Z62" s="88"/>
      <c r="AB62" s="88">
        <f t="shared" si="8"/>
        <v>0</v>
      </c>
      <c r="AC62" s="88">
        <f t="shared" si="8"/>
        <v>0</v>
      </c>
      <c r="AE62" s="88"/>
      <c r="AF62" s="88"/>
      <c r="AI62" s="88"/>
      <c r="AJ62" s="88"/>
      <c r="AL62" s="88"/>
      <c r="AM62" s="88"/>
      <c r="AV62" s="83">
        <f>+'Authorized Rev Requirement'!AD59</f>
        <v>0</v>
      </c>
      <c r="AW62" s="83">
        <f>+'Authorized Rev Requirement'!AE59</f>
        <v>0</v>
      </c>
      <c r="AX62" s="83">
        <f>+'Authorized Rev Requirement'!AW59</f>
        <v>0</v>
      </c>
      <c r="AY62" s="83">
        <f>+'Authorized Rev Requirement'!AX59</f>
        <v>0</v>
      </c>
      <c r="BA62" s="110">
        <f t="shared" si="9"/>
        <v>0</v>
      </c>
      <c r="BB62" s="110">
        <f t="shared" si="9"/>
        <v>0</v>
      </c>
      <c r="BC62" s="110">
        <f t="shared" si="10"/>
        <v>0</v>
      </c>
      <c r="BD62" s="110">
        <f t="shared" si="10"/>
        <v>0</v>
      </c>
    </row>
    <row r="63" spans="1:56" x14ac:dyDescent="0.2">
      <c r="A63" s="49" t="s">
        <v>378</v>
      </c>
      <c r="B63" s="49" t="s">
        <v>47</v>
      </c>
      <c r="C63" s="49" t="s">
        <v>128</v>
      </c>
      <c r="D63" s="88">
        <v>0</v>
      </c>
      <c r="E63" s="88">
        <v>0</v>
      </c>
      <c r="F63" s="77">
        <f t="shared" si="6"/>
        <v>0</v>
      </c>
      <c r="G63" s="77">
        <f t="shared" si="6"/>
        <v>0</v>
      </c>
      <c r="H63" s="88">
        <v>0</v>
      </c>
      <c r="I63" s="88">
        <v>0</v>
      </c>
      <c r="K63" s="88">
        <v>0</v>
      </c>
      <c r="L63" s="88">
        <v>0</v>
      </c>
      <c r="M63" s="75">
        <f t="shared" si="7"/>
        <v>0</v>
      </c>
      <c r="N63" s="75">
        <f t="shared" si="7"/>
        <v>0</v>
      </c>
      <c r="O63" s="88">
        <v>0</v>
      </c>
      <c r="P63" s="88">
        <v>0</v>
      </c>
      <c r="T63" s="88"/>
      <c r="U63" s="88"/>
      <c r="Y63" s="88"/>
      <c r="Z63" s="88"/>
      <c r="AB63" s="88">
        <f t="shared" si="8"/>
        <v>0</v>
      </c>
      <c r="AC63" s="88">
        <f t="shared" si="8"/>
        <v>0</v>
      </c>
      <c r="AE63" s="88"/>
      <c r="AF63" s="88"/>
      <c r="AI63" s="88"/>
      <c r="AJ63" s="88"/>
      <c r="AL63" s="88"/>
      <c r="AM63" s="88"/>
      <c r="AV63" s="83">
        <f>+'Authorized Rev Requirement'!AD60</f>
        <v>0</v>
      </c>
      <c r="AW63" s="83">
        <f>+'Authorized Rev Requirement'!AE60</f>
        <v>0</v>
      </c>
      <c r="AX63" s="83">
        <f>+'Authorized Rev Requirement'!AW60</f>
        <v>0</v>
      </c>
      <c r="AY63" s="83">
        <f>+'Authorized Rev Requirement'!AX60</f>
        <v>0</v>
      </c>
      <c r="BA63" s="110">
        <f t="shared" si="9"/>
        <v>0</v>
      </c>
      <c r="BB63" s="110">
        <f t="shared" si="9"/>
        <v>0</v>
      </c>
      <c r="BC63" s="110">
        <f t="shared" si="10"/>
        <v>0</v>
      </c>
      <c r="BD63" s="110">
        <f t="shared" si="10"/>
        <v>0</v>
      </c>
    </row>
    <row r="64" spans="1:56" x14ac:dyDescent="0.2">
      <c r="A64" s="49" t="s">
        <v>378</v>
      </c>
      <c r="B64" s="49" t="s">
        <v>47</v>
      </c>
      <c r="C64" s="49" t="s">
        <v>128</v>
      </c>
      <c r="D64" s="88">
        <v>5422.0059099999326</v>
      </c>
      <c r="E64" s="88">
        <v>0</v>
      </c>
      <c r="F64" s="77">
        <f t="shared" si="6"/>
        <v>9.6432231519659219E-3</v>
      </c>
      <c r="G64" s="77">
        <f t="shared" si="6"/>
        <v>0</v>
      </c>
      <c r="H64" s="88">
        <v>5495.2087845479673</v>
      </c>
      <c r="I64" s="88">
        <v>0</v>
      </c>
      <c r="K64" s="88">
        <v>480</v>
      </c>
      <c r="L64" s="88">
        <v>0</v>
      </c>
      <c r="M64" s="75">
        <f t="shared" si="7"/>
        <v>4.5089897984105813E-3</v>
      </c>
      <c r="N64" s="75">
        <f t="shared" si="7"/>
        <v>0</v>
      </c>
      <c r="O64" s="88">
        <v>570.60618581997869</v>
      </c>
      <c r="P64" s="88">
        <v>0</v>
      </c>
      <c r="T64" s="88"/>
      <c r="U64" s="88"/>
      <c r="Y64" s="88"/>
      <c r="Z64" s="88"/>
      <c r="AB64" s="88">
        <f t="shared" si="8"/>
        <v>6065.8149703679464</v>
      </c>
      <c r="AC64" s="88">
        <f t="shared" si="8"/>
        <v>0</v>
      </c>
      <c r="AE64" s="88"/>
      <c r="AF64" s="88"/>
      <c r="AI64" s="88"/>
      <c r="AJ64" s="88"/>
      <c r="AL64" s="88"/>
      <c r="AM64" s="88"/>
      <c r="AV64" s="83">
        <f>+'Authorized Rev Requirement'!AD61</f>
        <v>52131.413309291769</v>
      </c>
      <c r="AW64" s="83">
        <f>+'Authorized Rev Requirement'!AE61</f>
        <v>0</v>
      </c>
      <c r="AX64" s="83">
        <f>+'Authorized Rev Requirement'!AW61</f>
        <v>0</v>
      </c>
      <c r="AY64" s="83">
        <f>+'Authorized Rev Requirement'!AX61</f>
        <v>0</v>
      </c>
      <c r="BA64" s="110">
        <f t="shared" si="9"/>
        <v>-46065.598338923824</v>
      </c>
      <c r="BB64" s="110">
        <f t="shared" si="9"/>
        <v>0</v>
      </c>
      <c r="BC64" s="110">
        <f t="shared" si="10"/>
        <v>0</v>
      </c>
      <c r="BD64" s="110">
        <f t="shared" si="10"/>
        <v>0</v>
      </c>
    </row>
    <row r="65" spans="1:56" x14ac:dyDescent="0.2">
      <c r="A65" s="49" t="s">
        <v>378</v>
      </c>
      <c r="B65" s="49" t="s">
        <v>47</v>
      </c>
      <c r="C65" s="49" t="s">
        <v>128</v>
      </c>
      <c r="D65" s="88">
        <v>0</v>
      </c>
      <c r="E65" s="88">
        <v>0</v>
      </c>
      <c r="F65" s="77">
        <f t="shared" si="6"/>
        <v>0</v>
      </c>
      <c r="G65" s="77">
        <f t="shared" si="6"/>
        <v>0</v>
      </c>
      <c r="H65" s="88">
        <v>0</v>
      </c>
      <c r="I65" s="88">
        <v>0</v>
      </c>
      <c r="K65" s="88">
        <v>0</v>
      </c>
      <c r="L65" s="88">
        <v>0</v>
      </c>
      <c r="M65" s="75">
        <f t="shared" si="7"/>
        <v>0</v>
      </c>
      <c r="N65" s="75">
        <f t="shared" si="7"/>
        <v>0</v>
      </c>
      <c r="O65" s="88">
        <v>0</v>
      </c>
      <c r="P65" s="88">
        <v>0</v>
      </c>
      <c r="T65" s="88"/>
      <c r="U65" s="88"/>
      <c r="Y65" s="88"/>
      <c r="Z65" s="88"/>
      <c r="AB65" s="88">
        <f t="shared" si="8"/>
        <v>0</v>
      </c>
      <c r="AC65" s="88">
        <f t="shared" si="8"/>
        <v>0</v>
      </c>
      <c r="AE65" s="88"/>
      <c r="AF65" s="88"/>
      <c r="AI65" s="88"/>
      <c r="AJ65" s="88"/>
      <c r="AL65" s="88"/>
      <c r="AM65" s="88"/>
      <c r="AV65" s="83">
        <f>+'Authorized Rev Requirement'!AD62</f>
        <v>0</v>
      </c>
      <c r="AW65" s="83">
        <f>+'Authorized Rev Requirement'!AE62</f>
        <v>0</v>
      </c>
      <c r="AX65" s="83">
        <f>+'Authorized Rev Requirement'!AW62</f>
        <v>0</v>
      </c>
      <c r="AY65" s="83">
        <f>+'Authorized Rev Requirement'!AX62</f>
        <v>0</v>
      </c>
      <c r="BA65" s="110">
        <f t="shared" si="9"/>
        <v>0</v>
      </c>
      <c r="BB65" s="110">
        <f t="shared" si="9"/>
        <v>0</v>
      </c>
      <c r="BC65" s="110">
        <f t="shared" si="10"/>
        <v>0</v>
      </c>
      <c r="BD65" s="110">
        <f t="shared" si="10"/>
        <v>0</v>
      </c>
    </row>
    <row r="66" spans="1:56" x14ac:dyDescent="0.2">
      <c r="A66" s="49" t="s">
        <v>378</v>
      </c>
      <c r="B66" s="49" t="s">
        <v>47</v>
      </c>
      <c r="C66" s="49" t="s">
        <v>128</v>
      </c>
      <c r="D66" s="88">
        <v>36</v>
      </c>
      <c r="E66" s="88">
        <v>0</v>
      </c>
      <c r="F66" s="77">
        <f t="shared" si="6"/>
        <v>6.402723258388656E-5</v>
      </c>
      <c r="G66" s="77">
        <f t="shared" si="6"/>
        <v>0</v>
      </c>
      <c r="H66" s="88">
        <v>36.486038474961617</v>
      </c>
      <c r="I66" s="88">
        <v>0</v>
      </c>
      <c r="K66" s="88">
        <v>5</v>
      </c>
      <c r="L66" s="88">
        <v>1</v>
      </c>
      <c r="M66" s="75">
        <f t="shared" si="7"/>
        <v>4.6968643733443553E-5</v>
      </c>
      <c r="N66" s="75">
        <f t="shared" si="7"/>
        <v>9.3937287466887109E-6</v>
      </c>
      <c r="O66" s="88">
        <v>5.9438144356247777</v>
      </c>
      <c r="P66" s="88">
        <v>1.1887628871249556</v>
      </c>
      <c r="T66" s="88"/>
      <c r="U66" s="88"/>
      <c r="Y66" s="88"/>
      <c r="Z66" s="88"/>
      <c r="AB66" s="88">
        <f t="shared" si="8"/>
        <v>42.429852910586398</v>
      </c>
      <c r="AC66" s="88">
        <f t="shared" si="8"/>
        <v>1.1887628871249556</v>
      </c>
      <c r="AE66" s="88"/>
      <c r="AF66" s="88"/>
      <c r="AI66" s="88"/>
      <c r="AJ66" s="88"/>
      <c r="AL66" s="88"/>
      <c r="AM66" s="88"/>
      <c r="AV66" s="83">
        <f>+'Authorized Rev Requirement'!AD63</f>
        <v>8.5179612555943134</v>
      </c>
      <c r="AW66" s="83">
        <f>+'Authorized Rev Requirement'!AE63</f>
        <v>0</v>
      </c>
      <c r="AX66" s="83">
        <f>+'Authorized Rev Requirement'!AW63</f>
        <v>0</v>
      </c>
      <c r="AY66" s="83">
        <f>+'Authorized Rev Requirement'!AX63</f>
        <v>0</v>
      </c>
      <c r="BA66" s="110">
        <f t="shared" si="9"/>
        <v>33.911891654992083</v>
      </c>
      <c r="BB66" s="110">
        <f t="shared" si="9"/>
        <v>1.1887628871249556</v>
      </c>
      <c r="BC66" s="110">
        <f t="shared" si="10"/>
        <v>0</v>
      </c>
      <c r="BD66" s="110">
        <f t="shared" si="10"/>
        <v>0</v>
      </c>
    </row>
    <row r="67" spans="1:56" x14ac:dyDescent="0.2">
      <c r="A67" s="49" t="s">
        <v>378</v>
      </c>
      <c r="B67" s="49" t="s">
        <v>47</v>
      </c>
      <c r="C67" s="49" t="s">
        <v>128</v>
      </c>
      <c r="D67" s="88">
        <v>0</v>
      </c>
      <c r="E67" s="88">
        <v>0</v>
      </c>
      <c r="F67" s="77">
        <f t="shared" ref="F67:G130" si="11">+D67/$E$156</f>
        <v>0</v>
      </c>
      <c r="G67" s="77">
        <f t="shared" si="11"/>
        <v>0</v>
      </c>
      <c r="H67" s="88">
        <v>0</v>
      </c>
      <c r="I67" s="88">
        <v>0</v>
      </c>
      <c r="K67" s="88">
        <v>0</v>
      </c>
      <c r="L67" s="88">
        <v>0</v>
      </c>
      <c r="M67" s="75">
        <f t="shared" ref="M67:N130" si="12">+K67/$L$156</f>
        <v>0</v>
      </c>
      <c r="N67" s="75">
        <f t="shared" si="12"/>
        <v>0</v>
      </c>
      <c r="O67" s="88">
        <v>0</v>
      </c>
      <c r="P67" s="88">
        <v>0</v>
      </c>
      <c r="T67" s="88"/>
      <c r="U67" s="88"/>
      <c r="Y67" s="88"/>
      <c r="Z67" s="88"/>
      <c r="AB67" s="88">
        <f t="shared" si="8"/>
        <v>0</v>
      </c>
      <c r="AC67" s="88">
        <f t="shared" si="8"/>
        <v>0</v>
      </c>
      <c r="AE67" s="88"/>
      <c r="AF67" s="88"/>
      <c r="AI67" s="88"/>
      <c r="AJ67" s="88"/>
      <c r="AL67" s="88"/>
      <c r="AM67" s="88"/>
      <c r="AV67" s="83">
        <f>+'Authorized Rev Requirement'!AD64</f>
        <v>0</v>
      </c>
      <c r="AW67" s="83">
        <f>+'Authorized Rev Requirement'!AE64</f>
        <v>0</v>
      </c>
      <c r="AX67" s="83">
        <f>+'Authorized Rev Requirement'!AW64</f>
        <v>0</v>
      </c>
      <c r="AY67" s="83">
        <f>+'Authorized Rev Requirement'!AX64</f>
        <v>0</v>
      </c>
      <c r="BA67" s="110">
        <f t="shared" si="9"/>
        <v>0</v>
      </c>
      <c r="BB67" s="110">
        <f t="shared" si="9"/>
        <v>0</v>
      </c>
      <c r="BC67" s="110">
        <f t="shared" si="10"/>
        <v>0</v>
      </c>
      <c r="BD67" s="110">
        <f t="shared" si="10"/>
        <v>0</v>
      </c>
    </row>
    <row r="68" spans="1:56" x14ac:dyDescent="0.2">
      <c r="A68" s="49" t="s">
        <v>378</v>
      </c>
      <c r="B68" s="49" t="s">
        <v>47</v>
      </c>
      <c r="C68" s="49" t="s">
        <v>128</v>
      </c>
      <c r="D68" s="88">
        <v>904.6436188042793</v>
      </c>
      <c r="E68" s="88">
        <v>2.7535011957207445</v>
      </c>
      <c r="F68" s="77">
        <f t="shared" si="11"/>
        <v>1.6089396496308445E-3</v>
      </c>
      <c r="G68" s="77">
        <f t="shared" si="11"/>
        <v>4.897196152178385E-6</v>
      </c>
      <c r="H68" s="88">
        <v>916.85727449504009</v>
      </c>
      <c r="I68" s="88">
        <v>2.7906764046644414</v>
      </c>
      <c r="K68" s="88">
        <v>76</v>
      </c>
      <c r="L68" s="88">
        <v>69</v>
      </c>
      <c r="M68" s="75">
        <f t="shared" si="12"/>
        <v>7.1392338474834201E-4</v>
      </c>
      <c r="N68" s="75">
        <f t="shared" si="12"/>
        <v>6.4816728352152099E-4</v>
      </c>
      <c r="O68" s="88">
        <v>90.345979421496622</v>
      </c>
      <c r="P68" s="88">
        <v>82.024639211621917</v>
      </c>
      <c r="T68" s="88"/>
      <c r="U68" s="88"/>
      <c r="Y68" s="88"/>
      <c r="Z68" s="88"/>
      <c r="AB68" s="88">
        <f t="shared" si="8"/>
        <v>1007.2032539165367</v>
      </c>
      <c r="AC68" s="88">
        <f t="shared" si="8"/>
        <v>84.815315616286355</v>
      </c>
      <c r="AE68" s="88"/>
      <c r="AF68" s="88"/>
      <c r="AI68" s="88"/>
      <c r="AJ68" s="88"/>
      <c r="AL68" s="88"/>
      <c r="AM68" s="88"/>
      <c r="AV68" s="83">
        <f>+'Authorized Rev Requirement'!AD65</f>
        <v>414.32999085265749</v>
      </c>
      <c r="AW68" s="83">
        <f>+'Authorized Rev Requirement'!AE65</f>
        <v>0.65150601395505325</v>
      </c>
      <c r="AX68" s="83">
        <f>+'Authorized Rev Requirement'!AW65</f>
        <v>0</v>
      </c>
      <c r="AY68" s="83">
        <f>+'Authorized Rev Requirement'!AX65</f>
        <v>0</v>
      </c>
      <c r="BA68" s="110">
        <f t="shared" si="9"/>
        <v>592.87326306387922</v>
      </c>
      <c r="BB68" s="110">
        <f t="shared" si="9"/>
        <v>84.163809602331298</v>
      </c>
      <c r="BC68" s="110">
        <f t="shared" si="10"/>
        <v>0</v>
      </c>
      <c r="BD68" s="110">
        <f t="shared" si="10"/>
        <v>0</v>
      </c>
    </row>
    <row r="69" spans="1:56" x14ac:dyDescent="0.2">
      <c r="A69" s="49" t="s">
        <v>378</v>
      </c>
      <c r="B69" s="49" t="s">
        <v>47</v>
      </c>
      <c r="C69" s="49" t="s">
        <v>128</v>
      </c>
      <c r="D69" s="88">
        <v>0</v>
      </c>
      <c r="E69" s="88">
        <v>0</v>
      </c>
      <c r="F69" s="77">
        <f t="shared" si="11"/>
        <v>0</v>
      </c>
      <c r="G69" s="77">
        <f t="shared" si="11"/>
        <v>0</v>
      </c>
      <c r="H69" s="88">
        <v>0</v>
      </c>
      <c r="I69" s="88">
        <v>0</v>
      </c>
      <c r="K69" s="88">
        <v>0</v>
      </c>
      <c r="L69" s="88">
        <v>0</v>
      </c>
      <c r="M69" s="75">
        <f t="shared" si="12"/>
        <v>0</v>
      </c>
      <c r="N69" s="75">
        <f t="shared" si="12"/>
        <v>0</v>
      </c>
      <c r="O69" s="88">
        <v>0</v>
      </c>
      <c r="P69" s="88">
        <v>0</v>
      </c>
      <c r="T69" s="88"/>
      <c r="U69" s="88"/>
      <c r="Y69" s="88"/>
      <c r="Z69" s="88"/>
      <c r="AB69" s="88">
        <f t="shared" si="8"/>
        <v>0</v>
      </c>
      <c r="AC69" s="88">
        <f t="shared" si="8"/>
        <v>0</v>
      </c>
      <c r="AE69" s="88"/>
      <c r="AF69" s="88"/>
      <c r="AI69" s="88"/>
      <c r="AJ69" s="88"/>
      <c r="AL69" s="88"/>
      <c r="AM69" s="88"/>
      <c r="AV69" s="83">
        <f>+'Authorized Rev Requirement'!AD66</f>
        <v>0</v>
      </c>
      <c r="AW69" s="83">
        <f>+'Authorized Rev Requirement'!AE66</f>
        <v>0</v>
      </c>
      <c r="AX69" s="83">
        <f>+'Authorized Rev Requirement'!AW66</f>
        <v>0</v>
      </c>
      <c r="AY69" s="83">
        <f>+'Authorized Rev Requirement'!AX66</f>
        <v>0</v>
      </c>
      <c r="BA69" s="110">
        <f t="shared" si="9"/>
        <v>0</v>
      </c>
      <c r="BB69" s="110">
        <f t="shared" si="9"/>
        <v>0</v>
      </c>
      <c r="BC69" s="110">
        <f t="shared" si="10"/>
        <v>0</v>
      </c>
      <c r="BD69" s="110">
        <f t="shared" si="10"/>
        <v>0</v>
      </c>
    </row>
    <row r="70" spans="1:56" x14ac:dyDescent="0.2">
      <c r="A70" s="49" t="s">
        <v>48</v>
      </c>
      <c r="B70" s="49" t="s">
        <v>47</v>
      </c>
      <c r="C70" s="49" t="s">
        <v>49</v>
      </c>
      <c r="D70" s="88">
        <v>3095.3748299999997</v>
      </c>
      <c r="E70" s="88">
        <v>0</v>
      </c>
      <c r="F70" s="77">
        <f t="shared" si="11"/>
        <v>5.5052301159643977E-3</v>
      </c>
      <c r="G70" s="77">
        <f t="shared" si="11"/>
        <v>0</v>
      </c>
      <c r="H70" s="88">
        <v>3137.1656983835492</v>
      </c>
      <c r="I70" s="88">
        <v>0</v>
      </c>
      <c r="K70" s="88">
        <v>71</v>
      </c>
      <c r="L70" s="88">
        <v>0</v>
      </c>
      <c r="M70" s="75">
        <f t="shared" si="12"/>
        <v>6.6695474101489841E-4</v>
      </c>
      <c r="N70" s="75">
        <f t="shared" si="12"/>
        <v>0</v>
      </c>
      <c r="O70" s="88">
        <v>84.402164985871835</v>
      </c>
      <c r="P70" s="88">
        <v>0</v>
      </c>
      <c r="T70" s="88"/>
      <c r="U70" s="88"/>
      <c r="Y70" s="88"/>
      <c r="Z70" s="88"/>
      <c r="AB70" s="88">
        <f t="shared" ref="AB70:AC101" si="13">+H70+T70+O70+Y70</f>
        <v>3221.567863369421</v>
      </c>
      <c r="AC70" s="88">
        <f t="shared" si="13"/>
        <v>0</v>
      </c>
      <c r="AE70" s="88"/>
      <c r="AF70" s="88"/>
      <c r="AI70" s="88"/>
      <c r="AJ70" s="88"/>
      <c r="AL70" s="88"/>
      <c r="AM70" s="88"/>
      <c r="AV70" s="83">
        <f>+'Authorized Rev Requirement'!AD67</f>
        <v>876.59995399761033</v>
      </c>
      <c r="AW70" s="83">
        <f>+'Authorized Rev Requirement'!AE67</f>
        <v>0</v>
      </c>
      <c r="AX70" s="83">
        <f>+'Authorized Rev Requirement'!AW67</f>
        <v>0</v>
      </c>
      <c r="AY70" s="83">
        <f>+'Authorized Rev Requirement'!AX67</f>
        <v>0</v>
      </c>
      <c r="BA70" s="110">
        <f t="shared" ref="BA70:BB101" si="14">+AB70-AV70</f>
        <v>2344.9679093718105</v>
      </c>
      <c r="BB70" s="110">
        <f t="shared" si="14"/>
        <v>0</v>
      </c>
      <c r="BC70" s="110">
        <f t="shared" ref="BC70:BD101" si="15">+AS70-AX70</f>
        <v>0</v>
      </c>
      <c r="BD70" s="110">
        <f t="shared" si="15"/>
        <v>0</v>
      </c>
    </row>
    <row r="71" spans="1:56" x14ac:dyDescent="0.2">
      <c r="A71" s="49" t="s">
        <v>48</v>
      </c>
      <c r="B71" s="49" t="s">
        <v>47</v>
      </c>
      <c r="C71" s="49" t="s">
        <v>49</v>
      </c>
      <c r="D71" s="88">
        <v>5025.3050000000003</v>
      </c>
      <c r="E71" s="88">
        <v>0</v>
      </c>
      <c r="F71" s="77">
        <f t="shared" si="11"/>
        <v>8.9376770011102245E-3</v>
      </c>
      <c r="G71" s="77">
        <f t="shared" si="11"/>
        <v>0</v>
      </c>
      <c r="H71" s="88">
        <v>5093.1519882893608</v>
      </c>
      <c r="I71" s="88">
        <v>0</v>
      </c>
      <c r="K71" s="88">
        <v>31</v>
      </c>
      <c r="L71" s="88">
        <v>0</v>
      </c>
      <c r="M71" s="75">
        <f t="shared" si="12"/>
        <v>2.9120559114735004E-4</v>
      </c>
      <c r="N71" s="75">
        <f t="shared" si="12"/>
        <v>0</v>
      </c>
      <c r="O71" s="88">
        <v>36.85164950087362</v>
      </c>
      <c r="P71" s="88">
        <v>0</v>
      </c>
      <c r="T71" s="88"/>
      <c r="U71" s="88"/>
      <c r="Y71" s="88"/>
      <c r="Z71" s="88"/>
      <c r="AB71" s="88">
        <f t="shared" si="13"/>
        <v>5130.0036377902343</v>
      </c>
      <c r="AC71" s="88">
        <f t="shared" si="13"/>
        <v>0</v>
      </c>
      <c r="AE71" s="88"/>
      <c r="AF71" s="88"/>
      <c r="AI71" s="88"/>
      <c r="AJ71" s="88"/>
      <c r="AL71" s="88"/>
      <c r="AM71" s="88"/>
      <c r="AV71" s="83">
        <f>+'Authorized Rev Requirement'!AD68</f>
        <v>2903.4535028522778</v>
      </c>
      <c r="AW71" s="83">
        <f>+'Authorized Rev Requirement'!AE68</f>
        <v>0</v>
      </c>
      <c r="AX71" s="83">
        <f>+'Authorized Rev Requirement'!AW68</f>
        <v>0</v>
      </c>
      <c r="AY71" s="83">
        <f>+'Authorized Rev Requirement'!AX68</f>
        <v>0</v>
      </c>
      <c r="BA71" s="110">
        <f t="shared" si="14"/>
        <v>2226.5501349379565</v>
      </c>
      <c r="BB71" s="110">
        <f t="shared" si="14"/>
        <v>0</v>
      </c>
      <c r="BC71" s="110">
        <f t="shared" si="15"/>
        <v>0</v>
      </c>
      <c r="BD71" s="110">
        <f t="shared" si="15"/>
        <v>0</v>
      </c>
    </row>
    <row r="72" spans="1:56" x14ac:dyDescent="0.2">
      <c r="A72" s="49" t="s">
        <v>48</v>
      </c>
      <c r="B72" s="49" t="s">
        <v>47</v>
      </c>
      <c r="C72" s="49" t="s">
        <v>49</v>
      </c>
      <c r="D72" s="88">
        <v>0</v>
      </c>
      <c r="E72" s="88">
        <v>0</v>
      </c>
      <c r="F72" s="77">
        <f t="shared" si="11"/>
        <v>0</v>
      </c>
      <c r="G72" s="77">
        <f t="shared" si="11"/>
        <v>0</v>
      </c>
      <c r="H72" s="88">
        <v>0</v>
      </c>
      <c r="I72" s="88">
        <v>0</v>
      </c>
      <c r="K72" s="88">
        <v>0</v>
      </c>
      <c r="L72" s="88">
        <v>0</v>
      </c>
      <c r="M72" s="75">
        <f t="shared" si="12"/>
        <v>0</v>
      </c>
      <c r="N72" s="75">
        <f t="shared" si="12"/>
        <v>0</v>
      </c>
      <c r="O72" s="88">
        <v>0</v>
      </c>
      <c r="P72" s="88">
        <v>0</v>
      </c>
      <c r="T72" s="88"/>
      <c r="U72" s="88"/>
      <c r="Y72" s="88"/>
      <c r="Z72" s="88"/>
      <c r="AB72" s="88">
        <f t="shared" si="13"/>
        <v>0</v>
      </c>
      <c r="AC72" s="88">
        <f t="shared" si="13"/>
        <v>0</v>
      </c>
      <c r="AE72" s="88"/>
      <c r="AF72" s="88"/>
      <c r="AI72" s="88"/>
      <c r="AJ72" s="88"/>
      <c r="AL72" s="88"/>
      <c r="AM72" s="88"/>
      <c r="AV72" s="83">
        <f>+'Authorized Rev Requirement'!AD69</f>
        <v>0</v>
      </c>
      <c r="AW72" s="83">
        <f>+'Authorized Rev Requirement'!AE69</f>
        <v>0</v>
      </c>
      <c r="AX72" s="83">
        <f>+'Authorized Rev Requirement'!AW69</f>
        <v>0</v>
      </c>
      <c r="AY72" s="83">
        <f>+'Authorized Rev Requirement'!AX69</f>
        <v>0</v>
      </c>
      <c r="BA72" s="110">
        <f t="shared" si="14"/>
        <v>0</v>
      </c>
      <c r="BB72" s="110">
        <f t="shared" si="14"/>
        <v>0</v>
      </c>
      <c r="BC72" s="110">
        <f t="shared" si="15"/>
        <v>0</v>
      </c>
      <c r="BD72" s="110">
        <f t="shared" si="15"/>
        <v>0</v>
      </c>
    </row>
    <row r="73" spans="1:56" x14ac:dyDescent="0.2">
      <c r="A73" s="49" t="s">
        <v>48</v>
      </c>
      <c r="B73" s="49" t="s">
        <v>47</v>
      </c>
      <c r="C73" s="49" t="s">
        <v>49</v>
      </c>
      <c r="D73" s="88">
        <v>331</v>
      </c>
      <c r="E73" s="88">
        <v>0</v>
      </c>
      <c r="F73" s="77">
        <f t="shared" si="11"/>
        <v>5.8869483292406811E-4</v>
      </c>
      <c r="G73" s="77">
        <f t="shared" si="11"/>
        <v>0</v>
      </c>
      <c r="H73" s="88">
        <v>335.4688537558971</v>
      </c>
      <c r="I73" s="88">
        <v>0</v>
      </c>
      <c r="K73" s="88">
        <v>300</v>
      </c>
      <c r="L73" s="88">
        <v>0</v>
      </c>
      <c r="M73" s="75">
        <f t="shared" si="12"/>
        <v>2.818118624006613E-3</v>
      </c>
      <c r="N73" s="75">
        <f t="shared" si="12"/>
        <v>0</v>
      </c>
      <c r="O73" s="88">
        <v>356.62886613748663</v>
      </c>
      <c r="P73" s="88">
        <v>0</v>
      </c>
      <c r="T73" s="88"/>
      <c r="U73" s="88"/>
      <c r="Y73" s="88"/>
      <c r="Z73" s="88"/>
      <c r="AB73" s="88">
        <f t="shared" si="13"/>
        <v>692.09771989338378</v>
      </c>
      <c r="AC73" s="88">
        <f t="shared" si="13"/>
        <v>0</v>
      </c>
      <c r="AE73" s="88"/>
      <c r="AF73" s="88"/>
      <c r="AI73" s="88"/>
      <c r="AJ73" s="88"/>
      <c r="AL73" s="88"/>
      <c r="AM73" s="88"/>
      <c r="AV73" s="83">
        <f>+'Authorized Rev Requirement'!AD70</f>
        <v>395.76526030355598</v>
      </c>
      <c r="AW73" s="83">
        <f>+'Authorized Rev Requirement'!AE70</f>
        <v>0</v>
      </c>
      <c r="AX73" s="83">
        <f>+'Authorized Rev Requirement'!AW70</f>
        <v>0</v>
      </c>
      <c r="AY73" s="83">
        <f>+'Authorized Rev Requirement'!AX70</f>
        <v>0</v>
      </c>
      <c r="BA73" s="110">
        <f t="shared" si="14"/>
        <v>296.33245958982781</v>
      </c>
      <c r="BB73" s="110">
        <f t="shared" si="14"/>
        <v>0</v>
      </c>
      <c r="BC73" s="110">
        <f t="shared" si="15"/>
        <v>0</v>
      </c>
      <c r="BD73" s="110">
        <f t="shared" si="15"/>
        <v>0</v>
      </c>
    </row>
    <row r="74" spans="1:56" x14ac:dyDescent="0.2">
      <c r="A74" s="49" t="s">
        <v>379</v>
      </c>
      <c r="B74" s="49" t="s">
        <v>47</v>
      </c>
      <c r="C74" s="49" t="s">
        <v>139</v>
      </c>
      <c r="D74" s="88">
        <v>0</v>
      </c>
      <c r="E74" s="88">
        <v>0</v>
      </c>
      <c r="F74" s="77">
        <f t="shared" si="11"/>
        <v>0</v>
      </c>
      <c r="G74" s="77">
        <f t="shared" si="11"/>
        <v>0</v>
      </c>
      <c r="H74" s="88">
        <v>0</v>
      </c>
      <c r="I74" s="88">
        <v>0</v>
      </c>
      <c r="K74" s="88">
        <v>0</v>
      </c>
      <c r="L74" s="88">
        <v>0</v>
      </c>
      <c r="M74" s="75">
        <f t="shared" si="12"/>
        <v>0</v>
      </c>
      <c r="N74" s="75">
        <f t="shared" si="12"/>
        <v>0</v>
      </c>
      <c r="O74" s="88">
        <v>0</v>
      </c>
      <c r="P74" s="88">
        <v>0</v>
      </c>
      <c r="T74" s="88"/>
      <c r="U74" s="88"/>
      <c r="Y74" s="88"/>
      <c r="Z74" s="88"/>
      <c r="AB74" s="88">
        <f t="shared" si="13"/>
        <v>0</v>
      </c>
      <c r="AC74" s="88">
        <f t="shared" si="13"/>
        <v>0</v>
      </c>
      <c r="AE74" s="88">
        <v>148435.6628314273</v>
      </c>
      <c r="AF74" s="88">
        <v>133341.11233857268</v>
      </c>
      <c r="AG74" s="75">
        <f>+AE74/SUM($AE$74:$AF$74)</f>
        <v>0.52678458947467877</v>
      </c>
      <c r="AH74" s="75">
        <f>+AF74/SUM($AE$74:$AF$74)</f>
        <v>0.47321541052532123</v>
      </c>
      <c r="AI74" s="88">
        <v>148414.84790239</v>
      </c>
      <c r="AJ74" s="88">
        <v>133322.41409760999</v>
      </c>
      <c r="AL74" s="88">
        <v>38592</v>
      </c>
      <c r="AM74" s="88">
        <v>37713</v>
      </c>
      <c r="AN74" s="112">
        <f>(AL74/($AL$74+$AM$74))</f>
        <v>0.50575977983094167</v>
      </c>
      <c r="AO74" s="112">
        <f>(AM74/($AL$74+$AM$74))</f>
        <v>0.49424022016905839</v>
      </c>
      <c r="AP74" s="49">
        <v>38523.419985374487</v>
      </c>
      <c r="AQ74" s="49">
        <v>37645.982014625515</v>
      </c>
      <c r="AS74" s="111">
        <f t="shared" ref="AS74:AT78" si="16">+AI74+AP74</f>
        <v>186938.26788776449</v>
      </c>
      <c r="AT74" s="111">
        <f t="shared" si="16"/>
        <v>170968.3961122355</v>
      </c>
      <c r="AV74" s="83">
        <f>+'Authorized Rev Requirement'!AD71</f>
        <v>0</v>
      </c>
      <c r="AW74" s="83">
        <f>+'Authorized Rev Requirement'!AE71</f>
        <v>0</v>
      </c>
      <c r="AX74" s="83">
        <f>+'Authorized Rev Requirement'!AW71</f>
        <v>101083.87465907098</v>
      </c>
      <c r="AY74" s="83">
        <f>+'Authorized Rev Requirement'!AX71</f>
        <v>80427.125340929022</v>
      </c>
      <c r="BA74" s="110">
        <f t="shared" si="14"/>
        <v>0</v>
      </c>
      <c r="BB74" s="110">
        <f t="shared" si="14"/>
        <v>0</v>
      </c>
      <c r="BC74" s="110">
        <f t="shared" si="15"/>
        <v>85854.393228693516</v>
      </c>
      <c r="BD74" s="110">
        <f t="shared" si="15"/>
        <v>90541.270771306474</v>
      </c>
    </row>
    <row r="75" spans="1:56" x14ac:dyDescent="0.2">
      <c r="A75" s="49" t="s">
        <v>380</v>
      </c>
      <c r="B75" s="49" t="s">
        <v>47</v>
      </c>
      <c r="C75" s="49" t="s">
        <v>137</v>
      </c>
      <c r="D75" s="88">
        <v>26512.585039999994</v>
      </c>
      <c r="E75" s="88">
        <v>0</v>
      </c>
      <c r="F75" s="77">
        <f t="shared" si="11"/>
        <v>4.7153540243226419E-2</v>
      </c>
      <c r="G75" s="77">
        <f t="shared" si="11"/>
        <v>0</v>
      </c>
      <c r="H75" s="88">
        <v>26870.533273336987</v>
      </c>
      <c r="I75" s="88">
        <v>0</v>
      </c>
      <c r="K75" s="88">
        <v>0</v>
      </c>
      <c r="L75" s="88">
        <v>0</v>
      </c>
      <c r="M75" s="75">
        <f t="shared" si="12"/>
        <v>0</v>
      </c>
      <c r="N75" s="75">
        <f t="shared" si="12"/>
        <v>0</v>
      </c>
      <c r="O75" s="88">
        <v>0</v>
      </c>
      <c r="P75" s="88">
        <v>0</v>
      </c>
      <c r="T75" s="88"/>
      <c r="U75" s="88"/>
      <c r="Y75" s="88"/>
      <c r="Z75" s="88"/>
      <c r="AB75" s="88">
        <f t="shared" si="13"/>
        <v>26870.533273336987</v>
      </c>
      <c r="AC75" s="88">
        <f t="shared" si="13"/>
        <v>0</v>
      </c>
      <c r="AE75" s="88"/>
      <c r="AF75" s="88"/>
      <c r="AI75" s="88"/>
      <c r="AJ75" s="88"/>
      <c r="AL75" s="88">
        <v>3159</v>
      </c>
      <c r="AM75" s="88">
        <v>0</v>
      </c>
      <c r="AN75" s="75">
        <f>+AL75/(SUM($AL$75:$AM$78,$AL$25:$AM$25))</f>
        <v>0.28260869565217389</v>
      </c>
      <c r="AO75" s="75">
        <f t="shared" ref="AO75:AO78" si="17">+AM75/(SUM($AL$75:$AM$78,$AL$25:$AM$25))</f>
        <v>0</v>
      </c>
      <c r="AP75" s="111">
        <v>3289.1735217391301</v>
      </c>
      <c r="AQ75" s="111">
        <v>0</v>
      </c>
      <c r="AS75" s="111">
        <f t="shared" si="16"/>
        <v>3289.1735217391301</v>
      </c>
      <c r="AT75" s="111">
        <f t="shared" si="16"/>
        <v>0</v>
      </c>
      <c r="AV75" s="83">
        <f>+'Authorized Rev Requirement'!AD72</f>
        <v>6273.1436710102607</v>
      </c>
      <c r="AW75" s="83">
        <f>+'Authorized Rev Requirement'!AE72</f>
        <v>0</v>
      </c>
      <c r="AX75" s="83">
        <f>+'Authorized Rev Requirement'!AW72</f>
        <v>5529</v>
      </c>
      <c r="AY75" s="83">
        <f>+'Authorized Rev Requirement'!AX72</f>
        <v>0</v>
      </c>
      <c r="BA75" s="110">
        <f t="shared" si="14"/>
        <v>20597.389602326726</v>
      </c>
      <c r="BB75" s="110">
        <f t="shared" si="14"/>
        <v>0</v>
      </c>
      <c r="BC75" s="110">
        <f t="shared" si="15"/>
        <v>-2239.8264782608699</v>
      </c>
      <c r="BD75" s="110">
        <f t="shared" si="15"/>
        <v>0</v>
      </c>
    </row>
    <row r="76" spans="1:56" x14ac:dyDescent="0.2">
      <c r="A76" s="49" t="s">
        <v>380</v>
      </c>
      <c r="B76" s="49" t="s">
        <v>47</v>
      </c>
      <c r="C76" s="49" t="s">
        <v>137</v>
      </c>
      <c r="D76" s="88">
        <v>0</v>
      </c>
      <c r="E76" s="88">
        <v>0</v>
      </c>
      <c r="F76" s="77">
        <f t="shared" si="11"/>
        <v>0</v>
      </c>
      <c r="G76" s="77">
        <f t="shared" si="11"/>
        <v>0</v>
      </c>
      <c r="H76" s="88">
        <v>0</v>
      </c>
      <c r="I76" s="88">
        <v>0</v>
      </c>
      <c r="K76" s="88">
        <v>0</v>
      </c>
      <c r="L76" s="88">
        <v>0</v>
      </c>
      <c r="M76" s="75">
        <f t="shared" si="12"/>
        <v>0</v>
      </c>
      <c r="N76" s="75">
        <f t="shared" si="12"/>
        <v>0</v>
      </c>
      <c r="O76" s="88">
        <v>0</v>
      </c>
      <c r="P76" s="88">
        <v>0</v>
      </c>
      <c r="T76" s="88"/>
      <c r="U76" s="88"/>
      <c r="Y76" s="88"/>
      <c r="Z76" s="88"/>
      <c r="AB76" s="88">
        <f t="shared" si="13"/>
        <v>0</v>
      </c>
      <c r="AC76" s="88">
        <f t="shared" si="13"/>
        <v>0</v>
      </c>
      <c r="AE76" s="88"/>
      <c r="AF76" s="88"/>
      <c r="AI76" s="88"/>
      <c r="AJ76" s="88"/>
      <c r="AL76" s="88">
        <v>0</v>
      </c>
      <c r="AM76" s="88">
        <v>0</v>
      </c>
      <c r="AN76" s="75">
        <f t="shared" ref="AN76:AN78" si="18">+AL76/(SUM($AL$75:$AM$78,$AL$25:$AM$25))</f>
        <v>0</v>
      </c>
      <c r="AO76" s="75">
        <f t="shared" si="17"/>
        <v>0</v>
      </c>
      <c r="AP76" s="111">
        <v>0</v>
      </c>
      <c r="AQ76" s="111">
        <v>0</v>
      </c>
      <c r="AS76" s="111">
        <f t="shared" si="16"/>
        <v>0</v>
      </c>
      <c r="AT76" s="111">
        <f t="shared" si="16"/>
        <v>0</v>
      </c>
      <c r="AV76" s="83">
        <f>+'Authorized Rev Requirement'!AD73</f>
        <v>0</v>
      </c>
      <c r="AW76" s="83">
        <f>+'Authorized Rev Requirement'!AE73</f>
        <v>0</v>
      </c>
      <c r="AX76" s="83">
        <f>+'Authorized Rev Requirement'!AW73</f>
        <v>11934</v>
      </c>
      <c r="AY76" s="83">
        <f>+'Authorized Rev Requirement'!AX73</f>
        <v>0</v>
      </c>
      <c r="BA76" s="110">
        <f t="shared" si="14"/>
        <v>0</v>
      </c>
      <c r="BB76" s="110">
        <f t="shared" si="14"/>
        <v>0</v>
      </c>
      <c r="BC76" s="110">
        <f t="shared" si="15"/>
        <v>-11934</v>
      </c>
      <c r="BD76" s="110">
        <f t="shared" si="15"/>
        <v>0</v>
      </c>
    </row>
    <row r="77" spans="1:56" x14ac:dyDescent="0.2">
      <c r="A77" s="49" t="s">
        <v>380</v>
      </c>
      <c r="B77" s="49" t="s">
        <v>47</v>
      </c>
      <c r="C77" s="49" t="s">
        <v>137</v>
      </c>
      <c r="D77" s="88">
        <v>0</v>
      </c>
      <c r="E77" s="88">
        <v>0</v>
      </c>
      <c r="F77" s="77">
        <f t="shared" si="11"/>
        <v>0</v>
      </c>
      <c r="G77" s="77">
        <f t="shared" si="11"/>
        <v>0</v>
      </c>
      <c r="H77" s="88">
        <v>0</v>
      </c>
      <c r="I77" s="88">
        <v>0</v>
      </c>
      <c r="K77" s="88">
        <v>0</v>
      </c>
      <c r="L77" s="88">
        <v>0</v>
      </c>
      <c r="M77" s="75">
        <f t="shared" si="12"/>
        <v>0</v>
      </c>
      <c r="N77" s="75">
        <f t="shared" si="12"/>
        <v>0</v>
      </c>
      <c r="O77" s="88">
        <v>0</v>
      </c>
      <c r="P77" s="88">
        <v>0</v>
      </c>
      <c r="T77" s="88"/>
      <c r="U77" s="88"/>
      <c r="Y77" s="88"/>
      <c r="Z77" s="88"/>
      <c r="AB77" s="88">
        <f t="shared" si="13"/>
        <v>0</v>
      </c>
      <c r="AC77" s="88">
        <f t="shared" si="13"/>
        <v>0</v>
      </c>
      <c r="AE77" s="88"/>
      <c r="AF77" s="88"/>
      <c r="AI77" s="88"/>
      <c r="AJ77" s="88"/>
      <c r="AL77" s="88">
        <v>0</v>
      </c>
      <c r="AM77" s="88">
        <v>0</v>
      </c>
      <c r="AN77" s="75">
        <f t="shared" si="18"/>
        <v>0</v>
      </c>
      <c r="AO77" s="75">
        <f t="shared" si="17"/>
        <v>0</v>
      </c>
      <c r="AP77" s="111">
        <v>0</v>
      </c>
      <c r="AQ77" s="111">
        <v>0</v>
      </c>
      <c r="AS77" s="111">
        <f t="shared" si="16"/>
        <v>0</v>
      </c>
      <c r="AT77" s="111">
        <f t="shared" si="16"/>
        <v>0</v>
      </c>
      <c r="AV77" s="83">
        <f>+'Authorized Rev Requirement'!AD74</f>
        <v>0</v>
      </c>
      <c r="AW77" s="83">
        <f>+'Authorized Rev Requirement'!AE74</f>
        <v>0</v>
      </c>
      <c r="AX77" s="83">
        <f>+'Authorized Rev Requirement'!AW74</f>
        <v>0</v>
      </c>
      <c r="AY77" s="83">
        <f>+'Authorized Rev Requirement'!AX74</f>
        <v>0</v>
      </c>
      <c r="BA77" s="110">
        <f t="shared" si="14"/>
        <v>0</v>
      </c>
      <c r="BB77" s="110">
        <f t="shared" si="14"/>
        <v>0</v>
      </c>
      <c r="BC77" s="110">
        <f t="shared" si="15"/>
        <v>0</v>
      </c>
      <c r="BD77" s="110">
        <f t="shared" si="15"/>
        <v>0</v>
      </c>
    </row>
    <row r="78" spans="1:56" x14ac:dyDescent="0.2">
      <c r="A78" s="49" t="s">
        <v>123</v>
      </c>
      <c r="B78" s="49" t="s">
        <v>47</v>
      </c>
      <c r="C78" s="49" t="s">
        <v>124</v>
      </c>
      <c r="D78" s="88">
        <v>23919.784431938282</v>
      </c>
      <c r="E78" s="88">
        <v>3816.6153180617621</v>
      </c>
      <c r="F78" s="77">
        <f t="shared" si="11"/>
        <v>4.2542155588337259E-2</v>
      </c>
      <c r="G78" s="77">
        <f t="shared" si="11"/>
        <v>6.7879810181323509E-3</v>
      </c>
      <c r="H78" s="88">
        <v>24242.727086013558</v>
      </c>
      <c r="I78" s="88">
        <v>3868.143703859148</v>
      </c>
      <c r="K78" s="88">
        <v>0</v>
      </c>
      <c r="L78" s="88">
        <v>0</v>
      </c>
      <c r="M78" s="75">
        <f t="shared" si="12"/>
        <v>0</v>
      </c>
      <c r="N78" s="75">
        <f t="shared" si="12"/>
        <v>0</v>
      </c>
      <c r="O78" s="88">
        <v>0</v>
      </c>
      <c r="P78" s="88">
        <v>0</v>
      </c>
      <c r="T78" s="88"/>
      <c r="U78" s="88"/>
      <c r="Y78" s="88"/>
      <c r="Z78" s="88"/>
      <c r="AB78" s="88">
        <f t="shared" si="13"/>
        <v>24242.727086013558</v>
      </c>
      <c r="AC78" s="88">
        <f t="shared" si="13"/>
        <v>3868.143703859148</v>
      </c>
      <c r="AE78" s="88"/>
      <c r="AF78" s="88"/>
      <c r="AI78" s="88"/>
      <c r="AJ78" s="88"/>
      <c r="AL78" s="88">
        <v>6295</v>
      </c>
      <c r="AM78" s="88">
        <v>802</v>
      </c>
      <c r="AN78" s="75">
        <f t="shared" si="18"/>
        <v>0.56315977813562357</v>
      </c>
      <c r="AO78" s="75">
        <f t="shared" si="17"/>
        <v>7.1748076578994457E-2</v>
      </c>
      <c r="AP78" s="111">
        <v>6554.3992780461622</v>
      </c>
      <c r="AQ78" s="111">
        <v>835.04816854535693</v>
      </c>
      <c r="AS78" s="111">
        <f t="shared" si="16"/>
        <v>6554.3992780461622</v>
      </c>
      <c r="AT78" s="111">
        <f t="shared" si="16"/>
        <v>835.04816854535693</v>
      </c>
      <c r="AV78" s="83">
        <f>+'Authorized Rev Requirement'!AD75</f>
        <v>20045.262268750961</v>
      </c>
      <c r="AW78" s="83">
        <f>+'Authorized Rev Requirement'!AE75</f>
        <v>2902.3108202288086</v>
      </c>
      <c r="AX78" s="83">
        <f>+'Authorized Rev Requirement'!AW75</f>
        <v>6249</v>
      </c>
      <c r="AY78" s="83">
        <f>+'Authorized Rev Requirement'!AX75</f>
        <v>708</v>
      </c>
      <c r="BA78" s="110">
        <f t="shared" si="14"/>
        <v>4197.4648172625966</v>
      </c>
      <c r="BB78" s="110">
        <f t="shared" si="14"/>
        <v>965.83288363033944</v>
      </c>
      <c r="BC78" s="110">
        <f t="shared" si="15"/>
        <v>305.39927804616218</v>
      </c>
      <c r="BD78" s="110">
        <f t="shared" si="15"/>
        <v>127.04816854535693</v>
      </c>
    </row>
    <row r="79" spans="1:56" x14ac:dyDescent="0.2">
      <c r="A79" s="49" t="s">
        <v>381</v>
      </c>
      <c r="B79" s="49" t="s">
        <v>47</v>
      </c>
      <c r="C79" s="49" t="s">
        <v>382</v>
      </c>
      <c r="D79" s="88">
        <v>15167.73029</v>
      </c>
      <c r="E79" s="88">
        <v>0</v>
      </c>
      <c r="F79" s="77">
        <f t="shared" si="11"/>
        <v>2.6976327640208086E-2</v>
      </c>
      <c r="G79" s="77">
        <f t="shared" si="11"/>
        <v>0</v>
      </c>
      <c r="H79" s="88">
        <v>15372.510859410575</v>
      </c>
      <c r="I79" s="88">
        <v>0</v>
      </c>
      <c r="K79" s="88">
        <v>4819</v>
      </c>
      <c r="L79" s="88">
        <v>0</v>
      </c>
      <c r="M79" s="75">
        <f t="shared" si="12"/>
        <v>4.5268378830292895E-2</v>
      </c>
      <c r="N79" s="75">
        <f t="shared" si="12"/>
        <v>0</v>
      </c>
      <c r="O79" s="88">
        <v>5728.6483530551604</v>
      </c>
      <c r="P79" s="88">
        <v>0</v>
      </c>
      <c r="T79" s="88"/>
      <c r="U79" s="88"/>
      <c r="Y79" s="88"/>
      <c r="Z79" s="88"/>
      <c r="AB79" s="88">
        <f t="shared" si="13"/>
        <v>21101.159212465736</v>
      </c>
      <c r="AC79" s="88">
        <f t="shared" si="13"/>
        <v>0</v>
      </c>
      <c r="AE79" s="88"/>
      <c r="AF79" s="88"/>
      <c r="AI79" s="88"/>
      <c r="AJ79" s="88"/>
      <c r="AL79" s="88"/>
      <c r="AM79" s="88"/>
      <c r="AV79" s="83">
        <f>+'Authorized Rev Requirement'!AD76</f>
        <v>16930.293832434741</v>
      </c>
      <c r="AW79" s="83">
        <f>+'Authorized Rev Requirement'!AE76</f>
        <v>0</v>
      </c>
      <c r="AX79" s="83">
        <f>+'Authorized Rev Requirement'!AW76</f>
        <v>0</v>
      </c>
      <c r="AY79" s="83">
        <f>+'Authorized Rev Requirement'!AX76</f>
        <v>0</v>
      </c>
      <c r="BA79" s="110">
        <f t="shared" si="14"/>
        <v>4170.8653800309949</v>
      </c>
      <c r="BB79" s="110">
        <f t="shared" si="14"/>
        <v>0</v>
      </c>
      <c r="BC79" s="110">
        <f t="shared" si="15"/>
        <v>0</v>
      </c>
      <c r="BD79" s="110">
        <f t="shared" si="15"/>
        <v>0</v>
      </c>
    </row>
    <row r="80" spans="1:56" x14ac:dyDescent="0.2">
      <c r="A80" s="49" t="s">
        <v>383</v>
      </c>
      <c r="B80" s="49" t="s">
        <v>72</v>
      </c>
      <c r="C80" s="49" t="s">
        <v>133</v>
      </c>
      <c r="D80" s="88">
        <v>0</v>
      </c>
      <c r="E80" s="88">
        <v>0</v>
      </c>
      <c r="F80" s="77">
        <f t="shared" si="11"/>
        <v>0</v>
      </c>
      <c r="G80" s="77">
        <f t="shared" si="11"/>
        <v>0</v>
      </c>
      <c r="H80" s="88">
        <v>0</v>
      </c>
      <c r="I80" s="88">
        <v>0</v>
      </c>
      <c r="K80" s="88">
        <v>0</v>
      </c>
      <c r="L80" s="88">
        <v>0</v>
      </c>
      <c r="M80" s="75">
        <f t="shared" si="12"/>
        <v>0</v>
      </c>
      <c r="N80" s="75">
        <f t="shared" si="12"/>
        <v>0</v>
      </c>
      <c r="O80" s="88">
        <v>0</v>
      </c>
      <c r="P80" s="88">
        <v>0</v>
      </c>
      <c r="T80" s="88"/>
      <c r="U80" s="88"/>
      <c r="Y80" s="88"/>
      <c r="Z80" s="88"/>
      <c r="AB80" s="88">
        <f t="shared" si="13"/>
        <v>0</v>
      </c>
      <c r="AC80" s="88">
        <f t="shared" si="13"/>
        <v>0</v>
      </c>
      <c r="AE80" s="88"/>
      <c r="AF80" s="88"/>
      <c r="AI80" s="88"/>
      <c r="AJ80" s="88"/>
      <c r="AL80" s="88"/>
      <c r="AM80" s="88"/>
      <c r="AV80" s="83">
        <f>+'Authorized Rev Requirement'!AD77</f>
        <v>0</v>
      </c>
      <c r="AW80" s="83">
        <f>+'Authorized Rev Requirement'!AE77</f>
        <v>0</v>
      </c>
      <c r="AX80" s="83">
        <f>+'Authorized Rev Requirement'!AW77</f>
        <v>0</v>
      </c>
      <c r="AY80" s="83">
        <f>+'Authorized Rev Requirement'!AX77</f>
        <v>0</v>
      </c>
      <c r="BA80" s="110">
        <f t="shared" si="14"/>
        <v>0</v>
      </c>
      <c r="BB80" s="110">
        <f t="shared" si="14"/>
        <v>0</v>
      </c>
      <c r="BC80" s="110">
        <f t="shared" si="15"/>
        <v>0</v>
      </c>
      <c r="BD80" s="110">
        <f t="shared" si="15"/>
        <v>0</v>
      </c>
    </row>
    <row r="81" spans="1:56" x14ac:dyDescent="0.2">
      <c r="A81" s="49" t="s">
        <v>384</v>
      </c>
      <c r="B81" s="49" t="s">
        <v>72</v>
      </c>
      <c r="C81" s="49" t="s">
        <v>136</v>
      </c>
      <c r="D81" s="88">
        <v>0</v>
      </c>
      <c r="E81" s="88">
        <v>0</v>
      </c>
      <c r="F81" s="77">
        <f t="shared" si="11"/>
        <v>0</v>
      </c>
      <c r="G81" s="77">
        <f t="shared" si="11"/>
        <v>0</v>
      </c>
      <c r="H81" s="88">
        <v>0</v>
      </c>
      <c r="I81" s="88">
        <v>0</v>
      </c>
      <c r="K81" s="88">
        <v>0</v>
      </c>
      <c r="L81" s="88">
        <v>0</v>
      </c>
      <c r="M81" s="75">
        <f t="shared" si="12"/>
        <v>0</v>
      </c>
      <c r="N81" s="75">
        <f t="shared" si="12"/>
        <v>0</v>
      </c>
      <c r="O81" s="88">
        <v>0</v>
      </c>
      <c r="P81" s="88">
        <v>0</v>
      </c>
      <c r="T81" s="88"/>
      <c r="U81" s="88"/>
      <c r="Y81" s="88"/>
      <c r="Z81" s="88"/>
      <c r="AB81" s="88">
        <f t="shared" si="13"/>
        <v>0</v>
      </c>
      <c r="AC81" s="88">
        <f t="shared" si="13"/>
        <v>0</v>
      </c>
      <c r="AE81" s="88"/>
      <c r="AF81" s="88"/>
      <c r="AI81" s="88"/>
      <c r="AJ81" s="88"/>
      <c r="AL81" s="88"/>
      <c r="AM81" s="88"/>
      <c r="AV81" s="83">
        <f>+'Authorized Rev Requirement'!AD78</f>
        <v>0</v>
      </c>
      <c r="AW81" s="83">
        <f>+'Authorized Rev Requirement'!AE78</f>
        <v>0</v>
      </c>
      <c r="AX81" s="83">
        <f>+'Authorized Rev Requirement'!AW78</f>
        <v>0</v>
      </c>
      <c r="AY81" s="83">
        <f>+'Authorized Rev Requirement'!AX78</f>
        <v>0</v>
      </c>
      <c r="BA81" s="110">
        <f t="shared" si="14"/>
        <v>0</v>
      </c>
      <c r="BB81" s="110">
        <f t="shared" si="14"/>
        <v>0</v>
      </c>
      <c r="BC81" s="110">
        <f t="shared" si="15"/>
        <v>0</v>
      </c>
      <c r="BD81" s="110">
        <f t="shared" si="15"/>
        <v>0</v>
      </c>
    </row>
    <row r="82" spans="1:56" x14ac:dyDescent="0.2">
      <c r="A82" s="49" t="s">
        <v>73</v>
      </c>
      <c r="B82" s="49" t="s">
        <v>72</v>
      </c>
      <c r="C82" s="49" t="s">
        <v>74</v>
      </c>
      <c r="D82" s="88">
        <v>0</v>
      </c>
      <c r="E82" s="88">
        <v>0</v>
      </c>
      <c r="F82" s="77">
        <f t="shared" si="11"/>
        <v>0</v>
      </c>
      <c r="G82" s="77">
        <f t="shared" si="11"/>
        <v>0</v>
      </c>
      <c r="H82" s="88">
        <v>0</v>
      </c>
      <c r="I82" s="88">
        <v>0</v>
      </c>
      <c r="K82" s="88">
        <v>0</v>
      </c>
      <c r="L82" s="88">
        <v>0</v>
      </c>
      <c r="M82" s="75">
        <f t="shared" si="12"/>
        <v>0</v>
      </c>
      <c r="N82" s="75">
        <f t="shared" si="12"/>
        <v>0</v>
      </c>
      <c r="O82" s="88">
        <v>0</v>
      </c>
      <c r="P82" s="88">
        <v>0</v>
      </c>
      <c r="T82" s="88"/>
      <c r="U82" s="88"/>
      <c r="Y82" s="88"/>
      <c r="Z82" s="88"/>
      <c r="AB82" s="88">
        <f t="shared" si="13"/>
        <v>0</v>
      </c>
      <c r="AC82" s="88">
        <f t="shared" si="13"/>
        <v>0</v>
      </c>
      <c r="AE82" s="88"/>
      <c r="AF82" s="88"/>
      <c r="AI82" s="88"/>
      <c r="AJ82" s="88"/>
      <c r="AL82" s="88"/>
      <c r="AM82" s="88"/>
      <c r="AV82" s="83">
        <f>+'Authorized Rev Requirement'!AD79</f>
        <v>0</v>
      </c>
      <c r="AW82" s="83">
        <f>+'Authorized Rev Requirement'!AE79</f>
        <v>0</v>
      </c>
      <c r="AX82" s="83">
        <f>+'Authorized Rev Requirement'!AW79</f>
        <v>0</v>
      </c>
      <c r="AY82" s="83">
        <f>+'Authorized Rev Requirement'!AX79</f>
        <v>0</v>
      </c>
      <c r="BA82" s="110">
        <f t="shared" si="14"/>
        <v>0</v>
      </c>
      <c r="BB82" s="110">
        <f t="shared" si="14"/>
        <v>0</v>
      </c>
      <c r="BC82" s="110">
        <f t="shared" si="15"/>
        <v>0</v>
      </c>
      <c r="BD82" s="110">
        <f t="shared" si="15"/>
        <v>0</v>
      </c>
    </row>
    <row r="83" spans="1:56" x14ac:dyDescent="0.2">
      <c r="A83" s="49" t="s">
        <v>73</v>
      </c>
      <c r="B83" s="49" t="s">
        <v>72</v>
      </c>
      <c r="C83" s="49" t="s">
        <v>74</v>
      </c>
      <c r="D83" s="88">
        <v>0</v>
      </c>
      <c r="E83" s="88">
        <v>0</v>
      </c>
      <c r="F83" s="77">
        <f t="shared" si="11"/>
        <v>0</v>
      </c>
      <c r="G83" s="77">
        <f t="shared" si="11"/>
        <v>0</v>
      </c>
      <c r="H83" s="88">
        <v>0</v>
      </c>
      <c r="I83" s="88">
        <v>0</v>
      </c>
      <c r="K83" s="88">
        <v>0</v>
      </c>
      <c r="L83" s="88">
        <v>0</v>
      </c>
      <c r="M83" s="75">
        <f t="shared" si="12"/>
        <v>0</v>
      </c>
      <c r="N83" s="75">
        <f t="shared" si="12"/>
        <v>0</v>
      </c>
      <c r="O83" s="88">
        <v>0</v>
      </c>
      <c r="P83" s="88">
        <v>0</v>
      </c>
      <c r="T83" s="88"/>
      <c r="U83" s="88"/>
      <c r="Y83" s="88"/>
      <c r="Z83" s="88"/>
      <c r="AB83" s="88">
        <f t="shared" si="13"/>
        <v>0</v>
      </c>
      <c r="AC83" s="88">
        <f t="shared" si="13"/>
        <v>0</v>
      </c>
      <c r="AE83" s="88"/>
      <c r="AF83" s="88"/>
      <c r="AI83" s="88"/>
      <c r="AJ83" s="88"/>
      <c r="AL83" s="88"/>
      <c r="AM83" s="88"/>
      <c r="AV83" s="83">
        <f>+'Authorized Rev Requirement'!AD80</f>
        <v>0</v>
      </c>
      <c r="AW83" s="83">
        <f>+'Authorized Rev Requirement'!AE80</f>
        <v>0</v>
      </c>
      <c r="AX83" s="83">
        <f>+'Authorized Rev Requirement'!AW80</f>
        <v>0</v>
      </c>
      <c r="AY83" s="83">
        <f>+'Authorized Rev Requirement'!AX80</f>
        <v>0</v>
      </c>
      <c r="BA83" s="110">
        <f t="shared" si="14"/>
        <v>0</v>
      </c>
      <c r="BB83" s="110">
        <f t="shared" si="14"/>
        <v>0</v>
      </c>
      <c r="BC83" s="110">
        <f t="shared" si="15"/>
        <v>0</v>
      </c>
      <c r="BD83" s="110">
        <f t="shared" si="15"/>
        <v>0</v>
      </c>
    </row>
    <row r="84" spans="1:56" x14ac:dyDescent="0.2">
      <c r="A84" s="49" t="s">
        <v>385</v>
      </c>
      <c r="B84" s="49" t="s">
        <v>72</v>
      </c>
      <c r="C84" s="49" t="s">
        <v>386</v>
      </c>
      <c r="D84" s="88">
        <v>0</v>
      </c>
      <c r="E84" s="88">
        <v>0</v>
      </c>
      <c r="F84" s="77">
        <f t="shared" si="11"/>
        <v>0</v>
      </c>
      <c r="G84" s="77">
        <f t="shared" si="11"/>
        <v>0</v>
      </c>
      <c r="H84" s="88">
        <v>0</v>
      </c>
      <c r="I84" s="88">
        <v>0</v>
      </c>
      <c r="K84" s="88">
        <v>0</v>
      </c>
      <c r="L84" s="88">
        <v>0</v>
      </c>
      <c r="M84" s="75">
        <f t="shared" si="12"/>
        <v>0</v>
      </c>
      <c r="N84" s="75">
        <f t="shared" si="12"/>
        <v>0</v>
      </c>
      <c r="O84" s="88">
        <v>0</v>
      </c>
      <c r="P84" s="88">
        <v>0</v>
      </c>
      <c r="T84" s="88"/>
      <c r="U84" s="88"/>
      <c r="Y84" s="88"/>
      <c r="Z84" s="88"/>
      <c r="AB84" s="88">
        <f t="shared" si="13"/>
        <v>0</v>
      </c>
      <c r="AC84" s="88">
        <f t="shared" si="13"/>
        <v>0</v>
      </c>
      <c r="AE84" s="88"/>
      <c r="AF84" s="88"/>
      <c r="AI84" s="88"/>
      <c r="AJ84" s="88"/>
      <c r="AL84" s="88"/>
      <c r="AM84" s="88"/>
      <c r="AV84" s="83">
        <f>+'Authorized Rev Requirement'!AD81</f>
        <v>0</v>
      </c>
      <c r="AW84" s="83">
        <f>+'Authorized Rev Requirement'!AE81</f>
        <v>0</v>
      </c>
      <c r="AX84" s="83">
        <f>+'Authorized Rev Requirement'!AW81</f>
        <v>0</v>
      </c>
      <c r="AY84" s="83">
        <f>+'Authorized Rev Requirement'!AX81</f>
        <v>0</v>
      </c>
      <c r="BA84" s="110">
        <f t="shared" si="14"/>
        <v>0</v>
      </c>
      <c r="BB84" s="110">
        <f t="shared" si="14"/>
        <v>0</v>
      </c>
      <c r="BC84" s="110">
        <f t="shared" si="15"/>
        <v>0</v>
      </c>
      <c r="BD84" s="110">
        <f t="shared" si="15"/>
        <v>0</v>
      </c>
    </row>
    <row r="85" spans="1:56" x14ac:dyDescent="0.2">
      <c r="A85" s="49" t="s">
        <v>387</v>
      </c>
      <c r="B85" s="49" t="s">
        <v>388</v>
      </c>
      <c r="C85" s="49" t="s">
        <v>389</v>
      </c>
      <c r="D85" s="88">
        <v>0</v>
      </c>
      <c r="E85" s="88">
        <v>0</v>
      </c>
      <c r="F85" s="77">
        <f t="shared" si="11"/>
        <v>0</v>
      </c>
      <c r="G85" s="77">
        <f t="shared" si="11"/>
        <v>0</v>
      </c>
      <c r="H85" s="88">
        <v>0</v>
      </c>
      <c r="I85" s="88">
        <v>0</v>
      </c>
      <c r="K85" s="88">
        <v>0</v>
      </c>
      <c r="L85" s="88">
        <v>0</v>
      </c>
      <c r="M85" s="75">
        <f t="shared" si="12"/>
        <v>0</v>
      </c>
      <c r="N85" s="75">
        <f t="shared" si="12"/>
        <v>0</v>
      </c>
      <c r="O85" s="88">
        <v>0</v>
      </c>
      <c r="P85" s="88">
        <v>0</v>
      </c>
      <c r="T85" s="88"/>
      <c r="U85" s="88"/>
      <c r="Y85" s="88"/>
      <c r="Z85" s="88"/>
      <c r="AB85" s="88">
        <f t="shared" si="13"/>
        <v>0</v>
      </c>
      <c r="AC85" s="88">
        <f t="shared" si="13"/>
        <v>0</v>
      </c>
      <c r="AE85" s="88"/>
      <c r="AF85" s="88"/>
      <c r="AI85" s="88"/>
      <c r="AJ85" s="88"/>
      <c r="AL85" s="88"/>
      <c r="AM85" s="88"/>
      <c r="AV85" s="83">
        <f>+'Authorized Rev Requirement'!AD82</f>
        <v>0</v>
      </c>
      <c r="AW85" s="83">
        <f>+'Authorized Rev Requirement'!AE82</f>
        <v>0</v>
      </c>
      <c r="AX85" s="83">
        <f>+'Authorized Rev Requirement'!AW82</f>
        <v>0</v>
      </c>
      <c r="AY85" s="83">
        <f>+'Authorized Rev Requirement'!AX82</f>
        <v>0</v>
      </c>
      <c r="BA85" s="110">
        <f t="shared" si="14"/>
        <v>0</v>
      </c>
      <c r="BB85" s="110">
        <f t="shared" si="14"/>
        <v>0</v>
      </c>
      <c r="BC85" s="110">
        <f t="shared" si="15"/>
        <v>0</v>
      </c>
      <c r="BD85" s="110">
        <f t="shared" si="15"/>
        <v>0</v>
      </c>
    </row>
    <row r="86" spans="1:56" x14ac:dyDescent="0.2">
      <c r="A86" s="49" t="s">
        <v>390</v>
      </c>
      <c r="B86" s="49" t="s">
        <v>391</v>
      </c>
      <c r="C86" s="49" t="s">
        <v>143</v>
      </c>
      <c r="D86" s="88">
        <v>0</v>
      </c>
      <c r="E86" s="88">
        <v>0</v>
      </c>
      <c r="F86" s="77">
        <f t="shared" si="11"/>
        <v>0</v>
      </c>
      <c r="G86" s="77">
        <f t="shared" si="11"/>
        <v>0</v>
      </c>
      <c r="H86" s="88">
        <v>0</v>
      </c>
      <c r="I86" s="88">
        <v>0</v>
      </c>
      <c r="K86" s="88">
        <v>0</v>
      </c>
      <c r="L86" s="88">
        <v>0</v>
      </c>
      <c r="M86" s="75">
        <f t="shared" si="12"/>
        <v>0</v>
      </c>
      <c r="N86" s="75">
        <f t="shared" si="12"/>
        <v>0</v>
      </c>
      <c r="O86" s="88">
        <v>0</v>
      </c>
      <c r="P86" s="88">
        <v>0</v>
      </c>
      <c r="T86" s="88"/>
      <c r="U86" s="88"/>
      <c r="Y86" s="88"/>
      <c r="Z86" s="88"/>
      <c r="AB86" s="88">
        <f t="shared" si="13"/>
        <v>0</v>
      </c>
      <c r="AC86" s="88">
        <f t="shared" si="13"/>
        <v>0</v>
      </c>
      <c r="AE86" s="88"/>
      <c r="AF86" s="88"/>
      <c r="AI86" s="88"/>
      <c r="AJ86" s="88"/>
      <c r="AL86" s="88"/>
      <c r="AM86" s="88"/>
      <c r="AV86" s="83">
        <f>+'Authorized Rev Requirement'!AD83</f>
        <v>0</v>
      </c>
      <c r="AW86" s="83">
        <f>+'Authorized Rev Requirement'!AE83</f>
        <v>0</v>
      </c>
      <c r="AX86" s="83">
        <f>+'Authorized Rev Requirement'!AW83</f>
        <v>0</v>
      </c>
      <c r="AY86" s="83">
        <f>+'Authorized Rev Requirement'!AX83</f>
        <v>0</v>
      </c>
      <c r="BA86" s="110">
        <f t="shared" si="14"/>
        <v>0</v>
      </c>
      <c r="BB86" s="110">
        <f t="shared" si="14"/>
        <v>0</v>
      </c>
      <c r="BC86" s="110">
        <f t="shared" si="15"/>
        <v>0</v>
      </c>
      <c r="BD86" s="110">
        <f t="shared" si="15"/>
        <v>0</v>
      </c>
    </row>
    <row r="87" spans="1:56" x14ac:dyDescent="0.2">
      <c r="A87" s="49" t="s">
        <v>390</v>
      </c>
      <c r="B87" s="49" t="s">
        <v>391</v>
      </c>
      <c r="C87" s="49" t="s">
        <v>143</v>
      </c>
      <c r="D87" s="88">
        <v>0</v>
      </c>
      <c r="E87" s="88">
        <v>0</v>
      </c>
      <c r="F87" s="77">
        <f t="shared" si="11"/>
        <v>0</v>
      </c>
      <c r="G87" s="77">
        <f t="shared" si="11"/>
        <v>0</v>
      </c>
      <c r="H87" s="88">
        <v>0</v>
      </c>
      <c r="I87" s="88">
        <v>0</v>
      </c>
      <c r="K87" s="88">
        <v>0</v>
      </c>
      <c r="L87" s="88">
        <v>0</v>
      </c>
      <c r="M87" s="75">
        <f t="shared" si="12"/>
        <v>0</v>
      </c>
      <c r="N87" s="75">
        <f t="shared" si="12"/>
        <v>0</v>
      </c>
      <c r="O87" s="88">
        <v>0</v>
      </c>
      <c r="P87" s="88">
        <v>0</v>
      </c>
      <c r="T87" s="88"/>
      <c r="U87" s="88"/>
      <c r="Y87" s="88"/>
      <c r="Z87" s="88"/>
      <c r="AB87" s="88">
        <f t="shared" si="13"/>
        <v>0</v>
      </c>
      <c r="AC87" s="88">
        <f t="shared" si="13"/>
        <v>0</v>
      </c>
      <c r="AE87" s="88"/>
      <c r="AF87" s="88"/>
      <c r="AI87" s="88"/>
      <c r="AJ87" s="88"/>
      <c r="AL87" s="88"/>
      <c r="AM87" s="88"/>
      <c r="AV87" s="83">
        <f>+'Authorized Rev Requirement'!AD84</f>
        <v>0</v>
      </c>
      <c r="AW87" s="83">
        <f>+'Authorized Rev Requirement'!AE84</f>
        <v>0</v>
      </c>
      <c r="AX87" s="83">
        <f>+'Authorized Rev Requirement'!AW84</f>
        <v>0</v>
      </c>
      <c r="AY87" s="83">
        <f>+'Authorized Rev Requirement'!AX84</f>
        <v>0</v>
      </c>
      <c r="BA87" s="110">
        <f t="shared" si="14"/>
        <v>0</v>
      </c>
      <c r="BB87" s="110">
        <f t="shared" si="14"/>
        <v>0</v>
      </c>
      <c r="BC87" s="110">
        <f t="shared" si="15"/>
        <v>0</v>
      </c>
      <c r="BD87" s="110">
        <f t="shared" si="15"/>
        <v>0</v>
      </c>
    </row>
    <row r="88" spans="1:56" x14ac:dyDescent="0.2">
      <c r="A88" s="49" t="s">
        <v>390</v>
      </c>
      <c r="B88" s="49" t="s">
        <v>391</v>
      </c>
      <c r="C88" s="49" t="s">
        <v>143</v>
      </c>
      <c r="D88" s="88">
        <v>1320.9410200000011</v>
      </c>
      <c r="E88" s="88">
        <v>0</v>
      </c>
      <c r="F88" s="77">
        <f t="shared" si="11"/>
        <v>2.3493388310315672E-3</v>
      </c>
      <c r="G88" s="77">
        <f t="shared" si="11"/>
        <v>0</v>
      </c>
      <c r="H88" s="88">
        <v>1338.7751355243079</v>
      </c>
      <c r="I88" s="88">
        <v>0</v>
      </c>
      <c r="K88" s="88">
        <v>1284</v>
      </c>
      <c r="L88" s="88">
        <v>0</v>
      </c>
      <c r="M88" s="75">
        <f t="shared" si="12"/>
        <v>1.2061547710748305E-2</v>
      </c>
      <c r="N88" s="75">
        <f t="shared" si="12"/>
        <v>0</v>
      </c>
      <c r="O88" s="88">
        <v>1526.3715470684429</v>
      </c>
      <c r="P88" s="88">
        <v>0</v>
      </c>
      <c r="T88" s="88"/>
      <c r="U88" s="88"/>
      <c r="Y88" s="88"/>
      <c r="Z88" s="88"/>
      <c r="AB88" s="88">
        <f t="shared" si="13"/>
        <v>2865.1466825927509</v>
      </c>
      <c r="AC88" s="88">
        <f t="shared" si="13"/>
        <v>0</v>
      </c>
      <c r="AE88" s="88"/>
      <c r="AF88" s="88"/>
      <c r="AI88" s="88"/>
      <c r="AJ88" s="88"/>
      <c r="AL88" s="88"/>
      <c r="AM88" s="88"/>
      <c r="AV88" s="83">
        <f>+'Authorized Rev Requirement'!AD85</f>
        <v>3765.5158698351347</v>
      </c>
      <c r="AW88" s="83">
        <f>+'Authorized Rev Requirement'!AE85</f>
        <v>0</v>
      </c>
      <c r="AX88" s="83">
        <f>+'Authorized Rev Requirement'!AW85</f>
        <v>0</v>
      </c>
      <c r="AY88" s="83">
        <f>+'Authorized Rev Requirement'!AX85</f>
        <v>0</v>
      </c>
      <c r="BA88" s="110">
        <f t="shared" si="14"/>
        <v>-900.36918724238376</v>
      </c>
      <c r="BB88" s="110">
        <f t="shared" si="14"/>
        <v>0</v>
      </c>
      <c r="BC88" s="110">
        <f t="shared" si="15"/>
        <v>0</v>
      </c>
      <c r="BD88" s="110">
        <f t="shared" si="15"/>
        <v>0</v>
      </c>
    </row>
    <row r="89" spans="1:56" x14ac:dyDescent="0.2">
      <c r="A89" s="49" t="s">
        <v>390</v>
      </c>
      <c r="B89" s="49" t="s">
        <v>391</v>
      </c>
      <c r="C89" s="49" t="s">
        <v>143</v>
      </c>
      <c r="D89" s="88">
        <v>0</v>
      </c>
      <c r="E89" s="88">
        <v>0</v>
      </c>
      <c r="F89" s="77">
        <f t="shared" si="11"/>
        <v>0</v>
      </c>
      <c r="G89" s="77">
        <f t="shared" si="11"/>
        <v>0</v>
      </c>
      <c r="H89" s="88">
        <v>0</v>
      </c>
      <c r="I89" s="88">
        <v>0</v>
      </c>
      <c r="K89" s="88">
        <v>0</v>
      </c>
      <c r="L89" s="88">
        <v>0</v>
      </c>
      <c r="M89" s="75">
        <f t="shared" si="12"/>
        <v>0</v>
      </c>
      <c r="N89" s="75">
        <f t="shared" si="12"/>
        <v>0</v>
      </c>
      <c r="O89" s="88">
        <v>0</v>
      </c>
      <c r="P89" s="88">
        <v>0</v>
      </c>
      <c r="T89" s="88"/>
      <c r="U89" s="88"/>
      <c r="Y89" s="88"/>
      <c r="Z89" s="88"/>
      <c r="AB89" s="88">
        <f t="shared" si="13"/>
        <v>0</v>
      </c>
      <c r="AC89" s="88">
        <f t="shared" si="13"/>
        <v>0</v>
      </c>
      <c r="AE89" s="88"/>
      <c r="AF89" s="88"/>
      <c r="AI89" s="88"/>
      <c r="AJ89" s="88"/>
      <c r="AL89" s="88"/>
      <c r="AM89" s="88"/>
      <c r="AV89" s="83">
        <f>+'Authorized Rev Requirement'!AD86</f>
        <v>0</v>
      </c>
      <c r="AW89" s="83">
        <f>+'Authorized Rev Requirement'!AE86</f>
        <v>0</v>
      </c>
      <c r="AX89" s="83">
        <f>+'Authorized Rev Requirement'!AW86</f>
        <v>0</v>
      </c>
      <c r="AY89" s="83">
        <f>+'Authorized Rev Requirement'!AX86</f>
        <v>0</v>
      </c>
      <c r="BA89" s="110">
        <f t="shared" si="14"/>
        <v>0</v>
      </c>
      <c r="BB89" s="110">
        <f t="shared" si="14"/>
        <v>0</v>
      </c>
      <c r="BC89" s="110">
        <f t="shared" si="15"/>
        <v>0</v>
      </c>
      <c r="BD89" s="110">
        <f t="shared" si="15"/>
        <v>0</v>
      </c>
    </row>
    <row r="90" spans="1:56" x14ac:dyDescent="0.2">
      <c r="A90" s="49" t="s">
        <v>390</v>
      </c>
      <c r="B90" s="49" t="s">
        <v>391</v>
      </c>
      <c r="C90" s="49" t="s">
        <v>143</v>
      </c>
      <c r="D90" s="88">
        <v>1760</v>
      </c>
      <c r="E90" s="88">
        <v>0</v>
      </c>
      <c r="F90" s="77">
        <f t="shared" si="11"/>
        <v>3.1302202596566763E-3</v>
      </c>
      <c r="G90" s="77">
        <f t="shared" si="11"/>
        <v>0</v>
      </c>
      <c r="H90" s="88">
        <v>1783.7618809981234</v>
      </c>
      <c r="I90" s="88">
        <v>0</v>
      </c>
      <c r="K90" s="88">
        <v>0</v>
      </c>
      <c r="L90" s="88">
        <v>0</v>
      </c>
      <c r="M90" s="75">
        <f t="shared" si="12"/>
        <v>0</v>
      </c>
      <c r="N90" s="75">
        <f t="shared" si="12"/>
        <v>0</v>
      </c>
      <c r="O90" s="88">
        <v>0</v>
      </c>
      <c r="P90" s="88">
        <v>0</v>
      </c>
      <c r="T90" s="88"/>
      <c r="U90" s="88"/>
      <c r="Y90" s="88"/>
      <c r="Z90" s="88"/>
      <c r="AB90" s="88">
        <f t="shared" si="13"/>
        <v>1783.7618809981234</v>
      </c>
      <c r="AC90" s="88">
        <f t="shared" si="13"/>
        <v>0</v>
      </c>
      <c r="AE90" s="88"/>
      <c r="AF90" s="88"/>
      <c r="AI90" s="88"/>
      <c r="AJ90" s="88"/>
      <c r="AL90" s="88"/>
      <c r="AM90" s="88"/>
      <c r="AV90" s="83">
        <f>+'Authorized Rev Requirement'!AD87</f>
        <v>832.98390235071099</v>
      </c>
      <c r="AW90" s="83">
        <f>+'Authorized Rev Requirement'!AE87</f>
        <v>0</v>
      </c>
      <c r="AX90" s="83">
        <f>+'Authorized Rev Requirement'!AW87</f>
        <v>0</v>
      </c>
      <c r="AY90" s="83">
        <f>+'Authorized Rev Requirement'!AX87</f>
        <v>0</v>
      </c>
      <c r="BA90" s="110">
        <f t="shared" si="14"/>
        <v>950.7779786474124</v>
      </c>
      <c r="BB90" s="110">
        <f t="shared" si="14"/>
        <v>0</v>
      </c>
      <c r="BC90" s="110">
        <f t="shared" si="15"/>
        <v>0</v>
      </c>
      <c r="BD90" s="110">
        <f t="shared" si="15"/>
        <v>0</v>
      </c>
    </row>
    <row r="91" spans="1:56" x14ac:dyDescent="0.2">
      <c r="A91" s="49" t="s">
        <v>390</v>
      </c>
      <c r="B91" s="49" t="s">
        <v>391</v>
      </c>
      <c r="C91" s="49" t="s">
        <v>143</v>
      </c>
      <c r="D91" s="88">
        <v>0</v>
      </c>
      <c r="E91" s="88">
        <v>0</v>
      </c>
      <c r="F91" s="77">
        <f t="shared" si="11"/>
        <v>0</v>
      </c>
      <c r="G91" s="77">
        <f t="shared" si="11"/>
        <v>0</v>
      </c>
      <c r="H91" s="88">
        <v>0</v>
      </c>
      <c r="I91" s="88">
        <v>0</v>
      </c>
      <c r="K91" s="88">
        <v>0</v>
      </c>
      <c r="L91" s="88">
        <v>0</v>
      </c>
      <c r="M91" s="75">
        <f t="shared" si="12"/>
        <v>0</v>
      </c>
      <c r="N91" s="75">
        <f t="shared" si="12"/>
        <v>0</v>
      </c>
      <c r="O91" s="88">
        <v>0</v>
      </c>
      <c r="P91" s="88">
        <v>0</v>
      </c>
      <c r="T91" s="88"/>
      <c r="U91" s="88"/>
      <c r="Y91" s="88"/>
      <c r="Z91" s="88"/>
      <c r="AB91" s="88">
        <f t="shared" si="13"/>
        <v>0</v>
      </c>
      <c r="AC91" s="88">
        <f t="shared" si="13"/>
        <v>0</v>
      </c>
      <c r="AE91" s="88"/>
      <c r="AF91" s="88"/>
      <c r="AI91" s="88"/>
      <c r="AJ91" s="88"/>
      <c r="AL91" s="88"/>
      <c r="AM91" s="88"/>
      <c r="AV91" s="83">
        <f>+'Authorized Rev Requirement'!AD88</f>
        <v>0</v>
      </c>
      <c r="AW91" s="83">
        <f>+'Authorized Rev Requirement'!AE88</f>
        <v>0</v>
      </c>
      <c r="AX91" s="83">
        <f>+'Authorized Rev Requirement'!AW88</f>
        <v>0</v>
      </c>
      <c r="AY91" s="83">
        <f>+'Authorized Rev Requirement'!AX88</f>
        <v>0</v>
      </c>
      <c r="BA91" s="110">
        <f t="shared" si="14"/>
        <v>0</v>
      </c>
      <c r="BB91" s="110">
        <f t="shared" si="14"/>
        <v>0</v>
      </c>
      <c r="BC91" s="110">
        <f t="shared" si="15"/>
        <v>0</v>
      </c>
      <c r="BD91" s="110">
        <f t="shared" si="15"/>
        <v>0</v>
      </c>
    </row>
    <row r="92" spans="1:56" x14ac:dyDescent="0.2">
      <c r="A92" s="49" t="s">
        <v>390</v>
      </c>
      <c r="B92" s="49" t="s">
        <v>391</v>
      </c>
      <c r="C92" s="49" t="s">
        <v>143</v>
      </c>
      <c r="D92" s="88">
        <v>0</v>
      </c>
      <c r="E92" s="88">
        <v>0</v>
      </c>
      <c r="F92" s="77">
        <f t="shared" si="11"/>
        <v>0</v>
      </c>
      <c r="G92" s="77">
        <f t="shared" si="11"/>
        <v>0</v>
      </c>
      <c r="H92" s="88">
        <v>0</v>
      </c>
      <c r="I92" s="88">
        <v>0</v>
      </c>
      <c r="K92" s="88">
        <v>0</v>
      </c>
      <c r="L92" s="88">
        <v>0</v>
      </c>
      <c r="M92" s="75">
        <f t="shared" si="12"/>
        <v>0</v>
      </c>
      <c r="N92" s="75">
        <f t="shared" si="12"/>
        <v>0</v>
      </c>
      <c r="O92" s="88">
        <v>0</v>
      </c>
      <c r="P92" s="88">
        <v>0</v>
      </c>
      <c r="T92" s="88"/>
      <c r="U92" s="88"/>
      <c r="Y92" s="88"/>
      <c r="Z92" s="88"/>
      <c r="AB92" s="88">
        <f t="shared" si="13"/>
        <v>0</v>
      </c>
      <c r="AC92" s="88">
        <f t="shared" si="13"/>
        <v>0</v>
      </c>
      <c r="AE92" s="88"/>
      <c r="AF92" s="88"/>
      <c r="AI92" s="88"/>
      <c r="AJ92" s="88"/>
      <c r="AL92" s="88"/>
      <c r="AM92" s="88"/>
      <c r="AV92" s="83">
        <f>+'Authorized Rev Requirement'!AD89</f>
        <v>0</v>
      </c>
      <c r="AW92" s="83">
        <f>+'Authorized Rev Requirement'!AE89</f>
        <v>0</v>
      </c>
      <c r="AX92" s="83">
        <f>+'Authorized Rev Requirement'!AW89</f>
        <v>0</v>
      </c>
      <c r="AY92" s="83">
        <f>+'Authorized Rev Requirement'!AX89</f>
        <v>0</v>
      </c>
      <c r="BA92" s="110">
        <f t="shared" si="14"/>
        <v>0</v>
      </c>
      <c r="BB92" s="110">
        <f t="shared" si="14"/>
        <v>0</v>
      </c>
      <c r="BC92" s="110">
        <f t="shared" si="15"/>
        <v>0</v>
      </c>
      <c r="BD92" s="110">
        <f t="shared" si="15"/>
        <v>0</v>
      </c>
    </row>
    <row r="93" spans="1:56" x14ac:dyDescent="0.2">
      <c r="A93" s="49" t="s">
        <v>392</v>
      </c>
      <c r="B93" s="49" t="s">
        <v>391</v>
      </c>
      <c r="C93" s="49" t="s">
        <v>393</v>
      </c>
      <c r="D93" s="88">
        <v>0</v>
      </c>
      <c r="E93" s="88">
        <v>0</v>
      </c>
      <c r="F93" s="77">
        <f t="shared" si="11"/>
        <v>0</v>
      </c>
      <c r="G93" s="77">
        <f t="shared" si="11"/>
        <v>0</v>
      </c>
      <c r="H93" s="88">
        <v>0</v>
      </c>
      <c r="I93" s="88">
        <v>0</v>
      </c>
      <c r="K93" s="88">
        <v>0</v>
      </c>
      <c r="L93" s="88">
        <v>0</v>
      </c>
      <c r="M93" s="75">
        <f t="shared" si="12"/>
        <v>0</v>
      </c>
      <c r="N93" s="75">
        <f t="shared" si="12"/>
        <v>0</v>
      </c>
      <c r="O93" s="88">
        <v>0</v>
      </c>
      <c r="P93" s="88">
        <v>0</v>
      </c>
      <c r="T93" s="88"/>
      <c r="U93" s="88"/>
      <c r="Y93" s="88"/>
      <c r="Z93" s="88"/>
      <c r="AB93" s="88">
        <f t="shared" si="13"/>
        <v>0</v>
      </c>
      <c r="AC93" s="88">
        <f t="shared" si="13"/>
        <v>0</v>
      </c>
      <c r="AE93" s="88"/>
      <c r="AF93" s="88"/>
      <c r="AI93" s="88"/>
      <c r="AJ93" s="88"/>
      <c r="AL93" s="88"/>
      <c r="AM93" s="88"/>
      <c r="AV93" s="83">
        <f>+'Authorized Rev Requirement'!AD90</f>
        <v>0</v>
      </c>
      <c r="AW93" s="83">
        <f>+'Authorized Rev Requirement'!AE90</f>
        <v>0</v>
      </c>
      <c r="AX93" s="83">
        <f>+'Authorized Rev Requirement'!AW90</f>
        <v>0</v>
      </c>
      <c r="AY93" s="83">
        <f>+'Authorized Rev Requirement'!AX90</f>
        <v>0</v>
      </c>
      <c r="BA93" s="110">
        <f t="shared" si="14"/>
        <v>0</v>
      </c>
      <c r="BB93" s="110">
        <f t="shared" si="14"/>
        <v>0</v>
      </c>
      <c r="BC93" s="110">
        <f t="shared" si="15"/>
        <v>0</v>
      </c>
      <c r="BD93" s="110">
        <f t="shared" si="15"/>
        <v>0</v>
      </c>
    </row>
    <row r="94" spans="1:56" x14ac:dyDescent="0.2">
      <c r="A94" s="49" t="s">
        <v>394</v>
      </c>
      <c r="B94" s="49" t="s">
        <v>391</v>
      </c>
      <c r="C94" s="49" t="s">
        <v>144</v>
      </c>
      <c r="D94" s="88">
        <v>0</v>
      </c>
      <c r="E94" s="88">
        <v>0</v>
      </c>
      <c r="F94" s="77">
        <f t="shared" si="11"/>
        <v>0</v>
      </c>
      <c r="G94" s="77">
        <f t="shared" si="11"/>
        <v>0</v>
      </c>
      <c r="H94" s="88">
        <v>0</v>
      </c>
      <c r="I94" s="88">
        <v>0</v>
      </c>
      <c r="K94" s="88">
        <v>0</v>
      </c>
      <c r="L94" s="88">
        <v>0</v>
      </c>
      <c r="M94" s="75">
        <f t="shared" si="12"/>
        <v>0</v>
      </c>
      <c r="N94" s="75">
        <f t="shared" si="12"/>
        <v>0</v>
      </c>
      <c r="O94" s="88">
        <v>0</v>
      </c>
      <c r="P94" s="88">
        <v>0</v>
      </c>
      <c r="T94" s="88"/>
      <c r="U94" s="88"/>
      <c r="Y94" s="88"/>
      <c r="Z94" s="88"/>
      <c r="AB94" s="88">
        <f t="shared" si="13"/>
        <v>0</v>
      </c>
      <c r="AC94" s="88">
        <f t="shared" si="13"/>
        <v>0</v>
      </c>
      <c r="AE94" s="88"/>
      <c r="AF94" s="88"/>
      <c r="AI94" s="88"/>
      <c r="AJ94" s="88"/>
      <c r="AL94" s="88"/>
      <c r="AM94" s="88"/>
      <c r="AV94" s="83">
        <f>+'Authorized Rev Requirement'!AD91</f>
        <v>0</v>
      </c>
      <c r="AW94" s="83">
        <f>+'Authorized Rev Requirement'!AE91</f>
        <v>0</v>
      </c>
      <c r="AX94" s="83">
        <f>+'Authorized Rev Requirement'!AW91</f>
        <v>0</v>
      </c>
      <c r="AY94" s="83">
        <f>+'Authorized Rev Requirement'!AX91</f>
        <v>0</v>
      </c>
      <c r="BA94" s="110">
        <f t="shared" si="14"/>
        <v>0</v>
      </c>
      <c r="BB94" s="110">
        <f t="shared" si="14"/>
        <v>0</v>
      </c>
      <c r="BC94" s="110">
        <f t="shared" si="15"/>
        <v>0</v>
      </c>
      <c r="BD94" s="110">
        <f t="shared" si="15"/>
        <v>0</v>
      </c>
    </row>
    <row r="95" spans="1:56" x14ac:dyDescent="0.2">
      <c r="A95" s="49" t="s">
        <v>394</v>
      </c>
      <c r="B95" s="49" t="s">
        <v>391</v>
      </c>
      <c r="C95" s="49" t="s">
        <v>144</v>
      </c>
      <c r="D95" s="88">
        <v>0</v>
      </c>
      <c r="E95" s="88">
        <v>0</v>
      </c>
      <c r="F95" s="77">
        <f t="shared" si="11"/>
        <v>0</v>
      </c>
      <c r="G95" s="77">
        <f t="shared" si="11"/>
        <v>0</v>
      </c>
      <c r="H95" s="88">
        <v>0</v>
      </c>
      <c r="I95" s="88">
        <v>0</v>
      </c>
      <c r="K95" s="88">
        <v>0</v>
      </c>
      <c r="L95" s="88">
        <v>0</v>
      </c>
      <c r="M95" s="75">
        <f t="shared" si="12"/>
        <v>0</v>
      </c>
      <c r="N95" s="75">
        <f t="shared" si="12"/>
        <v>0</v>
      </c>
      <c r="O95" s="88">
        <v>0</v>
      </c>
      <c r="P95" s="88">
        <v>0</v>
      </c>
      <c r="T95" s="88"/>
      <c r="U95" s="88"/>
      <c r="Y95" s="88"/>
      <c r="Z95" s="88"/>
      <c r="AB95" s="88">
        <f t="shared" si="13"/>
        <v>0</v>
      </c>
      <c r="AC95" s="88">
        <f t="shared" si="13"/>
        <v>0</v>
      </c>
      <c r="AE95" s="88"/>
      <c r="AF95" s="88"/>
      <c r="AI95" s="88"/>
      <c r="AJ95" s="88"/>
      <c r="AL95" s="88"/>
      <c r="AM95" s="88"/>
      <c r="AV95" s="83">
        <f>+'Authorized Rev Requirement'!AD92</f>
        <v>0</v>
      </c>
      <c r="AW95" s="83">
        <f>+'Authorized Rev Requirement'!AE92</f>
        <v>0</v>
      </c>
      <c r="AX95" s="83">
        <f>+'Authorized Rev Requirement'!AW92</f>
        <v>0</v>
      </c>
      <c r="AY95" s="83">
        <f>+'Authorized Rev Requirement'!AX92</f>
        <v>0</v>
      </c>
      <c r="BA95" s="110">
        <f t="shared" si="14"/>
        <v>0</v>
      </c>
      <c r="BB95" s="110">
        <f t="shared" si="14"/>
        <v>0</v>
      </c>
      <c r="BC95" s="110">
        <f t="shared" si="15"/>
        <v>0</v>
      </c>
      <c r="BD95" s="110">
        <f t="shared" si="15"/>
        <v>0</v>
      </c>
    </row>
    <row r="96" spans="1:56" x14ac:dyDescent="0.2">
      <c r="A96" s="49" t="s">
        <v>394</v>
      </c>
      <c r="B96" s="49" t="s">
        <v>391</v>
      </c>
      <c r="C96" s="49" t="s">
        <v>144</v>
      </c>
      <c r="D96" s="88">
        <v>0</v>
      </c>
      <c r="E96" s="88">
        <v>0</v>
      </c>
      <c r="F96" s="77">
        <f t="shared" si="11"/>
        <v>0</v>
      </c>
      <c r="G96" s="77">
        <f t="shared" si="11"/>
        <v>0</v>
      </c>
      <c r="H96" s="88">
        <v>0</v>
      </c>
      <c r="I96" s="88">
        <v>0</v>
      </c>
      <c r="K96" s="88">
        <v>0</v>
      </c>
      <c r="L96" s="88">
        <v>0</v>
      </c>
      <c r="M96" s="75">
        <f t="shared" si="12"/>
        <v>0</v>
      </c>
      <c r="N96" s="75">
        <f t="shared" si="12"/>
        <v>0</v>
      </c>
      <c r="O96" s="88">
        <v>0</v>
      </c>
      <c r="P96" s="88">
        <v>0</v>
      </c>
      <c r="T96" s="88"/>
      <c r="U96" s="88"/>
      <c r="Y96" s="88"/>
      <c r="Z96" s="88"/>
      <c r="AB96" s="88">
        <f t="shared" si="13"/>
        <v>0</v>
      </c>
      <c r="AC96" s="88">
        <f t="shared" si="13"/>
        <v>0</v>
      </c>
      <c r="AE96" s="88"/>
      <c r="AF96" s="88"/>
      <c r="AI96" s="88"/>
      <c r="AJ96" s="88"/>
      <c r="AL96" s="88"/>
      <c r="AM96" s="88"/>
      <c r="AV96" s="83">
        <f>+'Authorized Rev Requirement'!AD93</f>
        <v>0</v>
      </c>
      <c r="AW96" s="83">
        <f>+'Authorized Rev Requirement'!AE93</f>
        <v>0</v>
      </c>
      <c r="AX96" s="83">
        <f>+'Authorized Rev Requirement'!AW93</f>
        <v>0</v>
      </c>
      <c r="AY96" s="83">
        <f>+'Authorized Rev Requirement'!AX93</f>
        <v>0</v>
      </c>
      <c r="BA96" s="110">
        <f t="shared" si="14"/>
        <v>0</v>
      </c>
      <c r="BB96" s="110">
        <f t="shared" si="14"/>
        <v>0</v>
      </c>
      <c r="BC96" s="110">
        <f t="shared" si="15"/>
        <v>0</v>
      </c>
      <c r="BD96" s="110">
        <f t="shared" si="15"/>
        <v>0</v>
      </c>
    </row>
    <row r="97" spans="1:56" x14ac:dyDescent="0.2">
      <c r="A97" s="49" t="s">
        <v>394</v>
      </c>
      <c r="B97" s="49" t="s">
        <v>391</v>
      </c>
      <c r="C97" s="49" t="s">
        <v>144</v>
      </c>
      <c r="D97" s="88">
        <v>0</v>
      </c>
      <c r="E97" s="88">
        <v>0</v>
      </c>
      <c r="F97" s="77">
        <f t="shared" si="11"/>
        <v>0</v>
      </c>
      <c r="G97" s="77">
        <f t="shared" si="11"/>
        <v>0</v>
      </c>
      <c r="H97" s="88">
        <v>0</v>
      </c>
      <c r="I97" s="88">
        <v>0</v>
      </c>
      <c r="K97" s="88">
        <v>0</v>
      </c>
      <c r="L97" s="88">
        <v>0</v>
      </c>
      <c r="M97" s="75">
        <f t="shared" si="12"/>
        <v>0</v>
      </c>
      <c r="N97" s="75">
        <f t="shared" si="12"/>
        <v>0</v>
      </c>
      <c r="O97" s="88">
        <v>0</v>
      </c>
      <c r="P97" s="88">
        <v>0</v>
      </c>
      <c r="T97" s="88"/>
      <c r="U97" s="88"/>
      <c r="Y97" s="88"/>
      <c r="Z97" s="88"/>
      <c r="AB97" s="88">
        <f t="shared" si="13"/>
        <v>0</v>
      </c>
      <c r="AC97" s="88">
        <f t="shared" si="13"/>
        <v>0</v>
      </c>
      <c r="AE97" s="88"/>
      <c r="AF97" s="88"/>
      <c r="AI97" s="88"/>
      <c r="AJ97" s="88"/>
      <c r="AL97" s="88"/>
      <c r="AM97" s="88"/>
      <c r="AV97" s="83">
        <f>+'Authorized Rev Requirement'!AD94</f>
        <v>0</v>
      </c>
      <c r="AW97" s="83">
        <f>+'Authorized Rev Requirement'!AE94</f>
        <v>0</v>
      </c>
      <c r="AX97" s="83">
        <f>+'Authorized Rev Requirement'!AW94</f>
        <v>0</v>
      </c>
      <c r="AY97" s="83">
        <f>+'Authorized Rev Requirement'!AX94</f>
        <v>0</v>
      </c>
      <c r="BA97" s="110">
        <f t="shared" si="14"/>
        <v>0</v>
      </c>
      <c r="BB97" s="110">
        <f t="shared" si="14"/>
        <v>0</v>
      </c>
      <c r="BC97" s="110">
        <f t="shared" si="15"/>
        <v>0</v>
      </c>
      <c r="BD97" s="110">
        <f t="shared" si="15"/>
        <v>0</v>
      </c>
    </row>
    <row r="98" spans="1:56" x14ac:dyDescent="0.2">
      <c r="A98" s="49" t="s">
        <v>394</v>
      </c>
      <c r="B98" s="49" t="s">
        <v>391</v>
      </c>
      <c r="C98" s="49" t="s">
        <v>144</v>
      </c>
      <c r="D98" s="88">
        <v>18830.17066</v>
      </c>
      <c r="E98" s="88">
        <v>0</v>
      </c>
      <c r="F98" s="77">
        <f t="shared" si="11"/>
        <v>3.3490103234502688E-2</v>
      </c>
      <c r="G98" s="77">
        <f t="shared" si="11"/>
        <v>0</v>
      </c>
      <c r="H98" s="88">
        <v>19084.398088634818</v>
      </c>
      <c r="I98" s="88">
        <v>0</v>
      </c>
      <c r="K98" s="88">
        <v>3445</v>
      </c>
      <c r="L98" s="88">
        <v>0</v>
      </c>
      <c r="M98" s="75">
        <f t="shared" si="12"/>
        <v>3.2361395532342609E-2</v>
      </c>
      <c r="N98" s="75">
        <f t="shared" si="12"/>
        <v>0</v>
      </c>
      <c r="O98" s="88">
        <v>4095.2881461454717</v>
      </c>
      <c r="P98" s="88">
        <v>0</v>
      </c>
      <c r="T98" s="88"/>
      <c r="U98" s="88"/>
      <c r="Y98" s="88"/>
      <c r="Z98" s="88"/>
      <c r="AB98" s="88">
        <f t="shared" si="13"/>
        <v>23179.686234780289</v>
      </c>
      <c r="AC98" s="88">
        <f t="shared" si="13"/>
        <v>0</v>
      </c>
      <c r="AE98" s="88"/>
      <c r="AF98" s="88"/>
      <c r="AI98" s="88"/>
      <c r="AJ98" s="88"/>
      <c r="AL98" s="88"/>
      <c r="AM98" s="88"/>
      <c r="AV98" s="83">
        <f>+'Authorized Rev Requirement'!AD95</f>
        <v>18431.115168698252</v>
      </c>
      <c r="AW98" s="83">
        <f>+'Authorized Rev Requirement'!AE95</f>
        <v>0</v>
      </c>
      <c r="AX98" s="83">
        <f>+'Authorized Rev Requirement'!AW95</f>
        <v>0</v>
      </c>
      <c r="AY98" s="83">
        <f>+'Authorized Rev Requirement'!AX95</f>
        <v>0</v>
      </c>
      <c r="BA98" s="110">
        <f t="shared" si="14"/>
        <v>4748.5710660820369</v>
      </c>
      <c r="BB98" s="110">
        <f t="shared" si="14"/>
        <v>0</v>
      </c>
      <c r="BC98" s="110">
        <f t="shared" si="15"/>
        <v>0</v>
      </c>
      <c r="BD98" s="110">
        <f t="shared" si="15"/>
        <v>0</v>
      </c>
    </row>
    <row r="99" spans="1:56" x14ac:dyDescent="0.2">
      <c r="A99" s="49" t="s">
        <v>394</v>
      </c>
      <c r="B99" s="49" t="s">
        <v>391</v>
      </c>
      <c r="C99" s="49" t="s">
        <v>144</v>
      </c>
      <c r="D99" s="88">
        <v>0</v>
      </c>
      <c r="E99" s="88">
        <v>0</v>
      </c>
      <c r="F99" s="77">
        <f t="shared" si="11"/>
        <v>0</v>
      </c>
      <c r="G99" s="77">
        <f t="shared" si="11"/>
        <v>0</v>
      </c>
      <c r="H99" s="88">
        <v>0</v>
      </c>
      <c r="I99" s="88">
        <v>0</v>
      </c>
      <c r="K99" s="88">
        <v>0</v>
      </c>
      <c r="L99" s="88">
        <v>0</v>
      </c>
      <c r="M99" s="75">
        <f t="shared" si="12"/>
        <v>0</v>
      </c>
      <c r="N99" s="75">
        <f t="shared" si="12"/>
        <v>0</v>
      </c>
      <c r="O99" s="88">
        <v>0</v>
      </c>
      <c r="P99" s="88">
        <v>0</v>
      </c>
      <c r="T99" s="88"/>
      <c r="U99" s="88"/>
      <c r="Y99" s="88"/>
      <c r="Z99" s="88"/>
      <c r="AB99" s="88">
        <f t="shared" si="13"/>
        <v>0</v>
      </c>
      <c r="AC99" s="88">
        <f t="shared" si="13"/>
        <v>0</v>
      </c>
      <c r="AE99" s="88"/>
      <c r="AF99" s="88"/>
      <c r="AI99" s="88"/>
      <c r="AJ99" s="88"/>
      <c r="AL99" s="88"/>
      <c r="AM99" s="88"/>
      <c r="AV99" s="83">
        <f>+'Authorized Rev Requirement'!AD96</f>
        <v>0</v>
      </c>
      <c r="AW99" s="83">
        <f>+'Authorized Rev Requirement'!AE96</f>
        <v>0</v>
      </c>
      <c r="AX99" s="83">
        <f>+'Authorized Rev Requirement'!AW96</f>
        <v>0</v>
      </c>
      <c r="AY99" s="83">
        <f>+'Authorized Rev Requirement'!AX96</f>
        <v>0</v>
      </c>
      <c r="BA99" s="110">
        <f t="shared" si="14"/>
        <v>0</v>
      </c>
      <c r="BB99" s="110">
        <f t="shared" si="14"/>
        <v>0</v>
      </c>
      <c r="BC99" s="110">
        <f t="shared" si="15"/>
        <v>0</v>
      </c>
      <c r="BD99" s="110">
        <f t="shared" si="15"/>
        <v>0</v>
      </c>
    </row>
    <row r="100" spans="1:56" x14ac:dyDescent="0.2">
      <c r="A100" s="49" t="s">
        <v>395</v>
      </c>
      <c r="B100" s="49" t="s">
        <v>396</v>
      </c>
      <c r="C100" s="49" t="s">
        <v>397</v>
      </c>
      <c r="D100" s="88">
        <v>0</v>
      </c>
      <c r="E100" s="88">
        <v>0</v>
      </c>
      <c r="F100" s="77">
        <f t="shared" si="11"/>
        <v>0</v>
      </c>
      <c r="G100" s="77">
        <f t="shared" si="11"/>
        <v>0</v>
      </c>
      <c r="H100" s="88">
        <v>0</v>
      </c>
      <c r="I100" s="88">
        <v>0</v>
      </c>
      <c r="K100" s="88">
        <v>0</v>
      </c>
      <c r="L100" s="88">
        <v>0</v>
      </c>
      <c r="M100" s="75">
        <f t="shared" si="12"/>
        <v>0</v>
      </c>
      <c r="N100" s="75">
        <f t="shared" si="12"/>
        <v>0</v>
      </c>
      <c r="O100" s="88">
        <v>0</v>
      </c>
      <c r="P100" s="88">
        <v>0</v>
      </c>
      <c r="T100" s="88"/>
      <c r="U100" s="88"/>
      <c r="Y100" s="88"/>
      <c r="Z100" s="88"/>
      <c r="AB100" s="88">
        <f t="shared" si="13"/>
        <v>0</v>
      </c>
      <c r="AC100" s="88">
        <f t="shared" si="13"/>
        <v>0</v>
      </c>
      <c r="AE100" s="88"/>
      <c r="AF100" s="88"/>
      <c r="AI100" s="88"/>
      <c r="AJ100" s="88"/>
      <c r="AL100" s="88"/>
      <c r="AM100" s="88"/>
      <c r="AV100" s="83">
        <f>+'Authorized Rev Requirement'!AD97</f>
        <v>0</v>
      </c>
      <c r="AW100" s="83">
        <f>+'Authorized Rev Requirement'!AE97</f>
        <v>0</v>
      </c>
      <c r="AX100" s="83">
        <f>+'Authorized Rev Requirement'!AW97</f>
        <v>0</v>
      </c>
      <c r="AY100" s="83">
        <f>+'Authorized Rev Requirement'!AX97</f>
        <v>0</v>
      </c>
      <c r="BA100" s="110">
        <f t="shared" si="14"/>
        <v>0</v>
      </c>
      <c r="BB100" s="110">
        <f t="shared" si="14"/>
        <v>0</v>
      </c>
      <c r="BC100" s="110">
        <f t="shared" si="15"/>
        <v>0</v>
      </c>
      <c r="BD100" s="110">
        <f t="shared" si="15"/>
        <v>0</v>
      </c>
    </row>
    <row r="101" spans="1:56" x14ac:dyDescent="0.2">
      <c r="A101" s="49" t="s">
        <v>398</v>
      </c>
      <c r="B101" s="49" t="s">
        <v>364</v>
      </c>
      <c r="C101" s="49" t="s">
        <v>399</v>
      </c>
      <c r="D101" s="88">
        <v>0</v>
      </c>
      <c r="E101" s="88">
        <v>0</v>
      </c>
      <c r="F101" s="77">
        <f t="shared" si="11"/>
        <v>0</v>
      </c>
      <c r="G101" s="77">
        <f t="shared" si="11"/>
        <v>0</v>
      </c>
      <c r="H101" s="88">
        <v>0</v>
      </c>
      <c r="I101" s="88">
        <v>0</v>
      </c>
      <c r="K101" s="88">
        <v>0</v>
      </c>
      <c r="L101" s="88">
        <v>0</v>
      </c>
      <c r="M101" s="75">
        <f t="shared" si="12"/>
        <v>0</v>
      </c>
      <c r="N101" s="75">
        <f t="shared" si="12"/>
        <v>0</v>
      </c>
      <c r="O101" s="88">
        <v>0</v>
      </c>
      <c r="P101" s="88">
        <v>0</v>
      </c>
      <c r="T101" s="88"/>
      <c r="U101" s="88"/>
      <c r="Y101" s="88"/>
      <c r="Z101" s="88"/>
      <c r="AB101" s="88">
        <f t="shared" si="13"/>
        <v>0</v>
      </c>
      <c r="AC101" s="88">
        <f t="shared" si="13"/>
        <v>0</v>
      </c>
      <c r="AE101" s="88"/>
      <c r="AF101" s="88"/>
      <c r="AI101" s="88"/>
      <c r="AJ101" s="88"/>
      <c r="AL101" s="88"/>
      <c r="AM101" s="88"/>
      <c r="AV101" s="83">
        <f>+'Authorized Rev Requirement'!AD98</f>
        <v>0</v>
      </c>
      <c r="AW101" s="83">
        <f>+'Authorized Rev Requirement'!AE98</f>
        <v>0</v>
      </c>
      <c r="AX101" s="83">
        <f>+'Authorized Rev Requirement'!AW98</f>
        <v>0</v>
      </c>
      <c r="AY101" s="83">
        <f>+'Authorized Rev Requirement'!AX98</f>
        <v>0</v>
      </c>
      <c r="BA101" s="110">
        <f t="shared" si="14"/>
        <v>0</v>
      </c>
      <c r="BB101" s="110">
        <f t="shared" si="14"/>
        <v>0</v>
      </c>
      <c r="BC101" s="110">
        <f t="shared" si="15"/>
        <v>0</v>
      </c>
      <c r="BD101" s="110">
        <f t="shared" si="15"/>
        <v>0</v>
      </c>
    </row>
    <row r="102" spans="1:56" x14ac:dyDescent="0.2">
      <c r="A102" s="49" t="s">
        <v>400</v>
      </c>
      <c r="B102" s="49" t="s">
        <v>47</v>
      </c>
      <c r="C102" s="49" t="s">
        <v>401</v>
      </c>
      <c r="D102" s="88">
        <v>0</v>
      </c>
      <c r="E102" s="88">
        <v>0</v>
      </c>
      <c r="F102" s="77">
        <f t="shared" si="11"/>
        <v>0</v>
      </c>
      <c r="G102" s="77">
        <f t="shared" si="11"/>
        <v>0</v>
      </c>
      <c r="H102" s="88">
        <v>0</v>
      </c>
      <c r="I102" s="88">
        <v>0</v>
      </c>
      <c r="K102" s="88">
        <v>0</v>
      </c>
      <c r="L102" s="88">
        <v>0</v>
      </c>
      <c r="M102" s="75">
        <f t="shared" si="12"/>
        <v>0</v>
      </c>
      <c r="N102" s="75">
        <f t="shared" si="12"/>
        <v>0</v>
      </c>
      <c r="O102" s="88">
        <v>0</v>
      </c>
      <c r="P102" s="88">
        <v>0</v>
      </c>
      <c r="T102" s="88"/>
      <c r="U102" s="88"/>
      <c r="Y102" s="88"/>
      <c r="Z102" s="88"/>
      <c r="AB102" s="88">
        <f t="shared" ref="AB102:AC133" si="19">+H102+T102+O102+Y102</f>
        <v>0</v>
      </c>
      <c r="AC102" s="88">
        <f t="shared" si="19"/>
        <v>0</v>
      </c>
      <c r="AE102" s="88"/>
      <c r="AF102" s="88"/>
      <c r="AI102" s="88"/>
      <c r="AJ102" s="88"/>
      <c r="AL102" s="88"/>
      <c r="AM102" s="88"/>
      <c r="AV102" s="83">
        <f>+'Authorized Rev Requirement'!AD99</f>
        <v>0</v>
      </c>
      <c r="AW102" s="83">
        <f>+'Authorized Rev Requirement'!AE99</f>
        <v>0</v>
      </c>
      <c r="AX102" s="83">
        <f>+'Authorized Rev Requirement'!AW99</f>
        <v>0</v>
      </c>
      <c r="AY102" s="83">
        <f>+'Authorized Rev Requirement'!AX99</f>
        <v>0</v>
      </c>
      <c r="BA102" s="110">
        <f t="shared" ref="BA102:BB133" si="20">+AB102-AV102</f>
        <v>0</v>
      </c>
      <c r="BB102" s="110">
        <f t="shared" si="20"/>
        <v>0</v>
      </c>
      <c r="BC102" s="110">
        <f t="shared" ref="BC102:BD133" si="21">+AS102-AX102</f>
        <v>0</v>
      </c>
      <c r="BD102" s="110">
        <f t="shared" si="21"/>
        <v>0</v>
      </c>
    </row>
    <row r="103" spans="1:56" x14ac:dyDescent="0.2">
      <c r="A103" s="49" t="s">
        <v>402</v>
      </c>
      <c r="B103" s="49" t="s">
        <v>47</v>
      </c>
      <c r="C103" s="49" t="s">
        <v>403</v>
      </c>
      <c r="D103" s="88">
        <v>0</v>
      </c>
      <c r="E103" s="88">
        <v>0</v>
      </c>
      <c r="F103" s="77">
        <f t="shared" si="11"/>
        <v>0</v>
      </c>
      <c r="G103" s="77">
        <f t="shared" si="11"/>
        <v>0</v>
      </c>
      <c r="H103" s="88">
        <v>0</v>
      </c>
      <c r="I103" s="88">
        <v>0</v>
      </c>
      <c r="K103" s="88">
        <v>0</v>
      </c>
      <c r="L103" s="88">
        <v>0</v>
      </c>
      <c r="M103" s="75">
        <f t="shared" si="12"/>
        <v>0</v>
      </c>
      <c r="N103" s="75">
        <f t="shared" si="12"/>
        <v>0</v>
      </c>
      <c r="O103" s="88">
        <v>0</v>
      </c>
      <c r="P103" s="88">
        <v>0</v>
      </c>
      <c r="T103" s="88"/>
      <c r="U103" s="88"/>
      <c r="Y103" s="88"/>
      <c r="Z103" s="88"/>
      <c r="AB103" s="88">
        <f t="shared" si="19"/>
        <v>0</v>
      </c>
      <c r="AC103" s="88">
        <f t="shared" si="19"/>
        <v>0</v>
      </c>
      <c r="AE103" s="88"/>
      <c r="AF103" s="88"/>
      <c r="AI103" s="88"/>
      <c r="AJ103" s="88"/>
      <c r="AL103" s="88"/>
      <c r="AM103" s="88"/>
      <c r="AV103" s="83">
        <f>+'Authorized Rev Requirement'!AD100</f>
        <v>0</v>
      </c>
      <c r="AW103" s="83">
        <f>+'Authorized Rev Requirement'!AE100</f>
        <v>0</v>
      </c>
      <c r="AX103" s="83">
        <f>+'Authorized Rev Requirement'!AW100</f>
        <v>0</v>
      </c>
      <c r="AY103" s="83">
        <f>+'Authorized Rev Requirement'!AX100</f>
        <v>0</v>
      </c>
      <c r="BA103" s="110">
        <f t="shared" si="20"/>
        <v>0</v>
      </c>
      <c r="BB103" s="110">
        <f t="shared" si="20"/>
        <v>0</v>
      </c>
      <c r="BC103" s="110">
        <f t="shared" si="21"/>
        <v>0</v>
      </c>
      <c r="BD103" s="110">
        <f t="shared" si="21"/>
        <v>0</v>
      </c>
    </row>
    <row r="104" spans="1:56" x14ac:dyDescent="0.2">
      <c r="A104" s="49" t="s">
        <v>404</v>
      </c>
      <c r="B104" s="49" t="s">
        <v>47</v>
      </c>
      <c r="C104" s="49" t="s">
        <v>405</v>
      </c>
      <c r="D104" s="88">
        <v>0</v>
      </c>
      <c r="E104" s="88">
        <v>0</v>
      </c>
      <c r="F104" s="77">
        <f t="shared" si="11"/>
        <v>0</v>
      </c>
      <c r="G104" s="77">
        <f t="shared" si="11"/>
        <v>0</v>
      </c>
      <c r="H104" s="88">
        <v>0</v>
      </c>
      <c r="I104" s="88">
        <v>0</v>
      </c>
      <c r="K104" s="88">
        <v>0</v>
      </c>
      <c r="L104" s="88">
        <v>0</v>
      </c>
      <c r="M104" s="75">
        <f t="shared" si="12"/>
        <v>0</v>
      </c>
      <c r="N104" s="75">
        <f t="shared" si="12"/>
        <v>0</v>
      </c>
      <c r="O104" s="88">
        <v>0</v>
      </c>
      <c r="P104" s="88">
        <v>0</v>
      </c>
      <c r="T104" s="88"/>
      <c r="U104" s="88"/>
      <c r="Y104" s="88"/>
      <c r="Z104" s="88"/>
      <c r="AB104" s="88">
        <f t="shared" si="19"/>
        <v>0</v>
      </c>
      <c r="AC104" s="88">
        <f t="shared" si="19"/>
        <v>0</v>
      </c>
      <c r="AE104" s="88"/>
      <c r="AF104" s="88"/>
      <c r="AI104" s="88"/>
      <c r="AJ104" s="88"/>
      <c r="AL104" s="88"/>
      <c r="AM104" s="88"/>
      <c r="AV104" s="83">
        <f>+'Authorized Rev Requirement'!AD101</f>
        <v>0</v>
      </c>
      <c r="AW104" s="83">
        <f>+'Authorized Rev Requirement'!AE101</f>
        <v>0</v>
      </c>
      <c r="AX104" s="83">
        <f>+'Authorized Rev Requirement'!AW101</f>
        <v>0</v>
      </c>
      <c r="AY104" s="83">
        <f>+'Authorized Rev Requirement'!AX101</f>
        <v>0</v>
      </c>
      <c r="BA104" s="110">
        <f t="shared" si="20"/>
        <v>0</v>
      </c>
      <c r="BB104" s="110">
        <f t="shared" si="20"/>
        <v>0</v>
      </c>
      <c r="BC104" s="110">
        <f t="shared" si="21"/>
        <v>0</v>
      </c>
      <c r="BD104" s="110">
        <f t="shared" si="21"/>
        <v>0</v>
      </c>
    </row>
    <row r="105" spans="1:56" x14ac:dyDescent="0.2">
      <c r="A105" s="49" t="s">
        <v>406</v>
      </c>
      <c r="B105" s="49" t="s">
        <v>391</v>
      </c>
      <c r="C105" s="49" t="s">
        <v>141</v>
      </c>
      <c r="D105" s="88">
        <v>0</v>
      </c>
      <c r="E105" s="88">
        <v>0</v>
      </c>
      <c r="F105" s="77">
        <f t="shared" si="11"/>
        <v>0</v>
      </c>
      <c r="G105" s="77">
        <f t="shared" si="11"/>
        <v>0</v>
      </c>
      <c r="H105" s="88">
        <v>0</v>
      </c>
      <c r="I105" s="88">
        <v>0</v>
      </c>
      <c r="K105" s="88">
        <v>0</v>
      </c>
      <c r="L105" s="88">
        <v>0</v>
      </c>
      <c r="M105" s="75">
        <f t="shared" si="12"/>
        <v>0</v>
      </c>
      <c r="N105" s="75">
        <f t="shared" si="12"/>
        <v>0</v>
      </c>
      <c r="O105" s="88">
        <v>0</v>
      </c>
      <c r="P105" s="88">
        <v>0</v>
      </c>
      <c r="T105" s="88"/>
      <c r="U105" s="88"/>
      <c r="Y105" s="88"/>
      <c r="Z105" s="88"/>
      <c r="AB105" s="88">
        <f t="shared" si="19"/>
        <v>0</v>
      </c>
      <c r="AC105" s="88">
        <f t="shared" si="19"/>
        <v>0</v>
      </c>
      <c r="AE105" s="88"/>
      <c r="AF105" s="88"/>
      <c r="AI105" s="88"/>
      <c r="AJ105" s="88"/>
      <c r="AL105" s="88"/>
      <c r="AM105" s="88"/>
      <c r="AV105" s="83">
        <f>+'Authorized Rev Requirement'!AD102</f>
        <v>0</v>
      </c>
      <c r="AW105" s="83">
        <f>+'Authorized Rev Requirement'!AE102</f>
        <v>0</v>
      </c>
      <c r="AX105" s="83">
        <f>+'Authorized Rev Requirement'!AW102</f>
        <v>0</v>
      </c>
      <c r="AY105" s="83">
        <f>+'Authorized Rev Requirement'!AX102</f>
        <v>0</v>
      </c>
      <c r="BA105" s="110">
        <f t="shared" si="20"/>
        <v>0</v>
      </c>
      <c r="BB105" s="110">
        <f t="shared" si="20"/>
        <v>0</v>
      </c>
      <c r="BC105" s="110">
        <f t="shared" si="21"/>
        <v>0</v>
      </c>
      <c r="BD105" s="110">
        <f t="shared" si="21"/>
        <v>0</v>
      </c>
    </row>
    <row r="106" spans="1:56" x14ac:dyDescent="0.2">
      <c r="A106" s="49" t="s">
        <v>407</v>
      </c>
      <c r="B106" s="49" t="s">
        <v>388</v>
      </c>
      <c r="C106" s="49" t="s">
        <v>408</v>
      </c>
      <c r="D106" s="88">
        <v>0</v>
      </c>
      <c r="E106" s="88">
        <v>0</v>
      </c>
      <c r="F106" s="77">
        <f t="shared" si="11"/>
        <v>0</v>
      </c>
      <c r="G106" s="77">
        <f t="shared" si="11"/>
        <v>0</v>
      </c>
      <c r="H106" s="88">
        <v>0</v>
      </c>
      <c r="I106" s="88">
        <v>0</v>
      </c>
      <c r="K106" s="88">
        <v>0</v>
      </c>
      <c r="L106" s="88">
        <v>0</v>
      </c>
      <c r="M106" s="75">
        <f t="shared" si="12"/>
        <v>0</v>
      </c>
      <c r="N106" s="75">
        <f t="shared" si="12"/>
        <v>0</v>
      </c>
      <c r="O106" s="88">
        <v>0</v>
      </c>
      <c r="P106" s="88">
        <v>0</v>
      </c>
      <c r="T106" s="88"/>
      <c r="U106" s="88"/>
      <c r="Y106" s="88"/>
      <c r="Z106" s="88"/>
      <c r="AB106" s="88">
        <f t="shared" si="19"/>
        <v>0</v>
      </c>
      <c r="AC106" s="88">
        <f t="shared" si="19"/>
        <v>0</v>
      </c>
      <c r="AE106" s="88"/>
      <c r="AF106" s="88"/>
      <c r="AI106" s="88"/>
      <c r="AJ106" s="88"/>
      <c r="AL106" s="88"/>
      <c r="AM106" s="88"/>
      <c r="AV106" s="83">
        <f>+'Authorized Rev Requirement'!AD103</f>
        <v>0</v>
      </c>
      <c r="AW106" s="83">
        <f>+'Authorized Rev Requirement'!AE103</f>
        <v>0</v>
      </c>
      <c r="AX106" s="83">
        <f>+'Authorized Rev Requirement'!AW103</f>
        <v>0</v>
      </c>
      <c r="AY106" s="83">
        <f>+'Authorized Rev Requirement'!AX103</f>
        <v>0</v>
      </c>
      <c r="BA106" s="110">
        <f t="shared" si="20"/>
        <v>0</v>
      </c>
      <c r="BB106" s="110">
        <f t="shared" si="20"/>
        <v>0</v>
      </c>
      <c r="BC106" s="110">
        <f t="shared" si="21"/>
        <v>0</v>
      </c>
      <c r="BD106" s="110">
        <f t="shared" si="21"/>
        <v>0</v>
      </c>
    </row>
    <row r="107" spans="1:56" x14ac:dyDescent="0.2">
      <c r="A107" s="49" t="s">
        <v>409</v>
      </c>
      <c r="B107" s="49" t="s">
        <v>388</v>
      </c>
      <c r="C107" s="49" t="s">
        <v>410</v>
      </c>
      <c r="D107" s="88">
        <v>0</v>
      </c>
      <c r="E107" s="88">
        <v>0</v>
      </c>
      <c r="F107" s="77">
        <f t="shared" si="11"/>
        <v>0</v>
      </c>
      <c r="G107" s="77">
        <f t="shared" si="11"/>
        <v>0</v>
      </c>
      <c r="H107" s="88">
        <v>0</v>
      </c>
      <c r="I107" s="88">
        <v>0</v>
      </c>
      <c r="K107" s="88">
        <v>0</v>
      </c>
      <c r="L107" s="88">
        <v>0</v>
      </c>
      <c r="M107" s="75">
        <f t="shared" si="12"/>
        <v>0</v>
      </c>
      <c r="N107" s="75">
        <f t="shared" si="12"/>
        <v>0</v>
      </c>
      <c r="O107" s="88">
        <v>0</v>
      </c>
      <c r="P107" s="88">
        <v>0</v>
      </c>
      <c r="T107" s="88"/>
      <c r="U107" s="88"/>
      <c r="Y107" s="88"/>
      <c r="Z107" s="88"/>
      <c r="AB107" s="88">
        <f t="shared" si="19"/>
        <v>0</v>
      </c>
      <c r="AC107" s="88">
        <f t="shared" si="19"/>
        <v>0</v>
      </c>
      <c r="AE107" s="88"/>
      <c r="AF107" s="88"/>
      <c r="AI107" s="88"/>
      <c r="AJ107" s="88"/>
      <c r="AL107" s="88"/>
      <c r="AM107" s="88"/>
      <c r="AV107" s="83">
        <f>+'Authorized Rev Requirement'!AD104</f>
        <v>0</v>
      </c>
      <c r="AW107" s="83">
        <f>+'Authorized Rev Requirement'!AE104</f>
        <v>0</v>
      </c>
      <c r="AX107" s="83">
        <f>+'Authorized Rev Requirement'!AW104</f>
        <v>0</v>
      </c>
      <c r="AY107" s="83">
        <f>+'Authorized Rev Requirement'!AX104</f>
        <v>0</v>
      </c>
      <c r="BA107" s="110">
        <f t="shared" si="20"/>
        <v>0</v>
      </c>
      <c r="BB107" s="110">
        <f t="shared" si="20"/>
        <v>0</v>
      </c>
      <c r="BC107" s="110">
        <f t="shared" si="21"/>
        <v>0</v>
      </c>
      <c r="BD107" s="110">
        <f t="shared" si="21"/>
        <v>0</v>
      </c>
    </row>
    <row r="108" spans="1:56" x14ac:dyDescent="0.2">
      <c r="A108" s="49" t="s">
        <v>411</v>
      </c>
      <c r="B108" s="49" t="s">
        <v>47</v>
      </c>
      <c r="C108" s="49" t="s">
        <v>412</v>
      </c>
      <c r="D108" s="88">
        <v>0</v>
      </c>
      <c r="E108" s="88">
        <v>0</v>
      </c>
      <c r="F108" s="77">
        <f t="shared" si="11"/>
        <v>0</v>
      </c>
      <c r="G108" s="77">
        <f t="shared" si="11"/>
        <v>0</v>
      </c>
      <c r="H108" s="88">
        <v>0</v>
      </c>
      <c r="I108" s="88">
        <v>0</v>
      </c>
      <c r="K108" s="88">
        <v>0</v>
      </c>
      <c r="L108" s="88">
        <v>0</v>
      </c>
      <c r="M108" s="75">
        <f t="shared" si="12"/>
        <v>0</v>
      </c>
      <c r="N108" s="75">
        <f t="shared" si="12"/>
        <v>0</v>
      </c>
      <c r="O108" s="88">
        <v>0</v>
      </c>
      <c r="P108" s="88">
        <v>0</v>
      </c>
      <c r="T108" s="88"/>
      <c r="U108" s="88"/>
      <c r="Y108" s="88"/>
      <c r="Z108" s="88"/>
      <c r="AB108" s="88">
        <f t="shared" si="19"/>
        <v>0</v>
      </c>
      <c r="AC108" s="88">
        <f t="shared" si="19"/>
        <v>0</v>
      </c>
      <c r="AE108" s="88"/>
      <c r="AF108" s="88"/>
      <c r="AI108" s="88"/>
      <c r="AJ108" s="88"/>
      <c r="AL108" s="88"/>
      <c r="AM108" s="88"/>
      <c r="AV108" s="83">
        <f>+'Authorized Rev Requirement'!AD105</f>
        <v>0</v>
      </c>
      <c r="AW108" s="83">
        <f>+'Authorized Rev Requirement'!AE105</f>
        <v>0</v>
      </c>
      <c r="AX108" s="83">
        <f>+'Authorized Rev Requirement'!AW105</f>
        <v>0</v>
      </c>
      <c r="AY108" s="83">
        <f>+'Authorized Rev Requirement'!AX105</f>
        <v>0</v>
      </c>
      <c r="BA108" s="110">
        <f t="shared" si="20"/>
        <v>0</v>
      </c>
      <c r="BB108" s="110">
        <f t="shared" si="20"/>
        <v>0</v>
      </c>
      <c r="BC108" s="110">
        <f t="shared" si="21"/>
        <v>0</v>
      </c>
      <c r="BD108" s="110">
        <f t="shared" si="21"/>
        <v>0</v>
      </c>
    </row>
    <row r="109" spans="1:56" x14ac:dyDescent="0.2">
      <c r="A109" s="49" t="s">
        <v>413</v>
      </c>
      <c r="B109" s="49" t="s">
        <v>47</v>
      </c>
      <c r="C109" s="49" t="s">
        <v>414</v>
      </c>
      <c r="D109" s="88">
        <v>0</v>
      </c>
      <c r="E109" s="88">
        <v>0</v>
      </c>
      <c r="F109" s="77">
        <f t="shared" si="11"/>
        <v>0</v>
      </c>
      <c r="G109" s="77">
        <f t="shared" si="11"/>
        <v>0</v>
      </c>
      <c r="H109" s="88">
        <v>0</v>
      </c>
      <c r="I109" s="88">
        <v>0</v>
      </c>
      <c r="K109" s="88">
        <v>0</v>
      </c>
      <c r="L109" s="88">
        <v>0</v>
      </c>
      <c r="M109" s="75">
        <f t="shared" si="12"/>
        <v>0</v>
      </c>
      <c r="N109" s="75">
        <f t="shared" si="12"/>
        <v>0</v>
      </c>
      <c r="O109" s="88">
        <v>0</v>
      </c>
      <c r="P109" s="88">
        <v>0</v>
      </c>
      <c r="T109" s="88"/>
      <c r="U109" s="88"/>
      <c r="Y109" s="88"/>
      <c r="Z109" s="88"/>
      <c r="AB109" s="88">
        <f t="shared" si="19"/>
        <v>0</v>
      </c>
      <c r="AC109" s="88">
        <f t="shared" si="19"/>
        <v>0</v>
      </c>
      <c r="AE109" s="88"/>
      <c r="AF109" s="88"/>
      <c r="AI109" s="88"/>
      <c r="AJ109" s="88"/>
      <c r="AL109" s="88"/>
      <c r="AM109" s="88"/>
      <c r="AV109" s="83">
        <f>+'Authorized Rev Requirement'!AD106</f>
        <v>0</v>
      </c>
      <c r="AW109" s="83">
        <f>+'Authorized Rev Requirement'!AE106</f>
        <v>0</v>
      </c>
      <c r="AX109" s="83">
        <f>+'Authorized Rev Requirement'!AW106</f>
        <v>0</v>
      </c>
      <c r="AY109" s="83">
        <f>+'Authorized Rev Requirement'!AX106</f>
        <v>0</v>
      </c>
      <c r="BA109" s="110">
        <f t="shared" si="20"/>
        <v>0</v>
      </c>
      <c r="BB109" s="110">
        <f t="shared" si="20"/>
        <v>0</v>
      </c>
      <c r="BC109" s="110">
        <f t="shared" si="21"/>
        <v>0</v>
      </c>
      <c r="BD109" s="110">
        <f t="shared" si="21"/>
        <v>0</v>
      </c>
    </row>
    <row r="110" spans="1:56" x14ac:dyDescent="0.2">
      <c r="A110" s="49" t="s">
        <v>415</v>
      </c>
      <c r="B110" s="49" t="s">
        <v>388</v>
      </c>
      <c r="C110" s="49" t="s">
        <v>416</v>
      </c>
      <c r="D110" s="88">
        <v>0</v>
      </c>
      <c r="E110" s="88">
        <v>0</v>
      </c>
      <c r="F110" s="77">
        <f t="shared" si="11"/>
        <v>0</v>
      </c>
      <c r="G110" s="77">
        <f t="shared" si="11"/>
        <v>0</v>
      </c>
      <c r="H110" s="88">
        <v>0</v>
      </c>
      <c r="I110" s="88">
        <v>0</v>
      </c>
      <c r="K110" s="88">
        <v>0</v>
      </c>
      <c r="L110" s="88">
        <v>0</v>
      </c>
      <c r="M110" s="75">
        <f t="shared" si="12"/>
        <v>0</v>
      </c>
      <c r="N110" s="75">
        <f t="shared" si="12"/>
        <v>0</v>
      </c>
      <c r="O110" s="88">
        <v>0</v>
      </c>
      <c r="P110" s="88">
        <v>0</v>
      </c>
      <c r="T110" s="88"/>
      <c r="U110" s="88"/>
      <c r="Y110" s="88"/>
      <c r="Z110" s="88"/>
      <c r="AB110" s="88">
        <f t="shared" si="19"/>
        <v>0</v>
      </c>
      <c r="AC110" s="88">
        <f t="shared" si="19"/>
        <v>0</v>
      </c>
      <c r="AE110" s="88"/>
      <c r="AF110" s="88"/>
      <c r="AI110" s="88"/>
      <c r="AJ110" s="88"/>
      <c r="AL110" s="88"/>
      <c r="AM110" s="88"/>
      <c r="AV110" s="83">
        <f>+'Authorized Rev Requirement'!AD107</f>
        <v>0</v>
      </c>
      <c r="AW110" s="83">
        <f>+'Authorized Rev Requirement'!AE107</f>
        <v>0</v>
      </c>
      <c r="AX110" s="83">
        <f>+'Authorized Rev Requirement'!AW107</f>
        <v>0</v>
      </c>
      <c r="AY110" s="83">
        <f>+'Authorized Rev Requirement'!AX107</f>
        <v>0</v>
      </c>
      <c r="BA110" s="110">
        <f t="shared" si="20"/>
        <v>0</v>
      </c>
      <c r="BB110" s="110">
        <f t="shared" si="20"/>
        <v>0</v>
      </c>
      <c r="BC110" s="110">
        <f t="shared" si="21"/>
        <v>0</v>
      </c>
      <c r="BD110" s="110">
        <f t="shared" si="21"/>
        <v>0</v>
      </c>
    </row>
    <row r="111" spans="1:56" x14ac:dyDescent="0.2">
      <c r="A111" s="49" t="s">
        <v>417</v>
      </c>
      <c r="B111" s="49" t="s">
        <v>388</v>
      </c>
      <c r="C111" s="49" t="s">
        <v>418</v>
      </c>
      <c r="D111" s="88">
        <v>0</v>
      </c>
      <c r="E111" s="88">
        <v>0</v>
      </c>
      <c r="F111" s="77">
        <f t="shared" si="11"/>
        <v>0</v>
      </c>
      <c r="G111" s="77">
        <f t="shared" si="11"/>
        <v>0</v>
      </c>
      <c r="H111" s="88">
        <v>0</v>
      </c>
      <c r="I111" s="88">
        <v>0</v>
      </c>
      <c r="K111" s="88">
        <v>0</v>
      </c>
      <c r="L111" s="88">
        <v>0</v>
      </c>
      <c r="M111" s="75">
        <f t="shared" si="12"/>
        <v>0</v>
      </c>
      <c r="N111" s="75">
        <f t="shared" si="12"/>
        <v>0</v>
      </c>
      <c r="O111" s="88">
        <v>0</v>
      </c>
      <c r="P111" s="88">
        <v>0</v>
      </c>
      <c r="T111" s="88"/>
      <c r="U111" s="88"/>
      <c r="Y111" s="88"/>
      <c r="Z111" s="88"/>
      <c r="AB111" s="88">
        <f t="shared" si="19"/>
        <v>0</v>
      </c>
      <c r="AC111" s="88">
        <f t="shared" si="19"/>
        <v>0</v>
      </c>
      <c r="AE111" s="88"/>
      <c r="AF111" s="88"/>
      <c r="AI111" s="88"/>
      <c r="AJ111" s="88"/>
      <c r="AL111" s="88"/>
      <c r="AM111" s="88"/>
      <c r="AV111" s="83">
        <f>+'Authorized Rev Requirement'!AD108</f>
        <v>0</v>
      </c>
      <c r="AW111" s="83">
        <f>+'Authorized Rev Requirement'!AE108</f>
        <v>0</v>
      </c>
      <c r="AX111" s="83">
        <f>+'Authorized Rev Requirement'!AW108</f>
        <v>0</v>
      </c>
      <c r="AY111" s="83">
        <f>+'Authorized Rev Requirement'!AX108</f>
        <v>0</v>
      </c>
      <c r="BA111" s="110">
        <f t="shared" si="20"/>
        <v>0</v>
      </c>
      <c r="BB111" s="110">
        <f t="shared" si="20"/>
        <v>0</v>
      </c>
      <c r="BC111" s="110">
        <f t="shared" si="21"/>
        <v>0</v>
      </c>
      <c r="BD111" s="110">
        <f t="shared" si="21"/>
        <v>0</v>
      </c>
    </row>
    <row r="112" spans="1:56" x14ac:dyDescent="0.2">
      <c r="A112" s="49" t="s">
        <v>419</v>
      </c>
      <c r="B112" s="49" t="s">
        <v>388</v>
      </c>
      <c r="C112" s="49" t="s">
        <v>420</v>
      </c>
      <c r="D112" s="88">
        <v>0</v>
      </c>
      <c r="E112" s="88">
        <v>0</v>
      </c>
      <c r="F112" s="77">
        <f t="shared" si="11"/>
        <v>0</v>
      </c>
      <c r="G112" s="77">
        <f t="shared" si="11"/>
        <v>0</v>
      </c>
      <c r="H112" s="88">
        <v>0</v>
      </c>
      <c r="I112" s="88">
        <v>0</v>
      </c>
      <c r="K112" s="88">
        <v>0</v>
      </c>
      <c r="L112" s="88">
        <v>0</v>
      </c>
      <c r="M112" s="75">
        <f t="shared" si="12"/>
        <v>0</v>
      </c>
      <c r="N112" s="75">
        <f t="shared" si="12"/>
        <v>0</v>
      </c>
      <c r="O112" s="88">
        <v>0</v>
      </c>
      <c r="P112" s="88">
        <v>0</v>
      </c>
      <c r="T112" s="88"/>
      <c r="U112" s="88"/>
      <c r="Y112" s="88"/>
      <c r="Z112" s="88"/>
      <c r="AB112" s="88">
        <f t="shared" si="19"/>
        <v>0</v>
      </c>
      <c r="AC112" s="88">
        <f t="shared" si="19"/>
        <v>0</v>
      </c>
      <c r="AE112" s="88"/>
      <c r="AF112" s="88"/>
      <c r="AI112" s="88"/>
      <c r="AJ112" s="88"/>
      <c r="AL112" s="88"/>
      <c r="AM112" s="88"/>
      <c r="AV112" s="83">
        <f>+'Authorized Rev Requirement'!AD109</f>
        <v>0</v>
      </c>
      <c r="AW112" s="83">
        <f>+'Authorized Rev Requirement'!AE109</f>
        <v>0</v>
      </c>
      <c r="AX112" s="83">
        <f>+'Authorized Rev Requirement'!AW109</f>
        <v>0</v>
      </c>
      <c r="AY112" s="83">
        <f>+'Authorized Rev Requirement'!AX109</f>
        <v>0</v>
      </c>
      <c r="BA112" s="110">
        <f t="shared" si="20"/>
        <v>0</v>
      </c>
      <c r="BB112" s="110">
        <f t="shared" si="20"/>
        <v>0</v>
      </c>
      <c r="BC112" s="110">
        <f t="shared" si="21"/>
        <v>0</v>
      </c>
      <c r="BD112" s="110">
        <f t="shared" si="21"/>
        <v>0</v>
      </c>
    </row>
    <row r="113" spans="1:56" x14ac:dyDescent="0.2">
      <c r="A113" s="49" t="s">
        <v>406</v>
      </c>
      <c r="B113" s="49" t="s">
        <v>391</v>
      </c>
      <c r="C113" s="49" t="s">
        <v>141</v>
      </c>
      <c r="D113" s="88">
        <v>0</v>
      </c>
      <c r="E113" s="88">
        <v>0</v>
      </c>
      <c r="F113" s="77">
        <f t="shared" si="11"/>
        <v>0</v>
      </c>
      <c r="G113" s="77">
        <f t="shared" si="11"/>
        <v>0</v>
      </c>
      <c r="H113" s="88">
        <v>0</v>
      </c>
      <c r="I113" s="88">
        <v>0</v>
      </c>
      <c r="K113" s="88">
        <v>0</v>
      </c>
      <c r="L113" s="88">
        <v>0</v>
      </c>
      <c r="M113" s="75">
        <f t="shared" si="12"/>
        <v>0</v>
      </c>
      <c r="N113" s="75">
        <f t="shared" si="12"/>
        <v>0</v>
      </c>
      <c r="O113" s="88">
        <v>0</v>
      </c>
      <c r="P113" s="88">
        <v>0</v>
      </c>
      <c r="T113" s="88"/>
      <c r="U113" s="88"/>
      <c r="Y113" s="88"/>
      <c r="Z113" s="88"/>
      <c r="AB113" s="88">
        <f t="shared" si="19"/>
        <v>0</v>
      </c>
      <c r="AC113" s="88">
        <f t="shared" si="19"/>
        <v>0</v>
      </c>
      <c r="AE113" s="88"/>
      <c r="AF113" s="88"/>
      <c r="AI113" s="88"/>
      <c r="AJ113" s="88"/>
      <c r="AL113" s="88"/>
      <c r="AM113" s="88"/>
      <c r="AV113" s="83">
        <f>+'Authorized Rev Requirement'!AD110</f>
        <v>0</v>
      </c>
      <c r="AW113" s="83">
        <f>+'Authorized Rev Requirement'!AE110</f>
        <v>0</v>
      </c>
      <c r="AX113" s="83">
        <f>+'Authorized Rev Requirement'!AW110</f>
        <v>0</v>
      </c>
      <c r="AY113" s="83">
        <f>+'Authorized Rev Requirement'!AX110</f>
        <v>0</v>
      </c>
      <c r="BA113" s="110">
        <f t="shared" si="20"/>
        <v>0</v>
      </c>
      <c r="BB113" s="110">
        <f t="shared" si="20"/>
        <v>0</v>
      </c>
      <c r="BC113" s="110">
        <f t="shared" si="21"/>
        <v>0</v>
      </c>
      <c r="BD113" s="110">
        <f t="shared" si="21"/>
        <v>0</v>
      </c>
    </row>
    <row r="114" spans="1:56" x14ac:dyDescent="0.2">
      <c r="A114" s="49" t="s">
        <v>366</v>
      </c>
      <c r="B114" s="49" t="s">
        <v>364</v>
      </c>
      <c r="C114" s="49" t="s">
        <v>142</v>
      </c>
      <c r="D114" s="88">
        <v>0</v>
      </c>
      <c r="E114" s="88">
        <v>0</v>
      </c>
      <c r="F114" s="77">
        <f t="shared" si="11"/>
        <v>0</v>
      </c>
      <c r="G114" s="77">
        <f t="shared" si="11"/>
        <v>0</v>
      </c>
      <c r="H114" s="88">
        <v>0</v>
      </c>
      <c r="I114" s="88">
        <v>0</v>
      </c>
      <c r="K114" s="88">
        <v>0</v>
      </c>
      <c r="L114" s="88">
        <v>0</v>
      </c>
      <c r="M114" s="75">
        <f t="shared" si="12"/>
        <v>0</v>
      </c>
      <c r="N114" s="75">
        <f t="shared" si="12"/>
        <v>0</v>
      </c>
      <c r="O114" s="88">
        <v>0</v>
      </c>
      <c r="P114" s="88">
        <v>0</v>
      </c>
      <c r="T114" s="88"/>
      <c r="U114" s="88"/>
      <c r="Y114" s="88"/>
      <c r="Z114" s="88"/>
      <c r="AB114" s="88">
        <f t="shared" si="19"/>
        <v>0</v>
      </c>
      <c r="AC114" s="88">
        <f t="shared" si="19"/>
        <v>0</v>
      </c>
      <c r="AE114" s="88"/>
      <c r="AF114" s="88"/>
      <c r="AI114" s="88"/>
      <c r="AJ114" s="88"/>
      <c r="AL114" s="88"/>
      <c r="AM114" s="88"/>
      <c r="AV114" s="83">
        <f>+'Authorized Rev Requirement'!AD111</f>
        <v>0</v>
      </c>
      <c r="AW114" s="83">
        <f>+'Authorized Rev Requirement'!AE111</f>
        <v>0</v>
      </c>
      <c r="AX114" s="83">
        <f>+'Authorized Rev Requirement'!AW111</f>
        <v>0</v>
      </c>
      <c r="AY114" s="83">
        <f>+'Authorized Rev Requirement'!AX111</f>
        <v>0</v>
      </c>
      <c r="BA114" s="110">
        <f t="shared" si="20"/>
        <v>0</v>
      </c>
      <c r="BB114" s="110">
        <f t="shared" si="20"/>
        <v>0</v>
      </c>
      <c r="BC114" s="110">
        <f t="shared" si="21"/>
        <v>0</v>
      </c>
      <c r="BD114" s="110">
        <f t="shared" si="21"/>
        <v>0</v>
      </c>
    </row>
    <row r="115" spans="1:56" x14ac:dyDescent="0.2">
      <c r="A115" s="49" t="s">
        <v>132</v>
      </c>
      <c r="B115" s="49" t="s">
        <v>47</v>
      </c>
      <c r="C115" s="49" t="s">
        <v>131</v>
      </c>
      <c r="D115" s="88">
        <v>0</v>
      </c>
      <c r="E115" s="88">
        <v>0</v>
      </c>
      <c r="F115" s="77">
        <f t="shared" si="11"/>
        <v>0</v>
      </c>
      <c r="G115" s="77">
        <f t="shared" si="11"/>
        <v>0</v>
      </c>
      <c r="H115" s="88">
        <v>0</v>
      </c>
      <c r="I115" s="88">
        <v>0</v>
      </c>
      <c r="K115" s="88">
        <v>0</v>
      </c>
      <c r="L115" s="88">
        <v>0</v>
      </c>
      <c r="M115" s="75">
        <f t="shared" si="12"/>
        <v>0</v>
      </c>
      <c r="N115" s="75">
        <f t="shared" si="12"/>
        <v>0</v>
      </c>
      <c r="O115" s="88">
        <v>0</v>
      </c>
      <c r="P115" s="88">
        <v>0</v>
      </c>
      <c r="T115" s="88"/>
      <c r="U115" s="88"/>
      <c r="Y115" s="88"/>
      <c r="Z115" s="88"/>
      <c r="AB115" s="88">
        <f t="shared" si="19"/>
        <v>0</v>
      </c>
      <c r="AC115" s="88">
        <f t="shared" si="19"/>
        <v>0</v>
      </c>
      <c r="AE115" s="88"/>
      <c r="AF115" s="88"/>
      <c r="AI115" s="88"/>
      <c r="AJ115" s="88"/>
      <c r="AL115" s="88"/>
      <c r="AM115" s="88"/>
      <c r="AV115" s="83">
        <f>+'Authorized Rev Requirement'!AD112</f>
        <v>0</v>
      </c>
      <c r="AW115" s="83">
        <f>+'Authorized Rev Requirement'!AE112</f>
        <v>0</v>
      </c>
      <c r="AX115" s="83">
        <f>+'Authorized Rev Requirement'!AW112</f>
        <v>0</v>
      </c>
      <c r="AY115" s="83">
        <f>+'Authorized Rev Requirement'!AX112</f>
        <v>0</v>
      </c>
      <c r="BA115" s="110">
        <f t="shared" si="20"/>
        <v>0</v>
      </c>
      <c r="BB115" s="110">
        <f t="shared" si="20"/>
        <v>0</v>
      </c>
      <c r="BC115" s="110">
        <f t="shared" si="21"/>
        <v>0</v>
      </c>
      <c r="BD115" s="110">
        <f t="shared" si="21"/>
        <v>0</v>
      </c>
    </row>
    <row r="116" spans="1:56" x14ac:dyDescent="0.2">
      <c r="A116" s="49" t="s">
        <v>362</v>
      </c>
      <c r="B116" s="49" t="s">
        <v>47</v>
      </c>
      <c r="C116" s="49" t="s">
        <v>140</v>
      </c>
      <c r="D116" s="88">
        <v>0</v>
      </c>
      <c r="E116" s="88">
        <v>0</v>
      </c>
      <c r="F116" s="77">
        <f t="shared" si="11"/>
        <v>0</v>
      </c>
      <c r="G116" s="77">
        <f t="shared" si="11"/>
        <v>0</v>
      </c>
      <c r="H116" s="88">
        <v>0</v>
      </c>
      <c r="I116" s="88">
        <v>0</v>
      </c>
      <c r="K116" s="88">
        <v>0</v>
      </c>
      <c r="L116" s="88">
        <v>0</v>
      </c>
      <c r="M116" s="75">
        <f t="shared" si="12"/>
        <v>0</v>
      </c>
      <c r="N116" s="75">
        <f t="shared" si="12"/>
        <v>0</v>
      </c>
      <c r="O116" s="88">
        <v>0</v>
      </c>
      <c r="P116" s="88">
        <v>0</v>
      </c>
      <c r="T116" s="88"/>
      <c r="U116" s="88"/>
      <c r="Y116" s="88"/>
      <c r="Z116" s="88"/>
      <c r="AB116" s="88">
        <f t="shared" si="19"/>
        <v>0</v>
      </c>
      <c r="AC116" s="88">
        <f t="shared" si="19"/>
        <v>0</v>
      </c>
      <c r="AE116" s="88"/>
      <c r="AF116" s="88"/>
      <c r="AI116" s="88"/>
      <c r="AJ116" s="88"/>
      <c r="AL116" s="88"/>
      <c r="AM116" s="88"/>
      <c r="AV116" s="83">
        <f>+'Authorized Rev Requirement'!AD113</f>
        <v>0</v>
      </c>
      <c r="AW116" s="83">
        <f>+'Authorized Rev Requirement'!AE113</f>
        <v>0</v>
      </c>
      <c r="AX116" s="83">
        <f>+'Authorized Rev Requirement'!AW113</f>
        <v>0</v>
      </c>
      <c r="AY116" s="83">
        <f>+'Authorized Rev Requirement'!AX113</f>
        <v>0</v>
      </c>
      <c r="BA116" s="110">
        <f t="shared" si="20"/>
        <v>0</v>
      </c>
      <c r="BB116" s="110">
        <f t="shared" si="20"/>
        <v>0</v>
      </c>
      <c r="BC116" s="110">
        <f t="shared" si="21"/>
        <v>0</v>
      </c>
      <c r="BD116" s="110">
        <f t="shared" si="21"/>
        <v>0</v>
      </c>
    </row>
    <row r="117" spans="1:56" x14ac:dyDescent="0.2">
      <c r="A117" s="49" t="s">
        <v>363</v>
      </c>
      <c r="B117" s="49" t="s">
        <v>364</v>
      </c>
      <c r="C117" s="49" t="s">
        <v>134</v>
      </c>
      <c r="D117" s="88">
        <v>0</v>
      </c>
      <c r="E117" s="88">
        <v>0</v>
      </c>
      <c r="F117" s="77">
        <f t="shared" si="11"/>
        <v>0</v>
      </c>
      <c r="G117" s="77">
        <f t="shared" si="11"/>
        <v>0</v>
      </c>
      <c r="H117" s="88">
        <v>0</v>
      </c>
      <c r="I117" s="88">
        <v>0</v>
      </c>
      <c r="K117" s="88">
        <v>-131</v>
      </c>
      <c r="L117" s="88">
        <v>0</v>
      </c>
      <c r="M117" s="75">
        <f t="shared" si="12"/>
        <v>-1.2305784658162211E-3</v>
      </c>
      <c r="N117" s="75">
        <f t="shared" si="12"/>
        <v>0</v>
      </c>
      <c r="O117" s="88">
        <v>-155.72793821336916</v>
      </c>
      <c r="P117" s="88">
        <v>0</v>
      </c>
      <c r="T117" s="88"/>
      <c r="U117" s="88"/>
      <c r="Y117" s="88"/>
      <c r="Z117" s="88"/>
      <c r="AB117" s="88">
        <f t="shared" si="19"/>
        <v>-155.72793821336916</v>
      </c>
      <c r="AC117" s="88">
        <f t="shared" si="19"/>
        <v>0</v>
      </c>
      <c r="AE117" s="88"/>
      <c r="AF117" s="88"/>
      <c r="AI117" s="88"/>
      <c r="AJ117" s="88"/>
      <c r="AL117" s="88"/>
      <c r="AM117" s="88"/>
      <c r="AV117" s="83">
        <f>+'Authorized Rev Requirement'!AD114</f>
        <v>0</v>
      </c>
      <c r="AW117" s="83">
        <f>+'Authorized Rev Requirement'!AE114</f>
        <v>0</v>
      </c>
      <c r="AX117" s="83">
        <f>+'Authorized Rev Requirement'!AW114</f>
        <v>0</v>
      </c>
      <c r="AY117" s="83">
        <f>+'Authorized Rev Requirement'!AX114</f>
        <v>0</v>
      </c>
      <c r="BA117" s="110">
        <f t="shared" si="20"/>
        <v>-155.72793821336916</v>
      </c>
      <c r="BB117" s="110">
        <f t="shared" si="20"/>
        <v>0</v>
      </c>
      <c r="BC117" s="110">
        <f t="shared" si="21"/>
        <v>0</v>
      </c>
      <c r="BD117" s="110">
        <f t="shared" si="21"/>
        <v>0</v>
      </c>
    </row>
    <row r="118" spans="1:56" x14ac:dyDescent="0.2">
      <c r="A118" s="49" t="s">
        <v>365</v>
      </c>
      <c r="B118" s="49" t="s">
        <v>364</v>
      </c>
      <c r="C118" s="49" t="s">
        <v>138</v>
      </c>
      <c r="D118" s="88">
        <v>0</v>
      </c>
      <c r="E118" s="88">
        <v>0</v>
      </c>
      <c r="F118" s="77">
        <f t="shared" si="11"/>
        <v>0</v>
      </c>
      <c r="G118" s="77">
        <f t="shared" si="11"/>
        <v>0</v>
      </c>
      <c r="H118" s="88">
        <v>0</v>
      </c>
      <c r="I118" s="88">
        <v>0</v>
      </c>
      <c r="K118" s="88">
        <v>0</v>
      </c>
      <c r="L118" s="88">
        <v>0</v>
      </c>
      <c r="M118" s="75">
        <f t="shared" si="12"/>
        <v>0</v>
      </c>
      <c r="N118" s="75">
        <f t="shared" si="12"/>
        <v>0</v>
      </c>
      <c r="O118" s="88">
        <v>0</v>
      </c>
      <c r="P118" s="88">
        <v>0</v>
      </c>
      <c r="T118" s="88"/>
      <c r="U118" s="88"/>
      <c r="Y118" s="88"/>
      <c r="Z118" s="88"/>
      <c r="AB118" s="88">
        <f t="shared" si="19"/>
        <v>0</v>
      </c>
      <c r="AC118" s="88">
        <f t="shared" si="19"/>
        <v>0</v>
      </c>
      <c r="AE118" s="88"/>
      <c r="AF118" s="88"/>
      <c r="AI118" s="88"/>
      <c r="AJ118" s="88"/>
      <c r="AL118" s="88"/>
      <c r="AM118" s="88"/>
      <c r="AV118" s="83">
        <f>+'Authorized Rev Requirement'!AD115</f>
        <v>0</v>
      </c>
      <c r="AW118" s="83">
        <f>+'Authorized Rev Requirement'!AE115</f>
        <v>0</v>
      </c>
      <c r="AX118" s="83">
        <f>+'Authorized Rev Requirement'!AW115</f>
        <v>0</v>
      </c>
      <c r="AY118" s="83">
        <f>+'Authorized Rev Requirement'!AX115</f>
        <v>0</v>
      </c>
      <c r="BA118" s="110">
        <f t="shared" si="20"/>
        <v>0</v>
      </c>
      <c r="BB118" s="110">
        <f t="shared" si="20"/>
        <v>0</v>
      </c>
      <c r="BC118" s="110">
        <f t="shared" si="21"/>
        <v>0</v>
      </c>
      <c r="BD118" s="110">
        <f t="shared" si="21"/>
        <v>0</v>
      </c>
    </row>
    <row r="119" spans="1:56" x14ac:dyDescent="0.2">
      <c r="A119" s="49" t="s">
        <v>366</v>
      </c>
      <c r="B119" s="49" t="s">
        <v>364</v>
      </c>
      <c r="C119" s="49" t="s">
        <v>142</v>
      </c>
      <c r="D119" s="88">
        <v>0</v>
      </c>
      <c r="E119" s="88">
        <v>0</v>
      </c>
      <c r="F119" s="77">
        <f t="shared" si="11"/>
        <v>0</v>
      </c>
      <c r="G119" s="77">
        <f t="shared" si="11"/>
        <v>0</v>
      </c>
      <c r="H119" s="88">
        <v>0</v>
      </c>
      <c r="I119" s="88">
        <v>0</v>
      </c>
      <c r="K119" s="88">
        <v>0</v>
      </c>
      <c r="L119" s="88">
        <v>0</v>
      </c>
      <c r="M119" s="75">
        <f t="shared" si="12"/>
        <v>0</v>
      </c>
      <c r="N119" s="75">
        <f t="shared" si="12"/>
        <v>0</v>
      </c>
      <c r="O119" s="88">
        <v>0</v>
      </c>
      <c r="P119" s="88">
        <v>0</v>
      </c>
      <c r="T119" s="88"/>
      <c r="U119" s="88"/>
      <c r="Y119" s="88"/>
      <c r="Z119" s="88"/>
      <c r="AB119" s="88">
        <f t="shared" si="19"/>
        <v>0</v>
      </c>
      <c r="AC119" s="88">
        <f t="shared" si="19"/>
        <v>0</v>
      </c>
      <c r="AE119" s="88"/>
      <c r="AF119" s="88"/>
      <c r="AI119" s="88"/>
      <c r="AJ119" s="88"/>
      <c r="AL119" s="88"/>
      <c r="AM119" s="88"/>
      <c r="AV119" s="83">
        <f>+'Authorized Rev Requirement'!AD116</f>
        <v>0</v>
      </c>
      <c r="AW119" s="83">
        <f>+'Authorized Rev Requirement'!AE116</f>
        <v>0</v>
      </c>
      <c r="AX119" s="83">
        <f>+'Authorized Rev Requirement'!AW116</f>
        <v>0</v>
      </c>
      <c r="AY119" s="83">
        <f>+'Authorized Rev Requirement'!AX116</f>
        <v>0</v>
      </c>
      <c r="BA119" s="110">
        <f t="shared" si="20"/>
        <v>0</v>
      </c>
      <c r="BB119" s="110">
        <f t="shared" si="20"/>
        <v>0</v>
      </c>
      <c r="BC119" s="110">
        <f t="shared" si="21"/>
        <v>0</v>
      </c>
      <c r="BD119" s="110">
        <f t="shared" si="21"/>
        <v>0</v>
      </c>
    </row>
    <row r="120" spans="1:56" x14ac:dyDescent="0.2">
      <c r="A120" s="49" t="s">
        <v>117</v>
      </c>
      <c r="B120" s="49" t="s">
        <v>47</v>
      </c>
      <c r="C120" s="49" t="s">
        <v>118</v>
      </c>
      <c r="D120" s="88">
        <v>0</v>
      </c>
      <c r="E120" s="88">
        <v>0</v>
      </c>
      <c r="F120" s="77">
        <f t="shared" si="11"/>
        <v>0</v>
      </c>
      <c r="G120" s="77">
        <f t="shared" si="11"/>
        <v>0</v>
      </c>
      <c r="H120" s="88">
        <v>0</v>
      </c>
      <c r="I120" s="88">
        <v>0</v>
      </c>
      <c r="K120" s="88">
        <v>0</v>
      </c>
      <c r="L120" s="88">
        <v>0</v>
      </c>
      <c r="M120" s="75">
        <f t="shared" si="12"/>
        <v>0</v>
      </c>
      <c r="N120" s="75">
        <f t="shared" si="12"/>
        <v>0</v>
      </c>
      <c r="O120" s="88">
        <v>0</v>
      </c>
      <c r="P120" s="88">
        <v>0</v>
      </c>
      <c r="T120" s="88"/>
      <c r="U120" s="88"/>
      <c r="Y120" s="88"/>
      <c r="Z120" s="88"/>
      <c r="AB120" s="88">
        <f t="shared" si="19"/>
        <v>0</v>
      </c>
      <c r="AC120" s="88">
        <f t="shared" si="19"/>
        <v>0</v>
      </c>
      <c r="AE120" s="88"/>
      <c r="AF120" s="88"/>
      <c r="AI120" s="88"/>
      <c r="AJ120" s="88"/>
      <c r="AL120" s="88"/>
      <c r="AM120" s="88"/>
      <c r="AV120" s="83">
        <f>+'Authorized Rev Requirement'!AD117</f>
        <v>0</v>
      </c>
      <c r="AW120" s="83">
        <f>+'Authorized Rev Requirement'!AE117</f>
        <v>0</v>
      </c>
      <c r="AX120" s="83">
        <f>+'Authorized Rev Requirement'!AW117</f>
        <v>0</v>
      </c>
      <c r="AY120" s="83">
        <f>+'Authorized Rev Requirement'!AX117</f>
        <v>0</v>
      </c>
      <c r="BA120" s="110">
        <f t="shared" si="20"/>
        <v>0</v>
      </c>
      <c r="BB120" s="110">
        <f t="shared" si="20"/>
        <v>0</v>
      </c>
      <c r="BC120" s="110">
        <f t="shared" si="21"/>
        <v>0</v>
      </c>
      <c r="BD120" s="110">
        <f t="shared" si="21"/>
        <v>0</v>
      </c>
    </row>
    <row r="121" spans="1:56" x14ac:dyDescent="0.2">
      <c r="A121" s="49" t="s">
        <v>60</v>
      </c>
      <c r="B121" s="49" t="s">
        <v>47</v>
      </c>
      <c r="C121" s="49" t="s">
        <v>61</v>
      </c>
      <c r="D121" s="88">
        <v>0</v>
      </c>
      <c r="E121" s="88">
        <v>0</v>
      </c>
      <c r="F121" s="77">
        <f t="shared" si="11"/>
        <v>0</v>
      </c>
      <c r="G121" s="77">
        <f t="shared" si="11"/>
        <v>0</v>
      </c>
      <c r="H121" s="88">
        <v>0</v>
      </c>
      <c r="I121" s="88">
        <v>0</v>
      </c>
      <c r="K121" s="88">
        <v>0</v>
      </c>
      <c r="L121" s="88">
        <v>0</v>
      </c>
      <c r="M121" s="75">
        <f t="shared" si="12"/>
        <v>0</v>
      </c>
      <c r="N121" s="75">
        <f t="shared" si="12"/>
        <v>0</v>
      </c>
      <c r="O121" s="88">
        <v>0</v>
      </c>
      <c r="P121" s="88">
        <v>0</v>
      </c>
      <c r="T121" s="88"/>
      <c r="U121" s="88"/>
      <c r="Y121" s="88"/>
      <c r="Z121" s="88"/>
      <c r="AB121" s="88">
        <f t="shared" si="19"/>
        <v>0</v>
      </c>
      <c r="AC121" s="88">
        <f t="shared" si="19"/>
        <v>0</v>
      </c>
      <c r="AE121" s="88"/>
      <c r="AF121" s="88"/>
      <c r="AI121" s="88"/>
      <c r="AJ121" s="88"/>
      <c r="AL121" s="88"/>
      <c r="AM121" s="88"/>
      <c r="AV121" s="83">
        <f>+'Authorized Rev Requirement'!AD118</f>
        <v>0</v>
      </c>
      <c r="AW121" s="83">
        <f>+'Authorized Rev Requirement'!AE118</f>
        <v>0</v>
      </c>
      <c r="AX121" s="83">
        <f>+'Authorized Rev Requirement'!AW118</f>
        <v>0</v>
      </c>
      <c r="AY121" s="83">
        <f>+'Authorized Rev Requirement'!AX118</f>
        <v>0</v>
      </c>
      <c r="BA121" s="110">
        <f t="shared" si="20"/>
        <v>0</v>
      </c>
      <c r="BB121" s="110">
        <f t="shared" si="20"/>
        <v>0</v>
      </c>
      <c r="BC121" s="110">
        <f t="shared" si="21"/>
        <v>0</v>
      </c>
      <c r="BD121" s="110">
        <f t="shared" si="21"/>
        <v>0</v>
      </c>
    </row>
    <row r="122" spans="1:56" x14ac:dyDescent="0.2">
      <c r="A122" s="49" t="s">
        <v>83</v>
      </c>
      <c r="B122" s="49" t="s">
        <v>47</v>
      </c>
      <c r="C122" s="49" t="s">
        <v>84</v>
      </c>
      <c r="D122" s="88">
        <v>0</v>
      </c>
      <c r="E122" s="88">
        <v>0</v>
      </c>
      <c r="F122" s="77">
        <f t="shared" si="11"/>
        <v>0</v>
      </c>
      <c r="G122" s="77">
        <f t="shared" si="11"/>
        <v>0</v>
      </c>
      <c r="H122" s="88">
        <v>0</v>
      </c>
      <c r="I122" s="88">
        <v>0</v>
      </c>
      <c r="K122" s="88">
        <v>0</v>
      </c>
      <c r="L122" s="88">
        <v>0</v>
      </c>
      <c r="M122" s="75">
        <f t="shared" si="12"/>
        <v>0</v>
      </c>
      <c r="N122" s="75">
        <f t="shared" si="12"/>
        <v>0</v>
      </c>
      <c r="O122" s="88">
        <v>0</v>
      </c>
      <c r="P122" s="88">
        <v>0</v>
      </c>
      <c r="T122" s="88"/>
      <c r="U122" s="88"/>
      <c r="Y122" s="88"/>
      <c r="Z122" s="88"/>
      <c r="AB122" s="88">
        <f t="shared" si="19"/>
        <v>0</v>
      </c>
      <c r="AC122" s="88">
        <f t="shared" si="19"/>
        <v>0</v>
      </c>
      <c r="AE122" s="88"/>
      <c r="AF122" s="88"/>
      <c r="AI122" s="88"/>
      <c r="AJ122" s="88"/>
      <c r="AL122" s="88"/>
      <c r="AM122" s="88"/>
      <c r="AV122" s="83">
        <f>+'Authorized Rev Requirement'!AD119</f>
        <v>0</v>
      </c>
      <c r="AW122" s="83">
        <f>+'Authorized Rev Requirement'!AE119</f>
        <v>0</v>
      </c>
      <c r="AX122" s="83">
        <f>+'Authorized Rev Requirement'!AW119</f>
        <v>0</v>
      </c>
      <c r="AY122" s="83">
        <f>+'Authorized Rev Requirement'!AX119</f>
        <v>0</v>
      </c>
      <c r="BA122" s="110">
        <f t="shared" si="20"/>
        <v>0</v>
      </c>
      <c r="BB122" s="110">
        <f t="shared" si="20"/>
        <v>0</v>
      </c>
      <c r="BC122" s="110">
        <f t="shared" si="21"/>
        <v>0</v>
      </c>
      <c r="BD122" s="110">
        <f t="shared" si="21"/>
        <v>0</v>
      </c>
    </row>
    <row r="123" spans="1:56" x14ac:dyDescent="0.2">
      <c r="A123" s="49" t="s">
        <v>68</v>
      </c>
      <c r="B123" s="49" t="s">
        <v>47</v>
      </c>
      <c r="C123" s="49" t="s">
        <v>69</v>
      </c>
      <c r="D123" s="88">
        <v>0</v>
      </c>
      <c r="E123" s="88">
        <v>0</v>
      </c>
      <c r="F123" s="77">
        <f t="shared" si="11"/>
        <v>0</v>
      </c>
      <c r="G123" s="77">
        <f t="shared" si="11"/>
        <v>0</v>
      </c>
      <c r="H123" s="88">
        <v>0</v>
      </c>
      <c r="I123" s="88">
        <v>0</v>
      </c>
      <c r="K123" s="88">
        <v>0</v>
      </c>
      <c r="L123" s="88">
        <v>0</v>
      </c>
      <c r="M123" s="75">
        <f t="shared" si="12"/>
        <v>0</v>
      </c>
      <c r="N123" s="75">
        <f t="shared" si="12"/>
        <v>0</v>
      </c>
      <c r="O123" s="88">
        <v>0</v>
      </c>
      <c r="P123" s="88">
        <v>0</v>
      </c>
      <c r="T123" s="88"/>
      <c r="U123" s="88"/>
      <c r="Y123" s="88"/>
      <c r="Z123" s="88"/>
      <c r="AB123" s="88">
        <f t="shared" si="19"/>
        <v>0</v>
      </c>
      <c r="AC123" s="88">
        <f t="shared" si="19"/>
        <v>0</v>
      </c>
      <c r="AE123" s="88"/>
      <c r="AF123" s="88"/>
      <c r="AI123" s="88"/>
      <c r="AJ123" s="88"/>
      <c r="AL123" s="88"/>
      <c r="AM123" s="88"/>
      <c r="AV123" s="83">
        <f>+'Authorized Rev Requirement'!AD120</f>
        <v>0</v>
      </c>
      <c r="AW123" s="83">
        <f>+'Authorized Rev Requirement'!AE120</f>
        <v>0</v>
      </c>
      <c r="AX123" s="83">
        <f>+'Authorized Rev Requirement'!AW120</f>
        <v>0</v>
      </c>
      <c r="AY123" s="83">
        <f>+'Authorized Rev Requirement'!AX120</f>
        <v>0</v>
      </c>
      <c r="BA123" s="110">
        <f t="shared" si="20"/>
        <v>0</v>
      </c>
      <c r="BB123" s="110">
        <f t="shared" si="20"/>
        <v>0</v>
      </c>
      <c r="BC123" s="110">
        <f t="shared" si="21"/>
        <v>0</v>
      </c>
      <c r="BD123" s="110">
        <f t="shared" si="21"/>
        <v>0</v>
      </c>
    </row>
    <row r="124" spans="1:56" x14ac:dyDescent="0.2">
      <c r="A124" s="49" t="s">
        <v>92</v>
      </c>
      <c r="B124" s="49" t="s">
        <v>47</v>
      </c>
      <c r="C124" s="49" t="s">
        <v>126</v>
      </c>
      <c r="D124" s="88">
        <v>0</v>
      </c>
      <c r="E124" s="88">
        <v>0</v>
      </c>
      <c r="F124" s="77">
        <f t="shared" si="11"/>
        <v>0</v>
      </c>
      <c r="G124" s="77">
        <f t="shared" si="11"/>
        <v>0</v>
      </c>
      <c r="H124" s="88">
        <v>0</v>
      </c>
      <c r="I124" s="88">
        <v>0</v>
      </c>
      <c r="K124" s="88">
        <v>0</v>
      </c>
      <c r="L124" s="88">
        <v>0</v>
      </c>
      <c r="M124" s="75">
        <f t="shared" si="12"/>
        <v>0</v>
      </c>
      <c r="N124" s="75">
        <f t="shared" si="12"/>
        <v>0</v>
      </c>
      <c r="O124" s="88">
        <v>0</v>
      </c>
      <c r="P124" s="88">
        <v>0</v>
      </c>
      <c r="T124" s="88"/>
      <c r="U124" s="88"/>
      <c r="Y124" s="88"/>
      <c r="Z124" s="88"/>
      <c r="AB124" s="88">
        <f t="shared" si="19"/>
        <v>0</v>
      </c>
      <c r="AC124" s="88">
        <f t="shared" si="19"/>
        <v>0</v>
      </c>
      <c r="AE124" s="88"/>
      <c r="AF124" s="88"/>
      <c r="AI124" s="88"/>
      <c r="AJ124" s="88"/>
      <c r="AL124" s="88"/>
      <c r="AM124" s="88"/>
      <c r="AV124" s="83">
        <f>+'Authorized Rev Requirement'!AD121</f>
        <v>0</v>
      </c>
      <c r="AW124" s="83">
        <f>+'Authorized Rev Requirement'!AE121</f>
        <v>0</v>
      </c>
      <c r="AX124" s="83">
        <f>+'Authorized Rev Requirement'!AW121</f>
        <v>0</v>
      </c>
      <c r="AY124" s="83">
        <f>+'Authorized Rev Requirement'!AX121</f>
        <v>0</v>
      </c>
      <c r="BA124" s="110">
        <f t="shared" si="20"/>
        <v>0</v>
      </c>
      <c r="BB124" s="110">
        <f t="shared" si="20"/>
        <v>0</v>
      </c>
      <c r="BC124" s="110">
        <f t="shared" si="21"/>
        <v>0</v>
      </c>
      <c r="BD124" s="110">
        <f t="shared" si="21"/>
        <v>0</v>
      </c>
    </row>
    <row r="125" spans="1:56" x14ac:dyDescent="0.2">
      <c r="A125" s="49" t="s">
        <v>437</v>
      </c>
      <c r="B125" s="49" t="s">
        <v>47</v>
      </c>
      <c r="C125" s="49" t="s">
        <v>135</v>
      </c>
      <c r="D125" s="88">
        <v>0</v>
      </c>
      <c r="E125" s="88">
        <v>0</v>
      </c>
      <c r="F125" s="77">
        <f t="shared" si="11"/>
        <v>0</v>
      </c>
      <c r="G125" s="77">
        <f t="shared" si="11"/>
        <v>0</v>
      </c>
      <c r="H125" s="88">
        <v>0</v>
      </c>
      <c r="I125" s="88">
        <v>0</v>
      </c>
      <c r="K125" s="88">
        <v>0</v>
      </c>
      <c r="L125" s="88">
        <v>0</v>
      </c>
      <c r="M125" s="75">
        <f t="shared" si="12"/>
        <v>0</v>
      </c>
      <c r="N125" s="75">
        <f t="shared" si="12"/>
        <v>0</v>
      </c>
      <c r="O125" s="88">
        <v>0</v>
      </c>
      <c r="P125" s="88">
        <v>0</v>
      </c>
      <c r="T125" s="88"/>
      <c r="U125" s="88"/>
      <c r="Y125" s="88"/>
      <c r="Z125" s="88"/>
      <c r="AB125" s="88">
        <f t="shared" si="19"/>
        <v>0</v>
      </c>
      <c r="AC125" s="88">
        <f t="shared" si="19"/>
        <v>0</v>
      </c>
      <c r="AE125" s="88"/>
      <c r="AF125" s="88"/>
      <c r="AI125" s="88"/>
      <c r="AJ125" s="88"/>
      <c r="AL125" s="88"/>
      <c r="AM125" s="88"/>
      <c r="AV125" s="83">
        <f>+'Authorized Rev Requirement'!AD122</f>
        <v>0</v>
      </c>
      <c r="AW125" s="83">
        <f>+'Authorized Rev Requirement'!AE122</f>
        <v>0</v>
      </c>
      <c r="AX125" s="83">
        <f>+'Authorized Rev Requirement'!AW122</f>
        <v>0</v>
      </c>
      <c r="AY125" s="83">
        <f>+'Authorized Rev Requirement'!AX122</f>
        <v>0</v>
      </c>
      <c r="BA125" s="110">
        <f t="shared" si="20"/>
        <v>0</v>
      </c>
      <c r="BB125" s="110">
        <f t="shared" si="20"/>
        <v>0</v>
      </c>
      <c r="BC125" s="110">
        <f t="shared" si="21"/>
        <v>0</v>
      </c>
      <c r="BD125" s="110">
        <f t="shared" si="21"/>
        <v>0</v>
      </c>
    </row>
    <row r="126" spans="1:56" x14ac:dyDescent="0.2">
      <c r="A126" s="49" t="s">
        <v>438</v>
      </c>
      <c r="B126" s="49" t="s">
        <v>47</v>
      </c>
      <c r="C126" s="49" t="s">
        <v>375</v>
      </c>
      <c r="D126" s="88">
        <v>0</v>
      </c>
      <c r="E126" s="88">
        <v>0</v>
      </c>
      <c r="F126" s="77">
        <f t="shared" si="11"/>
        <v>0</v>
      </c>
      <c r="G126" s="77">
        <f t="shared" si="11"/>
        <v>0</v>
      </c>
      <c r="H126" s="88">
        <v>0</v>
      </c>
      <c r="I126" s="88">
        <v>0</v>
      </c>
      <c r="K126" s="88">
        <v>0</v>
      </c>
      <c r="L126" s="88">
        <v>0</v>
      </c>
      <c r="M126" s="75">
        <f t="shared" si="12"/>
        <v>0</v>
      </c>
      <c r="N126" s="75">
        <f t="shared" si="12"/>
        <v>0</v>
      </c>
      <c r="O126" s="88">
        <v>0</v>
      </c>
      <c r="P126" s="88">
        <v>0</v>
      </c>
      <c r="T126" s="88"/>
      <c r="U126" s="88"/>
      <c r="Y126" s="88"/>
      <c r="Z126" s="88"/>
      <c r="AB126" s="88">
        <f t="shared" si="19"/>
        <v>0</v>
      </c>
      <c r="AC126" s="88">
        <f t="shared" si="19"/>
        <v>0</v>
      </c>
      <c r="AE126" s="88"/>
      <c r="AF126" s="88"/>
      <c r="AI126" s="88"/>
      <c r="AJ126" s="88"/>
      <c r="AL126" s="88"/>
      <c r="AM126" s="88"/>
      <c r="AV126" s="83">
        <f>+'Authorized Rev Requirement'!AD123</f>
        <v>0</v>
      </c>
      <c r="AW126" s="83">
        <f>+'Authorized Rev Requirement'!AE123</f>
        <v>0</v>
      </c>
      <c r="AX126" s="83">
        <f>+'Authorized Rev Requirement'!AW123</f>
        <v>0</v>
      </c>
      <c r="AY126" s="83">
        <f>+'Authorized Rev Requirement'!AX123</f>
        <v>0</v>
      </c>
      <c r="BA126" s="110">
        <f t="shared" si="20"/>
        <v>0</v>
      </c>
      <c r="BB126" s="110">
        <f t="shared" si="20"/>
        <v>0</v>
      </c>
      <c r="BC126" s="110">
        <f t="shared" si="21"/>
        <v>0</v>
      </c>
      <c r="BD126" s="110">
        <f t="shared" si="21"/>
        <v>0</v>
      </c>
    </row>
    <row r="127" spans="1:56" x14ac:dyDescent="0.2">
      <c r="A127" s="49" t="s">
        <v>376</v>
      </c>
      <c r="B127" s="49" t="s">
        <v>47</v>
      </c>
      <c r="C127" s="49" t="s">
        <v>377</v>
      </c>
      <c r="D127" s="88">
        <v>0</v>
      </c>
      <c r="E127" s="88">
        <v>0</v>
      </c>
      <c r="F127" s="77">
        <f t="shared" si="11"/>
        <v>0</v>
      </c>
      <c r="G127" s="77">
        <f t="shared" si="11"/>
        <v>0</v>
      </c>
      <c r="H127" s="88">
        <v>0</v>
      </c>
      <c r="I127" s="88">
        <v>0</v>
      </c>
      <c r="K127" s="88">
        <v>0</v>
      </c>
      <c r="L127" s="88">
        <v>0</v>
      </c>
      <c r="M127" s="75">
        <f t="shared" si="12"/>
        <v>0</v>
      </c>
      <c r="N127" s="75">
        <f t="shared" si="12"/>
        <v>0</v>
      </c>
      <c r="O127" s="88">
        <v>0</v>
      </c>
      <c r="P127" s="88">
        <v>0</v>
      </c>
      <c r="T127" s="88"/>
      <c r="U127" s="88"/>
      <c r="Y127" s="88"/>
      <c r="Z127" s="88"/>
      <c r="AB127" s="88">
        <f t="shared" si="19"/>
        <v>0</v>
      </c>
      <c r="AC127" s="88">
        <f t="shared" si="19"/>
        <v>0</v>
      </c>
      <c r="AE127" s="88"/>
      <c r="AF127" s="88"/>
      <c r="AI127" s="88"/>
      <c r="AJ127" s="88"/>
      <c r="AL127" s="88"/>
      <c r="AM127" s="88"/>
      <c r="AV127" s="83">
        <f>+'Authorized Rev Requirement'!AD124</f>
        <v>0</v>
      </c>
      <c r="AW127" s="83">
        <f>+'Authorized Rev Requirement'!AE124</f>
        <v>0</v>
      </c>
      <c r="AX127" s="83">
        <f>+'Authorized Rev Requirement'!AW124</f>
        <v>0</v>
      </c>
      <c r="AY127" s="83">
        <f>+'Authorized Rev Requirement'!AX124</f>
        <v>0</v>
      </c>
      <c r="BA127" s="110">
        <f t="shared" si="20"/>
        <v>0</v>
      </c>
      <c r="BB127" s="110">
        <f t="shared" si="20"/>
        <v>0</v>
      </c>
      <c r="BC127" s="110">
        <f t="shared" si="21"/>
        <v>0</v>
      </c>
      <c r="BD127" s="110">
        <f t="shared" si="21"/>
        <v>0</v>
      </c>
    </row>
    <row r="128" spans="1:56" x14ac:dyDescent="0.2">
      <c r="A128" s="49" t="s">
        <v>48</v>
      </c>
      <c r="B128" s="49" t="s">
        <v>47</v>
      </c>
      <c r="C128" s="49" t="s">
        <v>49</v>
      </c>
      <c r="D128" s="88">
        <v>0</v>
      </c>
      <c r="E128" s="88">
        <v>0</v>
      </c>
      <c r="F128" s="77">
        <f t="shared" si="11"/>
        <v>0</v>
      </c>
      <c r="G128" s="77">
        <f t="shared" si="11"/>
        <v>0</v>
      </c>
      <c r="H128" s="88">
        <v>0</v>
      </c>
      <c r="I128" s="88">
        <v>0</v>
      </c>
      <c r="K128" s="88">
        <v>0</v>
      </c>
      <c r="L128" s="88">
        <v>0</v>
      </c>
      <c r="M128" s="75">
        <f t="shared" si="12"/>
        <v>0</v>
      </c>
      <c r="N128" s="75">
        <f t="shared" si="12"/>
        <v>0</v>
      </c>
      <c r="O128" s="88">
        <v>0</v>
      </c>
      <c r="P128" s="88">
        <v>0</v>
      </c>
      <c r="T128" s="88"/>
      <c r="U128" s="88"/>
      <c r="Y128" s="88"/>
      <c r="Z128" s="88"/>
      <c r="AB128" s="88">
        <f t="shared" si="19"/>
        <v>0</v>
      </c>
      <c r="AC128" s="88">
        <f t="shared" si="19"/>
        <v>0</v>
      </c>
      <c r="AE128" s="88"/>
      <c r="AF128" s="88"/>
      <c r="AI128" s="88"/>
      <c r="AJ128" s="88"/>
      <c r="AL128" s="88"/>
      <c r="AM128" s="88"/>
      <c r="AV128" s="83">
        <f>+'Authorized Rev Requirement'!AD125</f>
        <v>0</v>
      </c>
      <c r="AW128" s="83">
        <f>+'Authorized Rev Requirement'!AE125</f>
        <v>0</v>
      </c>
      <c r="AX128" s="83">
        <f>+'Authorized Rev Requirement'!AW125</f>
        <v>0</v>
      </c>
      <c r="AY128" s="83">
        <f>+'Authorized Rev Requirement'!AX125</f>
        <v>0</v>
      </c>
      <c r="BA128" s="110">
        <f t="shared" si="20"/>
        <v>0</v>
      </c>
      <c r="BB128" s="110">
        <f t="shared" si="20"/>
        <v>0</v>
      </c>
      <c r="BC128" s="110">
        <f t="shared" si="21"/>
        <v>0</v>
      </c>
      <c r="BD128" s="110">
        <f t="shared" si="21"/>
        <v>0</v>
      </c>
    </row>
    <row r="129" spans="1:56" x14ac:dyDescent="0.2">
      <c r="A129" s="49" t="s">
        <v>380</v>
      </c>
      <c r="B129" s="49" t="s">
        <v>47</v>
      </c>
      <c r="C129" s="49" t="s">
        <v>137</v>
      </c>
      <c r="D129" s="88">
        <v>942.44125523809521</v>
      </c>
      <c r="E129" s="88">
        <v>682.10382476190466</v>
      </c>
      <c r="F129" s="77">
        <f t="shared" si="11"/>
        <v>1.6761640401605422E-3</v>
      </c>
      <c r="G129" s="77">
        <f t="shared" si="11"/>
        <v>1.2131450065108076E-3</v>
      </c>
      <c r="H129" s="88">
        <v>955.16521941689609</v>
      </c>
      <c r="I129" s="88">
        <v>691.3129553939259</v>
      </c>
      <c r="K129" s="88">
        <v>500</v>
      </c>
      <c r="L129" s="88">
        <v>1001</v>
      </c>
      <c r="M129" s="75">
        <f t="shared" si="12"/>
        <v>4.6968643733443557E-3</v>
      </c>
      <c r="N129" s="75">
        <f t="shared" si="12"/>
        <v>9.4031224754353993E-3</v>
      </c>
      <c r="O129" s="88">
        <v>594.38144356247778</v>
      </c>
      <c r="P129" s="88">
        <v>1189.9516500120803</v>
      </c>
      <c r="T129" s="88"/>
      <c r="U129" s="88"/>
      <c r="Y129" s="88"/>
      <c r="Z129" s="88"/>
      <c r="AB129" s="88">
        <f t="shared" si="19"/>
        <v>1549.5466629793739</v>
      </c>
      <c r="AC129" s="88">
        <f t="shared" si="19"/>
        <v>1881.2646054060062</v>
      </c>
      <c r="AE129" s="88"/>
      <c r="AF129" s="88"/>
      <c r="AI129" s="88"/>
      <c r="AJ129" s="88"/>
      <c r="AL129" s="88"/>
      <c r="AM129" s="88"/>
      <c r="AV129" s="83">
        <f>+'Authorized Rev Requirement'!AD126</f>
        <v>222.9910582719935</v>
      </c>
      <c r="AW129" s="83">
        <f>+'Authorized Rev Requirement'!AE126</f>
        <v>161.39260976707217</v>
      </c>
      <c r="AX129" s="83">
        <f>+'Authorized Rev Requirement'!AW126</f>
        <v>0</v>
      </c>
      <c r="AY129" s="83">
        <f>+'Authorized Rev Requirement'!AX126</f>
        <v>0</v>
      </c>
      <c r="BA129" s="110">
        <f t="shared" si="20"/>
        <v>1326.5556047073803</v>
      </c>
      <c r="BB129" s="110">
        <f t="shared" si="20"/>
        <v>1719.8719956389341</v>
      </c>
      <c r="BC129" s="110">
        <f t="shared" si="21"/>
        <v>0</v>
      </c>
      <c r="BD129" s="110">
        <f t="shared" si="21"/>
        <v>0</v>
      </c>
    </row>
    <row r="130" spans="1:56" x14ac:dyDescent="0.2">
      <c r="A130" s="49" t="s">
        <v>123</v>
      </c>
      <c r="B130" s="49" t="s">
        <v>47</v>
      </c>
      <c r="C130" s="49" t="s">
        <v>124</v>
      </c>
      <c r="D130" s="88">
        <v>0</v>
      </c>
      <c r="E130" s="88">
        <v>0</v>
      </c>
      <c r="F130" s="77">
        <f t="shared" si="11"/>
        <v>0</v>
      </c>
      <c r="G130" s="77">
        <f t="shared" si="11"/>
        <v>0</v>
      </c>
      <c r="H130" s="88">
        <v>0</v>
      </c>
      <c r="I130" s="88">
        <v>0</v>
      </c>
      <c r="K130" s="88">
        <v>0</v>
      </c>
      <c r="L130" s="88">
        <v>0</v>
      </c>
      <c r="M130" s="75">
        <f t="shared" si="12"/>
        <v>0</v>
      </c>
      <c r="N130" s="75">
        <f t="shared" si="12"/>
        <v>0</v>
      </c>
      <c r="O130" s="88">
        <v>0</v>
      </c>
      <c r="P130" s="88">
        <v>0</v>
      </c>
      <c r="T130" s="88"/>
      <c r="U130" s="88"/>
      <c r="Y130" s="88"/>
      <c r="Z130" s="88"/>
      <c r="AB130" s="88">
        <f t="shared" si="19"/>
        <v>0</v>
      </c>
      <c r="AC130" s="88">
        <f t="shared" si="19"/>
        <v>0</v>
      </c>
      <c r="AE130" s="88"/>
      <c r="AF130" s="88"/>
      <c r="AI130" s="88"/>
      <c r="AJ130" s="88"/>
      <c r="AL130" s="88"/>
      <c r="AM130" s="88"/>
      <c r="AV130" s="83">
        <f>+'Authorized Rev Requirement'!AD127</f>
        <v>0</v>
      </c>
      <c r="AW130" s="83">
        <f>+'Authorized Rev Requirement'!AE127</f>
        <v>0</v>
      </c>
      <c r="AX130" s="83">
        <f>+'Authorized Rev Requirement'!AW127</f>
        <v>0</v>
      </c>
      <c r="AY130" s="83">
        <f>+'Authorized Rev Requirement'!AX127</f>
        <v>0</v>
      </c>
      <c r="BA130" s="110">
        <f t="shared" si="20"/>
        <v>0</v>
      </c>
      <c r="BB130" s="110">
        <f t="shared" si="20"/>
        <v>0</v>
      </c>
      <c r="BC130" s="110">
        <f t="shared" si="21"/>
        <v>0</v>
      </c>
      <c r="BD130" s="110">
        <f t="shared" si="21"/>
        <v>0</v>
      </c>
    </row>
    <row r="131" spans="1:56" x14ac:dyDescent="0.2">
      <c r="A131" s="49" t="s">
        <v>383</v>
      </c>
      <c r="B131" s="49" t="s">
        <v>72</v>
      </c>
      <c r="C131" s="49" t="s">
        <v>133</v>
      </c>
      <c r="D131" s="88">
        <v>113.03908497089428</v>
      </c>
      <c r="E131" s="88">
        <v>1.0679250291057074</v>
      </c>
      <c r="F131" s="77">
        <f t="shared" ref="F131:G154" si="22">+D131/$E$156</f>
        <v>2.0104388290281011E-4</v>
      </c>
      <c r="G131" s="77">
        <f t="shared" si="22"/>
        <v>1.8993412283529155E-6</v>
      </c>
      <c r="H131" s="88">
        <v>114.56523342840289</v>
      </c>
      <c r="I131" s="88">
        <v>1.0823431583423706</v>
      </c>
      <c r="K131" s="88">
        <v>0</v>
      </c>
      <c r="L131" s="88">
        <v>0</v>
      </c>
      <c r="M131" s="75">
        <f t="shared" ref="M131:N154" si="23">+K131/$L$156</f>
        <v>0</v>
      </c>
      <c r="N131" s="75">
        <f t="shared" si="23"/>
        <v>0</v>
      </c>
      <c r="O131" s="88">
        <v>0</v>
      </c>
      <c r="P131" s="88">
        <v>0</v>
      </c>
      <c r="T131" s="88"/>
      <c r="U131" s="88"/>
      <c r="Y131" s="88"/>
      <c r="Z131" s="88"/>
      <c r="AB131" s="88">
        <f t="shared" si="19"/>
        <v>114.56523342840289</v>
      </c>
      <c r="AC131" s="88">
        <f t="shared" si="19"/>
        <v>1.0823431583423706</v>
      </c>
      <c r="AE131" s="88"/>
      <c r="AF131" s="88"/>
      <c r="AI131" s="88"/>
      <c r="AJ131" s="88"/>
      <c r="AL131" s="88"/>
      <c r="AM131" s="88"/>
      <c r="AV131" s="83">
        <f>+'Authorized Rev Requirement'!AD128</f>
        <v>26.746181837497531</v>
      </c>
      <c r="AW131" s="83">
        <f>+'Authorized Rev Requirement'!AE128</f>
        <v>0.25268177838338463</v>
      </c>
      <c r="AX131" s="83">
        <f>+'Authorized Rev Requirement'!AW128</f>
        <v>0</v>
      </c>
      <c r="AY131" s="83">
        <f>+'Authorized Rev Requirement'!AX128</f>
        <v>0</v>
      </c>
      <c r="BA131" s="110">
        <f t="shared" si="20"/>
        <v>87.81905159090536</v>
      </c>
      <c r="BB131" s="110">
        <f t="shared" si="20"/>
        <v>0.82966137995898603</v>
      </c>
      <c r="BC131" s="110">
        <f t="shared" si="21"/>
        <v>0</v>
      </c>
      <c r="BD131" s="110">
        <f t="shared" si="21"/>
        <v>0</v>
      </c>
    </row>
    <row r="132" spans="1:56" x14ac:dyDescent="0.2">
      <c r="A132" s="49" t="s">
        <v>385</v>
      </c>
      <c r="B132" s="49" t="s">
        <v>72</v>
      </c>
      <c r="C132" s="49" t="s">
        <v>386</v>
      </c>
      <c r="D132" s="88">
        <v>0</v>
      </c>
      <c r="E132" s="88">
        <v>0</v>
      </c>
      <c r="F132" s="77">
        <f t="shared" si="22"/>
        <v>0</v>
      </c>
      <c r="G132" s="77">
        <f t="shared" si="22"/>
        <v>0</v>
      </c>
      <c r="H132" s="88">
        <v>0</v>
      </c>
      <c r="I132" s="88">
        <v>0</v>
      </c>
      <c r="K132" s="88">
        <v>0</v>
      </c>
      <c r="L132" s="88">
        <v>0</v>
      </c>
      <c r="M132" s="75">
        <f t="shared" si="23"/>
        <v>0</v>
      </c>
      <c r="N132" s="75">
        <f t="shared" si="23"/>
        <v>0</v>
      </c>
      <c r="O132" s="88">
        <v>0</v>
      </c>
      <c r="P132" s="88">
        <v>0</v>
      </c>
      <c r="T132" s="88"/>
      <c r="U132" s="88"/>
      <c r="Y132" s="88"/>
      <c r="Z132" s="88"/>
      <c r="AB132" s="88">
        <f t="shared" si="19"/>
        <v>0</v>
      </c>
      <c r="AC132" s="88">
        <f t="shared" si="19"/>
        <v>0</v>
      </c>
      <c r="AE132" s="88"/>
      <c r="AF132" s="88"/>
      <c r="AI132" s="88"/>
      <c r="AJ132" s="88"/>
      <c r="AL132" s="88"/>
      <c r="AM132" s="88"/>
      <c r="AV132" s="83">
        <f>+'Authorized Rev Requirement'!AD129</f>
        <v>0</v>
      </c>
      <c r="AW132" s="83">
        <f>+'Authorized Rev Requirement'!AE129</f>
        <v>0</v>
      </c>
      <c r="AX132" s="83">
        <f>+'Authorized Rev Requirement'!AW129</f>
        <v>0</v>
      </c>
      <c r="AY132" s="83">
        <f>+'Authorized Rev Requirement'!AX129</f>
        <v>0</v>
      </c>
      <c r="BA132" s="110">
        <f t="shared" si="20"/>
        <v>0</v>
      </c>
      <c r="BB132" s="110">
        <f t="shared" si="20"/>
        <v>0</v>
      </c>
      <c r="BC132" s="110">
        <f t="shared" si="21"/>
        <v>0</v>
      </c>
      <c r="BD132" s="110">
        <f t="shared" si="21"/>
        <v>0</v>
      </c>
    </row>
    <row r="133" spans="1:56" x14ac:dyDescent="0.2">
      <c r="A133" s="49" t="s">
        <v>390</v>
      </c>
      <c r="B133" s="49" t="s">
        <v>391</v>
      </c>
      <c r="C133" s="49" t="s">
        <v>143</v>
      </c>
      <c r="D133" s="88">
        <v>0</v>
      </c>
      <c r="E133" s="88">
        <v>0</v>
      </c>
      <c r="F133" s="77">
        <f t="shared" si="22"/>
        <v>0</v>
      </c>
      <c r="G133" s="77">
        <f t="shared" si="22"/>
        <v>0</v>
      </c>
      <c r="H133" s="88">
        <v>0</v>
      </c>
      <c r="I133" s="88">
        <v>0</v>
      </c>
      <c r="K133" s="88">
        <v>0</v>
      </c>
      <c r="L133" s="88">
        <v>0</v>
      </c>
      <c r="M133" s="75">
        <f t="shared" si="23"/>
        <v>0</v>
      </c>
      <c r="N133" s="75">
        <f t="shared" si="23"/>
        <v>0</v>
      </c>
      <c r="O133" s="88">
        <v>0</v>
      </c>
      <c r="P133" s="88">
        <v>0</v>
      </c>
      <c r="T133" s="88"/>
      <c r="U133" s="88"/>
      <c r="Y133" s="88"/>
      <c r="Z133" s="88"/>
      <c r="AB133" s="88">
        <f t="shared" si="19"/>
        <v>0</v>
      </c>
      <c r="AC133" s="88">
        <f t="shared" si="19"/>
        <v>0</v>
      </c>
      <c r="AE133" s="88"/>
      <c r="AF133" s="88"/>
      <c r="AI133" s="88"/>
      <c r="AJ133" s="88"/>
      <c r="AL133" s="88"/>
      <c r="AM133" s="88"/>
      <c r="AV133" s="83">
        <f>+'Authorized Rev Requirement'!AD130</f>
        <v>0</v>
      </c>
      <c r="AW133" s="83">
        <f>+'Authorized Rev Requirement'!AE130</f>
        <v>0</v>
      </c>
      <c r="AX133" s="83">
        <f>+'Authorized Rev Requirement'!AW130</f>
        <v>0</v>
      </c>
      <c r="AY133" s="83">
        <f>+'Authorized Rev Requirement'!AX130</f>
        <v>0</v>
      </c>
      <c r="BA133" s="110">
        <f t="shared" si="20"/>
        <v>0</v>
      </c>
      <c r="BB133" s="110">
        <f t="shared" si="20"/>
        <v>0</v>
      </c>
      <c r="BC133" s="110">
        <f t="shared" si="21"/>
        <v>0</v>
      </c>
      <c r="BD133" s="110">
        <f t="shared" si="21"/>
        <v>0</v>
      </c>
    </row>
    <row r="134" spans="1:56" x14ac:dyDescent="0.2">
      <c r="A134" s="49" t="s">
        <v>394</v>
      </c>
      <c r="B134" s="49" t="s">
        <v>391</v>
      </c>
      <c r="C134" s="49" t="s">
        <v>144</v>
      </c>
      <c r="D134" s="88">
        <v>0</v>
      </c>
      <c r="E134" s="88">
        <v>0</v>
      </c>
      <c r="F134" s="77">
        <f t="shared" si="22"/>
        <v>0</v>
      </c>
      <c r="G134" s="77">
        <f t="shared" si="22"/>
        <v>0</v>
      </c>
      <c r="H134" s="88">
        <v>0</v>
      </c>
      <c r="I134" s="88">
        <v>0</v>
      </c>
      <c r="K134" s="88">
        <v>0</v>
      </c>
      <c r="L134" s="88">
        <v>0</v>
      </c>
      <c r="M134" s="75">
        <f t="shared" si="23"/>
        <v>0</v>
      </c>
      <c r="N134" s="75">
        <f t="shared" si="23"/>
        <v>0</v>
      </c>
      <c r="O134" s="88">
        <v>0</v>
      </c>
      <c r="P134" s="88">
        <v>0</v>
      </c>
      <c r="T134" s="88"/>
      <c r="U134" s="88"/>
      <c r="Y134" s="88"/>
      <c r="Z134" s="88"/>
      <c r="AB134" s="88">
        <f t="shared" ref="AB134:AC154" si="24">+H134+T134+O134+Y134</f>
        <v>0</v>
      </c>
      <c r="AC134" s="88">
        <f t="shared" si="24"/>
        <v>0</v>
      </c>
      <c r="AE134" s="88"/>
      <c r="AF134" s="88"/>
      <c r="AI134" s="88"/>
      <c r="AJ134" s="88"/>
      <c r="AL134" s="88"/>
      <c r="AM134" s="88"/>
      <c r="AV134" s="83">
        <f>+'Authorized Rev Requirement'!AD131</f>
        <v>0</v>
      </c>
      <c r="AW134" s="83">
        <f>+'Authorized Rev Requirement'!AE131</f>
        <v>0</v>
      </c>
      <c r="AX134" s="83">
        <f>+'Authorized Rev Requirement'!AW131</f>
        <v>0</v>
      </c>
      <c r="AY134" s="83">
        <f>+'Authorized Rev Requirement'!AX131</f>
        <v>0</v>
      </c>
      <c r="BA134" s="110">
        <f t="shared" ref="BA134:BB154" si="25">+AB134-AV134</f>
        <v>0</v>
      </c>
      <c r="BB134" s="110">
        <f t="shared" si="25"/>
        <v>0</v>
      </c>
      <c r="BC134" s="110">
        <f t="shared" ref="BC134:BD154" si="26">+AS134-AX134</f>
        <v>0</v>
      </c>
      <c r="BD134" s="110">
        <f t="shared" si="26"/>
        <v>0</v>
      </c>
    </row>
    <row r="135" spans="1:56" x14ac:dyDescent="0.2">
      <c r="A135" s="49" t="s">
        <v>369</v>
      </c>
      <c r="B135" s="49" t="s">
        <v>47</v>
      </c>
      <c r="C135" s="49" t="s">
        <v>127</v>
      </c>
      <c r="D135" s="88">
        <v>180461.05014582392</v>
      </c>
      <c r="E135" s="88">
        <v>10287.101104175175</v>
      </c>
      <c r="F135" s="77">
        <f t="shared" si="22"/>
        <v>0.32095615638941899</v>
      </c>
      <c r="G135" s="77">
        <f t="shared" si="22"/>
        <v>1.8295961528082785E-2</v>
      </c>
      <c r="H135" s="88">
        <v>182897.46719034747</v>
      </c>
      <c r="I135" s="88">
        <v>10425.987963409878</v>
      </c>
      <c r="K135" s="88">
        <v>32839</v>
      </c>
      <c r="L135" s="88">
        <v>40</v>
      </c>
      <c r="M135" s="75">
        <f t="shared" si="23"/>
        <v>0.30848065831251059</v>
      </c>
      <c r="N135" s="75">
        <f t="shared" si="23"/>
        <v>3.7574914986754842E-4</v>
      </c>
      <c r="O135" s="88">
        <v>39037.784450296414</v>
      </c>
      <c r="P135" s="88">
        <v>47.550515484998222</v>
      </c>
      <c r="T135" s="88"/>
      <c r="U135" s="88"/>
      <c r="Y135" s="88"/>
      <c r="Z135" s="88"/>
      <c r="AB135" s="88">
        <f t="shared" si="24"/>
        <v>221935.25164064387</v>
      </c>
      <c r="AC135" s="88">
        <f t="shared" si="24"/>
        <v>10473.538478894876</v>
      </c>
      <c r="AE135" s="88"/>
      <c r="AF135" s="88"/>
      <c r="AI135" s="88"/>
      <c r="AJ135" s="88"/>
      <c r="AL135" s="88"/>
      <c r="AM135" s="88"/>
      <c r="AV135" s="83">
        <f>+'Authorized Rev Requirement'!AD132</f>
        <v>57163.278211439901</v>
      </c>
      <c r="AW135" s="83">
        <f>+'Authorized Rev Requirement'!AE132</f>
        <v>2434.0313510484903</v>
      </c>
      <c r="AX135" s="83">
        <f>+'Authorized Rev Requirement'!AW132</f>
        <v>0</v>
      </c>
      <c r="AY135" s="83">
        <f>+'Authorized Rev Requirement'!AX132</f>
        <v>0</v>
      </c>
      <c r="BA135" s="110">
        <f t="shared" si="25"/>
        <v>164771.97342920396</v>
      </c>
      <c r="BB135" s="110">
        <f t="shared" si="25"/>
        <v>8039.5071278463856</v>
      </c>
      <c r="BC135" s="110">
        <f t="shared" si="26"/>
        <v>0</v>
      </c>
      <c r="BD135" s="110">
        <f t="shared" si="26"/>
        <v>0</v>
      </c>
    </row>
    <row r="136" spans="1:56" x14ac:dyDescent="0.2">
      <c r="A136" s="49" t="s">
        <v>370</v>
      </c>
      <c r="B136" s="49" t="s">
        <v>47</v>
      </c>
      <c r="C136" s="49" t="s">
        <v>145</v>
      </c>
      <c r="D136" s="88">
        <v>0</v>
      </c>
      <c r="E136" s="88">
        <v>0</v>
      </c>
      <c r="F136" s="77">
        <f t="shared" si="22"/>
        <v>0</v>
      </c>
      <c r="G136" s="77">
        <f t="shared" si="22"/>
        <v>0</v>
      </c>
      <c r="H136" s="88">
        <v>0</v>
      </c>
      <c r="I136" s="88">
        <v>0</v>
      </c>
      <c r="K136" s="88">
        <v>0</v>
      </c>
      <c r="L136" s="88">
        <v>0</v>
      </c>
      <c r="M136" s="75">
        <f t="shared" si="23"/>
        <v>0</v>
      </c>
      <c r="N136" s="75">
        <f t="shared" si="23"/>
        <v>0</v>
      </c>
      <c r="O136" s="88">
        <v>0</v>
      </c>
      <c r="P136" s="88">
        <v>0</v>
      </c>
      <c r="T136" s="88"/>
      <c r="U136" s="88"/>
      <c r="Y136" s="88"/>
      <c r="Z136" s="88"/>
      <c r="AB136" s="88">
        <f t="shared" si="24"/>
        <v>0</v>
      </c>
      <c r="AC136" s="88">
        <f t="shared" si="24"/>
        <v>0</v>
      </c>
      <c r="AE136" s="88"/>
      <c r="AF136" s="88"/>
      <c r="AI136" s="88"/>
      <c r="AJ136" s="88"/>
      <c r="AL136" s="88"/>
      <c r="AM136" s="88"/>
      <c r="AV136" s="83">
        <f>+'Authorized Rev Requirement'!AD133</f>
        <v>0</v>
      </c>
      <c r="AW136" s="83">
        <f>+'Authorized Rev Requirement'!AE133</f>
        <v>0</v>
      </c>
      <c r="AX136" s="83">
        <f>+'Authorized Rev Requirement'!AW133</f>
        <v>0</v>
      </c>
      <c r="AY136" s="83">
        <f>+'Authorized Rev Requirement'!AX133</f>
        <v>0</v>
      </c>
      <c r="BA136" s="110">
        <f t="shared" si="25"/>
        <v>0</v>
      </c>
      <c r="BB136" s="110">
        <f t="shared" si="25"/>
        <v>0</v>
      </c>
      <c r="BC136" s="110">
        <f t="shared" si="26"/>
        <v>0</v>
      </c>
      <c r="BD136" s="110">
        <f t="shared" si="26"/>
        <v>0</v>
      </c>
    </row>
    <row r="137" spans="1:56" x14ac:dyDescent="0.2">
      <c r="A137" s="49" t="s">
        <v>378</v>
      </c>
      <c r="B137" s="49" t="s">
        <v>47</v>
      </c>
      <c r="C137" s="49" t="s">
        <v>128</v>
      </c>
      <c r="D137" s="88">
        <v>0</v>
      </c>
      <c r="E137" s="88">
        <v>0</v>
      </c>
      <c r="F137" s="77">
        <f t="shared" si="22"/>
        <v>0</v>
      </c>
      <c r="G137" s="77">
        <f t="shared" si="22"/>
        <v>0</v>
      </c>
      <c r="H137" s="88">
        <v>0</v>
      </c>
      <c r="I137" s="88">
        <v>0</v>
      </c>
      <c r="K137" s="88">
        <v>0</v>
      </c>
      <c r="L137" s="88">
        <v>0</v>
      </c>
      <c r="M137" s="75">
        <f t="shared" si="23"/>
        <v>0</v>
      </c>
      <c r="N137" s="75">
        <f t="shared" si="23"/>
        <v>0</v>
      </c>
      <c r="O137" s="88">
        <v>0</v>
      </c>
      <c r="P137" s="88">
        <v>0</v>
      </c>
      <c r="T137" s="88"/>
      <c r="U137" s="88"/>
      <c r="Y137" s="88"/>
      <c r="Z137" s="88"/>
      <c r="AB137" s="88">
        <f t="shared" si="24"/>
        <v>0</v>
      </c>
      <c r="AC137" s="88">
        <f t="shared" si="24"/>
        <v>0</v>
      </c>
      <c r="AE137" s="88"/>
      <c r="AF137" s="88"/>
      <c r="AI137" s="88"/>
      <c r="AJ137" s="88"/>
      <c r="AL137" s="88"/>
      <c r="AM137" s="88"/>
      <c r="AV137" s="83">
        <f>+'Authorized Rev Requirement'!AD134</f>
        <v>0</v>
      </c>
      <c r="AW137" s="83">
        <f>+'Authorized Rev Requirement'!AE134</f>
        <v>0</v>
      </c>
      <c r="AX137" s="83">
        <f>+'Authorized Rev Requirement'!AW134</f>
        <v>0</v>
      </c>
      <c r="AY137" s="83">
        <f>+'Authorized Rev Requirement'!AX134</f>
        <v>0</v>
      </c>
      <c r="BA137" s="110">
        <f t="shared" si="25"/>
        <v>0</v>
      </c>
      <c r="BB137" s="110">
        <f t="shared" si="25"/>
        <v>0</v>
      </c>
      <c r="BC137" s="110">
        <f t="shared" si="26"/>
        <v>0</v>
      </c>
      <c r="BD137" s="110">
        <f t="shared" si="26"/>
        <v>0</v>
      </c>
    </row>
    <row r="138" spans="1:56" x14ac:dyDescent="0.2">
      <c r="A138" s="49" t="s">
        <v>381</v>
      </c>
      <c r="B138" s="49" t="s">
        <v>47</v>
      </c>
      <c r="C138" s="49" t="s">
        <v>382</v>
      </c>
      <c r="D138" s="88">
        <v>0</v>
      </c>
      <c r="E138" s="88">
        <v>0</v>
      </c>
      <c r="F138" s="77">
        <f t="shared" si="22"/>
        <v>0</v>
      </c>
      <c r="G138" s="77">
        <f t="shared" si="22"/>
        <v>0</v>
      </c>
      <c r="H138" s="88">
        <v>0</v>
      </c>
      <c r="I138" s="88">
        <v>0</v>
      </c>
      <c r="K138" s="88">
        <v>0</v>
      </c>
      <c r="L138" s="88">
        <v>0</v>
      </c>
      <c r="M138" s="75">
        <f t="shared" si="23"/>
        <v>0</v>
      </c>
      <c r="N138" s="75">
        <f t="shared" si="23"/>
        <v>0</v>
      </c>
      <c r="O138" s="88">
        <v>0</v>
      </c>
      <c r="P138" s="88">
        <v>0</v>
      </c>
      <c r="T138" s="88"/>
      <c r="U138" s="88"/>
      <c r="Y138" s="88"/>
      <c r="Z138" s="88"/>
      <c r="AB138" s="88">
        <f t="shared" si="24"/>
        <v>0</v>
      </c>
      <c r="AC138" s="88">
        <f t="shared" si="24"/>
        <v>0</v>
      </c>
      <c r="AE138" s="88"/>
      <c r="AF138" s="88"/>
      <c r="AI138" s="88"/>
      <c r="AJ138" s="88"/>
      <c r="AL138" s="88"/>
      <c r="AM138" s="88"/>
      <c r="AV138" s="83">
        <f>+'Authorized Rev Requirement'!AD135</f>
        <v>0</v>
      </c>
      <c r="AW138" s="83">
        <f>+'Authorized Rev Requirement'!AE135</f>
        <v>0</v>
      </c>
      <c r="AX138" s="83">
        <f>+'Authorized Rev Requirement'!AW135</f>
        <v>0</v>
      </c>
      <c r="AY138" s="83">
        <f>+'Authorized Rev Requirement'!AX135</f>
        <v>0</v>
      </c>
      <c r="BA138" s="110">
        <f t="shared" si="25"/>
        <v>0</v>
      </c>
      <c r="BB138" s="110">
        <f t="shared" si="25"/>
        <v>0</v>
      </c>
      <c r="BC138" s="110">
        <f t="shared" si="26"/>
        <v>0</v>
      </c>
      <c r="BD138" s="110">
        <f t="shared" si="26"/>
        <v>0</v>
      </c>
    </row>
    <row r="139" spans="1:56" x14ac:dyDescent="0.2">
      <c r="A139" s="49" t="s">
        <v>421</v>
      </c>
      <c r="B139" s="49" t="s">
        <v>47</v>
      </c>
      <c r="C139" s="49" t="s">
        <v>308</v>
      </c>
      <c r="D139" s="88">
        <v>0</v>
      </c>
      <c r="E139" s="88">
        <v>0</v>
      </c>
      <c r="F139" s="77">
        <f t="shared" si="22"/>
        <v>0</v>
      </c>
      <c r="G139" s="77">
        <f t="shared" si="22"/>
        <v>0</v>
      </c>
      <c r="H139" s="88">
        <v>0</v>
      </c>
      <c r="I139" s="88">
        <v>0</v>
      </c>
      <c r="K139" s="88">
        <v>0</v>
      </c>
      <c r="L139" s="88">
        <v>0</v>
      </c>
      <c r="M139" s="75">
        <f t="shared" si="23"/>
        <v>0</v>
      </c>
      <c r="N139" s="75">
        <f t="shared" si="23"/>
        <v>0</v>
      </c>
      <c r="O139" s="88">
        <v>0</v>
      </c>
      <c r="P139" s="88">
        <v>0</v>
      </c>
      <c r="T139" s="88"/>
      <c r="U139" s="88"/>
      <c r="Y139" s="88"/>
      <c r="Z139" s="88"/>
      <c r="AB139" s="88">
        <f t="shared" si="24"/>
        <v>0</v>
      </c>
      <c r="AC139" s="88">
        <f t="shared" si="24"/>
        <v>0</v>
      </c>
      <c r="AE139" s="88"/>
      <c r="AF139" s="88"/>
      <c r="AI139" s="88"/>
      <c r="AJ139" s="88"/>
      <c r="AL139" s="88"/>
      <c r="AM139" s="88"/>
      <c r="AV139" s="83">
        <f>+'Authorized Rev Requirement'!AD136</f>
        <v>0</v>
      </c>
      <c r="AW139" s="83">
        <f>+'Authorized Rev Requirement'!AE136</f>
        <v>0</v>
      </c>
      <c r="AX139" s="83">
        <f>+'Authorized Rev Requirement'!AW136</f>
        <v>0</v>
      </c>
      <c r="AY139" s="83">
        <f>+'Authorized Rev Requirement'!AX136</f>
        <v>0</v>
      </c>
      <c r="BA139" s="110">
        <f t="shared" si="25"/>
        <v>0</v>
      </c>
      <c r="BB139" s="110">
        <f t="shared" si="25"/>
        <v>0</v>
      </c>
      <c r="BC139" s="110">
        <f t="shared" si="26"/>
        <v>0</v>
      </c>
      <c r="BD139" s="110">
        <f t="shared" si="26"/>
        <v>0</v>
      </c>
    </row>
    <row r="140" spans="1:56" x14ac:dyDescent="0.2">
      <c r="A140" s="49" t="s">
        <v>422</v>
      </c>
      <c r="B140" s="49" t="s">
        <v>47</v>
      </c>
      <c r="C140" s="49" t="s">
        <v>310</v>
      </c>
      <c r="D140" s="88">
        <v>0</v>
      </c>
      <c r="E140" s="88">
        <v>0</v>
      </c>
      <c r="F140" s="77">
        <f t="shared" si="22"/>
        <v>0</v>
      </c>
      <c r="G140" s="77">
        <f t="shared" si="22"/>
        <v>0</v>
      </c>
      <c r="H140" s="88">
        <v>0</v>
      </c>
      <c r="I140" s="88">
        <v>0</v>
      </c>
      <c r="K140" s="88">
        <v>0</v>
      </c>
      <c r="L140" s="88">
        <v>0</v>
      </c>
      <c r="M140" s="75">
        <f t="shared" si="23"/>
        <v>0</v>
      </c>
      <c r="N140" s="75">
        <f t="shared" si="23"/>
        <v>0</v>
      </c>
      <c r="O140" s="88">
        <v>0</v>
      </c>
      <c r="P140" s="88">
        <v>0</v>
      </c>
      <c r="T140" s="88"/>
      <c r="U140" s="88"/>
      <c r="Y140" s="88"/>
      <c r="Z140" s="88"/>
      <c r="AB140" s="88">
        <f t="shared" si="24"/>
        <v>0</v>
      </c>
      <c r="AC140" s="88">
        <f t="shared" si="24"/>
        <v>0</v>
      </c>
      <c r="AE140" s="88"/>
      <c r="AF140" s="88"/>
      <c r="AI140" s="88"/>
      <c r="AJ140" s="88"/>
      <c r="AL140" s="88"/>
      <c r="AM140" s="88"/>
      <c r="AV140" s="83">
        <f>+'Authorized Rev Requirement'!AD137</f>
        <v>0</v>
      </c>
      <c r="AW140" s="83">
        <f>+'Authorized Rev Requirement'!AE137</f>
        <v>0</v>
      </c>
      <c r="AX140" s="83">
        <f>+'Authorized Rev Requirement'!AW137</f>
        <v>0</v>
      </c>
      <c r="AY140" s="83">
        <f>+'Authorized Rev Requirement'!AX137</f>
        <v>0</v>
      </c>
      <c r="BA140" s="110">
        <f t="shared" si="25"/>
        <v>0</v>
      </c>
      <c r="BB140" s="110">
        <f t="shared" si="25"/>
        <v>0</v>
      </c>
      <c r="BC140" s="110">
        <f t="shared" si="26"/>
        <v>0</v>
      </c>
      <c r="BD140" s="110">
        <f t="shared" si="26"/>
        <v>0</v>
      </c>
    </row>
    <row r="141" spans="1:56" x14ac:dyDescent="0.2">
      <c r="A141" s="49" t="s">
        <v>379</v>
      </c>
      <c r="B141" s="49" t="s">
        <v>47</v>
      </c>
      <c r="C141" s="49" t="s">
        <v>139</v>
      </c>
      <c r="D141" s="88">
        <v>0</v>
      </c>
      <c r="E141" s="88">
        <v>0</v>
      </c>
      <c r="F141" s="77">
        <f t="shared" si="22"/>
        <v>0</v>
      </c>
      <c r="G141" s="77">
        <f t="shared" si="22"/>
        <v>0</v>
      </c>
      <c r="H141" s="88">
        <v>0</v>
      </c>
      <c r="I141" s="88">
        <v>0</v>
      </c>
      <c r="K141" s="88">
        <v>0</v>
      </c>
      <c r="L141" s="88">
        <v>0</v>
      </c>
      <c r="M141" s="75">
        <f t="shared" si="23"/>
        <v>0</v>
      </c>
      <c r="N141" s="75">
        <f t="shared" si="23"/>
        <v>0</v>
      </c>
      <c r="O141" s="88">
        <v>0</v>
      </c>
      <c r="P141" s="88">
        <v>0</v>
      </c>
      <c r="T141" s="88"/>
      <c r="U141" s="88"/>
      <c r="Y141" s="88"/>
      <c r="Z141" s="88"/>
      <c r="AB141" s="88">
        <f t="shared" si="24"/>
        <v>0</v>
      </c>
      <c r="AC141" s="88">
        <f t="shared" si="24"/>
        <v>0</v>
      </c>
      <c r="AE141" s="88"/>
      <c r="AF141" s="88"/>
      <c r="AI141" s="88"/>
      <c r="AJ141" s="88"/>
      <c r="AL141" s="88"/>
      <c r="AM141" s="88"/>
      <c r="AV141" s="83">
        <f>+'Authorized Rev Requirement'!AD138</f>
        <v>0</v>
      </c>
      <c r="AW141" s="83">
        <f>+'Authorized Rev Requirement'!AE138</f>
        <v>0</v>
      </c>
      <c r="AX141" s="83">
        <f>+'Authorized Rev Requirement'!AW138</f>
        <v>0</v>
      </c>
      <c r="AY141" s="83">
        <f>+'Authorized Rev Requirement'!AX138</f>
        <v>0</v>
      </c>
      <c r="BA141" s="110">
        <f t="shared" si="25"/>
        <v>0</v>
      </c>
      <c r="BB141" s="110">
        <f t="shared" si="25"/>
        <v>0</v>
      </c>
      <c r="BC141" s="110">
        <f t="shared" si="26"/>
        <v>0</v>
      </c>
      <c r="BD141" s="110">
        <f t="shared" si="26"/>
        <v>0</v>
      </c>
    </row>
    <row r="142" spans="1:56" x14ac:dyDescent="0.2">
      <c r="A142" s="49" t="s">
        <v>365</v>
      </c>
      <c r="B142" s="49" t="s">
        <v>364</v>
      </c>
      <c r="C142" s="49" t="s">
        <v>138</v>
      </c>
      <c r="D142" s="88">
        <v>32123.796991200012</v>
      </c>
      <c r="E142" s="88">
        <v>745.60196880000035</v>
      </c>
      <c r="F142" s="77">
        <f t="shared" si="22"/>
        <v>5.7133272817586622E-2</v>
      </c>
      <c r="G142" s="77">
        <f t="shared" si="22"/>
        <v>1.3260786297600376E-3</v>
      </c>
      <c r="H142" s="88">
        <v>32557.502582854995</v>
      </c>
      <c r="I142" s="88">
        <v>755.66839224010948</v>
      </c>
      <c r="K142" s="88">
        <v>7853</v>
      </c>
      <c r="L142" s="88">
        <v>0</v>
      </c>
      <c r="M142" s="75">
        <f t="shared" si="23"/>
        <v>7.3768951847746442E-2</v>
      </c>
      <c r="N142" s="75">
        <f t="shared" si="23"/>
        <v>0</v>
      </c>
      <c r="O142" s="88">
        <v>9335.3549525922754</v>
      </c>
      <c r="P142" s="88">
        <v>0</v>
      </c>
      <c r="R142" s="75">
        <v>0.9053093602833342</v>
      </c>
      <c r="S142" s="75">
        <v>2.1012473761592765E-2</v>
      </c>
      <c r="T142" s="88">
        <v>8312.0752587074257</v>
      </c>
      <c r="U142" s="88">
        <v>192.92550253021994</v>
      </c>
      <c r="W142" s="75">
        <v>0.8836603043546003</v>
      </c>
      <c r="X142" s="75">
        <v>0</v>
      </c>
      <c r="Y142" s="88">
        <v>1995.1494430191212</v>
      </c>
      <c r="Z142" s="88">
        <v>0</v>
      </c>
      <c r="AB142" s="88">
        <f t="shared" si="24"/>
        <v>52200.082237173818</v>
      </c>
      <c r="AC142" s="88">
        <f t="shared" si="24"/>
        <v>948.59389477032937</v>
      </c>
      <c r="AE142" s="88"/>
      <c r="AF142" s="88"/>
      <c r="AI142" s="88"/>
      <c r="AJ142" s="88"/>
      <c r="AL142" s="88"/>
      <c r="AM142" s="88"/>
      <c r="AV142" s="83">
        <f>+'Authorized Rev Requirement'!AD139</f>
        <v>46349.791813554242</v>
      </c>
      <c r="AW142" s="83">
        <f>+'Authorized Rev Requirement'!AE139</f>
        <v>1142.0463324377283</v>
      </c>
      <c r="AX142" s="83">
        <f>+'Authorized Rev Requirement'!AW139</f>
        <v>0</v>
      </c>
      <c r="AY142" s="83">
        <f>+'Authorized Rev Requirement'!AX139</f>
        <v>0</v>
      </c>
      <c r="BA142" s="110">
        <f t="shared" si="25"/>
        <v>5850.2904236195754</v>
      </c>
      <c r="BB142" s="110">
        <f t="shared" si="25"/>
        <v>-193.45243766739895</v>
      </c>
      <c r="BC142" s="110">
        <f t="shared" si="26"/>
        <v>0</v>
      </c>
      <c r="BD142" s="110">
        <f t="shared" si="26"/>
        <v>0</v>
      </c>
    </row>
    <row r="143" spans="1:56" x14ac:dyDescent="0.2">
      <c r="A143" s="49" t="s">
        <v>378</v>
      </c>
      <c r="B143" s="49" t="s">
        <v>47</v>
      </c>
      <c r="C143" s="49" t="s">
        <v>128</v>
      </c>
      <c r="D143" s="88">
        <v>0</v>
      </c>
      <c r="E143" s="88">
        <v>0</v>
      </c>
      <c r="F143" s="77">
        <f t="shared" si="22"/>
        <v>0</v>
      </c>
      <c r="G143" s="77">
        <f t="shared" si="22"/>
        <v>0</v>
      </c>
      <c r="H143" s="88">
        <v>0</v>
      </c>
      <c r="I143" s="88">
        <v>0</v>
      </c>
      <c r="K143" s="88">
        <v>0</v>
      </c>
      <c r="L143" s="88">
        <v>0</v>
      </c>
      <c r="M143" s="75">
        <f t="shared" si="23"/>
        <v>0</v>
      </c>
      <c r="N143" s="75">
        <f t="shared" si="23"/>
        <v>0</v>
      </c>
      <c r="O143" s="88">
        <v>0</v>
      </c>
      <c r="P143" s="88">
        <v>0</v>
      </c>
      <c r="T143" s="88"/>
      <c r="U143" s="88"/>
      <c r="Y143" s="88"/>
      <c r="Z143" s="88"/>
      <c r="AB143" s="88">
        <f t="shared" si="24"/>
        <v>0</v>
      </c>
      <c r="AC143" s="88">
        <f t="shared" si="24"/>
        <v>0</v>
      </c>
      <c r="AE143" s="88"/>
      <c r="AF143" s="88"/>
      <c r="AI143" s="88"/>
      <c r="AJ143" s="88"/>
      <c r="AL143" s="88"/>
      <c r="AM143" s="88"/>
      <c r="AV143" s="83">
        <f>+'Authorized Rev Requirement'!AD140</f>
        <v>0</v>
      </c>
      <c r="AW143" s="83">
        <f>+'Authorized Rev Requirement'!AE140</f>
        <v>0</v>
      </c>
      <c r="AX143" s="83">
        <f>+'Authorized Rev Requirement'!AW140</f>
        <v>0</v>
      </c>
      <c r="AY143" s="83">
        <f>+'Authorized Rev Requirement'!AX140</f>
        <v>0</v>
      </c>
      <c r="BA143" s="110">
        <f t="shared" si="25"/>
        <v>0</v>
      </c>
      <c r="BB143" s="110">
        <f t="shared" si="25"/>
        <v>0</v>
      </c>
      <c r="BC143" s="110">
        <f t="shared" si="26"/>
        <v>0</v>
      </c>
      <c r="BD143" s="110">
        <f t="shared" si="26"/>
        <v>0</v>
      </c>
    </row>
    <row r="144" spans="1:56" x14ac:dyDescent="0.2">
      <c r="A144" s="49" t="s">
        <v>378</v>
      </c>
      <c r="B144" s="49" t="s">
        <v>47</v>
      </c>
      <c r="C144" s="49" t="s">
        <v>128</v>
      </c>
      <c r="D144" s="88">
        <v>0</v>
      </c>
      <c r="E144" s="88">
        <v>0</v>
      </c>
      <c r="F144" s="77">
        <f t="shared" si="22"/>
        <v>0</v>
      </c>
      <c r="G144" s="77">
        <f t="shared" si="22"/>
        <v>0</v>
      </c>
      <c r="H144" s="88">
        <v>0</v>
      </c>
      <c r="I144" s="88">
        <v>0</v>
      </c>
      <c r="K144" s="88">
        <v>0</v>
      </c>
      <c r="L144" s="88">
        <v>0</v>
      </c>
      <c r="M144" s="75">
        <f>+K144/$L$156</f>
        <v>0</v>
      </c>
      <c r="N144" s="75">
        <f t="shared" si="23"/>
        <v>0</v>
      </c>
      <c r="O144" s="88">
        <v>0</v>
      </c>
      <c r="P144" s="88">
        <v>0</v>
      </c>
      <c r="T144" s="88"/>
      <c r="U144" s="88"/>
      <c r="Y144" s="88"/>
      <c r="Z144" s="88"/>
      <c r="AB144" s="88">
        <f t="shared" si="24"/>
        <v>0</v>
      </c>
      <c r="AC144" s="88">
        <f t="shared" si="24"/>
        <v>0</v>
      </c>
      <c r="AE144" s="88"/>
      <c r="AF144" s="88"/>
      <c r="AI144" s="88"/>
      <c r="AJ144" s="88"/>
      <c r="AL144" s="88"/>
      <c r="AM144" s="88"/>
      <c r="AV144" s="83">
        <f>+'Authorized Rev Requirement'!AD141</f>
        <v>0</v>
      </c>
      <c r="AW144" s="83">
        <f>+'Authorized Rev Requirement'!AE141</f>
        <v>0</v>
      </c>
      <c r="AX144" s="83">
        <f>+'Authorized Rev Requirement'!AW141</f>
        <v>0</v>
      </c>
      <c r="AY144" s="83">
        <f>+'Authorized Rev Requirement'!AX141</f>
        <v>0</v>
      </c>
      <c r="BA144" s="110">
        <f t="shared" si="25"/>
        <v>0</v>
      </c>
      <c r="BB144" s="110">
        <f t="shared" si="25"/>
        <v>0</v>
      </c>
      <c r="BC144" s="110">
        <f t="shared" si="26"/>
        <v>0</v>
      </c>
      <c r="BD144" s="110">
        <f t="shared" si="26"/>
        <v>0</v>
      </c>
    </row>
    <row r="145" spans="1:110" x14ac:dyDescent="0.2">
      <c r="A145" s="49" t="s">
        <v>73</v>
      </c>
      <c r="B145" s="49" t="s">
        <v>72</v>
      </c>
      <c r="C145" s="49" t="s">
        <v>74</v>
      </c>
      <c r="D145" s="88">
        <v>0</v>
      </c>
      <c r="E145" s="88">
        <v>0</v>
      </c>
      <c r="F145" s="77">
        <f t="shared" si="22"/>
        <v>0</v>
      </c>
      <c r="G145" s="77">
        <f t="shared" si="22"/>
        <v>0</v>
      </c>
      <c r="H145" s="88">
        <v>0</v>
      </c>
      <c r="I145" s="88">
        <v>0</v>
      </c>
      <c r="K145" s="88">
        <v>0</v>
      </c>
      <c r="L145" s="88">
        <v>0</v>
      </c>
      <c r="M145" s="75">
        <f t="shared" ref="M145:M154" si="27">+K145/$L$156</f>
        <v>0</v>
      </c>
      <c r="N145" s="75">
        <f t="shared" si="23"/>
        <v>0</v>
      </c>
      <c r="O145" s="88">
        <v>0</v>
      </c>
      <c r="P145" s="88">
        <v>0</v>
      </c>
      <c r="T145" s="88"/>
      <c r="U145" s="88"/>
      <c r="Y145" s="88"/>
      <c r="Z145" s="88"/>
      <c r="AB145" s="88">
        <f t="shared" si="24"/>
        <v>0</v>
      </c>
      <c r="AC145" s="88">
        <f t="shared" si="24"/>
        <v>0</v>
      </c>
      <c r="AE145" s="88"/>
      <c r="AF145" s="88"/>
      <c r="AI145" s="88"/>
      <c r="AJ145" s="88"/>
      <c r="AL145" s="88"/>
      <c r="AM145" s="88"/>
      <c r="AV145" s="83">
        <f>+'Authorized Rev Requirement'!AD142</f>
        <v>0</v>
      </c>
      <c r="AW145" s="83">
        <f>+'Authorized Rev Requirement'!AE142</f>
        <v>0</v>
      </c>
      <c r="AX145" s="83">
        <f>+'Authorized Rev Requirement'!AW142</f>
        <v>0</v>
      </c>
      <c r="AY145" s="83">
        <f>+'Authorized Rev Requirement'!AX142</f>
        <v>0</v>
      </c>
      <c r="BA145" s="110">
        <f t="shared" si="25"/>
        <v>0</v>
      </c>
      <c r="BB145" s="110">
        <f t="shared" si="25"/>
        <v>0</v>
      </c>
      <c r="BC145" s="110">
        <f t="shared" si="26"/>
        <v>0</v>
      </c>
      <c r="BD145" s="110">
        <f t="shared" si="26"/>
        <v>0</v>
      </c>
    </row>
    <row r="146" spans="1:110" x14ac:dyDescent="0.2">
      <c r="A146" s="49" t="s">
        <v>366</v>
      </c>
      <c r="B146" s="49" t="s">
        <v>364</v>
      </c>
      <c r="C146" s="49" t="s">
        <v>142</v>
      </c>
      <c r="D146" s="88">
        <v>0</v>
      </c>
      <c r="E146" s="88">
        <v>0</v>
      </c>
      <c r="F146" s="77">
        <f t="shared" si="22"/>
        <v>0</v>
      </c>
      <c r="G146" s="77">
        <f t="shared" si="22"/>
        <v>0</v>
      </c>
      <c r="H146" s="88">
        <v>0</v>
      </c>
      <c r="I146" s="88">
        <v>0</v>
      </c>
      <c r="K146" s="88">
        <v>0</v>
      </c>
      <c r="L146" s="88">
        <v>0</v>
      </c>
      <c r="M146" s="75">
        <f t="shared" si="27"/>
        <v>0</v>
      </c>
      <c r="N146" s="75">
        <f t="shared" si="23"/>
        <v>0</v>
      </c>
      <c r="O146" s="88">
        <v>0</v>
      </c>
      <c r="P146" s="88">
        <v>0</v>
      </c>
      <c r="T146" s="88"/>
      <c r="U146" s="88"/>
      <c r="Y146" s="88"/>
      <c r="Z146" s="88"/>
      <c r="AB146" s="88">
        <f t="shared" si="24"/>
        <v>0</v>
      </c>
      <c r="AC146" s="88">
        <f t="shared" si="24"/>
        <v>0</v>
      </c>
      <c r="AE146" s="88"/>
      <c r="AF146" s="88"/>
      <c r="AI146" s="88"/>
      <c r="AJ146" s="88"/>
      <c r="AL146" s="88"/>
      <c r="AM146" s="88"/>
      <c r="AV146" s="83">
        <f>+'Authorized Rev Requirement'!AD143</f>
        <v>0</v>
      </c>
      <c r="AW146" s="83">
        <f>+'Authorized Rev Requirement'!AE143</f>
        <v>0</v>
      </c>
      <c r="AX146" s="83">
        <f>+'Authorized Rev Requirement'!AW143</f>
        <v>0</v>
      </c>
      <c r="AY146" s="83">
        <f>+'Authorized Rev Requirement'!AX143</f>
        <v>0</v>
      </c>
      <c r="BA146" s="110">
        <f t="shared" si="25"/>
        <v>0</v>
      </c>
      <c r="BB146" s="110">
        <f t="shared" si="25"/>
        <v>0</v>
      </c>
      <c r="BC146" s="110">
        <f t="shared" si="26"/>
        <v>0</v>
      </c>
      <c r="BD146" s="110">
        <f t="shared" si="26"/>
        <v>0</v>
      </c>
    </row>
    <row r="147" spans="1:110" x14ac:dyDescent="0.2">
      <c r="A147" s="49" t="s">
        <v>380</v>
      </c>
      <c r="B147" s="49" t="s">
        <v>47</v>
      </c>
      <c r="C147" s="49" t="s">
        <v>137</v>
      </c>
      <c r="D147" s="88">
        <v>0</v>
      </c>
      <c r="E147" s="88">
        <v>0</v>
      </c>
      <c r="F147" s="77">
        <f t="shared" si="22"/>
        <v>0</v>
      </c>
      <c r="G147" s="77">
        <f t="shared" si="22"/>
        <v>0</v>
      </c>
      <c r="H147" s="88">
        <v>0</v>
      </c>
      <c r="I147" s="88">
        <v>0</v>
      </c>
      <c r="K147" s="88">
        <v>0</v>
      </c>
      <c r="L147" s="88">
        <v>0</v>
      </c>
      <c r="M147" s="75">
        <f t="shared" si="27"/>
        <v>0</v>
      </c>
      <c r="N147" s="75">
        <f t="shared" si="23"/>
        <v>0</v>
      </c>
      <c r="O147" s="88">
        <v>0</v>
      </c>
      <c r="P147" s="88">
        <v>0</v>
      </c>
      <c r="T147" s="88"/>
      <c r="U147" s="88"/>
      <c r="Y147" s="88"/>
      <c r="Z147" s="88"/>
      <c r="AB147" s="88">
        <f t="shared" si="24"/>
        <v>0</v>
      </c>
      <c r="AC147" s="88">
        <f t="shared" si="24"/>
        <v>0</v>
      </c>
      <c r="AE147" s="88"/>
      <c r="AF147" s="88"/>
      <c r="AI147" s="88"/>
      <c r="AJ147" s="88"/>
      <c r="AL147" s="88"/>
      <c r="AM147" s="88"/>
      <c r="AV147" s="83">
        <f>+'Authorized Rev Requirement'!AD144</f>
        <v>0</v>
      </c>
      <c r="AW147" s="83">
        <f>+'Authorized Rev Requirement'!AE144</f>
        <v>0</v>
      </c>
      <c r="AX147" s="83">
        <f>+'Authorized Rev Requirement'!AW144</f>
        <v>0</v>
      </c>
      <c r="AY147" s="83">
        <f>+'Authorized Rev Requirement'!AX144</f>
        <v>0</v>
      </c>
      <c r="BA147" s="110">
        <f t="shared" si="25"/>
        <v>0</v>
      </c>
      <c r="BB147" s="110">
        <f t="shared" si="25"/>
        <v>0</v>
      </c>
      <c r="BC147" s="110">
        <f t="shared" si="26"/>
        <v>0</v>
      </c>
      <c r="BD147" s="110">
        <f t="shared" si="26"/>
        <v>0</v>
      </c>
    </row>
    <row r="148" spans="1:110" x14ac:dyDescent="0.2">
      <c r="A148" s="49" t="s">
        <v>363</v>
      </c>
      <c r="B148" s="49" t="s">
        <v>364</v>
      </c>
      <c r="C148" s="49" t="s">
        <v>134</v>
      </c>
      <c r="D148" s="88">
        <v>0</v>
      </c>
      <c r="E148" s="88">
        <v>0</v>
      </c>
      <c r="F148" s="77">
        <f t="shared" si="22"/>
        <v>0</v>
      </c>
      <c r="G148" s="77">
        <f t="shared" si="22"/>
        <v>0</v>
      </c>
      <c r="H148" s="88">
        <v>0</v>
      </c>
      <c r="I148" s="88">
        <v>0</v>
      </c>
      <c r="K148" s="88">
        <v>0</v>
      </c>
      <c r="L148" s="88">
        <v>0</v>
      </c>
      <c r="M148" s="75">
        <f t="shared" si="27"/>
        <v>0</v>
      </c>
      <c r="N148" s="75">
        <f t="shared" si="23"/>
        <v>0</v>
      </c>
      <c r="O148" s="88">
        <v>0</v>
      </c>
      <c r="P148" s="88">
        <v>0</v>
      </c>
      <c r="T148" s="88"/>
      <c r="U148" s="88"/>
      <c r="Y148" s="88"/>
      <c r="Z148" s="88"/>
      <c r="AB148" s="88">
        <f t="shared" si="24"/>
        <v>0</v>
      </c>
      <c r="AC148" s="88">
        <f t="shared" si="24"/>
        <v>0</v>
      </c>
      <c r="AE148" s="88"/>
      <c r="AF148" s="88"/>
      <c r="AI148" s="88"/>
      <c r="AJ148" s="88"/>
      <c r="AL148" s="88"/>
      <c r="AM148" s="88"/>
      <c r="AV148" s="83">
        <f>+'Authorized Rev Requirement'!AD145</f>
        <v>0</v>
      </c>
      <c r="AW148" s="83">
        <f>+'Authorized Rev Requirement'!AE145</f>
        <v>0</v>
      </c>
      <c r="AX148" s="83">
        <f>+'Authorized Rev Requirement'!AW145</f>
        <v>0</v>
      </c>
      <c r="AY148" s="83">
        <f>+'Authorized Rev Requirement'!AX145</f>
        <v>0</v>
      </c>
      <c r="BA148" s="110">
        <f t="shared" si="25"/>
        <v>0</v>
      </c>
      <c r="BB148" s="110">
        <f t="shared" si="25"/>
        <v>0</v>
      </c>
      <c r="BC148" s="110">
        <f t="shared" si="26"/>
        <v>0</v>
      </c>
      <c r="BD148" s="110">
        <f t="shared" si="26"/>
        <v>0</v>
      </c>
    </row>
    <row r="149" spans="1:110" x14ac:dyDescent="0.2">
      <c r="A149" s="49" t="s">
        <v>390</v>
      </c>
      <c r="B149" s="49" t="s">
        <v>391</v>
      </c>
      <c r="C149" s="49" t="s">
        <v>143</v>
      </c>
      <c r="D149" s="88">
        <v>0</v>
      </c>
      <c r="E149" s="88">
        <v>0</v>
      </c>
      <c r="F149" s="77">
        <f t="shared" si="22"/>
        <v>0</v>
      </c>
      <c r="G149" s="77">
        <f t="shared" si="22"/>
        <v>0</v>
      </c>
      <c r="H149" s="88">
        <v>0</v>
      </c>
      <c r="I149" s="88">
        <v>0</v>
      </c>
      <c r="K149" s="88">
        <v>0</v>
      </c>
      <c r="L149" s="88">
        <v>0</v>
      </c>
      <c r="M149" s="75">
        <f t="shared" si="27"/>
        <v>0</v>
      </c>
      <c r="N149" s="75">
        <f t="shared" si="23"/>
        <v>0</v>
      </c>
      <c r="O149" s="88">
        <v>0</v>
      </c>
      <c r="P149" s="88">
        <v>0</v>
      </c>
      <c r="T149" s="88"/>
      <c r="U149" s="88"/>
      <c r="Y149" s="88"/>
      <c r="Z149" s="88"/>
      <c r="AB149" s="88">
        <f t="shared" si="24"/>
        <v>0</v>
      </c>
      <c r="AC149" s="88">
        <f t="shared" si="24"/>
        <v>0</v>
      </c>
      <c r="AE149" s="88"/>
      <c r="AF149" s="88"/>
      <c r="AI149" s="88"/>
      <c r="AJ149" s="88"/>
      <c r="AL149" s="88"/>
      <c r="AM149" s="88"/>
      <c r="AV149" s="83">
        <f>+'Authorized Rev Requirement'!AD146</f>
        <v>0</v>
      </c>
      <c r="AW149" s="83">
        <f>+'Authorized Rev Requirement'!AE146</f>
        <v>0</v>
      </c>
      <c r="AX149" s="83">
        <f>+'Authorized Rev Requirement'!AW146</f>
        <v>0</v>
      </c>
      <c r="AY149" s="83">
        <f>+'Authorized Rev Requirement'!AX146</f>
        <v>0</v>
      </c>
      <c r="BA149" s="110">
        <f t="shared" si="25"/>
        <v>0</v>
      </c>
      <c r="BB149" s="110">
        <f t="shared" si="25"/>
        <v>0</v>
      </c>
      <c r="BC149" s="110">
        <f t="shared" si="26"/>
        <v>0</v>
      </c>
      <c r="BD149" s="110">
        <f t="shared" si="26"/>
        <v>0</v>
      </c>
    </row>
    <row r="150" spans="1:110" x14ac:dyDescent="0.2">
      <c r="A150" s="49" t="s">
        <v>363</v>
      </c>
      <c r="B150" s="49" t="s">
        <v>364</v>
      </c>
      <c r="C150" s="49" t="s">
        <v>134</v>
      </c>
      <c r="D150" s="88">
        <v>0</v>
      </c>
      <c r="E150" s="88">
        <v>0</v>
      </c>
      <c r="F150" s="77">
        <f t="shared" si="22"/>
        <v>0</v>
      </c>
      <c r="G150" s="77">
        <f t="shared" si="22"/>
        <v>0</v>
      </c>
      <c r="H150" s="88">
        <v>0</v>
      </c>
      <c r="I150" s="88">
        <v>0</v>
      </c>
      <c r="K150" s="88">
        <v>0</v>
      </c>
      <c r="L150" s="88">
        <v>0</v>
      </c>
      <c r="M150" s="75">
        <f t="shared" si="27"/>
        <v>0</v>
      </c>
      <c r="N150" s="75">
        <f t="shared" si="23"/>
        <v>0</v>
      </c>
      <c r="O150" s="88">
        <v>0</v>
      </c>
      <c r="P150" s="88">
        <v>0</v>
      </c>
      <c r="T150" s="88"/>
      <c r="U150" s="88"/>
      <c r="Y150" s="88"/>
      <c r="Z150" s="88"/>
      <c r="AB150" s="88">
        <f t="shared" si="24"/>
        <v>0</v>
      </c>
      <c r="AC150" s="88">
        <f t="shared" si="24"/>
        <v>0</v>
      </c>
      <c r="AE150" s="88"/>
      <c r="AF150" s="88"/>
      <c r="AI150" s="88"/>
      <c r="AJ150" s="88"/>
      <c r="AL150" s="88"/>
      <c r="AM150" s="88"/>
      <c r="AV150" s="83">
        <f>+'Authorized Rev Requirement'!AD147</f>
        <v>0</v>
      </c>
      <c r="AW150" s="83">
        <f>+'Authorized Rev Requirement'!AE147</f>
        <v>0</v>
      </c>
      <c r="AX150" s="83">
        <f>+'Authorized Rev Requirement'!AW147</f>
        <v>0</v>
      </c>
      <c r="AY150" s="83">
        <f>+'Authorized Rev Requirement'!AX147</f>
        <v>0</v>
      </c>
      <c r="BA150" s="110">
        <f t="shared" si="25"/>
        <v>0</v>
      </c>
      <c r="BB150" s="110">
        <f t="shared" si="25"/>
        <v>0</v>
      </c>
      <c r="BC150" s="110">
        <f t="shared" si="26"/>
        <v>0</v>
      </c>
      <c r="BD150" s="110">
        <f t="shared" si="26"/>
        <v>0</v>
      </c>
    </row>
    <row r="151" spans="1:110" x14ac:dyDescent="0.2">
      <c r="A151" s="49" t="s">
        <v>394</v>
      </c>
      <c r="B151" s="49" t="s">
        <v>391</v>
      </c>
      <c r="C151" s="49" t="s">
        <v>144</v>
      </c>
      <c r="D151" s="88">
        <v>0</v>
      </c>
      <c r="E151" s="88">
        <v>0</v>
      </c>
      <c r="F151" s="77">
        <f t="shared" si="22"/>
        <v>0</v>
      </c>
      <c r="G151" s="77">
        <f t="shared" si="22"/>
        <v>0</v>
      </c>
      <c r="H151" s="88">
        <v>0</v>
      </c>
      <c r="I151" s="88">
        <v>0</v>
      </c>
      <c r="K151" s="88">
        <v>0</v>
      </c>
      <c r="L151" s="88">
        <v>0</v>
      </c>
      <c r="M151" s="75">
        <f t="shared" si="27"/>
        <v>0</v>
      </c>
      <c r="N151" s="75">
        <f t="shared" si="23"/>
        <v>0</v>
      </c>
      <c r="O151" s="88">
        <v>0</v>
      </c>
      <c r="P151" s="88">
        <v>0</v>
      </c>
      <c r="T151" s="88"/>
      <c r="U151" s="88"/>
      <c r="Y151" s="88"/>
      <c r="Z151" s="88"/>
      <c r="AB151" s="88">
        <f t="shared" si="24"/>
        <v>0</v>
      </c>
      <c r="AC151" s="88">
        <f t="shared" si="24"/>
        <v>0</v>
      </c>
      <c r="AE151" s="88"/>
      <c r="AF151" s="88"/>
      <c r="AI151" s="88"/>
      <c r="AJ151" s="88"/>
      <c r="AL151" s="88"/>
      <c r="AM151" s="88"/>
      <c r="AV151" s="83">
        <f>+'Authorized Rev Requirement'!AD148</f>
        <v>0</v>
      </c>
      <c r="AW151" s="83">
        <f>+'Authorized Rev Requirement'!AE148</f>
        <v>0</v>
      </c>
      <c r="AX151" s="83">
        <f>+'Authorized Rev Requirement'!AW148</f>
        <v>0</v>
      </c>
      <c r="AY151" s="83">
        <f>+'Authorized Rev Requirement'!AX148</f>
        <v>0</v>
      </c>
      <c r="BA151" s="110">
        <f t="shared" si="25"/>
        <v>0</v>
      </c>
      <c r="BB151" s="110">
        <f t="shared" si="25"/>
        <v>0</v>
      </c>
      <c r="BC151" s="110">
        <f t="shared" si="26"/>
        <v>0</v>
      </c>
      <c r="BD151" s="110">
        <f t="shared" si="26"/>
        <v>0</v>
      </c>
    </row>
    <row r="152" spans="1:110" x14ac:dyDescent="0.2">
      <c r="A152" s="49" t="s">
        <v>394</v>
      </c>
      <c r="B152" s="49" t="s">
        <v>391</v>
      </c>
      <c r="C152" s="49" t="s">
        <v>144</v>
      </c>
      <c r="D152" s="88">
        <v>42547.736480000014</v>
      </c>
      <c r="E152" s="88">
        <v>0</v>
      </c>
      <c r="F152" s="77">
        <f t="shared" si="22"/>
        <v>7.5672606097857656E-2</v>
      </c>
      <c r="G152" s="77">
        <f t="shared" si="22"/>
        <v>0</v>
      </c>
      <c r="H152" s="88">
        <v>43122.17639532801</v>
      </c>
      <c r="I152" s="88">
        <v>0</v>
      </c>
      <c r="K152" s="88">
        <v>8406</v>
      </c>
      <c r="L152" s="88">
        <v>0</v>
      </c>
      <c r="M152" s="75">
        <f t="shared" si="27"/>
        <v>7.8963683844665303E-2</v>
      </c>
      <c r="N152" s="75">
        <f t="shared" si="23"/>
        <v>0</v>
      </c>
      <c r="O152" s="88">
        <v>9992.7408291723768</v>
      </c>
      <c r="P152" s="88">
        <v>0</v>
      </c>
      <c r="T152" s="88"/>
      <c r="U152" s="88"/>
      <c r="Y152" s="88"/>
      <c r="Z152" s="88"/>
      <c r="AB152" s="88">
        <f t="shared" si="24"/>
        <v>53114.917224500387</v>
      </c>
      <c r="AC152" s="88">
        <f t="shared" si="24"/>
        <v>0</v>
      </c>
      <c r="AE152" s="88"/>
      <c r="AF152" s="88"/>
      <c r="AI152" s="88"/>
      <c r="AJ152" s="88"/>
      <c r="AL152" s="88"/>
      <c r="AM152" s="88"/>
      <c r="AV152" s="83">
        <f>+'Authorized Rev Requirement'!AD149</f>
        <v>24337.909040560287</v>
      </c>
      <c r="AW152" s="83">
        <f>+'Authorized Rev Requirement'!AE149</f>
        <v>0</v>
      </c>
      <c r="AX152" s="83">
        <f>+'Authorized Rev Requirement'!AW149</f>
        <v>0</v>
      </c>
      <c r="AY152" s="83">
        <f>+'Authorized Rev Requirement'!AX149</f>
        <v>0</v>
      </c>
      <c r="BA152" s="110">
        <f t="shared" si="25"/>
        <v>28777.008183940099</v>
      </c>
      <c r="BB152" s="110">
        <f t="shared" si="25"/>
        <v>0</v>
      </c>
      <c r="BC152" s="110">
        <f t="shared" si="26"/>
        <v>0</v>
      </c>
      <c r="BD152" s="110">
        <f t="shared" si="26"/>
        <v>0</v>
      </c>
    </row>
    <row r="153" spans="1:110" x14ac:dyDescent="0.2">
      <c r="A153" s="49" t="s">
        <v>390</v>
      </c>
      <c r="B153" s="49" t="s">
        <v>391</v>
      </c>
      <c r="C153" s="49" t="s">
        <v>143</v>
      </c>
      <c r="D153" s="88">
        <v>0</v>
      </c>
      <c r="E153" s="88">
        <v>0</v>
      </c>
      <c r="F153" s="77">
        <f t="shared" si="22"/>
        <v>0</v>
      </c>
      <c r="G153" s="77">
        <f t="shared" si="22"/>
        <v>0</v>
      </c>
      <c r="H153" s="88">
        <v>0</v>
      </c>
      <c r="I153" s="88">
        <v>0</v>
      </c>
      <c r="K153" s="88">
        <v>0</v>
      </c>
      <c r="L153" s="88">
        <v>0</v>
      </c>
      <c r="M153" s="75">
        <f t="shared" si="27"/>
        <v>0</v>
      </c>
      <c r="N153" s="75">
        <f t="shared" si="23"/>
        <v>0</v>
      </c>
      <c r="O153" s="88">
        <v>0</v>
      </c>
      <c r="P153" s="88">
        <v>0</v>
      </c>
      <c r="T153" s="88"/>
      <c r="U153" s="88"/>
      <c r="Y153" s="88"/>
      <c r="Z153" s="88"/>
      <c r="AB153" s="88">
        <f t="shared" si="24"/>
        <v>0</v>
      </c>
      <c r="AC153" s="88">
        <f t="shared" si="24"/>
        <v>0</v>
      </c>
      <c r="AE153" s="88"/>
      <c r="AF153" s="88"/>
      <c r="AI153" s="88"/>
      <c r="AJ153" s="88"/>
      <c r="AL153" s="88"/>
      <c r="AM153" s="88"/>
      <c r="AV153" s="83">
        <f>+'Authorized Rev Requirement'!AD150</f>
        <v>0</v>
      </c>
      <c r="AW153" s="83">
        <f>+'Authorized Rev Requirement'!AE150</f>
        <v>0</v>
      </c>
      <c r="AX153" s="83">
        <f>+'Authorized Rev Requirement'!AW150</f>
        <v>0</v>
      </c>
      <c r="AY153" s="83">
        <f>+'Authorized Rev Requirement'!AX150</f>
        <v>0</v>
      </c>
      <c r="BA153" s="110">
        <f t="shared" si="25"/>
        <v>0</v>
      </c>
      <c r="BB153" s="110">
        <f t="shared" si="25"/>
        <v>0</v>
      </c>
      <c r="BC153" s="110">
        <f t="shared" si="26"/>
        <v>0</v>
      </c>
      <c r="BD153" s="110">
        <f t="shared" si="26"/>
        <v>0</v>
      </c>
    </row>
    <row r="154" spans="1:110" x14ac:dyDescent="0.2">
      <c r="A154" s="49" t="s">
        <v>363</v>
      </c>
      <c r="B154" s="49" t="s">
        <v>364</v>
      </c>
      <c r="C154" s="49" t="s">
        <v>134</v>
      </c>
      <c r="D154" s="88">
        <v>25.481811880781102</v>
      </c>
      <c r="E154" s="88">
        <v>1.0339481192189106</v>
      </c>
      <c r="F154" s="77">
        <f t="shared" si="22"/>
        <v>4.5320274887489317E-5</v>
      </c>
      <c r="G154" s="77">
        <f t="shared" si="22"/>
        <v>1.8389121308028128E-6</v>
      </c>
      <c r="H154" s="88">
        <v>25.825843574830923</v>
      </c>
      <c r="I154" s="88">
        <v>1.0479075238593158</v>
      </c>
      <c r="K154" s="88">
        <v>30</v>
      </c>
      <c r="L154" s="88">
        <v>0</v>
      </c>
      <c r="M154" s="75">
        <f t="shared" si="27"/>
        <v>2.8181186240066133E-4</v>
      </c>
      <c r="N154" s="75">
        <f t="shared" si="23"/>
        <v>0</v>
      </c>
      <c r="O154" s="88">
        <v>35.662886613748668</v>
      </c>
      <c r="P154" s="88">
        <v>0</v>
      </c>
      <c r="T154" s="88"/>
      <c r="U154" s="88"/>
      <c r="Y154" s="88"/>
      <c r="Z154" s="88"/>
      <c r="AB154" s="88">
        <f t="shared" si="24"/>
        <v>61.488730188579595</v>
      </c>
      <c r="AC154" s="88">
        <f t="shared" si="24"/>
        <v>1.0479075238593158</v>
      </c>
      <c r="AE154" s="88"/>
      <c r="AF154" s="88"/>
      <c r="AI154" s="88"/>
      <c r="AJ154" s="88"/>
      <c r="AL154" s="88"/>
      <c r="AM154" s="88"/>
      <c r="AV154" s="83">
        <f>+'Authorized Rev Requirement'!AD151</f>
        <v>6.0292523978565642</v>
      </c>
      <c r="AW154" s="83">
        <f>+'Authorized Rev Requirement'!AE151</f>
        <v>0.24464250055003586</v>
      </c>
      <c r="AX154" s="83">
        <f>+'Authorized Rev Requirement'!AW151</f>
        <v>0</v>
      </c>
      <c r="AY154" s="83">
        <f>+'Authorized Rev Requirement'!AX151</f>
        <v>0</v>
      </c>
      <c r="BA154" s="110">
        <f t="shared" si="25"/>
        <v>55.459477790723028</v>
      </c>
      <c r="BB154" s="110">
        <f t="shared" si="25"/>
        <v>0.80326502330927996</v>
      </c>
      <c r="BC154" s="110">
        <f t="shared" si="26"/>
        <v>0</v>
      </c>
      <c r="BD154" s="110">
        <f t="shared" si="26"/>
        <v>0</v>
      </c>
    </row>
    <row r="155" spans="1:110" s="78" customFormat="1" x14ac:dyDescent="0.2">
      <c r="A155" s="78" t="s">
        <v>0</v>
      </c>
      <c r="D155" s="113">
        <f t="shared" ref="D155:I155" si="28">SUM(D6:D154)</f>
        <v>544834.61111263803</v>
      </c>
      <c r="E155" s="113">
        <f t="shared" si="28"/>
        <v>17426.141807361771</v>
      </c>
      <c r="F155" s="114">
        <f t="shared" si="28"/>
        <v>0.96900701015167379</v>
      </c>
      <c r="G155" s="114">
        <f t="shared" si="28"/>
        <v>3.0992989848326147E-2</v>
      </c>
      <c r="H155" s="113">
        <f t="shared" si="28"/>
        <v>552190.46065406827</v>
      </c>
      <c r="I155" s="113">
        <f t="shared" si="28"/>
        <v>17661.413345931629</v>
      </c>
      <c r="K155" s="113">
        <f>SUM(K6:K154)</f>
        <v>105282</v>
      </c>
      <c r="L155" s="113">
        <f>SUM(L6:L154)</f>
        <v>1172</v>
      </c>
      <c r="O155" s="113">
        <f>SUM(O6:O154)</f>
        <v>125155.33428228955</v>
      </c>
      <c r="P155" s="113">
        <f>SUM(P6:P154)</f>
        <v>1393.2301037104478</v>
      </c>
      <c r="Q155" s="115"/>
      <c r="T155" s="113">
        <f>SUM(T6:T154)</f>
        <v>8988.5494974697795</v>
      </c>
      <c r="U155" s="113">
        <f>SUM(U6:U154)</f>
        <v>192.92550253021994</v>
      </c>
      <c r="Y155" s="113">
        <f>SUM(Y6:Y154)</f>
        <v>2257.8240000000001</v>
      </c>
      <c r="Z155" s="113">
        <f>SUM(Z6:Z154)</f>
        <v>0</v>
      </c>
      <c r="AB155" s="113">
        <f>SUM(AB6:AB154)</f>
        <v>688592.16843382746</v>
      </c>
      <c r="AC155" s="113">
        <f>SUM(AC6:AC154)</f>
        <v>19247.568952172296</v>
      </c>
      <c r="AD155" s="49"/>
      <c r="AE155" s="116"/>
      <c r="AF155" s="116"/>
      <c r="AI155" s="113">
        <f t="shared" ref="AI155:AT155" si="29">SUM(AI6:AI154)</f>
        <v>148414.84790239</v>
      </c>
      <c r="AJ155" s="113">
        <f t="shared" si="29"/>
        <v>133322.41409760999</v>
      </c>
      <c r="AK155" s="79">
        <f t="shared" si="29"/>
        <v>0</v>
      </c>
      <c r="AL155" s="113">
        <f t="shared" si="29"/>
        <v>48968</v>
      </c>
      <c r="AM155" s="113">
        <f t="shared" si="29"/>
        <v>38515</v>
      </c>
      <c r="AN155" s="117">
        <f t="shared" si="29"/>
        <v>1.4340117032519473</v>
      </c>
      <c r="AO155" s="117">
        <f t="shared" si="29"/>
        <v>0.56598829674805284</v>
      </c>
      <c r="AP155" s="79">
        <f t="shared" si="29"/>
        <v>49326.985816829132</v>
      </c>
      <c r="AQ155" s="79">
        <f t="shared" si="29"/>
        <v>38481.030183170871</v>
      </c>
      <c r="AR155" s="79">
        <f t="shared" si="29"/>
        <v>0</v>
      </c>
      <c r="AS155" s="79">
        <f t="shared" si="29"/>
        <v>197741.83371921914</v>
      </c>
      <c r="AT155" s="79">
        <f t="shared" si="29"/>
        <v>171803.44428078085</v>
      </c>
      <c r="AU155" s="49"/>
      <c r="AV155" s="79">
        <f t="shared" ref="AV155:AY155" si="30">SUM(AV6:AV154)</f>
        <v>387089.66364257334</v>
      </c>
      <c r="AW155" s="79">
        <f t="shared" si="30"/>
        <v>7581.8727161445631</v>
      </c>
      <c r="AX155" s="79">
        <f t="shared" si="30"/>
        <v>125677.87465907098</v>
      </c>
      <c r="AY155" s="79">
        <f t="shared" si="30"/>
        <v>81135.125340929022</v>
      </c>
      <c r="AZ155" s="49"/>
      <c r="BA155" s="79">
        <f t="shared" ref="BA155:BD155" si="31">SUM(BA6:BA154)</f>
        <v>301502.50479125429</v>
      </c>
      <c r="BB155" s="79">
        <f t="shared" si="31"/>
        <v>11665.696236027734</v>
      </c>
      <c r="BC155" s="79">
        <f t="shared" si="31"/>
        <v>72063.959060148147</v>
      </c>
      <c r="BD155" s="79">
        <f t="shared" si="31"/>
        <v>90668.31893985183</v>
      </c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49"/>
      <c r="BT155" s="49"/>
      <c r="BU155" s="49"/>
      <c r="BV155" s="49"/>
      <c r="BW155" s="49"/>
      <c r="BX155" s="49"/>
      <c r="BY155" s="49"/>
      <c r="BZ155" s="49"/>
      <c r="CA155" s="49"/>
      <c r="CB155" s="49"/>
      <c r="CC155" s="49"/>
      <c r="CD155" s="49"/>
      <c r="CE155" s="49"/>
      <c r="CF155" s="49"/>
      <c r="CG155" s="49"/>
      <c r="CH155" s="49"/>
      <c r="CI155" s="49"/>
      <c r="CJ155" s="49"/>
      <c r="CK155" s="49"/>
      <c r="CL155" s="49"/>
      <c r="CM155" s="49"/>
      <c r="CN155" s="49"/>
      <c r="CO155" s="49"/>
      <c r="CP155" s="49"/>
      <c r="CQ155" s="49"/>
      <c r="CR155" s="49"/>
      <c r="CS155" s="49"/>
      <c r="CT155" s="49"/>
      <c r="CU155" s="49"/>
      <c r="CV155" s="49"/>
      <c r="CW155" s="49"/>
      <c r="CX155" s="49"/>
      <c r="CY155" s="49"/>
      <c r="CZ155" s="49"/>
      <c r="DA155" s="49"/>
      <c r="DB155" s="49"/>
      <c r="DC155" s="49"/>
      <c r="DD155" s="49"/>
      <c r="DE155" s="49"/>
      <c r="DF155" s="49"/>
    </row>
    <row r="156" spans="1:110" x14ac:dyDescent="0.2">
      <c r="D156" s="118"/>
      <c r="E156" s="118">
        <f>D155+E155</f>
        <v>562260.75291999977</v>
      </c>
      <c r="K156" s="118"/>
      <c r="L156" s="118">
        <f>K155+L155</f>
        <v>106454</v>
      </c>
      <c r="AC156" s="86">
        <f>+AC155+AB155</f>
        <v>707839.73738599976</v>
      </c>
      <c r="AT156" s="110">
        <f>+AT155+AS155</f>
        <v>369545.27799999999</v>
      </c>
      <c r="AW156" s="83">
        <f>+AW155+AV155</f>
        <v>394671.53635871789</v>
      </c>
      <c r="AY156" s="83">
        <f>+AY155+AX155</f>
        <v>206813</v>
      </c>
      <c r="BA156" s="83"/>
      <c r="BB156" s="119">
        <f>+BB155+BA155</f>
        <v>313168.20102728205</v>
      </c>
      <c r="BC156" s="83"/>
      <c r="BD156" s="119">
        <f>+BD155+BC155</f>
        <v>162732.27799999999</v>
      </c>
    </row>
  </sheetData>
  <mergeCells count="14">
    <mergeCell ref="AE4:AJ4"/>
    <mergeCell ref="AL4:AQ4"/>
    <mergeCell ref="AS4:AT4"/>
    <mergeCell ref="D4:I4"/>
    <mergeCell ref="K4:P4"/>
    <mergeCell ref="R4:U4"/>
    <mergeCell ref="W4:Z4"/>
    <mergeCell ref="AB4:AC4"/>
    <mergeCell ref="AV4:AW4"/>
    <mergeCell ref="AX4:AY4"/>
    <mergeCell ref="BA4:BB4"/>
    <mergeCell ref="BC4:BD4"/>
    <mergeCell ref="AV3:AY3"/>
    <mergeCell ref="BA3:BD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9BB37-F8F7-481A-9FC4-146BD34F97D3}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_pios_id" r:id="rId1"/>
    <customPr name="CafeStyle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D10EB-D5BE-4837-9291-BCCDA2662BF9}">
  <sheetPr>
    <tabColor theme="3" tint="0.749992370372631"/>
  </sheetPr>
  <dimension ref="B2:U105"/>
  <sheetViews>
    <sheetView zoomScaleNormal="100" workbookViewId="0">
      <pane xSplit="2" ySplit="10" topLeftCell="C65" activePane="bottomRight" state="frozen"/>
      <selection activeCell="Y102" sqref="Y102"/>
      <selection pane="topRight" activeCell="Y102" sqref="Y102"/>
      <selection pane="bottomLeft" activeCell="Y102" sqref="Y102"/>
      <selection pane="bottomRight"/>
    </sheetView>
  </sheetViews>
  <sheetFormatPr defaultRowHeight="15" x14ac:dyDescent="0.25"/>
  <cols>
    <col min="2" max="2" width="13.7109375" customWidth="1"/>
    <col min="3" max="4" width="12.7109375" customWidth="1"/>
    <col min="5" max="5" width="15.85546875" style="20" customWidth="1"/>
    <col min="6" max="6" width="13.5703125" style="20" customWidth="1"/>
    <col min="7" max="10" width="12.7109375" style="37" customWidth="1"/>
    <col min="11" max="20" width="12.7109375" customWidth="1"/>
    <col min="21" max="21" width="2.85546875" customWidth="1"/>
  </cols>
  <sheetData>
    <row r="2" spans="2:21" x14ac:dyDescent="0.25">
      <c r="B2" s="194" t="s">
        <v>448</v>
      </c>
      <c r="C2" s="194"/>
      <c r="D2" s="194"/>
      <c r="E2" s="194"/>
      <c r="F2" s="194"/>
      <c r="G2" s="194"/>
      <c r="H2" s="194"/>
      <c r="I2" s="194"/>
      <c r="J2" s="12"/>
      <c r="K2" s="194" t="s">
        <v>449</v>
      </c>
      <c r="L2" s="194"/>
      <c r="M2" s="194"/>
      <c r="N2" s="194"/>
      <c r="O2" s="194"/>
      <c r="P2" s="194"/>
      <c r="Q2" s="194"/>
      <c r="R2" s="194"/>
    </row>
    <row r="3" spans="2:21" x14ac:dyDescent="0.25">
      <c r="B3" s="11"/>
      <c r="C3" s="21">
        <v>2019</v>
      </c>
      <c r="D3" s="22">
        <v>2020</v>
      </c>
      <c r="E3" s="22">
        <v>2021</v>
      </c>
      <c r="F3" s="22">
        <v>2022</v>
      </c>
      <c r="G3" s="22">
        <v>2023</v>
      </c>
      <c r="H3" s="22">
        <v>2024</v>
      </c>
      <c r="I3" s="19" t="s">
        <v>0</v>
      </c>
      <c r="J3"/>
      <c r="K3" s="11"/>
      <c r="L3" s="21">
        <v>2019</v>
      </c>
      <c r="M3" s="22">
        <v>2020</v>
      </c>
      <c r="N3" s="22">
        <v>2021</v>
      </c>
      <c r="O3" s="22">
        <v>2022</v>
      </c>
      <c r="P3" s="22">
        <v>2023</v>
      </c>
      <c r="Q3" s="22">
        <v>2024</v>
      </c>
      <c r="R3" s="19" t="s">
        <v>0</v>
      </c>
    </row>
    <row r="4" spans="2:21" x14ac:dyDescent="0.25">
      <c r="B4" s="11" t="s">
        <v>1</v>
      </c>
      <c r="C4" s="13">
        <v>0</v>
      </c>
      <c r="D4" s="13">
        <v>13486.56544</v>
      </c>
      <c r="E4" s="13">
        <v>46919.532169999984</v>
      </c>
      <c r="F4" s="13">
        <v>127082.50910000002</v>
      </c>
      <c r="G4" s="13">
        <v>188402.11808481085</v>
      </c>
      <c r="H4" s="13">
        <v>178034.71243128763</v>
      </c>
      <c r="I4" s="13">
        <f>SUM(C4:H4)</f>
        <v>553925.4372260985</v>
      </c>
      <c r="J4"/>
      <c r="K4" s="11" t="s">
        <v>1</v>
      </c>
      <c r="L4" s="13">
        <v>12032.996702394505</v>
      </c>
      <c r="M4" s="13">
        <v>41517.001961382899</v>
      </c>
      <c r="N4" s="13">
        <v>46267.999503229206</v>
      </c>
      <c r="O4" s="13">
        <v>50959.001247046828</v>
      </c>
      <c r="P4" s="13">
        <v>0</v>
      </c>
      <c r="Q4" s="13">
        <v>60770.384481282075</v>
      </c>
      <c r="R4" s="13">
        <f>SUM(L4:Q4)</f>
        <v>211547.38389533554</v>
      </c>
    </row>
    <row r="5" spans="2:21" x14ac:dyDescent="0.25">
      <c r="B5" s="11" t="s">
        <v>2</v>
      </c>
      <c r="C5" s="14"/>
      <c r="D5" s="14"/>
      <c r="E5" s="14"/>
      <c r="F5" s="14"/>
      <c r="G5" s="13">
        <v>22072.022495189147</v>
      </c>
      <c r="H5" s="13">
        <v>119325.9480176074</v>
      </c>
      <c r="I5" s="13">
        <f>SUM(C5:H5)</f>
        <v>141397.97051279654</v>
      </c>
      <c r="J5"/>
      <c r="K5" s="11" t="s">
        <v>2</v>
      </c>
      <c r="L5" s="14"/>
      <c r="M5" s="14"/>
      <c r="N5" s="14"/>
      <c r="O5" s="14"/>
      <c r="P5" s="13">
        <v>57210.997096069841</v>
      </c>
      <c r="Q5" s="13">
        <v>0</v>
      </c>
      <c r="R5" s="13">
        <f>SUM(L5:Q5)</f>
        <v>57210.997096069841</v>
      </c>
    </row>
    <row r="6" spans="2:21" x14ac:dyDescent="0.25">
      <c r="B6" s="11" t="s">
        <v>3</v>
      </c>
      <c r="C6" s="14"/>
      <c r="D6" s="14"/>
      <c r="E6" s="14"/>
      <c r="F6" s="14"/>
      <c r="G6" s="14"/>
      <c r="H6" s="13">
        <v>352.13107932201547</v>
      </c>
      <c r="I6" s="13">
        <f>SUM(C6:H6)</f>
        <v>352.13107932201547</v>
      </c>
      <c r="J6"/>
      <c r="K6" s="11" t="s">
        <v>3</v>
      </c>
      <c r="L6" s="14"/>
      <c r="M6" s="14"/>
      <c r="N6" s="14"/>
      <c r="O6" s="14"/>
      <c r="P6" s="14"/>
      <c r="Q6" s="13">
        <v>15877</v>
      </c>
      <c r="R6" s="13">
        <f>SUM(L6:Q6)</f>
        <v>15877</v>
      </c>
    </row>
    <row r="7" spans="2:21" x14ac:dyDescent="0.25">
      <c r="B7" s="11" t="s">
        <v>0</v>
      </c>
      <c r="C7" s="13">
        <f t="shared" ref="C7:H7" si="0">SUM(C4:C6)</f>
        <v>0</v>
      </c>
      <c r="D7" s="13">
        <f t="shared" si="0"/>
        <v>13486.56544</v>
      </c>
      <c r="E7" s="13">
        <f t="shared" si="0"/>
        <v>46919.532169999984</v>
      </c>
      <c r="F7" s="13">
        <f t="shared" si="0"/>
        <v>127082.50910000002</v>
      </c>
      <c r="G7" s="13">
        <f t="shared" si="0"/>
        <v>210474.14058000001</v>
      </c>
      <c r="H7" s="13">
        <f t="shared" si="0"/>
        <v>297712.79152821703</v>
      </c>
      <c r="I7" s="13">
        <f>SUM(C7:H7)</f>
        <v>695675.53881821712</v>
      </c>
      <c r="J7"/>
      <c r="K7" s="11" t="s">
        <v>0</v>
      </c>
      <c r="L7" s="13">
        <f t="shared" ref="L7:Q7" si="1">SUM(L4:L6)</f>
        <v>12032.996702394505</v>
      </c>
      <c r="M7" s="13">
        <f t="shared" si="1"/>
        <v>41517.001961382899</v>
      </c>
      <c r="N7" s="13">
        <f t="shared" si="1"/>
        <v>46267.999503229206</v>
      </c>
      <c r="O7" s="13">
        <f t="shared" si="1"/>
        <v>50959.001247046828</v>
      </c>
      <c r="P7" s="13">
        <f t="shared" si="1"/>
        <v>57210.997096069841</v>
      </c>
      <c r="Q7" s="13">
        <f t="shared" si="1"/>
        <v>76647.384481282075</v>
      </c>
      <c r="R7" s="13">
        <f>SUM(L7:Q7)</f>
        <v>284635.3809914054</v>
      </c>
    </row>
    <row r="8" spans="2:21" x14ac:dyDescent="0.25">
      <c r="C8" s="51"/>
      <c r="D8" s="51"/>
      <c r="E8" s="51"/>
      <c r="F8" s="51"/>
      <c r="G8" s="51"/>
      <c r="H8" s="51"/>
      <c r="I8" s="51"/>
      <c r="J8"/>
      <c r="L8" s="51"/>
      <c r="M8" s="51"/>
      <c r="N8" s="51"/>
      <c r="O8" s="51"/>
      <c r="P8" s="51"/>
      <c r="Q8" s="51"/>
      <c r="R8" s="51"/>
    </row>
    <row r="9" spans="2:21" ht="52.9" customHeight="1" x14ac:dyDescent="0.25">
      <c r="B9" s="195" t="s">
        <v>4</v>
      </c>
      <c r="C9" s="191" t="s">
        <v>5</v>
      </c>
      <c r="D9" s="191"/>
      <c r="E9" s="196" t="s">
        <v>6</v>
      </c>
      <c r="F9" s="196"/>
      <c r="G9" s="191" t="s">
        <v>7</v>
      </c>
      <c r="H9" s="191"/>
      <c r="I9" s="196" t="s">
        <v>8</v>
      </c>
      <c r="J9" s="196"/>
      <c r="K9" s="191" t="s">
        <v>9</v>
      </c>
      <c r="L9" s="191"/>
      <c r="M9" s="197" t="s">
        <v>10</v>
      </c>
      <c r="N9" s="197"/>
      <c r="O9" s="191" t="s">
        <v>11</v>
      </c>
      <c r="P9" s="191"/>
      <c r="Q9" s="192" t="s">
        <v>12</v>
      </c>
      <c r="R9" s="192"/>
      <c r="S9" s="193" t="s">
        <v>13</v>
      </c>
      <c r="T9" s="193"/>
      <c r="U9" s="35"/>
    </row>
    <row r="10" spans="2:21" ht="42.75" customHeight="1" x14ac:dyDescent="0.25">
      <c r="B10" s="195"/>
      <c r="C10" s="33" t="s">
        <v>14</v>
      </c>
      <c r="D10" s="33" t="s">
        <v>15</v>
      </c>
      <c r="E10" s="33" t="s">
        <v>14</v>
      </c>
      <c r="F10" s="33" t="s">
        <v>15</v>
      </c>
      <c r="G10" s="33" t="s">
        <v>14</v>
      </c>
      <c r="H10" s="33" t="s">
        <v>15</v>
      </c>
      <c r="I10" s="33" t="s">
        <v>14</v>
      </c>
      <c r="J10" s="33" t="s">
        <v>15</v>
      </c>
      <c r="K10" s="33" t="s">
        <v>14</v>
      </c>
      <c r="L10" s="33" t="s">
        <v>15</v>
      </c>
      <c r="M10" s="33" t="s">
        <v>14</v>
      </c>
      <c r="N10" s="33" t="s">
        <v>15</v>
      </c>
      <c r="O10" s="33" t="s">
        <v>14</v>
      </c>
      <c r="P10" s="33" t="s">
        <v>15</v>
      </c>
      <c r="Q10" s="33" t="s">
        <v>14</v>
      </c>
      <c r="R10" s="33" t="s">
        <v>15</v>
      </c>
      <c r="S10" s="33" t="s">
        <v>14</v>
      </c>
      <c r="T10" s="33" t="s">
        <v>15</v>
      </c>
      <c r="U10" s="35"/>
    </row>
    <row r="11" spans="2:21" x14ac:dyDescent="0.25">
      <c r="B11" s="25">
        <v>239</v>
      </c>
      <c r="C11" s="31">
        <f>_xlfn.XLOOKUP($B11,'Track 2'!$A:$A,'Track 2'!$K:$K)</f>
        <v>40639.554953535109</v>
      </c>
      <c r="D11" s="31">
        <f>_xlfn.XLOOKUP($B11,'Track 2'!$A:$A,'Track 2'!$L:$L)</f>
        <v>0</v>
      </c>
      <c r="E11" s="13">
        <f>_xlfn.XLOOKUP($B11,'Track 2'!$A:$A,'Track 2'!$I:$I)</f>
        <v>18683.610848219134</v>
      </c>
      <c r="F11" s="13">
        <f>_xlfn.XLOOKUP($B11,'Track 2'!$A:$A,'Track 2'!$J:$J)</f>
        <v>0</v>
      </c>
      <c r="G11" s="31">
        <f>_xlfn.XLOOKUP($B11,'Track 3'!$A:$A,'Track 3'!$F:$F)</f>
        <v>3364.1424397316682</v>
      </c>
      <c r="H11" s="31">
        <f>_xlfn.XLOOKUP($B11,'Track 3'!$A:$A,'Track 3'!$G:$G)</f>
        <v>0</v>
      </c>
      <c r="I11" s="31">
        <f>_xlfn.XLOOKUP('HFTD v Non-HFTD Breakout'!$B11,'Track 3'!$A:$A,'Track 3'!$D:$D)</f>
        <v>5694.7379491119482</v>
      </c>
      <c r="J11" s="31">
        <v>0</v>
      </c>
      <c r="K11" s="31">
        <f>_xlfn.XLOOKUP($B11,'Track 1'!$A:$A,'Track 1'!$F:$F)</f>
        <v>26.35748221956646</v>
      </c>
      <c r="L11" s="31">
        <f>_xlfn.XLOOKUP($B11,'Track 1'!$A:$A,'Track 1'!$G:$G)</f>
        <v>0</v>
      </c>
      <c r="M11" s="31">
        <f>_xlfn.XLOOKUP($B11,'Track 1'!$A:$A,'Track 1'!$D:$D)</f>
        <v>495.68639438775125</v>
      </c>
      <c r="N11" s="31">
        <v>0</v>
      </c>
      <c r="O11" s="31">
        <f t="shared" ref="O11:R42" si="2">C11+G11+K11</f>
        <v>44030.054875486341</v>
      </c>
      <c r="P11" s="31">
        <f t="shared" si="2"/>
        <v>0</v>
      </c>
      <c r="Q11" s="31">
        <f t="shared" si="2"/>
        <v>24874.035191718835</v>
      </c>
      <c r="R11" s="31">
        <f t="shared" si="2"/>
        <v>0</v>
      </c>
      <c r="S11" s="31">
        <f>O11-Q11</f>
        <v>19156.019683767507</v>
      </c>
      <c r="T11" s="31">
        <f>P11-R11</f>
        <v>0</v>
      </c>
      <c r="U11" s="46"/>
    </row>
    <row r="12" spans="2:21" x14ac:dyDescent="0.25">
      <c r="B12" s="26">
        <v>8165</v>
      </c>
      <c r="C12" s="31">
        <f>_xlfn.XLOOKUP($B12,'Track 2'!$A:$A,'Track 2'!$K:$K)</f>
        <v>86085.132101958428</v>
      </c>
      <c r="D12" s="31">
        <f>_xlfn.XLOOKUP($B12,'Track 2'!$A:$A,'Track 2'!$L:$L)</f>
        <v>0</v>
      </c>
      <c r="E12" s="13">
        <f>_xlfn.XLOOKUP($B12,'Track 2'!$A:$A,'Track 2'!$I:$I)</f>
        <v>27330.139835682228</v>
      </c>
      <c r="F12" s="13">
        <f>_xlfn.XLOOKUP($B12,'Track 2'!$A:$A,'Track 2'!$J:$J)</f>
        <v>0</v>
      </c>
      <c r="G12" s="31">
        <f>_xlfn.XLOOKUP($B12,'Track 3'!$A:$A,'Track 3'!$F:$F)</f>
        <v>268.21021516214222</v>
      </c>
      <c r="H12" s="31">
        <f>_xlfn.XLOOKUP($B12,'Track 3'!$A:$A,'Track 3'!$G:$G)</f>
        <v>0</v>
      </c>
      <c r="I12" s="31">
        <f>_xlfn.XLOOKUP('HFTD v Non-HFTD Breakout'!$B12,'Track 3'!$A:$A,'Track 3'!$D:$D)</f>
        <v>6539.8982790248865</v>
      </c>
      <c r="J12" s="31">
        <v>0</v>
      </c>
      <c r="K12" s="31">
        <f>_xlfn.XLOOKUP($B12,'Track 1'!$A:$A,'Track 1'!$F:$F)</f>
        <v>0</v>
      </c>
      <c r="L12" s="31">
        <f>_xlfn.XLOOKUP($B12,'Track 1'!$A:$A,'Track 1'!$G:$G)</f>
        <v>0</v>
      </c>
      <c r="M12" s="31">
        <f>_xlfn.XLOOKUP($B12,'Track 1'!$A:$A,'Track 1'!$D:$D)</f>
        <v>60.622650514784425</v>
      </c>
      <c r="N12" s="31">
        <v>0</v>
      </c>
      <c r="O12" s="31">
        <f t="shared" si="2"/>
        <v>86353.342317120565</v>
      </c>
      <c r="P12" s="31">
        <f t="shared" si="2"/>
        <v>0</v>
      </c>
      <c r="Q12" s="31">
        <f t="shared" si="2"/>
        <v>33930.660765221903</v>
      </c>
      <c r="R12" s="31">
        <f t="shared" si="2"/>
        <v>0</v>
      </c>
      <c r="S12" s="31">
        <f t="shared" ref="S12:T75" si="3">O12-Q12</f>
        <v>52422.681551898662</v>
      </c>
      <c r="T12" s="31">
        <f t="shared" si="3"/>
        <v>0</v>
      </c>
      <c r="U12" s="46"/>
    </row>
    <row r="13" spans="2:21" x14ac:dyDescent="0.25">
      <c r="B13" s="25">
        <v>9132</v>
      </c>
      <c r="C13" s="31">
        <f>_xlfn.XLOOKUP($B13,'Track 2'!$A:$A,'Track 2'!$K:$K)</f>
        <v>1489.123557124801</v>
      </c>
      <c r="D13" s="31">
        <f>_xlfn.XLOOKUP($B13,'Track 2'!$A:$A,'Track 2'!$L:$L)</f>
        <v>0</v>
      </c>
      <c r="E13" s="13">
        <f>_xlfn.XLOOKUP($B13,'Track 2'!$A:$A,'Track 2'!$I:$I)</f>
        <v>163.36966137496756</v>
      </c>
      <c r="F13" s="13">
        <f>_xlfn.XLOOKUP($B13,'Track 2'!$A:$A,'Track 2'!$J:$J)</f>
        <v>0</v>
      </c>
      <c r="G13" s="31">
        <f>_xlfn.XLOOKUP($B13,'Track 3'!$A:$A,'Track 3'!$F:$F)</f>
        <v>1295.3708717917177</v>
      </c>
      <c r="H13" s="31">
        <f>_xlfn.XLOOKUP($B13,'Track 3'!$A:$A,'Track 3'!$G:$G)</f>
        <v>0</v>
      </c>
      <c r="I13" s="31">
        <f>_xlfn.XLOOKUP('HFTD v Non-HFTD Breakout'!$B13,'Track 3'!$A:$A,'Track 3'!$D:$D)</f>
        <v>0</v>
      </c>
      <c r="J13" s="31">
        <v>0</v>
      </c>
      <c r="K13" s="31">
        <f>_xlfn.XLOOKUP($B13,'Track 1'!$A:$A,'Track 1'!$F:$F)</f>
        <v>2.3819466235269098E-4</v>
      </c>
      <c r="L13" s="31">
        <f>_xlfn.XLOOKUP($B13,'Track 1'!$A:$A,'Track 1'!$G:$G)</f>
        <v>0</v>
      </c>
      <c r="M13" s="31">
        <f>_xlfn.XLOOKUP($B13,'Track 1'!$A:$A,'Track 1'!$D:$D)</f>
        <v>0</v>
      </c>
      <c r="N13" s="31">
        <v>0</v>
      </c>
      <c r="O13" s="31">
        <f t="shared" si="2"/>
        <v>2784.4946671111811</v>
      </c>
      <c r="P13" s="31">
        <f t="shared" si="2"/>
        <v>0</v>
      </c>
      <c r="Q13" s="31">
        <f t="shared" si="2"/>
        <v>163.36966137496756</v>
      </c>
      <c r="R13" s="31">
        <f t="shared" si="2"/>
        <v>0</v>
      </c>
      <c r="S13" s="31">
        <f t="shared" si="3"/>
        <v>2621.1250057362136</v>
      </c>
      <c r="T13" s="31">
        <f t="shared" si="3"/>
        <v>0</v>
      </c>
      <c r="U13" s="46"/>
    </row>
    <row r="14" spans="2:21" x14ac:dyDescent="0.25">
      <c r="B14" s="26">
        <v>9137</v>
      </c>
      <c r="C14" s="31">
        <f>_xlfn.XLOOKUP($B14,'Track 2'!$A:$A,'Track 2'!$K:$K)</f>
        <v>2637.7533285776512</v>
      </c>
      <c r="D14" s="31">
        <f>_xlfn.XLOOKUP($B14,'Track 2'!$A:$A,'Track 2'!$L:$L)</f>
        <v>0</v>
      </c>
      <c r="E14" s="13">
        <f>_xlfn.XLOOKUP($B14,'Track 2'!$A:$A,'Track 2'!$I:$I)</f>
        <v>289.38422605607133</v>
      </c>
      <c r="F14" s="13">
        <f>_xlfn.XLOOKUP($B14,'Track 2'!$A:$A,'Track 2'!$J:$J)</f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f t="shared" si="2"/>
        <v>2637.7533285776512</v>
      </c>
      <c r="P14" s="31">
        <f t="shared" si="2"/>
        <v>0</v>
      </c>
      <c r="Q14" s="31">
        <f t="shared" si="2"/>
        <v>289.38422605607133</v>
      </c>
      <c r="R14" s="31">
        <f t="shared" si="2"/>
        <v>0</v>
      </c>
      <c r="S14" s="31">
        <f t="shared" si="3"/>
        <v>2348.3691025215799</v>
      </c>
      <c r="T14" s="31">
        <f t="shared" si="3"/>
        <v>0</v>
      </c>
      <c r="U14" s="46"/>
    </row>
    <row r="15" spans="2:21" x14ac:dyDescent="0.25">
      <c r="B15" s="25">
        <v>10143</v>
      </c>
      <c r="C15" s="31">
        <f>_xlfn.XLOOKUP($B15,'Track 2'!$A:$A,'Track 2'!$K:$K)</f>
        <v>0.25602945482995004</v>
      </c>
      <c r="D15" s="31">
        <f>_xlfn.XLOOKUP($B15,'Track 2'!$A:$A,'Track 2'!$L:$L)</f>
        <v>0</v>
      </c>
      <c r="E15" s="13">
        <f>_xlfn.XLOOKUP($B15,'Track 2'!$A:$A,'Track 2'!$I:$I)</f>
        <v>2.8088633167785558E-2</v>
      </c>
      <c r="F15" s="13">
        <f>_xlfn.XLOOKUP($B15,'Track 2'!$A:$A,'Track 2'!$J:$J)</f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f t="shared" si="2"/>
        <v>0.25602945482995004</v>
      </c>
      <c r="P15" s="31">
        <f t="shared" si="2"/>
        <v>0</v>
      </c>
      <c r="Q15" s="31">
        <f t="shared" si="2"/>
        <v>2.8088633167785558E-2</v>
      </c>
      <c r="R15" s="31">
        <f t="shared" si="2"/>
        <v>0</v>
      </c>
      <c r="S15" s="31">
        <f t="shared" si="3"/>
        <v>0.22794082166216448</v>
      </c>
      <c r="T15" s="31">
        <f t="shared" si="3"/>
        <v>0</v>
      </c>
      <c r="U15" s="46"/>
    </row>
    <row r="16" spans="2:21" x14ac:dyDescent="0.25">
      <c r="B16" s="25">
        <v>10144</v>
      </c>
      <c r="C16" s="31">
        <f>_xlfn.XLOOKUP($B16,'Track 2'!$A:$A,'Track 2'!$K:$K)</f>
        <v>42.71047125140597</v>
      </c>
      <c r="D16" s="31">
        <f>_xlfn.XLOOKUP($B16,'Track 2'!$A:$A,'Track 2'!$L:$L)</f>
        <v>0</v>
      </c>
      <c r="E16" s="13">
        <f>_xlfn.XLOOKUP($B16,'Track 2'!$A:$A,'Track 2'!$I:$I)</f>
        <v>4.6857060262882539</v>
      </c>
      <c r="F16" s="13">
        <f>_xlfn.XLOOKUP($B16,'Track 2'!$A:$A,'Track 2'!$J:$J)</f>
        <v>0</v>
      </c>
      <c r="G16" s="31">
        <f>_xlfn.XLOOKUP($B16,'Track 3'!$A:$A,'Track 3'!$F:$F)</f>
        <v>914.19536408430076</v>
      </c>
      <c r="H16" s="31">
        <f>_xlfn.XLOOKUP($B16,'Track 3'!$A:$A,'Track 3'!$G:$G)</f>
        <v>0</v>
      </c>
      <c r="I16" s="31">
        <f>_xlfn.XLOOKUP('HFTD v Non-HFTD Breakout'!$B16,'Track 3'!$A:$A,'Track 3'!$D:$D)</f>
        <v>0</v>
      </c>
      <c r="J16" s="31">
        <v>0</v>
      </c>
      <c r="K16" s="31">
        <f>_xlfn.XLOOKUP($B16,'Track 1'!$A:$A,'Track 1'!$F:$F)</f>
        <v>5.8206421144410152</v>
      </c>
      <c r="L16" s="31">
        <f>_xlfn.XLOOKUP($B16,'Track 1'!$A:$A,'Track 1'!$G:$G)</f>
        <v>0</v>
      </c>
      <c r="M16" s="31">
        <f>_xlfn.XLOOKUP($B16,'Track 1'!$A:$A,'Track 1'!$D:$D)</f>
        <v>0</v>
      </c>
      <c r="N16" s="31">
        <v>0</v>
      </c>
      <c r="O16" s="31">
        <f t="shared" si="2"/>
        <v>962.72647745014774</v>
      </c>
      <c r="P16" s="31">
        <f t="shared" si="2"/>
        <v>0</v>
      </c>
      <c r="Q16" s="31">
        <f t="shared" si="2"/>
        <v>4.6857060262882539</v>
      </c>
      <c r="R16" s="31">
        <f t="shared" si="2"/>
        <v>0</v>
      </c>
      <c r="S16" s="31">
        <f t="shared" si="3"/>
        <v>958.0407714238595</v>
      </c>
      <c r="T16" s="31">
        <f t="shared" si="3"/>
        <v>0</v>
      </c>
      <c r="U16" s="46"/>
    </row>
    <row r="17" spans="2:21" x14ac:dyDescent="0.25">
      <c r="B17" s="25">
        <v>10145</v>
      </c>
      <c r="C17" s="31">
        <f>_xlfn.XLOOKUP($B17,'Track 2'!$A:$A,'Track 2'!$K:$K)</f>
        <v>1910.9629994656455</v>
      </c>
      <c r="D17" s="31">
        <f>_xlfn.XLOOKUP($B17,'Track 2'!$A:$A,'Track 2'!$L:$L)</f>
        <v>0</v>
      </c>
      <c r="E17" s="13">
        <f>_xlfn.XLOOKUP($B17,'Track 2'!$A:$A,'Track 2'!$I:$I)</f>
        <v>209.64907621606474</v>
      </c>
      <c r="F17" s="13">
        <f>_xlfn.XLOOKUP($B17,'Track 2'!$A:$A,'Track 2'!$J:$J)</f>
        <v>0</v>
      </c>
      <c r="G17" s="31">
        <f>_xlfn.XLOOKUP($B17,'Track 3'!$A:$A,'Track 3'!$F:$F)</f>
        <v>79.11352671413141</v>
      </c>
      <c r="H17" s="31">
        <f>_xlfn.XLOOKUP($B17,'Track 3'!$A:$A,'Track 3'!$G:$G)</f>
        <v>0</v>
      </c>
      <c r="I17" s="31">
        <f>_xlfn.XLOOKUP('HFTD v Non-HFTD Breakout'!$B17,'Track 3'!$A:$A,'Track 3'!$D:$D)</f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f t="shared" si="2"/>
        <v>1990.0765261797769</v>
      </c>
      <c r="P17" s="31">
        <f t="shared" si="2"/>
        <v>0</v>
      </c>
      <c r="Q17" s="31">
        <f t="shared" si="2"/>
        <v>209.64907621606474</v>
      </c>
      <c r="R17" s="31">
        <f t="shared" si="2"/>
        <v>0</v>
      </c>
      <c r="S17" s="31">
        <f t="shared" si="3"/>
        <v>1780.4274499637122</v>
      </c>
      <c r="T17" s="31">
        <f t="shared" si="3"/>
        <v>0</v>
      </c>
      <c r="U17" s="46"/>
    </row>
    <row r="18" spans="2:21" x14ac:dyDescent="0.25">
      <c r="B18" s="25">
        <v>10149</v>
      </c>
      <c r="C18" s="31">
        <f>_xlfn.XLOOKUP($B18,'Track 2'!$A:$A,'Track 2'!$K:$K)</f>
        <v>2820.11734478059</v>
      </c>
      <c r="D18" s="31">
        <f>_xlfn.XLOOKUP($B18,'Track 2'!$A:$A,'Track 2'!$L:$L)</f>
        <v>0</v>
      </c>
      <c r="E18" s="13">
        <f>_xlfn.XLOOKUP($B18,'Track 2'!$A:$A,'Track 2'!$I:$I)</f>
        <v>309.39112704928175</v>
      </c>
      <c r="F18" s="13">
        <f>_xlfn.XLOOKUP($B18,'Track 2'!$A:$A,'Track 2'!$J:$J)</f>
        <v>0</v>
      </c>
      <c r="G18" s="31">
        <f>_xlfn.XLOOKUP($B18,'Track 3'!$A:$A,'Track 3'!$F:$F)</f>
        <v>4.8725996713299802</v>
      </c>
      <c r="H18" s="31">
        <f>_xlfn.XLOOKUP($B18,'Track 3'!$A:$A,'Track 3'!$G:$G)</f>
        <v>0</v>
      </c>
      <c r="I18" s="31">
        <f>_xlfn.XLOOKUP('HFTD v Non-HFTD Breakout'!$B18,'Track 3'!$A:$A,'Track 3'!$D:$D)</f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f t="shared" si="2"/>
        <v>2824.9899444519201</v>
      </c>
      <c r="P18" s="31">
        <f t="shared" si="2"/>
        <v>0</v>
      </c>
      <c r="Q18" s="31">
        <f t="shared" si="2"/>
        <v>309.39112704928175</v>
      </c>
      <c r="R18" s="31">
        <f t="shared" si="2"/>
        <v>0</v>
      </c>
      <c r="S18" s="31">
        <f t="shared" si="3"/>
        <v>2515.5988174026384</v>
      </c>
      <c r="T18" s="31">
        <f t="shared" si="3"/>
        <v>0</v>
      </c>
      <c r="U18" s="46"/>
    </row>
    <row r="19" spans="2:21" x14ac:dyDescent="0.25">
      <c r="B19" s="26">
        <v>11253</v>
      </c>
      <c r="C19" s="31">
        <f>_xlfn.XLOOKUP($B19,'Track 2'!$A:$A,'Track 2'!$K:$K)</f>
        <v>2234.1865709050749</v>
      </c>
      <c r="D19" s="31">
        <f>_xlfn.XLOOKUP($B19,'Track 2'!$A:$A,'Track 2'!$L:$L)</f>
        <v>516.69742370965366</v>
      </c>
      <c r="E19" s="13">
        <f>_xlfn.XLOOKUP($B19,'Track 2'!$A:$A,'Track 2'!$I:$I)</f>
        <v>2674.6611189264459</v>
      </c>
      <c r="F19" s="13">
        <f>_xlfn.XLOOKUP($B19,'Track 2'!$A:$A,'Track 2'!$J:$J)</f>
        <v>56.686151220217241</v>
      </c>
      <c r="G19" s="31">
        <f>_xlfn.XLOOKUP($B19,'Track 3'!$A:$A,'Track 3'!$F:$F)</f>
        <v>21.141296035111317</v>
      </c>
      <c r="H19" s="31">
        <f>_xlfn.XLOOKUP($B19,'Track 3'!$A:$A,'Track 3'!$G:$G)</f>
        <v>0</v>
      </c>
      <c r="I19" s="31">
        <f>_xlfn.XLOOKUP('HFTD v Non-HFTD Breakout'!$B19,'Track 3'!$A:$A,'Track 3'!$D:$D)</f>
        <v>911.3328263598861</v>
      </c>
      <c r="J19" s="31">
        <v>0</v>
      </c>
      <c r="K19" s="31">
        <f>_xlfn.XLOOKUP($B19,'Track 1'!$A:$A,'Track 1'!$F:$F)</f>
        <v>0</v>
      </c>
      <c r="L19" s="31">
        <f>_xlfn.XLOOKUP($B19,'Track 1'!$A:$A,'Track 1'!$G:$G)</f>
        <v>0</v>
      </c>
      <c r="M19" s="31">
        <f>_xlfn.XLOOKUP($B19,'Track 1'!$A:$A,'Track 1'!$D:$D)</f>
        <v>53.485857001800539</v>
      </c>
      <c r="N19" s="31">
        <v>0</v>
      </c>
      <c r="O19" s="31">
        <f t="shared" si="2"/>
        <v>2255.3278669401861</v>
      </c>
      <c r="P19" s="31">
        <f t="shared" si="2"/>
        <v>516.69742370965366</v>
      </c>
      <c r="Q19" s="31">
        <f t="shared" si="2"/>
        <v>3639.4798022881323</v>
      </c>
      <c r="R19" s="31">
        <f t="shared" si="2"/>
        <v>56.686151220217241</v>
      </c>
      <c r="S19" s="31">
        <f t="shared" si="3"/>
        <v>-1384.1519353479462</v>
      </c>
      <c r="T19" s="31">
        <f t="shared" si="3"/>
        <v>460.01127248943641</v>
      </c>
      <c r="U19" s="46"/>
    </row>
    <row r="20" spans="2:21" x14ac:dyDescent="0.25">
      <c r="B20" s="26">
        <v>12136</v>
      </c>
      <c r="C20" s="31">
        <v>0</v>
      </c>
      <c r="D20" s="31">
        <v>0</v>
      </c>
      <c r="E20" s="13">
        <v>0</v>
      </c>
      <c r="F20" s="13">
        <v>0</v>
      </c>
      <c r="G20" s="31">
        <f>_xlfn.XLOOKUP($B20,'Track 3'!$A:$A,'Track 3'!$F:$F)</f>
        <v>319.55396494749374</v>
      </c>
      <c r="H20" s="31">
        <f>_xlfn.XLOOKUP($B20,'Track 3'!$A:$A,'Track 3'!$G:$G)</f>
        <v>0</v>
      </c>
      <c r="I20" s="31">
        <f>_xlfn.XLOOKUP('HFTD v Non-HFTD Breakout'!$B20,'Track 3'!$A:$A,'Track 3'!$D:$D)</f>
        <v>0</v>
      </c>
      <c r="J20" s="31">
        <v>0</v>
      </c>
      <c r="K20" s="31">
        <f>_xlfn.XLOOKUP($B20,'Track 1'!$A:$A,'Track 1'!$F:$F)</f>
        <v>4.4795320932530976E-4</v>
      </c>
      <c r="L20" s="31">
        <f>_xlfn.XLOOKUP($B20,'Track 1'!$A:$A,'Track 1'!$G:$G)</f>
        <v>0</v>
      </c>
      <c r="M20" s="31">
        <f>_xlfn.XLOOKUP($B20,'Track 1'!$A:$A,'Track 1'!$D:$D)</f>
        <v>0</v>
      </c>
      <c r="N20" s="31">
        <v>0</v>
      </c>
      <c r="O20" s="31">
        <f t="shared" si="2"/>
        <v>319.55441290070308</v>
      </c>
      <c r="P20" s="31">
        <f t="shared" si="2"/>
        <v>0</v>
      </c>
      <c r="Q20" s="31">
        <f t="shared" si="2"/>
        <v>0</v>
      </c>
      <c r="R20" s="31">
        <f t="shared" si="2"/>
        <v>0</v>
      </c>
      <c r="S20" s="31">
        <f t="shared" si="3"/>
        <v>319.55441290070308</v>
      </c>
      <c r="T20" s="31">
        <f t="shared" si="3"/>
        <v>0</v>
      </c>
      <c r="U20" s="46"/>
    </row>
    <row r="21" spans="2:21" x14ac:dyDescent="0.25">
      <c r="B21" s="26">
        <v>12137</v>
      </c>
      <c r="C21" s="31">
        <f>_xlfn.XLOOKUP($B21,'Track 2'!$A:$A,'Track 2'!$K:$K)</f>
        <v>774.24076087218953</v>
      </c>
      <c r="D21" s="31">
        <f>_xlfn.XLOOKUP($B21,'Track 2'!$A:$A,'Track 2'!$L:$L)</f>
        <v>0</v>
      </c>
      <c r="E21" s="13">
        <f>_xlfn.XLOOKUP($B21,'Track 2'!$A:$A,'Track 2'!$I:$I)</f>
        <v>162.19396153547143</v>
      </c>
      <c r="F21" s="13">
        <f>_xlfn.XLOOKUP($B21,'Track 2'!$A:$A,'Track 2'!$J:$J)</f>
        <v>0</v>
      </c>
      <c r="G21" s="31">
        <f>_xlfn.XLOOKUP($B21,'Track 3'!$A:$A,'Track 3'!$F:$F)</f>
        <v>44.556655973859243</v>
      </c>
      <c r="H21" s="31">
        <f>_xlfn.XLOOKUP($B21,'Track 3'!$A:$A,'Track 3'!$G:$G)</f>
        <v>0</v>
      </c>
      <c r="I21" s="31">
        <f>_xlfn.XLOOKUP('HFTD v Non-HFTD Breakout'!$B21,'Track 3'!$A:$A,'Track 3'!$D:$D)</f>
        <v>26.459162122777187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f t="shared" si="2"/>
        <v>818.7974168460488</v>
      </c>
      <c r="P21" s="31">
        <f t="shared" si="2"/>
        <v>0</v>
      </c>
      <c r="Q21" s="31">
        <f t="shared" si="2"/>
        <v>188.6531236582486</v>
      </c>
      <c r="R21" s="31">
        <f t="shared" si="2"/>
        <v>0</v>
      </c>
      <c r="S21" s="31">
        <f t="shared" si="3"/>
        <v>630.14429318780026</v>
      </c>
      <c r="T21" s="31">
        <f t="shared" si="3"/>
        <v>0</v>
      </c>
      <c r="U21" s="46"/>
    </row>
    <row r="22" spans="2:21" x14ac:dyDescent="0.25">
      <c r="B22" s="25">
        <v>12144</v>
      </c>
      <c r="C22" s="31">
        <f>_xlfn.XLOOKUP($B22,'Track 2'!$A:$A,'Track 2'!$K:$K)</f>
        <v>296.51311615989567</v>
      </c>
      <c r="D22" s="31">
        <f>_xlfn.XLOOKUP($B22,'Track 2'!$A:$A,'Track 2'!$L:$L)</f>
        <v>0</v>
      </c>
      <c r="E22" s="13">
        <f>_xlfn.XLOOKUP($B22,'Track 2'!$A:$A,'Track 2'!$I:$I)</f>
        <v>32.530038994083817</v>
      </c>
      <c r="F22" s="13">
        <f>_xlfn.XLOOKUP($B22,'Track 2'!$A:$A,'Track 2'!$J:$J)</f>
        <v>0</v>
      </c>
      <c r="G22" s="31">
        <f>_xlfn.XLOOKUP($B22,'Track 3'!$A:$A,'Track 3'!$F:$F)</f>
        <v>3.5360683523758181</v>
      </c>
      <c r="H22" s="31">
        <f>_xlfn.XLOOKUP($B22,'Track 3'!$A:$A,'Track 3'!$G:$G)</f>
        <v>0</v>
      </c>
      <c r="I22" s="31">
        <f>_xlfn.XLOOKUP('HFTD v Non-HFTD Breakout'!$B22,'Track 3'!$A:$A,'Track 3'!$D:$D)</f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f t="shared" si="2"/>
        <v>300.04918451227149</v>
      </c>
      <c r="P22" s="31">
        <f t="shared" si="2"/>
        <v>0</v>
      </c>
      <c r="Q22" s="31">
        <f t="shared" si="2"/>
        <v>32.530038994083817</v>
      </c>
      <c r="R22" s="31">
        <f t="shared" si="2"/>
        <v>0</v>
      </c>
      <c r="S22" s="31">
        <f t="shared" si="3"/>
        <v>267.51914551818766</v>
      </c>
      <c r="T22" s="31">
        <f t="shared" si="3"/>
        <v>0</v>
      </c>
      <c r="U22" s="46"/>
    </row>
    <row r="23" spans="2:21" x14ac:dyDescent="0.25">
      <c r="B23" s="25">
        <v>12149</v>
      </c>
      <c r="C23" s="31">
        <f>_xlfn.XLOOKUP($B23,'Track 2'!$A:$A,'Track 2'!$K:$K)</f>
        <v>0</v>
      </c>
      <c r="D23" s="31">
        <f>_xlfn.XLOOKUP($B23,'Track 2'!$A:$A,'Track 2'!$L:$L)</f>
        <v>0</v>
      </c>
      <c r="E23" s="13">
        <f>_xlfn.XLOOKUP($B23,'Track 2'!$A:$A,'Track 2'!$I:$I)</f>
        <v>228</v>
      </c>
      <c r="F23" s="13">
        <f>_xlfn.XLOOKUP($B23,'Track 2'!$A:$A,'Track 2'!$J:$J)</f>
        <v>0</v>
      </c>
      <c r="G23" s="31">
        <f>_xlfn.XLOOKUP($B23,'Track 3'!$A:$A,'Track 3'!$F:$F)</f>
        <v>0</v>
      </c>
      <c r="H23" s="31">
        <f>_xlfn.XLOOKUP($B23,'Track 3'!$A:$A,'Track 3'!$G:$G)</f>
        <v>0</v>
      </c>
      <c r="I23" s="31">
        <f>_xlfn.XLOOKUP('HFTD v Non-HFTD Breakout'!$B23,'Track 3'!$A:$A,'Track 3'!$D:$D)</f>
        <v>78.146827664946557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f t="shared" si="2"/>
        <v>0</v>
      </c>
      <c r="P23" s="31">
        <f t="shared" si="2"/>
        <v>0</v>
      </c>
      <c r="Q23" s="31">
        <f t="shared" si="2"/>
        <v>306.14682766494656</v>
      </c>
      <c r="R23" s="31">
        <f t="shared" si="2"/>
        <v>0</v>
      </c>
      <c r="S23" s="31">
        <f t="shared" si="3"/>
        <v>-306.14682766494656</v>
      </c>
      <c r="T23" s="31">
        <f t="shared" si="3"/>
        <v>0</v>
      </c>
      <c r="U23" s="46"/>
    </row>
    <row r="24" spans="2:21" x14ac:dyDescent="0.25">
      <c r="B24" s="25">
        <v>12150</v>
      </c>
      <c r="C24" s="31">
        <v>0</v>
      </c>
      <c r="D24" s="31">
        <v>0</v>
      </c>
      <c r="E24" s="13">
        <v>0</v>
      </c>
      <c r="F24" s="13">
        <v>0</v>
      </c>
      <c r="G24" s="31">
        <f>_xlfn.XLOOKUP($B24,'Track 3'!$A:$A,'Track 3'!$F:$F)</f>
        <v>591.79832004856576</v>
      </c>
      <c r="H24" s="31">
        <f>_xlfn.XLOOKUP($B24,'Track 3'!$A:$A,'Track 3'!$G:$G)</f>
        <v>0</v>
      </c>
      <c r="I24" s="31">
        <f>_xlfn.XLOOKUP('HFTD v Non-HFTD Breakout'!$B24,'Track 3'!$A:$A,'Track 3'!$D:$D)</f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f t="shared" si="2"/>
        <v>591.79832004856576</v>
      </c>
      <c r="P24" s="31">
        <f t="shared" si="2"/>
        <v>0</v>
      </c>
      <c r="Q24" s="31">
        <f t="shared" si="2"/>
        <v>0</v>
      </c>
      <c r="R24" s="31">
        <f t="shared" si="2"/>
        <v>0</v>
      </c>
      <c r="S24" s="31">
        <f t="shared" si="3"/>
        <v>591.79832004856576</v>
      </c>
      <c r="T24" s="31">
        <f t="shared" si="3"/>
        <v>0</v>
      </c>
      <c r="U24" s="46"/>
    </row>
    <row r="25" spans="2:21" x14ac:dyDescent="0.25">
      <c r="B25" s="25">
        <v>12152</v>
      </c>
      <c r="C25" s="31">
        <f>_xlfn.XLOOKUP($B25,'Track 2'!$A:$A,'Track 2'!$K:$K)</f>
        <v>94.38397023090792</v>
      </c>
      <c r="D25" s="31">
        <f>_xlfn.XLOOKUP($B25,'Track 2'!$A:$A,'Track 2'!$L:$L)</f>
        <v>0</v>
      </c>
      <c r="E25" s="13">
        <f>_xlfn.XLOOKUP($B25,'Track 2'!$A:$A,'Track 2'!$I:$I)</f>
        <v>10.354733280575028</v>
      </c>
      <c r="F25" s="13">
        <f>_xlfn.XLOOKUP($B25,'Track 2'!$A:$A,'Track 2'!$J:$J)</f>
        <v>0</v>
      </c>
      <c r="G25" s="31">
        <f>_xlfn.XLOOKUP($B25,'Track 3'!$A:$A,'Track 3'!$F:$F)</f>
        <v>4.8311608887574806</v>
      </c>
      <c r="H25" s="31">
        <f>_xlfn.XLOOKUP($B25,'Track 3'!$A:$A,'Track 3'!$G:$G)</f>
        <v>0</v>
      </c>
      <c r="I25" s="31">
        <f>_xlfn.XLOOKUP('HFTD v Non-HFTD Breakout'!$B25,'Track 3'!$A:$A,'Track 3'!$D:$D)</f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f t="shared" si="2"/>
        <v>99.215131119665401</v>
      </c>
      <c r="P25" s="31">
        <f t="shared" si="2"/>
        <v>0</v>
      </c>
      <c r="Q25" s="31">
        <f t="shared" si="2"/>
        <v>10.354733280575028</v>
      </c>
      <c r="R25" s="31">
        <f t="shared" si="2"/>
        <v>0</v>
      </c>
      <c r="S25" s="31">
        <f t="shared" si="3"/>
        <v>88.860397839090368</v>
      </c>
      <c r="T25" s="31">
        <f t="shared" si="3"/>
        <v>0</v>
      </c>
      <c r="U25" s="46"/>
    </row>
    <row r="26" spans="2:21" x14ac:dyDescent="0.25">
      <c r="B26" s="26">
        <v>13247</v>
      </c>
      <c r="C26" s="31">
        <f>_xlfn.XLOOKUP($B26,'Track 2'!$A:$A,'Track 2'!$K:$K)</f>
        <v>76259.313631299025</v>
      </c>
      <c r="D26" s="31">
        <f>_xlfn.XLOOKUP($B26,'Track 2'!$A:$A,'Track 2'!$L:$L)</f>
        <v>0</v>
      </c>
      <c r="E26" s="13">
        <f>_xlfn.XLOOKUP($B26,'Track 2'!$A:$A,'Track 2'!$I:$I)</f>
        <v>8366.3025710825186</v>
      </c>
      <c r="F26" s="13">
        <f>_xlfn.XLOOKUP($B26,'Track 2'!$A:$A,'Track 2'!$J:$J)</f>
        <v>0</v>
      </c>
      <c r="G26" s="31">
        <f>_xlfn.XLOOKUP($B26,'Track 3'!$A:$A,'Track 3'!$F:$F)</f>
        <v>11035.345304022276</v>
      </c>
      <c r="H26" s="31">
        <f>_xlfn.XLOOKUP($B26,'Track 3'!$A:$A,'Track 3'!$G:$G)</f>
        <v>0</v>
      </c>
      <c r="I26" s="31">
        <f>_xlfn.XLOOKUP('HFTD v Non-HFTD Breakout'!$B26,'Track 3'!$A:$A,'Track 3'!$D:$D)</f>
        <v>0</v>
      </c>
      <c r="J26" s="31">
        <v>0</v>
      </c>
      <c r="K26" s="31">
        <f>_xlfn.XLOOKUP($B26,'Track 1'!$A:$A,'Track 1'!$F:$F)</f>
        <v>0.69809382105790285</v>
      </c>
      <c r="L26" s="31">
        <f>_xlfn.XLOOKUP($B26,'Track 1'!$A:$A,'Track 1'!$G:$G)</f>
        <v>0</v>
      </c>
      <c r="M26" s="31">
        <f>_xlfn.XLOOKUP($B26,'Track 1'!$A:$A,'Track 1'!$D:$D)</f>
        <v>0</v>
      </c>
      <c r="N26" s="31">
        <v>0</v>
      </c>
      <c r="O26" s="31">
        <f t="shared" si="2"/>
        <v>87295.357029142368</v>
      </c>
      <c r="P26" s="31">
        <f t="shared" si="2"/>
        <v>0</v>
      </c>
      <c r="Q26" s="31">
        <f t="shared" si="2"/>
        <v>8366.3025710825186</v>
      </c>
      <c r="R26" s="31">
        <f t="shared" si="2"/>
        <v>0</v>
      </c>
      <c r="S26" s="31">
        <f t="shared" si="3"/>
        <v>78929.054458059851</v>
      </c>
      <c r="T26" s="31">
        <f t="shared" si="3"/>
        <v>0</v>
      </c>
      <c r="U26" s="46"/>
    </row>
    <row r="27" spans="2:21" x14ac:dyDescent="0.25">
      <c r="B27" s="25">
        <v>14140</v>
      </c>
      <c r="C27" s="31">
        <f>_xlfn.XLOOKUP($B27,'Track 2'!$A:$A,'Track 2'!$K:$K)</f>
        <v>576.47543968451578</v>
      </c>
      <c r="D27" s="31">
        <f>_xlfn.XLOOKUP($B27,'Track 2'!$A:$A,'Track 2'!$L:$L)</f>
        <v>0</v>
      </c>
      <c r="E27" s="13">
        <f>_xlfn.XLOOKUP($B27,'Track 2'!$A:$A,'Track 2'!$I:$I)</f>
        <v>480.76983833513412</v>
      </c>
      <c r="F27" s="13">
        <f>_xlfn.XLOOKUP($B27,'Track 2'!$A:$A,'Track 2'!$J:$J)</f>
        <v>0</v>
      </c>
      <c r="G27" s="31">
        <f>_xlfn.XLOOKUP($B27,'Track 3'!$A:$A,'Track 3'!$F:$F)</f>
        <v>2845.7692578001006</v>
      </c>
      <c r="H27" s="31">
        <f>_xlfn.XLOOKUP($B27,'Track 3'!$A:$A,'Track 3'!$G:$G)</f>
        <v>0</v>
      </c>
      <c r="I27" s="31">
        <f>_xlfn.XLOOKUP('HFTD v Non-HFTD Breakout'!$B27,'Track 3'!$A:$A,'Track 3'!$D:$D)</f>
        <v>156.29365532989311</v>
      </c>
      <c r="J27" s="31">
        <v>0</v>
      </c>
      <c r="K27" s="31">
        <f>_xlfn.XLOOKUP($B27,'Track 1'!$A:$A,'Track 1'!$F:$F)</f>
        <v>2.7756850044946595</v>
      </c>
      <c r="L27" s="31">
        <f>_xlfn.XLOOKUP($B27,'Track 1'!$A:$A,'Track 1'!$G:$G)</f>
        <v>0</v>
      </c>
      <c r="M27" s="31">
        <f>_xlfn.XLOOKUP($B27,'Track 1'!$A:$A,'Track 1'!$D:$D)</f>
        <v>727.03076837604885</v>
      </c>
      <c r="N27" s="31">
        <v>0</v>
      </c>
      <c r="O27" s="31">
        <f t="shared" si="2"/>
        <v>3425.0203824891109</v>
      </c>
      <c r="P27" s="31">
        <f t="shared" si="2"/>
        <v>0</v>
      </c>
      <c r="Q27" s="31">
        <f t="shared" si="2"/>
        <v>1364.094262041076</v>
      </c>
      <c r="R27" s="31">
        <f t="shared" si="2"/>
        <v>0</v>
      </c>
      <c r="S27" s="31">
        <f t="shared" si="3"/>
        <v>2060.9261204480349</v>
      </c>
      <c r="T27" s="31">
        <f t="shared" si="3"/>
        <v>0</v>
      </c>
      <c r="U27" s="46"/>
    </row>
    <row r="28" spans="2:21" x14ac:dyDescent="0.25">
      <c r="B28" s="25">
        <v>14247</v>
      </c>
      <c r="C28" s="31">
        <f>_xlfn.XLOOKUP($B28,'Track 2'!$A:$A,'Track 2'!$K:$K)</f>
        <v>125.79566388650896</v>
      </c>
      <c r="D28" s="31">
        <f>_xlfn.XLOOKUP($B28,'Track 2'!$A:$A,'Track 2'!$L:$L)</f>
        <v>0</v>
      </c>
      <c r="E28" s="13">
        <f>_xlfn.XLOOKUP($B28,'Track 2'!$A:$A,'Track 2'!$I:$I)</f>
        <v>13.80086622983686</v>
      </c>
      <c r="F28" s="13">
        <f>_xlfn.XLOOKUP($B28,'Track 2'!$A:$A,'Track 2'!$J:$J)</f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f t="shared" si="2"/>
        <v>125.79566388650896</v>
      </c>
      <c r="P28" s="31">
        <f t="shared" si="2"/>
        <v>0</v>
      </c>
      <c r="Q28" s="31">
        <f t="shared" si="2"/>
        <v>13.80086622983686</v>
      </c>
      <c r="R28" s="31">
        <f t="shared" si="2"/>
        <v>0</v>
      </c>
      <c r="S28" s="31">
        <f t="shared" si="3"/>
        <v>111.99479765667211</v>
      </c>
      <c r="T28" s="31">
        <f t="shared" si="3"/>
        <v>0</v>
      </c>
      <c r="U28" s="46"/>
    </row>
    <row r="29" spans="2:21" x14ac:dyDescent="0.25">
      <c r="B29" s="25">
        <v>15259</v>
      </c>
      <c r="C29" s="31">
        <f>_xlfn.XLOOKUP($B29,'Track 2'!$A:$A,'Track 2'!$K:$K)</f>
        <v>10324.317934627639</v>
      </c>
      <c r="D29" s="31">
        <f>_xlfn.XLOOKUP($B29,'Track 2'!$A:$A,'Track 2'!$L:$L)</f>
        <v>0</v>
      </c>
      <c r="E29" s="13">
        <f>_xlfn.XLOOKUP($B29,'Track 2'!$A:$A,'Track 2'!$I:$I)</f>
        <v>15721.821191040661</v>
      </c>
      <c r="F29" s="13">
        <f>_xlfn.XLOOKUP($B29,'Track 2'!$A:$A,'Track 2'!$J:$J)</f>
        <v>0</v>
      </c>
      <c r="G29" s="31">
        <f>_xlfn.XLOOKUP($B29,'Track 3'!$A:$A,'Track 3'!$F:$F)</f>
        <v>5134.1149763718086</v>
      </c>
      <c r="H29" s="31">
        <f>_xlfn.XLOOKUP($B29,'Track 3'!$A:$A,'Track 3'!$G:$G)</f>
        <v>0</v>
      </c>
      <c r="I29" s="31">
        <f>_xlfn.XLOOKUP('HFTD v Non-HFTD Breakout'!$B29,'Track 3'!$A:$A,'Track 3'!$D:$D)</f>
        <v>5580.8088549360318</v>
      </c>
      <c r="J29" s="31">
        <v>0</v>
      </c>
      <c r="K29" s="31">
        <f>_xlfn.XLOOKUP($B29,'Track 1'!$A:$A,'Track 1'!$F:$F)</f>
        <v>7.0542604045555279</v>
      </c>
      <c r="L29" s="31">
        <f>_xlfn.XLOOKUP($B29,'Track 1'!$A:$A,'Track 1'!$G:$G)</f>
        <v>0</v>
      </c>
      <c r="M29" s="31">
        <f>_xlfn.XLOOKUP($B29,'Track 1'!$A:$A,'Track 1'!$D:$D)</f>
        <v>278.49532438868562</v>
      </c>
      <c r="N29" s="31">
        <v>0</v>
      </c>
      <c r="O29" s="31">
        <f t="shared" si="2"/>
        <v>15465.487171404002</v>
      </c>
      <c r="P29" s="31">
        <f t="shared" si="2"/>
        <v>0</v>
      </c>
      <c r="Q29" s="31">
        <f t="shared" si="2"/>
        <v>21581.125370365378</v>
      </c>
      <c r="R29" s="31">
        <f t="shared" si="2"/>
        <v>0</v>
      </c>
      <c r="S29" s="31">
        <f t="shared" si="3"/>
        <v>-6115.6381989613765</v>
      </c>
      <c r="T29" s="31">
        <f t="shared" si="3"/>
        <v>0</v>
      </c>
      <c r="U29" s="46"/>
    </row>
    <row r="30" spans="2:21" x14ac:dyDescent="0.25">
      <c r="B30" s="25">
        <v>16150</v>
      </c>
      <c r="C30" s="31">
        <f>_xlfn.XLOOKUP($B30,'Track 2'!$A:$A,'Track 2'!$K:$K)</f>
        <v>37.596774649195396</v>
      </c>
      <c r="D30" s="31">
        <f>_xlfn.XLOOKUP($B30,'Track 2'!$A:$A,'Track 2'!$L:$L)</f>
        <v>0</v>
      </c>
      <c r="E30" s="13">
        <f>_xlfn.XLOOKUP($B30,'Track 2'!$A:$A,'Track 2'!$I:$I)</f>
        <v>4.1246895288456251</v>
      </c>
      <c r="F30" s="13">
        <f>_xlfn.XLOOKUP($B30,'Track 2'!$A:$A,'Track 2'!$J:$J)</f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f t="shared" si="2"/>
        <v>37.596774649195396</v>
      </c>
      <c r="P30" s="31">
        <f t="shared" si="2"/>
        <v>0</v>
      </c>
      <c r="Q30" s="31">
        <f t="shared" si="2"/>
        <v>4.1246895288456251</v>
      </c>
      <c r="R30" s="31">
        <f t="shared" si="2"/>
        <v>0</v>
      </c>
      <c r="S30" s="31">
        <f t="shared" si="3"/>
        <v>33.472085120349774</v>
      </c>
      <c r="T30" s="31">
        <f t="shared" si="3"/>
        <v>0</v>
      </c>
      <c r="U30" s="46"/>
    </row>
    <row r="31" spans="2:21" x14ac:dyDescent="0.25">
      <c r="B31" s="25">
        <v>16245</v>
      </c>
      <c r="C31" s="31">
        <f>_xlfn.XLOOKUP($B31,'Track 2'!$A:$A,'Track 2'!$K:$K)</f>
        <v>9.5661122291486098</v>
      </c>
      <c r="D31" s="31">
        <f>_xlfn.XLOOKUP($B31,'Track 2'!$A:$A,'Track 2'!$L:$L)</f>
        <v>0</v>
      </c>
      <c r="E31" s="13">
        <f>_xlfn.XLOOKUP($B31,'Track 2'!$A:$A,'Track 2'!$I:$I)</f>
        <v>1.0494847845724919</v>
      </c>
      <c r="F31" s="13">
        <f>_xlfn.XLOOKUP($B31,'Track 2'!$A:$A,'Track 2'!$J:$J)</f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f t="shared" si="2"/>
        <v>9.5661122291486098</v>
      </c>
      <c r="P31" s="31">
        <f t="shared" si="2"/>
        <v>0</v>
      </c>
      <c r="Q31" s="31">
        <f t="shared" si="2"/>
        <v>1.0494847845724919</v>
      </c>
      <c r="R31" s="31">
        <f t="shared" si="2"/>
        <v>0</v>
      </c>
      <c r="S31" s="31">
        <f t="shared" si="3"/>
        <v>8.5166274445761179</v>
      </c>
      <c r="T31" s="31">
        <f t="shared" si="3"/>
        <v>0</v>
      </c>
      <c r="U31" s="46"/>
    </row>
    <row r="32" spans="2:21" x14ac:dyDescent="0.25">
      <c r="B32" s="25">
        <v>17254</v>
      </c>
      <c r="C32" s="31">
        <f>_xlfn.XLOOKUP($B32,'Track 2'!$A:$A,'Track 2'!$K:$K)</f>
        <v>29303.25318197834</v>
      </c>
      <c r="D32" s="31">
        <f>_xlfn.XLOOKUP($B32,'Track 2'!$A:$A,'Track 2'!$L:$L)</f>
        <v>0</v>
      </c>
      <c r="E32" s="13">
        <f>_xlfn.XLOOKUP($B32,'Track 2'!$A:$A,'Track 2'!$I:$I)</f>
        <v>3214.818895732189</v>
      </c>
      <c r="F32" s="13">
        <f>_xlfn.XLOOKUP($B32,'Track 2'!$A:$A,'Track 2'!$J:$J)</f>
        <v>0</v>
      </c>
      <c r="G32" s="48">
        <f>SUMIF('Track 3'!A:A,'HFTD v Non-HFTD Breakout'!B32,'Track 3'!F:F)</f>
        <v>180.92182528322979</v>
      </c>
      <c r="H32" s="31">
        <f>_xlfn.XLOOKUP($B32,'Track 3'!$A:$A,'Track 3'!$G:$G)</f>
        <v>0</v>
      </c>
      <c r="I32" s="31">
        <f>_xlfn.XLOOKUP('HFTD v Non-HFTD Breakout'!$B32,'Track 3'!$A:$A,'Track 3'!$D:$D)</f>
        <v>0</v>
      </c>
      <c r="J32" s="31">
        <v>0</v>
      </c>
      <c r="K32" s="31">
        <f>_xlfn.XLOOKUP($B32,'Track 1'!$A:$A,'Track 1'!$F:$F)</f>
        <v>0</v>
      </c>
      <c r="L32" s="31">
        <f>_xlfn.XLOOKUP($B32,'Track 1'!$A:$A,'Track 1'!$G:$G)</f>
        <v>0</v>
      </c>
      <c r="M32" s="31">
        <f>_xlfn.XLOOKUP($B32,'Track 1'!$A:$A,'Track 1'!$D:$D)</f>
        <v>0</v>
      </c>
      <c r="N32" s="31">
        <v>0</v>
      </c>
      <c r="O32" s="31">
        <f t="shared" si="2"/>
        <v>29484.175007261569</v>
      </c>
      <c r="P32" s="31">
        <f t="shared" si="2"/>
        <v>0</v>
      </c>
      <c r="Q32" s="31">
        <f t="shared" si="2"/>
        <v>3214.818895732189</v>
      </c>
      <c r="R32" s="31">
        <f t="shared" si="2"/>
        <v>0</v>
      </c>
      <c r="S32" s="31">
        <f t="shared" si="3"/>
        <v>26269.356111529378</v>
      </c>
      <c r="T32" s="31">
        <f t="shared" si="3"/>
        <v>0</v>
      </c>
      <c r="U32" s="46"/>
    </row>
    <row r="33" spans="2:21" x14ac:dyDescent="0.25">
      <c r="B33" s="25">
        <v>17268</v>
      </c>
      <c r="C33" s="31">
        <f>_xlfn.XLOOKUP($B33,'Track 2'!$A:$A,'Track 2'!$K:$K)</f>
        <v>2413.5778693653083</v>
      </c>
      <c r="D33" s="31">
        <f>_xlfn.XLOOKUP($B33,'Track 2'!$A:$A,'Track 2'!$L:$L)</f>
        <v>0</v>
      </c>
      <c r="E33" s="13">
        <f>_xlfn.XLOOKUP($B33,'Track 2'!$A:$A,'Track 2'!$I:$I)</f>
        <v>264.79025016678321</v>
      </c>
      <c r="F33" s="13">
        <f>_xlfn.XLOOKUP($B33,'Track 2'!$A:$A,'Track 2'!$J:$J)</f>
        <v>0</v>
      </c>
      <c r="G33" s="31">
        <f>_xlfn.XLOOKUP($B33,'Track 3'!$A:$A,'Track 3'!$F:$F)</f>
        <v>11.908077993268027</v>
      </c>
      <c r="H33" s="31">
        <f>_xlfn.XLOOKUP($B33,'Track 3'!$A:$A,'Track 3'!$G:$G)</f>
        <v>0</v>
      </c>
      <c r="I33" s="31">
        <f>_xlfn.XLOOKUP('HFTD v Non-HFTD Breakout'!$B33,'Track 3'!$A:$A,'Track 3'!$D:$D)</f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f t="shared" si="2"/>
        <v>2425.4859473585761</v>
      </c>
      <c r="P33" s="31">
        <f t="shared" si="2"/>
        <v>0</v>
      </c>
      <c r="Q33" s="31">
        <f t="shared" si="2"/>
        <v>264.79025016678321</v>
      </c>
      <c r="R33" s="31">
        <f t="shared" si="2"/>
        <v>0</v>
      </c>
      <c r="S33" s="31">
        <f t="shared" si="3"/>
        <v>2160.695697191793</v>
      </c>
      <c r="T33" s="31">
        <f t="shared" si="3"/>
        <v>0</v>
      </c>
      <c r="U33" s="46"/>
    </row>
    <row r="34" spans="2:21" x14ac:dyDescent="0.25">
      <c r="B34" s="25">
        <v>19134</v>
      </c>
      <c r="C34" s="31">
        <f>_xlfn.XLOOKUP($B34,'Track 2'!$A:$A,'Track 2'!$K:$K)</f>
        <v>6879.3693598634209</v>
      </c>
      <c r="D34" s="31">
        <f>_xlfn.XLOOKUP($B34,'Track 2'!$A:$A,'Track 2'!$L:$L)</f>
        <v>523.25757361769308</v>
      </c>
      <c r="E34" s="13">
        <f>_xlfn.XLOOKUP($B34,'Track 2'!$A:$A,'Track 2'!$I:$I)</f>
        <v>1010.1002392298716</v>
      </c>
      <c r="F34" s="13">
        <f>_xlfn.XLOOKUP($B34,'Track 2'!$A:$A,'Track 2'!$J:$J)</f>
        <v>57.405856085483563</v>
      </c>
      <c r="G34" s="31">
        <f>_xlfn.XLOOKUP($B34,'Track 3'!$A:$A,'Track 3'!$F:$F)</f>
        <v>3122.1944641612276</v>
      </c>
      <c r="H34" s="31">
        <f>_xlfn.XLOOKUP($B34,'Track 3'!$A:$A,'Track 3'!$G:$G)</f>
        <v>573.939896707353</v>
      </c>
      <c r="I34" s="31">
        <f>_xlfn.XLOOKUP('HFTD v Non-HFTD Breakout'!$B34,'Track 3'!$A:$A,'Track 3'!$D:$D)</f>
        <v>100.45987305034699</v>
      </c>
      <c r="J34" s="31">
        <v>0</v>
      </c>
      <c r="K34" s="31">
        <f>_xlfn.XLOOKUP($B34,'Track 1'!$A:$A,'Track 1'!$F:$F)</f>
        <v>1.4554899578187861</v>
      </c>
      <c r="L34" s="31">
        <f>_xlfn.XLOOKUP($B34,'Track 1'!$A:$A,'Track 1'!$G:$G)</f>
        <v>2.9109799156375722</v>
      </c>
      <c r="M34" s="31">
        <f>_xlfn.XLOOKUP($B34,'Track 1'!$A:$A,'Track 1'!$D:$D)</f>
        <v>387.0307178698506</v>
      </c>
      <c r="N34" s="31">
        <v>0</v>
      </c>
      <c r="O34" s="31">
        <f t="shared" si="2"/>
        <v>10003.019313982466</v>
      </c>
      <c r="P34" s="31">
        <f t="shared" si="2"/>
        <v>1100.1084502406839</v>
      </c>
      <c r="Q34" s="31">
        <f t="shared" si="2"/>
        <v>1497.5908301500692</v>
      </c>
      <c r="R34" s="31">
        <f t="shared" si="2"/>
        <v>57.405856085483563</v>
      </c>
      <c r="S34" s="31">
        <f t="shared" si="3"/>
        <v>8505.4284838323965</v>
      </c>
      <c r="T34" s="31">
        <f t="shared" si="3"/>
        <v>1042.7025941552004</v>
      </c>
      <c r="U34" s="46"/>
    </row>
    <row r="35" spans="2:21" x14ac:dyDescent="0.25">
      <c r="B35" s="25">
        <v>19242</v>
      </c>
      <c r="C35" s="31">
        <f>_xlfn.XLOOKUP($B35,'Track 2'!$A:$A,'Track 2'!$K:$K)</f>
        <v>12101.88183182278</v>
      </c>
      <c r="D35" s="31">
        <f>_xlfn.XLOOKUP($B35,'Track 2'!$A:$A,'Track 2'!$L:$L)</f>
        <v>13.655425048210279</v>
      </c>
      <c r="E35" s="13">
        <f>_xlfn.XLOOKUP($B35,'Track 2'!$A:$A,'Track 2'!$I:$I)</f>
        <v>1327.6805187892571</v>
      </c>
      <c r="F35" s="13">
        <f>_xlfn.XLOOKUP($B35,'Track 2'!$A:$A,'Track 2'!$J:$J)</f>
        <v>1.4981175708245122</v>
      </c>
      <c r="G35" s="31">
        <f>_xlfn.XLOOKUP($B35,'Track 3'!$A:$A,'Track 3'!$F:$F)</f>
        <v>39.859529578375962</v>
      </c>
      <c r="H35" s="31">
        <f>_xlfn.XLOOKUP($B35,'Track 3'!$A:$A,'Track 3'!$G:$G)</f>
        <v>0</v>
      </c>
      <c r="I35" s="31">
        <f>_xlfn.XLOOKUP('HFTD v Non-HFTD Breakout'!$B35,'Track 3'!$A:$A,'Track 3'!$D:$D)</f>
        <v>0</v>
      </c>
      <c r="J35" s="31">
        <v>0</v>
      </c>
      <c r="K35" s="31">
        <f>_xlfn.XLOOKUP($B35,'Track 1'!$A:$A,'Track 1'!$F:$F)</f>
        <v>0.43948739680665938</v>
      </c>
      <c r="L35" s="31">
        <f>_xlfn.XLOOKUP($B35,'Track 1'!$A:$A,'Track 1'!$G:$G)</f>
        <v>0</v>
      </c>
      <c r="M35" s="31">
        <f>_xlfn.XLOOKUP($B35,'Track 1'!$A:$A,'Track 1'!$D:$D)</f>
        <v>0</v>
      </c>
      <c r="N35" s="31">
        <v>0</v>
      </c>
      <c r="O35" s="31">
        <f t="shared" si="2"/>
        <v>12142.180848797963</v>
      </c>
      <c r="P35" s="31">
        <f t="shared" si="2"/>
        <v>13.655425048210279</v>
      </c>
      <c r="Q35" s="31">
        <f t="shared" si="2"/>
        <v>1327.6805187892571</v>
      </c>
      <c r="R35" s="31">
        <f t="shared" si="2"/>
        <v>1.4981175708245122</v>
      </c>
      <c r="S35" s="31">
        <f t="shared" si="3"/>
        <v>10814.500330008706</v>
      </c>
      <c r="T35" s="31">
        <f t="shared" si="3"/>
        <v>12.157307477385768</v>
      </c>
      <c r="U35" s="46"/>
    </row>
    <row r="36" spans="2:21" x14ac:dyDescent="0.25">
      <c r="B36" s="25">
        <v>19245</v>
      </c>
      <c r="C36" s="31">
        <f>_xlfn.XLOOKUP($B36,'Track 2'!$A:$A,'Track 2'!$K:$K)</f>
        <v>7242.4911543273993</v>
      </c>
      <c r="D36" s="31">
        <f>_xlfn.XLOOKUP($B36,'Track 2'!$A:$A,'Track 2'!$L:$L)</f>
        <v>1724.1685285831995</v>
      </c>
      <c r="E36" s="13">
        <f>_xlfn.XLOOKUP($B36,'Track 2'!$A:$A,'Track 2'!$I:$I)</f>
        <v>794.56356843766116</v>
      </c>
      <c r="F36" s="13">
        <f>_xlfn.XLOOKUP($B36,'Track 2'!$A:$A,'Track 2'!$J:$J)</f>
        <v>189.15611624053204</v>
      </c>
      <c r="G36" s="31">
        <f>_xlfn.XLOOKUP($B36,'Track 3'!$A:$A,'Track 3'!$F:$F)</f>
        <v>1032.1653798071961</v>
      </c>
      <c r="H36" s="31">
        <f>_xlfn.XLOOKUP($B36,'Track 3'!$A:$A,'Track 3'!$G:$G)</f>
        <v>86.013781650599682</v>
      </c>
      <c r="I36" s="31">
        <f>_xlfn.XLOOKUP('HFTD v Non-HFTD Breakout'!$B36,'Track 3'!$A:$A,'Track 3'!$D:$D)</f>
        <v>0</v>
      </c>
      <c r="J36" s="31">
        <v>0</v>
      </c>
      <c r="K36" s="31">
        <f>_xlfn.XLOOKUP($B36,'Track 1'!$A:$A,'Track 1'!$F:$F)</f>
        <v>3.2937484448825809</v>
      </c>
      <c r="L36" s="31">
        <f>_xlfn.XLOOKUP($B36,'Track 1'!$A:$A,'Track 1'!$G:$G)</f>
        <v>0</v>
      </c>
      <c r="M36" s="31">
        <f>_xlfn.XLOOKUP($B36,'Track 1'!$A:$A,'Track 1'!$D:$D)</f>
        <v>78.785389061872621</v>
      </c>
      <c r="N36" s="31">
        <v>0</v>
      </c>
      <c r="O36" s="31">
        <f t="shared" si="2"/>
        <v>8277.9502825794789</v>
      </c>
      <c r="P36" s="31">
        <f t="shared" si="2"/>
        <v>1810.1823102337992</v>
      </c>
      <c r="Q36" s="31">
        <f t="shared" si="2"/>
        <v>873.34895749953375</v>
      </c>
      <c r="R36" s="31">
        <f t="shared" si="2"/>
        <v>189.15611624053204</v>
      </c>
      <c r="S36" s="31">
        <f t="shared" si="3"/>
        <v>7404.6013250799451</v>
      </c>
      <c r="T36" s="31">
        <f t="shared" si="3"/>
        <v>1621.026193993267</v>
      </c>
      <c r="U36" s="46"/>
    </row>
    <row r="37" spans="2:21" x14ac:dyDescent="0.25">
      <c r="B37" s="25">
        <v>19246</v>
      </c>
      <c r="C37" s="31">
        <f>_xlfn.XLOOKUP($B37,'Track 2'!$A:$A,'Track 2'!$K:$K)</f>
        <v>83811.920100949501</v>
      </c>
      <c r="D37" s="31">
        <f>_xlfn.XLOOKUP($B37,'Track 2'!$A:$A,'Track 2'!$L:$L)</f>
        <v>854.14758406545354</v>
      </c>
      <c r="E37" s="13">
        <f>_xlfn.XLOOKUP($B37,'Track 2'!$A:$A,'Track 2'!$I:$I)</f>
        <v>9194.8884567477344</v>
      </c>
      <c r="F37" s="13">
        <f>_xlfn.XLOOKUP($B37,'Track 2'!$A:$A,'Track 2'!$J:$J)</f>
        <v>93.707336040299452</v>
      </c>
      <c r="G37" s="31">
        <f>_xlfn.XLOOKUP($B37,'Track 3'!$A:$A,'Track 3'!$F:$F)</f>
        <v>34435.900054356687</v>
      </c>
      <c r="H37" s="31">
        <f>_xlfn.XLOOKUP($B37,'Track 3'!$A:$A,'Track 3'!$G:$G)</f>
        <v>0</v>
      </c>
      <c r="I37" s="31">
        <f>_xlfn.XLOOKUP('HFTD v Non-HFTD Breakout'!$B37,'Track 3'!$A:$A,'Track 3'!$D:$D)</f>
        <v>0</v>
      </c>
      <c r="J37" s="31">
        <v>0</v>
      </c>
      <c r="K37" s="31">
        <f>_xlfn.XLOOKUP($B37,'Track 1'!$A:$A,'Track 1'!$F:$F)</f>
        <v>129.46551479862083</v>
      </c>
      <c r="L37" s="31">
        <f>_xlfn.XLOOKUP($B37,'Track 1'!$A:$A,'Track 1'!$G:$G)</f>
        <v>0</v>
      </c>
      <c r="M37" s="31">
        <f>_xlfn.XLOOKUP($B37,'Track 1'!$A:$A,'Track 1'!$D:$D)</f>
        <v>4152.0100507334764</v>
      </c>
      <c r="N37" s="31">
        <v>0</v>
      </c>
      <c r="O37" s="31">
        <f t="shared" si="2"/>
        <v>118377.28567010481</v>
      </c>
      <c r="P37" s="31">
        <f t="shared" si="2"/>
        <v>854.14758406545354</v>
      </c>
      <c r="Q37" s="31">
        <f t="shared" si="2"/>
        <v>13346.898507481212</v>
      </c>
      <c r="R37" s="31">
        <f t="shared" si="2"/>
        <v>93.707336040299452</v>
      </c>
      <c r="S37" s="31">
        <f t="shared" si="3"/>
        <v>105030.38716262361</v>
      </c>
      <c r="T37" s="31">
        <f t="shared" si="3"/>
        <v>760.44024802515412</v>
      </c>
      <c r="U37" s="46"/>
    </row>
    <row r="38" spans="2:21" x14ac:dyDescent="0.25">
      <c r="B38" s="25">
        <v>19247</v>
      </c>
      <c r="C38" s="31">
        <f>_xlfn.XLOOKUP($B38,'Track 2'!$A:$A,'Track 2'!$K:$K)</f>
        <v>1453.532143646293</v>
      </c>
      <c r="D38" s="31">
        <f>_xlfn.XLOOKUP($B38,'Track 2'!$A:$A,'Track 2'!$L:$L)</f>
        <v>0</v>
      </c>
      <c r="E38" s="13">
        <f>_xlfn.XLOOKUP($B38,'Track 2'!$A:$A,'Track 2'!$I:$I)</f>
        <v>896.20671826763214</v>
      </c>
      <c r="F38" s="13">
        <f>_xlfn.XLOOKUP($B38,'Track 2'!$A:$A,'Track 2'!$J:$J)</f>
        <v>0</v>
      </c>
      <c r="G38" s="31">
        <f>_xlfn.XLOOKUP($B38,'Track 3'!$A:$A,'Track 3'!$F:$F)</f>
        <v>48.560238338761586</v>
      </c>
      <c r="H38" s="31">
        <f>_xlfn.XLOOKUP($B38,'Track 3'!$A:$A,'Track 3'!$G:$G)</f>
        <v>0</v>
      </c>
      <c r="I38" s="31">
        <f>_xlfn.XLOOKUP('HFTD v Non-HFTD Breakout'!$B38,'Track 3'!$A:$A,'Track 3'!$D:$D)</f>
        <v>283.28124615607021</v>
      </c>
      <c r="J38" s="31">
        <v>0</v>
      </c>
      <c r="K38" s="31">
        <f>_xlfn.XLOOKUP($B38,'Track 1'!$A:$A,'Track 1'!$F:$F)</f>
        <v>0</v>
      </c>
      <c r="L38" s="31">
        <f>_xlfn.XLOOKUP($B38,'Track 1'!$A:$A,'Track 1'!$G:$G)</f>
        <v>0</v>
      </c>
      <c r="M38" s="31">
        <f>_xlfn.XLOOKUP($B38,'Track 1'!$A:$A,'Track 1'!$D:$D)</f>
        <v>19.084908495395098</v>
      </c>
      <c r="N38" s="31">
        <v>0</v>
      </c>
      <c r="O38" s="31">
        <f t="shared" si="2"/>
        <v>1502.0923819850545</v>
      </c>
      <c r="P38" s="31">
        <f t="shared" si="2"/>
        <v>0</v>
      </c>
      <c r="Q38" s="31">
        <f t="shared" si="2"/>
        <v>1198.5728729190973</v>
      </c>
      <c r="R38" s="31">
        <f t="shared" si="2"/>
        <v>0</v>
      </c>
      <c r="S38" s="31">
        <f t="shared" si="3"/>
        <v>303.51950906595721</v>
      </c>
      <c r="T38" s="31">
        <f t="shared" si="3"/>
        <v>0</v>
      </c>
      <c r="U38" s="46"/>
    </row>
    <row r="39" spans="2:21" x14ac:dyDescent="0.25">
      <c r="B39" s="25">
        <v>19248</v>
      </c>
      <c r="C39" s="31">
        <f>_xlfn.XLOOKUP($B39,'Track 2'!$A:$A,'Track 2'!$K:$K)</f>
        <v>2356.1886095819027</v>
      </c>
      <c r="D39" s="31">
        <f>_xlfn.XLOOKUP($B39,'Track 2'!$A:$A,'Track 2'!$L:$L)</f>
        <v>0</v>
      </c>
      <c r="E39" s="13">
        <f>_xlfn.XLOOKUP($B39,'Track 2'!$A:$A,'Track 2'!$I:$I)</f>
        <v>258.49415479409464</v>
      </c>
      <c r="F39" s="13">
        <f>_xlfn.XLOOKUP($B39,'Track 2'!$A:$A,'Track 2'!$J:$J)</f>
        <v>0</v>
      </c>
      <c r="G39" s="31">
        <f>_xlfn.XLOOKUP($B39,'Track 3'!$A:$A,'Track 3'!$F:$F)</f>
        <v>504.5717022779732</v>
      </c>
      <c r="H39" s="31">
        <f>_xlfn.XLOOKUP($B39,'Track 3'!$A:$A,'Track 3'!$G:$G)</f>
        <v>0</v>
      </c>
      <c r="I39" s="31">
        <f>_xlfn.XLOOKUP('HFTD v Non-HFTD Breakout'!$B39,'Track 3'!$A:$A,'Track 3'!$D:$D)</f>
        <v>0</v>
      </c>
      <c r="J39" s="31">
        <v>0</v>
      </c>
      <c r="K39" s="31">
        <f>_xlfn.XLOOKUP($B39,'Track 1'!$A:$A,'Track 1'!$F:$F)</f>
        <v>0</v>
      </c>
      <c r="L39" s="31">
        <f>_xlfn.XLOOKUP($B39,'Track 1'!$A:$A,'Track 1'!$G:$G)</f>
        <v>0</v>
      </c>
      <c r="M39" s="31">
        <f>_xlfn.XLOOKUP($B39,'Track 1'!$A:$A,'Track 1'!$D:$D)</f>
        <v>126.09671684457476</v>
      </c>
      <c r="N39" s="31">
        <v>0</v>
      </c>
      <c r="O39" s="31">
        <f t="shared" si="2"/>
        <v>2860.7603118598759</v>
      </c>
      <c r="P39" s="31">
        <f t="shared" si="2"/>
        <v>0</v>
      </c>
      <c r="Q39" s="31">
        <f t="shared" si="2"/>
        <v>384.5908716386694</v>
      </c>
      <c r="R39" s="31">
        <f t="shared" si="2"/>
        <v>0</v>
      </c>
      <c r="S39" s="31">
        <f t="shared" si="3"/>
        <v>2476.1694402212065</v>
      </c>
      <c r="T39" s="31">
        <f t="shared" si="3"/>
        <v>0</v>
      </c>
      <c r="U39" s="46"/>
    </row>
    <row r="40" spans="2:21" x14ac:dyDescent="0.25">
      <c r="B40" s="25">
        <v>19249</v>
      </c>
      <c r="C40" s="31">
        <f>_xlfn.XLOOKUP($B40,'Track 2'!$A:$A,'Track 2'!$K:$K)</f>
        <v>7009.659727929331</v>
      </c>
      <c r="D40" s="31">
        <f>_xlfn.XLOOKUP($B40,'Track 2'!$A:$A,'Track 2'!$L:$L)</f>
        <v>688.85558759674075</v>
      </c>
      <c r="E40" s="13">
        <f>_xlfn.XLOOKUP($B40,'Track 2'!$A:$A,'Track 2'!$I:$I)</f>
        <v>769.0199585027367</v>
      </c>
      <c r="F40" s="13">
        <f>_xlfn.XLOOKUP($B40,'Track 2'!$A:$A,'Track 2'!$J:$J)</f>
        <v>75.573382439280152</v>
      </c>
      <c r="G40" s="31">
        <f>_xlfn.XLOOKUP($B40,'Track 3'!$A:$A,'Track 3'!$F:$F)</f>
        <v>2187.4187216549381</v>
      </c>
      <c r="H40" s="31">
        <f>_xlfn.XLOOKUP($B40,'Track 3'!$A:$A,'Track 3'!$G:$G)</f>
        <v>0</v>
      </c>
      <c r="I40" s="31">
        <f>_xlfn.XLOOKUP('HFTD v Non-HFTD Breakout'!$B40,'Track 3'!$A:$A,'Track 3'!$D:$D)</f>
        <v>0</v>
      </c>
      <c r="J40" s="31">
        <v>0</v>
      </c>
      <c r="K40" s="31">
        <f>_xlfn.XLOOKUP($B40,'Track 1'!$A:$A,'Track 1'!$F:$F)</f>
        <v>0.20454057606176823</v>
      </c>
      <c r="L40" s="31">
        <f>_xlfn.XLOOKUP($B40,'Track 1'!$A:$A,'Track 1'!$G:$G)</f>
        <v>0</v>
      </c>
      <c r="M40" s="31">
        <f>_xlfn.XLOOKUP($B40,'Track 1'!$A:$A,'Track 1'!$D:$D)</f>
        <v>0</v>
      </c>
      <c r="N40" s="31">
        <v>0</v>
      </c>
      <c r="O40" s="31">
        <f t="shared" si="2"/>
        <v>9197.2829901603309</v>
      </c>
      <c r="P40" s="31">
        <f t="shared" si="2"/>
        <v>688.85558759674075</v>
      </c>
      <c r="Q40" s="31">
        <f t="shared" si="2"/>
        <v>769.0199585027367</v>
      </c>
      <c r="R40" s="31">
        <f t="shared" si="2"/>
        <v>75.573382439280152</v>
      </c>
      <c r="S40" s="31">
        <f t="shared" si="3"/>
        <v>8428.2630316575942</v>
      </c>
      <c r="T40" s="31">
        <f t="shared" si="3"/>
        <v>613.28220515746057</v>
      </c>
      <c r="U40" s="46"/>
    </row>
    <row r="41" spans="2:21" x14ac:dyDescent="0.25">
      <c r="B41" s="25">
        <v>19250</v>
      </c>
      <c r="C41" s="31">
        <f>_xlfn.XLOOKUP($B41,'Track 2'!$A:$A,'Track 2'!$K:$K)</f>
        <v>438.68456725713492</v>
      </c>
      <c r="D41" s="31">
        <f>_xlfn.XLOOKUP($B41,'Track 2'!$A:$A,'Track 2'!$L:$L)</f>
        <v>0</v>
      </c>
      <c r="E41" s="13">
        <f>_xlfn.XLOOKUP($B41,'Track 2'!$A:$A,'Track 2'!$I:$I)</f>
        <v>48.12746992035931</v>
      </c>
      <c r="F41" s="13">
        <f>_xlfn.XLOOKUP($B41,'Track 2'!$A:$A,'Track 2'!$J:$J)</f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f t="shared" si="2"/>
        <v>438.68456725713492</v>
      </c>
      <c r="P41" s="31">
        <f t="shared" si="2"/>
        <v>0</v>
      </c>
      <c r="Q41" s="31">
        <f t="shared" si="2"/>
        <v>48.12746992035931</v>
      </c>
      <c r="R41" s="31">
        <f t="shared" si="2"/>
        <v>0</v>
      </c>
      <c r="S41" s="31">
        <f t="shared" si="3"/>
        <v>390.5570973367756</v>
      </c>
      <c r="T41" s="31">
        <f t="shared" si="3"/>
        <v>0</v>
      </c>
      <c r="U41" s="46"/>
    </row>
    <row r="42" spans="2:21" x14ac:dyDescent="0.25">
      <c r="B42" s="25">
        <v>19260</v>
      </c>
      <c r="C42" s="31">
        <v>0</v>
      </c>
      <c r="D42" s="31">
        <v>0</v>
      </c>
      <c r="E42" s="13">
        <v>0</v>
      </c>
      <c r="F42" s="13">
        <v>0</v>
      </c>
      <c r="G42" s="31">
        <f>_xlfn.XLOOKUP($B42,'Track 3'!$A:$A,'Track 3'!$F:$F)</f>
        <v>97.07658037692056</v>
      </c>
      <c r="H42" s="31">
        <f>_xlfn.XLOOKUP($B42,'Track 3'!$A:$A,'Track 3'!$G:$G)</f>
        <v>0</v>
      </c>
      <c r="I42" s="31">
        <f>_xlfn.XLOOKUP('HFTD v Non-HFTD Breakout'!$B42,'Track 3'!$A:$A,'Track 3'!$D:$D)</f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f t="shared" si="2"/>
        <v>97.07658037692056</v>
      </c>
      <c r="P42" s="31">
        <f t="shared" si="2"/>
        <v>0</v>
      </c>
      <c r="Q42" s="31">
        <f t="shared" si="2"/>
        <v>0</v>
      </c>
      <c r="R42" s="31">
        <f t="shared" si="2"/>
        <v>0</v>
      </c>
      <c r="S42" s="31">
        <f t="shared" si="3"/>
        <v>97.07658037692056</v>
      </c>
      <c r="T42" s="31">
        <f t="shared" si="3"/>
        <v>0</v>
      </c>
      <c r="U42" s="46"/>
    </row>
    <row r="43" spans="2:21" x14ac:dyDescent="0.25">
      <c r="B43" s="25">
        <v>19780</v>
      </c>
      <c r="C43" s="31">
        <f>_xlfn.XLOOKUP($B43,'Track 2'!$A:$A,'Track 2'!$K:$K)</f>
        <v>0</v>
      </c>
      <c r="D43" s="31">
        <f>_xlfn.XLOOKUP($B43,'Track 2'!$A:$A,'Track 2'!$L:$L)</f>
        <v>0</v>
      </c>
      <c r="E43" s="13">
        <f>_xlfn.XLOOKUP($B43,'Track 2'!$A:$A,'Track 2'!$I:$I)</f>
        <v>997</v>
      </c>
      <c r="F43" s="13">
        <f>_xlfn.XLOOKUP($B43,'Track 2'!$A:$A,'Track 2'!$J:$J)</f>
        <v>0</v>
      </c>
      <c r="G43" s="31">
        <f>_xlfn.XLOOKUP($B43,'Track 3'!$A:$A,'Track 3'!$F:$F)</f>
        <v>2917.0252834435241</v>
      </c>
      <c r="H43" s="31">
        <f>_xlfn.XLOOKUP($B43,'Track 3'!$A:$A,'Track 3'!$G:$G)</f>
        <v>0</v>
      </c>
      <c r="I43" s="31">
        <f>_xlfn.XLOOKUP('HFTD v Non-HFTD Breakout'!$B43,'Track 3'!$A:$A,'Track 3'!$D:$D)</f>
        <v>349.8404935255129</v>
      </c>
      <c r="J43" s="31">
        <v>0</v>
      </c>
      <c r="K43" s="31">
        <f>_xlfn.XLOOKUP($B43,'Track 1'!$A:$A,'Track 1'!$F:$F)</f>
        <v>5.6893368969146589E-2</v>
      </c>
      <c r="L43" s="31">
        <f>_xlfn.XLOOKUP($B43,'Track 1'!$A:$A,'Track 1'!$G:$G)</f>
        <v>0</v>
      </c>
      <c r="M43" s="31">
        <f>_xlfn.XLOOKUP($B43,'Track 1'!$A:$A,'Track 1'!$D:$D)</f>
        <v>0</v>
      </c>
      <c r="N43" s="31">
        <v>0</v>
      </c>
      <c r="O43" s="31">
        <f t="shared" ref="O43:R74" si="4">C43+G43+K43</f>
        <v>2917.0821768124933</v>
      </c>
      <c r="P43" s="31">
        <f t="shared" si="4"/>
        <v>0</v>
      </c>
      <c r="Q43" s="31">
        <f t="shared" si="4"/>
        <v>1346.840493525513</v>
      </c>
      <c r="R43" s="31">
        <f t="shared" si="4"/>
        <v>0</v>
      </c>
      <c r="S43" s="31">
        <f t="shared" si="3"/>
        <v>1570.2416832869803</v>
      </c>
      <c r="T43" s="31">
        <f t="shared" si="3"/>
        <v>0</v>
      </c>
      <c r="U43" s="46"/>
    </row>
    <row r="44" spans="2:21" x14ac:dyDescent="0.25">
      <c r="B44" s="27">
        <v>19872</v>
      </c>
      <c r="C44" s="31">
        <f>_xlfn.XLOOKUP($B44,'Track 2'!$A:$A,'Track 2'!$K:$K)</f>
        <v>233.10758577203237</v>
      </c>
      <c r="D44" s="31">
        <f>_xlfn.XLOOKUP($B44,'Track 2'!$A:$A,'Track 2'!$L:$L)</f>
        <v>17.730594672615972</v>
      </c>
      <c r="E44" s="13">
        <f>_xlfn.XLOOKUP($B44,'Track 2'!$A:$A,'Track 2'!$I:$I)</f>
        <v>25.573906993347958</v>
      </c>
      <c r="F44" s="13">
        <f>_xlfn.XLOOKUP($B44,'Track 2'!$A:$A,'Track 2'!$J:$J)</f>
        <v>1.9451987269846893</v>
      </c>
      <c r="G44" s="31">
        <f>_xlfn.XLOOKUP($B44,'Track 3'!$A:$A,'Track 3'!$F:$F)</f>
        <v>-2.5053940555350471</v>
      </c>
      <c r="H44" s="31">
        <f>_xlfn.XLOOKUP($B44,'Track 3'!$A:$A,'Track 3'!$G:$G)</f>
        <v>-0.46055606783970865</v>
      </c>
      <c r="I44" s="31">
        <f>_xlfn.XLOOKUP('HFTD v Non-HFTD Breakout'!$B44,'Track 3'!$A:$A,'Track 3'!$D:$D)</f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f t="shared" si="4"/>
        <v>230.60219171649732</v>
      </c>
      <c r="P44" s="31">
        <f t="shared" si="4"/>
        <v>17.270038604776264</v>
      </c>
      <c r="Q44" s="31">
        <f t="shared" si="4"/>
        <v>25.573906993347958</v>
      </c>
      <c r="R44" s="31">
        <f t="shared" si="4"/>
        <v>1.9451987269846893</v>
      </c>
      <c r="S44" s="31">
        <f t="shared" si="3"/>
        <v>205.02828472314937</v>
      </c>
      <c r="T44" s="31">
        <f t="shared" si="3"/>
        <v>15.324839877791575</v>
      </c>
      <c r="U44" s="46"/>
    </row>
    <row r="45" spans="2:21" x14ac:dyDescent="0.25">
      <c r="B45" s="27">
        <v>19873</v>
      </c>
      <c r="C45" s="31">
        <f>_xlfn.XLOOKUP($B45,'Track 2'!$A:$A,'Track 2'!$K:$K)</f>
        <v>20042.704620493918</v>
      </c>
      <c r="D45" s="31">
        <f>_xlfn.XLOOKUP($B45,'Track 2'!$A:$A,'Track 2'!$L:$L)</f>
        <v>1524.4852311090303</v>
      </c>
      <c r="E45" s="13">
        <f>_xlfn.XLOOKUP($B45,'Track 2'!$A:$A,'Track 2'!$I:$I)</f>
        <v>21505.21194393071</v>
      </c>
      <c r="F45" s="13">
        <f>_xlfn.XLOOKUP($B45,'Track 2'!$A:$A,'Track 2'!$J:$J)</f>
        <v>167.2491411379564</v>
      </c>
      <c r="G45" s="31">
        <f>_xlfn.XLOOKUP($B45,'Track 3'!$A:$A,'Track 3'!$F:$F)</f>
        <v>8732.9131771748325</v>
      </c>
      <c r="H45" s="31">
        <f>_xlfn.XLOOKUP($B45,'Track 3'!$A:$A,'Track 3'!$G:$G)</f>
        <v>1605.3347555366045</v>
      </c>
      <c r="I45" s="31">
        <f>_xlfn.XLOOKUP('HFTD v Non-HFTD Breakout'!$B45,'Track 3'!$A:$A,'Track 3'!$D:$D)</f>
        <v>6866.6127431208715</v>
      </c>
      <c r="J45" s="31">
        <v>0</v>
      </c>
      <c r="K45" s="31">
        <f>_xlfn.XLOOKUP($B45,'Track 1'!$A:$A,'Track 1'!$F:$F)</f>
        <v>2.8493787862166835</v>
      </c>
      <c r="L45" s="31">
        <f>_xlfn.XLOOKUP($B45,'Track 1'!$A:$A,'Track 1'!$G:$G)</f>
        <v>5.698757572433367</v>
      </c>
      <c r="M45" s="31">
        <f>_xlfn.XLOOKUP($B45,'Track 1'!$A:$A,'Track 1'!$D:$D)</f>
        <v>3323.9014371538747</v>
      </c>
      <c r="N45" s="31">
        <v>0</v>
      </c>
      <c r="O45" s="31">
        <f t="shared" si="4"/>
        <v>28778.467176454968</v>
      </c>
      <c r="P45" s="31">
        <f t="shared" si="4"/>
        <v>3135.5187442180682</v>
      </c>
      <c r="Q45" s="31">
        <f t="shared" si="4"/>
        <v>31695.726124205456</v>
      </c>
      <c r="R45" s="31">
        <f t="shared" si="4"/>
        <v>167.2491411379564</v>
      </c>
      <c r="S45" s="31">
        <f t="shared" si="3"/>
        <v>-2917.258947750488</v>
      </c>
      <c r="T45" s="31">
        <f t="shared" si="3"/>
        <v>2968.2696030801117</v>
      </c>
      <c r="U45" s="46"/>
    </row>
    <row r="46" spans="2:21" x14ac:dyDescent="0.25">
      <c r="B46" s="25">
        <v>20127</v>
      </c>
      <c r="C46" s="31">
        <f>_xlfn.XLOOKUP($B46,'Track 2'!$A:$A,'Track 2'!$K:$K)</f>
        <v>959.1844135215938</v>
      </c>
      <c r="D46" s="31">
        <f>_xlfn.XLOOKUP($B46,'Track 2'!$A:$A,'Track 2'!$L:$L)</f>
        <v>0</v>
      </c>
      <c r="E46" s="13">
        <f>_xlfn.XLOOKUP($B46,'Track 2'!$A:$A,'Track 2'!$I:$I)</f>
        <v>105.2307795974493</v>
      </c>
      <c r="F46" s="13">
        <f>_xlfn.XLOOKUP($B46,'Track 2'!$A:$A,'Track 2'!$J:$J)</f>
        <v>0</v>
      </c>
      <c r="G46" s="31">
        <f>_xlfn.XLOOKUP($B46,'Track 3'!$A:$A,'Track 3'!$F:$F)</f>
        <v>363.77005109760591</v>
      </c>
      <c r="H46" s="31">
        <f>_xlfn.XLOOKUP($B46,'Track 3'!$A:$A,'Track 3'!$G:$G)</f>
        <v>0</v>
      </c>
      <c r="I46" s="31">
        <f>_xlfn.XLOOKUP('HFTD v Non-HFTD Breakout'!$B46,'Track 3'!$A:$A,'Track 3'!$D:$D)</f>
        <v>0</v>
      </c>
      <c r="J46" s="31">
        <v>0</v>
      </c>
      <c r="K46" s="31">
        <f>_xlfn.XLOOKUP($B46,'Track 1'!$A:$A,'Track 1'!$F:$F)</f>
        <v>0.57993071960357701</v>
      </c>
      <c r="L46" s="31">
        <f>_xlfn.XLOOKUP($B46,'Track 1'!$A:$A,'Track 1'!$G:$G)</f>
        <v>0.11941149353609339</v>
      </c>
      <c r="M46" s="31">
        <f>_xlfn.XLOOKUP($B46,'Track 1'!$A:$A,'Track 1'!$D:$D)</f>
        <v>29.14858923561394</v>
      </c>
      <c r="N46" s="31">
        <v>0</v>
      </c>
      <c r="O46" s="31">
        <f t="shared" si="4"/>
        <v>1323.5343953388035</v>
      </c>
      <c r="P46" s="31">
        <f t="shared" si="4"/>
        <v>0.11941149353609339</v>
      </c>
      <c r="Q46" s="31">
        <f t="shared" si="4"/>
        <v>134.37936883306324</v>
      </c>
      <c r="R46" s="31">
        <f t="shared" si="4"/>
        <v>0</v>
      </c>
      <c r="S46" s="31">
        <f t="shared" si="3"/>
        <v>1189.1550265057404</v>
      </c>
      <c r="T46" s="31">
        <f t="shared" si="3"/>
        <v>0.11941149353609339</v>
      </c>
      <c r="U46" s="46"/>
    </row>
    <row r="47" spans="2:21" x14ac:dyDescent="0.25">
      <c r="B47" s="25">
        <v>20128</v>
      </c>
      <c r="C47" s="31">
        <v>0</v>
      </c>
      <c r="D47" s="31">
        <v>0</v>
      </c>
      <c r="E47" s="13">
        <v>0</v>
      </c>
      <c r="F47" s="13">
        <v>0</v>
      </c>
      <c r="G47" s="31">
        <v>0</v>
      </c>
      <c r="H47" s="31">
        <v>0</v>
      </c>
      <c r="I47" s="31">
        <v>0</v>
      </c>
      <c r="J47" s="31">
        <v>0</v>
      </c>
      <c r="K47" s="31">
        <f>_xlfn.XLOOKUP($B47,'Track 1'!$A:$A,'Track 1'!$F:$F)</f>
        <v>0.54310316800856862</v>
      </c>
      <c r="L47" s="31">
        <f>_xlfn.XLOOKUP($B47,'Track 1'!$A:$A,'Track 1'!$G:$G)</f>
        <v>0</v>
      </c>
      <c r="M47" s="31">
        <f>_xlfn.XLOOKUP($B47,'Track 1'!$A:$A,'Track 1'!$D:$D)</f>
        <v>0</v>
      </c>
      <c r="N47" s="31">
        <v>0</v>
      </c>
      <c r="O47" s="31">
        <f t="shared" si="4"/>
        <v>0.54310316800856862</v>
      </c>
      <c r="P47" s="31">
        <f t="shared" si="4"/>
        <v>0</v>
      </c>
      <c r="Q47" s="31">
        <f t="shared" si="4"/>
        <v>0</v>
      </c>
      <c r="R47" s="31">
        <f t="shared" si="4"/>
        <v>0</v>
      </c>
      <c r="S47" s="31">
        <f t="shared" si="3"/>
        <v>0.54310316800856862</v>
      </c>
      <c r="T47" s="31">
        <f t="shared" si="3"/>
        <v>0</v>
      </c>
      <c r="U47" s="46"/>
    </row>
    <row r="48" spans="2:21" x14ac:dyDescent="0.25">
      <c r="B48" s="25">
        <v>20150</v>
      </c>
      <c r="C48" s="31">
        <f>_xlfn.XLOOKUP($B48,'Track 2'!$A:$A,'Track 2'!$K:$K)</f>
        <v>677.50482983696133</v>
      </c>
      <c r="D48" s="31">
        <f>_xlfn.XLOOKUP($B48,'Track 2'!$A:$A,'Track 2'!$L:$L)</f>
        <v>0</v>
      </c>
      <c r="E48" s="13">
        <f>_xlfn.XLOOKUP($B48,'Track 2'!$A:$A,'Track 2'!$I:$I)</f>
        <v>74.328106691212042</v>
      </c>
      <c r="F48" s="13">
        <f>_xlfn.XLOOKUP($B48,'Track 2'!$A:$A,'Track 2'!$J:$J)</f>
        <v>0</v>
      </c>
      <c r="G48" s="31">
        <f>_xlfn.XLOOKUP($B48,'Track 3'!$A:$A,'Track 3'!$F:$F)</f>
        <v>6.8538393523405272</v>
      </c>
      <c r="H48" s="31">
        <f>_xlfn.XLOOKUP($B48,'Track 3'!$A:$A,'Track 3'!$G:$G)</f>
        <v>0</v>
      </c>
      <c r="I48" s="31">
        <f>_xlfn.XLOOKUP('HFTD v Non-HFTD Breakout'!$B48,'Track 3'!$A:$A,'Track 3'!$D:$D)</f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f t="shared" si="4"/>
        <v>684.35866918930185</v>
      </c>
      <c r="P48" s="31">
        <f t="shared" si="4"/>
        <v>0</v>
      </c>
      <c r="Q48" s="31">
        <f t="shared" si="4"/>
        <v>74.328106691212042</v>
      </c>
      <c r="R48" s="31">
        <f t="shared" si="4"/>
        <v>0</v>
      </c>
      <c r="S48" s="31">
        <f t="shared" si="3"/>
        <v>610.03056249808981</v>
      </c>
      <c r="T48" s="31">
        <f t="shared" si="3"/>
        <v>0</v>
      </c>
      <c r="U48" s="46"/>
    </row>
    <row r="49" spans="2:21" x14ac:dyDescent="0.25">
      <c r="B49" s="25">
        <v>20152</v>
      </c>
      <c r="C49" s="31">
        <v>0</v>
      </c>
      <c r="D49" s="31">
        <v>0</v>
      </c>
      <c r="E49" s="13">
        <v>0</v>
      </c>
      <c r="F49" s="13">
        <v>0</v>
      </c>
      <c r="G49" s="31">
        <v>0</v>
      </c>
      <c r="H49" s="31">
        <v>0</v>
      </c>
      <c r="I49" s="31">
        <v>0</v>
      </c>
      <c r="J49" s="31">
        <v>0</v>
      </c>
      <c r="K49" s="31">
        <f>_xlfn.XLOOKUP($B49,'Track 1'!$A:$A,'Track 1'!$F:$F)</f>
        <v>0.99425773095655667</v>
      </c>
      <c r="L49" s="31">
        <f>_xlfn.XLOOKUP($B49,'Track 1'!$A:$A,'Track 1'!$G:$G)</f>
        <v>0</v>
      </c>
      <c r="M49" s="31">
        <f>_xlfn.XLOOKUP($B49,'Track 1'!$A:$A,'Track 1'!$D:$D)</f>
        <v>0</v>
      </c>
      <c r="N49" s="31">
        <v>0</v>
      </c>
      <c r="O49" s="31">
        <f t="shared" si="4"/>
        <v>0.99425773095655667</v>
      </c>
      <c r="P49" s="31">
        <f t="shared" si="4"/>
        <v>0</v>
      </c>
      <c r="Q49" s="31">
        <f t="shared" si="4"/>
        <v>0</v>
      </c>
      <c r="R49" s="31">
        <f t="shared" si="4"/>
        <v>0</v>
      </c>
      <c r="S49" s="31">
        <f t="shared" si="3"/>
        <v>0.99425773095655667</v>
      </c>
      <c r="T49" s="31">
        <f t="shared" si="3"/>
        <v>0</v>
      </c>
      <c r="U49" s="46"/>
    </row>
    <row r="50" spans="2:21" x14ac:dyDescent="0.25">
      <c r="B50" s="27">
        <v>20155</v>
      </c>
      <c r="C50" s="31">
        <f>_xlfn.XLOOKUP($B50,'Track 2'!$A:$A,'Track 2'!$K:$K)</f>
        <v>56.032013924895473</v>
      </c>
      <c r="D50" s="31">
        <f>_xlfn.XLOOKUP($B50,'Track 2'!$A:$A,'Track 2'!$L:$L)</f>
        <v>4.3155184627161844</v>
      </c>
      <c r="E50" s="13">
        <f>_xlfn.XLOOKUP($B50,'Track 2'!$A:$A,'Track 2'!$I:$I)</f>
        <v>6.1471938290614689</v>
      </c>
      <c r="F50" s="13">
        <f>_xlfn.XLOOKUP($B50,'Track 2'!$A:$A,'Track 2'!$J:$J)</f>
        <v>0.47344949083514942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f t="shared" si="4"/>
        <v>56.032013924895473</v>
      </c>
      <c r="P50" s="31">
        <f t="shared" si="4"/>
        <v>4.3155184627161844</v>
      </c>
      <c r="Q50" s="31">
        <f t="shared" si="4"/>
        <v>6.1471938290614689</v>
      </c>
      <c r="R50" s="31">
        <f t="shared" si="4"/>
        <v>0.47344949083514942</v>
      </c>
      <c r="S50" s="31">
        <f t="shared" si="3"/>
        <v>49.884820095834002</v>
      </c>
      <c r="T50" s="31">
        <f t="shared" si="3"/>
        <v>3.842068971881035</v>
      </c>
      <c r="U50" s="46"/>
    </row>
    <row r="51" spans="2:21" x14ac:dyDescent="0.25">
      <c r="B51" s="25">
        <v>20240</v>
      </c>
      <c r="C51" s="31">
        <f>_xlfn.XLOOKUP($B51,'Track 2'!$A:$A,'Track 2'!$K:$K)</f>
        <v>2745.8144905495992</v>
      </c>
      <c r="D51" s="31">
        <f>_xlfn.XLOOKUP($B51,'Track 2'!$A:$A,'Track 2'!$L:$L)</f>
        <v>0</v>
      </c>
      <c r="E51" s="13">
        <f>_xlfn.XLOOKUP($B51,'Track 2'!$A:$A,'Track 2'!$I:$I)</f>
        <v>301.23946490087803</v>
      </c>
      <c r="F51" s="13">
        <f>_xlfn.XLOOKUP($B51,'Track 2'!$A:$A,'Track 2'!$J:$J)</f>
        <v>0</v>
      </c>
      <c r="G51" s="31">
        <f>_xlfn.XLOOKUP($B51,'Track 3'!$A:$A,'Track 3'!$F:$F)</f>
        <v>1.9554105987705908</v>
      </c>
      <c r="H51" s="31">
        <f>_xlfn.XLOOKUP($B51,'Track 3'!$A:$A,'Track 3'!$G:$G)</f>
        <v>0</v>
      </c>
      <c r="I51" s="31">
        <f>_xlfn.XLOOKUP('HFTD v Non-HFTD Breakout'!$B51,'Track 3'!$A:$A,'Track 3'!$D:$D)</f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f t="shared" si="4"/>
        <v>2747.7699011483696</v>
      </c>
      <c r="P51" s="31">
        <f t="shared" si="4"/>
        <v>0</v>
      </c>
      <c r="Q51" s="31">
        <f t="shared" si="4"/>
        <v>301.23946490087803</v>
      </c>
      <c r="R51" s="31">
        <f t="shared" si="4"/>
        <v>0</v>
      </c>
      <c r="S51" s="31">
        <f t="shared" si="3"/>
        <v>2446.5304362474917</v>
      </c>
      <c r="T51" s="31">
        <f t="shared" si="3"/>
        <v>0</v>
      </c>
      <c r="U51" s="46"/>
    </row>
    <row r="52" spans="2:21" x14ac:dyDescent="0.25">
      <c r="B52" s="25">
        <v>20248</v>
      </c>
      <c r="C52" s="31">
        <f>_xlfn.XLOOKUP($B52,'Track 2'!$A:$A,'Track 2'!$K:$K)</f>
        <v>15036.108917925962</v>
      </c>
      <c r="D52" s="31">
        <f>_xlfn.XLOOKUP($B52,'Track 2'!$A:$A,'Track 2'!$L:$L)</f>
        <v>1158.0630624788307</v>
      </c>
      <c r="E52" s="13">
        <f>_xlfn.XLOOKUP($B52,'Track 2'!$A:$A,'Track 2'!$I:$I)</f>
        <v>1649.5904658587199</v>
      </c>
      <c r="F52" s="13">
        <f>_xlfn.XLOOKUP($B52,'Track 2'!$A:$A,'Track 2'!$J:$J)</f>
        <v>127.04947783736431</v>
      </c>
      <c r="G52" s="31">
        <f>_xlfn.XLOOKUP($B52,'Track 3'!$A:$A,'Track 3'!$F:$F)</f>
        <v>4410.3062391042758</v>
      </c>
      <c r="H52" s="31">
        <f>_xlfn.XLOOKUP($B52,'Track 3'!$A:$A,'Track 3'!$G:$G)</f>
        <v>483.25118005113887</v>
      </c>
      <c r="I52" s="31">
        <f>_xlfn.XLOOKUP('HFTD v Non-HFTD Breakout'!$B52,'Track 3'!$A:$A,'Track 3'!$D:$D)</f>
        <v>0</v>
      </c>
      <c r="J52" s="31">
        <v>0</v>
      </c>
      <c r="K52" s="31">
        <f>_xlfn.XLOOKUP($B52,'Track 1'!$A:$A,'Track 1'!$F:$F)</f>
        <v>0.26376480152850729</v>
      </c>
      <c r="L52" s="31">
        <f>_xlfn.XLOOKUP($B52,'Track 1'!$A:$A,'Track 1'!$G:$G)</f>
        <v>3.2358816320013156E-4</v>
      </c>
      <c r="M52" s="31">
        <f>_xlfn.XLOOKUP($B52,'Track 1'!$A:$A,'Track 1'!$D:$D)</f>
        <v>0</v>
      </c>
      <c r="N52" s="31">
        <v>0</v>
      </c>
      <c r="O52" s="31">
        <f t="shared" si="4"/>
        <v>19446.678921831768</v>
      </c>
      <c r="P52" s="31">
        <f t="shared" si="4"/>
        <v>1641.3145661181327</v>
      </c>
      <c r="Q52" s="31">
        <f t="shared" si="4"/>
        <v>1649.5904658587199</v>
      </c>
      <c r="R52" s="31">
        <f t="shared" si="4"/>
        <v>127.04947783736431</v>
      </c>
      <c r="S52" s="31">
        <f t="shared" si="3"/>
        <v>17797.088455973048</v>
      </c>
      <c r="T52" s="31">
        <f t="shared" si="3"/>
        <v>1514.2650882807684</v>
      </c>
      <c r="U52" s="46"/>
    </row>
    <row r="53" spans="2:21" x14ac:dyDescent="0.25">
      <c r="B53" s="25">
        <v>20258</v>
      </c>
      <c r="C53" s="31">
        <f>_xlfn.XLOOKUP($B53,'Track 2'!$A:$A,'Track 2'!$K:$K)</f>
        <v>2182.4323973495889</v>
      </c>
      <c r="D53" s="31">
        <f>_xlfn.XLOOKUP($B53,'Track 2'!$A:$A,'Track 2'!$L:$L)</f>
        <v>1611.5837855197478</v>
      </c>
      <c r="E53" s="13">
        <f>_xlfn.XLOOKUP($B53,'Track 2'!$A:$A,'Track 2'!$I:$I)</f>
        <v>2612.9697541044166</v>
      </c>
      <c r="F53" s="13">
        <f>_xlfn.XLOOKUP($B53,'Track 2'!$A:$A,'Track 2'!$J:$J)</f>
        <v>176.80460164507636</v>
      </c>
      <c r="G53" s="31">
        <f>_xlfn.XLOOKUP($B53,'Track 3'!$A:$A,'Track 3'!$F:$F)</f>
        <v>167.91013790777791</v>
      </c>
      <c r="H53" s="31">
        <f>_xlfn.XLOOKUP($B53,'Track 3'!$A:$A,'Track 3'!$G:$G)</f>
        <v>391.79032178481503</v>
      </c>
      <c r="I53" s="31">
        <f>_xlfn.XLOOKUP('HFTD v Non-HFTD Breakout'!$B53,'Track 3'!$A:$A,'Track 3'!$D:$D)</f>
        <v>912.76475149323846</v>
      </c>
      <c r="J53" s="31">
        <v>0</v>
      </c>
      <c r="K53" s="31">
        <f>_xlfn.XLOOKUP($B53,'Track 1'!$A:$A,'Track 1'!$F:$F)</f>
        <v>0.60381239360703542</v>
      </c>
      <c r="L53" s="31">
        <f>_xlfn.XLOOKUP($B53,'Track 1'!$A:$A,'Track 1'!$G:$G)</f>
        <v>0</v>
      </c>
      <c r="M53" s="31">
        <f>_xlfn.XLOOKUP($B53,'Track 1'!$A:$A,'Track 1'!$D:$D)</f>
        <v>71.728784240045854</v>
      </c>
      <c r="N53" s="31">
        <v>0</v>
      </c>
      <c r="O53" s="31">
        <f t="shared" si="4"/>
        <v>2350.9463476509736</v>
      </c>
      <c r="P53" s="31">
        <f t="shared" si="4"/>
        <v>2003.3741073045628</v>
      </c>
      <c r="Q53" s="31">
        <f t="shared" si="4"/>
        <v>3597.4632898377008</v>
      </c>
      <c r="R53" s="31">
        <f t="shared" si="4"/>
        <v>176.80460164507636</v>
      </c>
      <c r="S53" s="31">
        <f t="shared" si="3"/>
        <v>-1246.5169421867272</v>
      </c>
      <c r="T53" s="31">
        <f t="shared" si="3"/>
        <v>1826.5695056594864</v>
      </c>
      <c r="U53" s="46"/>
    </row>
    <row r="54" spans="2:21" x14ac:dyDescent="0.25">
      <c r="B54" s="25">
        <v>20277</v>
      </c>
      <c r="C54" s="31">
        <f>_xlfn.XLOOKUP($B54,'Track 2'!$A:$A,'Track 2'!$K:$K)</f>
        <v>109.57829895149899</v>
      </c>
      <c r="D54" s="31">
        <f>_xlfn.XLOOKUP($B54,'Track 2'!$A:$A,'Track 2'!$L:$L)</f>
        <v>0</v>
      </c>
      <c r="E54" s="13">
        <f>_xlfn.XLOOKUP($B54,'Track 2'!$A:$A,'Track 2'!$I:$I)</f>
        <v>12.021681819550341</v>
      </c>
      <c r="F54" s="13">
        <f>_xlfn.XLOOKUP($B54,'Track 2'!$A:$A,'Track 2'!$J:$J)</f>
        <v>0</v>
      </c>
      <c r="G54" s="31">
        <f>_xlfn.XLOOKUP($B54,'Track 3'!$A:$A,'Track 3'!$F:$F)</f>
        <v>63.346535494915393</v>
      </c>
      <c r="H54" s="31">
        <f>_xlfn.XLOOKUP($B54,'Track 3'!$A:$A,'Track 3'!$G:$G)</f>
        <v>0</v>
      </c>
      <c r="I54" s="31">
        <f>_xlfn.XLOOKUP('HFTD v Non-HFTD Breakout'!$B54,'Track 3'!$A:$A,'Track 3'!$D:$D)</f>
        <v>0</v>
      </c>
      <c r="J54" s="31">
        <v>0</v>
      </c>
      <c r="K54" s="31">
        <f>_xlfn.XLOOKUP($B54,'Track 1'!$A:$A,'Track 1'!$F:$F)</f>
        <v>0</v>
      </c>
      <c r="L54" s="31">
        <f>_xlfn.XLOOKUP($B54,'Track 1'!$A:$A,'Track 1'!$G:$G)</f>
        <v>0</v>
      </c>
      <c r="M54" s="31">
        <f>_xlfn.XLOOKUP($B54,'Track 1'!$A:$A,'Track 1'!$D:$D)</f>
        <v>383.62269849567286</v>
      </c>
      <c r="N54" s="31">
        <v>0</v>
      </c>
      <c r="O54" s="31">
        <f t="shared" si="4"/>
        <v>172.92483444641439</v>
      </c>
      <c r="P54" s="31">
        <f t="shared" si="4"/>
        <v>0</v>
      </c>
      <c r="Q54" s="31">
        <f t="shared" si="4"/>
        <v>395.6443803152232</v>
      </c>
      <c r="R54" s="31">
        <f t="shared" si="4"/>
        <v>0</v>
      </c>
      <c r="S54" s="31">
        <f t="shared" si="3"/>
        <v>-222.71954586880881</v>
      </c>
      <c r="T54" s="31">
        <f t="shared" si="3"/>
        <v>0</v>
      </c>
      <c r="U54" s="46"/>
    </row>
    <row r="55" spans="2:21" x14ac:dyDescent="0.25">
      <c r="B55" s="25">
        <v>20279</v>
      </c>
      <c r="C55" s="31">
        <f>_xlfn.XLOOKUP($B55,'Track 2'!$A:$A,'Track 2'!$K:$K)</f>
        <v>128.34216906706445</v>
      </c>
      <c r="D55" s="31">
        <f>_xlfn.XLOOKUP($B55,'Track 2'!$A:$A,'Track 2'!$L:$L)</f>
        <v>0</v>
      </c>
      <c r="E55" s="13">
        <f>_xlfn.XLOOKUP($B55,'Track 2'!$A:$A,'Track 2'!$I:$I)</f>
        <v>14.08023974927819</v>
      </c>
      <c r="F55" s="13">
        <f>_xlfn.XLOOKUP($B55,'Track 2'!$A:$A,'Track 2'!$J:$J)</f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f t="shared" si="4"/>
        <v>128.34216906706445</v>
      </c>
      <c r="P55" s="31">
        <f t="shared" si="4"/>
        <v>0</v>
      </c>
      <c r="Q55" s="31">
        <f t="shared" si="4"/>
        <v>14.08023974927819</v>
      </c>
      <c r="R55" s="31">
        <f t="shared" si="4"/>
        <v>0</v>
      </c>
      <c r="S55" s="31">
        <f t="shared" si="3"/>
        <v>114.26192931778625</v>
      </c>
      <c r="T55" s="31">
        <f t="shared" si="3"/>
        <v>0</v>
      </c>
      <c r="U55" s="46"/>
    </row>
    <row r="56" spans="2:21" x14ac:dyDescent="0.25">
      <c r="B56" s="25">
        <v>20282</v>
      </c>
      <c r="C56" s="31">
        <f>_xlfn.XLOOKUP($B56,'Track 2'!$A:$A,'Track 2'!$K:$K)</f>
        <v>3342.6234995463815</v>
      </c>
      <c r="D56" s="31">
        <f>_xlfn.XLOOKUP($B56,'Track 2'!$A:$A,'Track 2'!$L:$L)</f>
        <v>7.8793632389268478</v>
      </c>
      <c r="E56" s="13">
        <f>_xlfn.XLOOKUP($B56,'Track 2'!$A:$A,'Track 2'!$I:$I)</f>
        <v>366.71454602415849</v>
      </c>
      <c r="F56" s="13">
        <f>_xlfn.XLOOKUP($B56,'Track 2'!$A:$A,'Track 2'!$J:$J)</f>
        <v>0.86443391351572352</v>
      </c>
      <c r="G56" s="31">
        <f>_xlfn.XLOOKUP($B56,'Track 3'!$A:$A,'Track 3'!$F:$F)</f>
        <v>945.90600543870687</v>
      </c>
      <c r="H56" s="31">
        <f>_xlfn.XLOOKUP($B56,'Track 3'!$A:$A,'Track 3'!$G:$G)</f>
        <v>7.7959286162530779</v>
      </c>
      <c r="I56" s="31">
        <f>_xlfn.XLOOKUP('HFTD v Non-HFTD Breakout'!$B56,'Track 3'!$A:$A,'Track 3'!$D:$D)</f>
        <v>0</v>
      </c>
      <c r="J56" s="31">
        <v>0</v>
      </c>
      <c r="K56" s="31">
        <f>_xlfn.XLOOKUP($B56,'Track 1'!$A:$A,'Track 1'!$F:$F)</f>
        <v>9.8722695527902413</v>
      </c>
      <c r="L56" s="31">
        <f>_xlfn.XLOOKUP($B56,'Track 1'!$A:$A,'Track 1'!$G:$G)</f>
        <v>0</v>
      </c>
      <c r="M56" s="31">
        <f>_xlfn.XLOOKUP($B56,'Track 1'!$A:$A,'Track 1'!$D:$D)</f>
        <v>91.936334411640658</v>
      </c>
      <c r="N56" s="31">
        <v>0</v>
      </c>
      <c r="O56" s="31">
        <f t="shared" si="4"/>
        <v>4298.4017745378787</v>
      </c>
      <c r="P56" s="31">
        <f t="shared" si="4"/>
        <v>15.675291855179925</v>
      </c>
      <c r="Q56" s="31">
        <f t="shared" si="4"/>
        <v>458.65088043579914</v>
      </c>
      <c r="R56" s="31">
        <f t="shared" si="4"/>
        <v>0.86443391351572352</v>
      </c>
      <c r="S56" s="31">
        <f t="shared" si="3"/>
        <v>3839.7508941020797</v>
      </c>
      <c r="T56" s="31">
        <f t="shared" si="3"/>
        <v>14.810857941664201</v>
      </c>
      <c r="U56" s="46"/>
    </row>
    <row r="57" spans="2:21" x14ac:dyDescent="0.25">
      <c r="B57" s="25">
        <v>20284</v>
      </c>
      <c r="C57" s="31">
        <f>_xlfn.XLOOKUP($B57,'Track 2'!$A:$A,'Track 2'!$K:$K)</f>
        <v>40597.284330048657</v>
      </c>
      <c r="D57" s="31">
        <f>_xlfn.XLOOKUP($B57,'Track 2'!$A:$A,'Track 2'!$L:$L)</f>
        <v>371.4348080123757</v>
      </c>
      <c r="E57" s="13">
        <f>_xlfn.XLOOKUP($B57,'Track 2'!$A:$A,'Track 2'!$I:$I)</f>
        <v>79710.600603402097</v>
      </c>
      <c r="F57" s="13">
        <f>_xlfn.XLOOKUP($B57,'Track 2'!$A:$A,'Track 2'!$J:$J)</f>
        <v>40.749592951857601</v>
      </c>
      <c r="G57" s="31">
        <f>_xlfn.XLOOKUP($B57,'Track 3'!$A:$A,'Track 3'!$F:$F)</f>
        <v>1034.1963620488887</v>
      </c>
      <c r="H57" s="31">
        <f>_xlfn.XLOOKUP($B57,'Track 3'!$A:$A,'Track 3'!$G:$G)</f>
        <v>0</v>
      </c>
      <c r="I57" s="31">
        <f>_xlfn.XLOOKUP('HFTD v Non-HFTD Breakout'!$B57,'Track 3'!$A:$A,'Track 3'!$D:$D)</f>
        <v>28918.81696700849</v>
      </c>
      <c r="J57" s="31">
        <v>0</v>
      </c>
      <c r="K57" s="31">
        <f>_xlfn.XLOOKUP($B57,'Track 1'!$A:$A,'Track 1'!$F:$F)</f>
        <v>4.2338986138455876</v>
      </c>
      <c r="L57" s="31">
        <f>_xlfn.XLOOKUP($B57,'Track 1'!$A:$A,'Track 1'!$G:$G)</f>
        <v>0</v>
      </c>
      <c r="M57" s="31">
        <f>_xlfn.XLOOKUP($B57,'Track 1'!$A:$A,'Track 1'!$D:$D)</f>
        <v>275.40805977913641</v>
      </c>
      <c r="N57" s="31">
        <v>0</v>
      </c>
      <c r="O57" s="31">
        <f t="shared" si="4"/>
        <v>41635.714590711388</v>
      </c>
      <c r="P57" s="31">
        <f t="shared" si="4"/>
        <v>371.4348080123757</v>
      </c>
      <c r="Q57" s="31">
        <f t="shared" si="4"/>
        <v>108904.82563018972</v>
      </c>
      <c r="R57" s="31">
        <f t="shared" si="4"/>
        <v>40.749592951857601</v>
      </c>
      <c r="S57" s="31">
        <f t="shared" si="3"/>
        <v>-67269.111039478332</v>
      </c>
      <c r="T57" s="31">
        <f t="shared" si="3"/>
        <v>330.68521506051809</v>
      </c>
      <c r="U57" s="46"/>
    </row>
    <row r="58" spans="2:21" x14ac:dyDescent="0.25">
      <c r="B58" s="25">
        <v>20285</v>
      </c>
      <c r="C58" s="31">
        <f>_xlfn.XLOOKUP($B58,'Track 2'!$A:$A,'Track 2'!$K:$K)</f>
        <v>41795.487853748054</v>
      </c>
      <c r="D58" s="31">
        <f>_xlfn.XLOOKUP($B58,'Track 2'!$A:$A,'Track 2'!$L:$L)</f>
        <v>116.98105577243473</v>
      </c>
      <c r="E58" s="13">
        <f>_xlfn.XLOOKUP($B58,'Track 2'!$A:$A,'Track 2'!$I:$I)</f>
        <v>4585.3244782804395</v>
      </c>
      <c r="F58" s="13">
        <f>_xlfn.XLOOKUP($B58,'Track 2'!$A:$A,'Track 2'!$J:$J)</f>
        <v>12.833827909974554</v>
      </c>
      <c r="G58" s="31">
        <f>_xlfn.XLOOKUP($B58,'Track 3'!$A:$A,'Track 3'!$F:$F)</f>
        <v>15925.63575548279</v>
      </c>
      <c r="H58" s="31">
        <f>_xlfn.XLOOKUP($B58,'Track 3'!$A:$A,'Track 3'!$G:$G)</f>
        <v>0</v>
      </c>
      <c r="I58" s="31">
        <f>_xlfn.XLOOKUP('HFTD v Non-HFTD Breakout'!$B58,'Track 3'!$A:$A,'Track 3'!$D:$D)</f>
        <v>0</v>
      </c>
      <c r="J58" s="31">
        <v>0</v>
      </c>
      <c r="K58" s="31">
        <f>_xlfn.XLOOKUP($B58,'Track 1'!$A:$A,'Track 1'!$F:$F)</f>
        <v>41.419723284832564</v>
      </c>
      <c r="L58" s="31">
        <f>_xlfn.XLOOKUP($B58,'Track 1'!$A:$A,'Track 1'!$G:$G)</f>
        <v>0</v>
      </c>
      <c r="M58" s="31">
        <f>_xlfn.XLOOKUP($B58,'Track 1'!$A:$A,'Track 1'!$D:$D)</f>
        <v>3614.144404797079</v>
      </c>
      <c r="N58" s="31">
        <v>0</v>
      </c>
      <c r="O58" s="31">
        <f t="shared" si="4"/>
        <v>57762.543332515677</v>
      </c>
      <c r="P58" s="31">
        <f t="shared" si="4"/>
        <v>116.98105577243473</v>
      </c>
      <c r="Q58" s="31">
        <f t="shared" si="4"/>
        <v>8199.4688830775194</v>
      </c>
      <c r="R58" s="31">
        <f t="shared" si="4"/>
        <v>12.833827909974554</v>
      </c>
      <c r="S58" s="31">
        <f t="shared" si="3"/>
        <v>49563.074449438158</v>
      </c>
      <c r="T58" s="31">
        <f t="shared" si="3"/>
        <v>104.14722786246017</v>
      </c>
      <c r="U58" s="46"/>
    </row>
    <row r="59" spans="2:21" x14ac:dyDescent="0.25">
      <c r="B59" s="28">
        <v>20286</v>
      </c>
      <c r="C59" s="31">
        <f>_xlfn.XLOOKUP($B59,'Track 2'!$A:$A,'Track 2'!$K:$K)</f>
        <v>1897.6582723762617</v>
      </c>
      <c r="D59" s="31">
        <f>_xlfn.XLOOKUP($B59,'Track 2'!$A:$A,'Track 2'!$L:$L)</f>
        <v>146.1553625636727</v>
      </c>
      <c r="E59" s="13">
        <f>_xlfn.XLOOKUP($B59,'Track 2'!$A:$A,'Track 2'!$I:$I)</f>
        <v>208.18943322748981</v>
      </c>
      <c r="F59" s="13">
        <f>_xlfn.XLOOKUP($B59,'Track 2'!$A:$A,'Track 2'!$J:$J)</f>
        <v>16.034500277643314</v>
      </c>
      <c r="G59" s="31">
        <f>_xlfn.XLOOKUP($B59,'Track 3'!$A:$A,'Track 3'!$F:$F)</f>
        <v>12941.546294588872</v>
      </c>
      <c r="H59" s="31">
        <f>_xlfn.XLOOKUP($B59,'Track 3'!$A:$A,'Track 3'!$G:$G)</f>
        <v>1418.0460901093106</v>
      </c>
      <c r="I59" s="31">
        <f>_xlfn.XLOOKUP('HFTD v Non-HFTD Breakout'!$B59,'Track 3'!$A:$A,'Track 3'!$D:$D)</f>
        <v>0</v>
      </c>
      <c r="J59" s="31">
        <v>0</v>
      </c>
      <c r="K59" s="31">
        <f>_xlfn.XLOOKUP($B59,'Track 1'!$A:$A,'Track 1'!$F:$F)</f>
        <v>38.59321241331471</v>
      </c>
      <c r="L59" s="31">
        <f>_xlfn.XLOOKUP($B59,'Track 1'!$A:$A,'Track 1'!$G:$G)</f>
        <v>4.7346373149289633E-2</v>
      </c>
      <c r="M59" s="31">
        <f>_xlfn.XLOOKUP($B59,'Track 1'!$A:$A,'Track 1'!$D:$D)</f>
        <v>347.45759878381074</v>
      </c>
      <c r="N59" s="31">
        <v>0</v>
      </c>
      <c r="O59" s="31">
        <f t="shared" si="4"/>
        <v>14877.797779378448</v>
      </c>
      <c r="P59" s="31">
        <f t="shared" si="4"/>
        <v>1564.2487990461327</v>
      </c>
      <c r="Q59" s="31">
        <f t="shared" si="4"/>
        <v>555.64703201130055</v>
      </c>
      <c r="R59" s="31">
        <f t="shared" si="4"/>
        <v>16.034500277643314</v>
      </c>
      <c r="S59" s="31">
        <f t="shared" si="3"/>
        <v>14322.150747367148</v>
      </c>
      <c r="T59" s="31">
        <f t="shared" si="3"/>
        <v>1548.2142987684895</v>
      </c>
      <c r="U59" s="46"/>
    </row>
    <row r="60" spans="2:21" x14ac:dyDescent="0.25">
      <c r="B60" s="28">
        <v>20875</v>
      </c>
      <c r="C60" s="31">
        <f>_xlfn.XLOOKUP($B60,'Track 2'!$A:$A,'Track 2'!$K:$K)</f>
        <v>3278.7343752377678</v>
      </c>
      <c r="D60" s="31">
        <f>_xlfn.XLOOKUP($B60,'Track 2'!$A:$A,'Track 2'!$L:$L)</f>
        <v>0</v>
      </c>
      <c r="E60" s="13">
        <f>_xlfn.XLOOKUP($B60,'Track 2'!$A:$A,'Track 2'!$I:$I)</f>
        <v>359.70535961118264</v>
      </c>
      <c r="F60" s="13">
        <f>_xlfn.XLOOKUP($B60,'Track 2'!$A:$A,'Track 2'!$J:$J)</f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f t="shared" si="4"/>
        <v>3278.7343752377678</v>
      </c>
      <c r="P60" s="31">
        <f t="shared" si="4"/>
        <v>0</v>
      </c>
      <c r="Q60" s="31">
        <f t="shared" si="4"/>
        <v>359.70535961118264</v>
      </c>
      <c r="R60" s="31">
        <f t="shared" si="4"/>
        <v>0</v>
      </c>
      <c r="S60" s="31">
        <f t="shared" si="3"/>
        <v>2919.0290156265851</v>
      </c>
      <c r="T60" s="31">
        <f t="shared" si="3"/>
        <v>0</v>
      </c>
      <c r="U60" s="46"/>
    </row>
    <row r="61" spans="2:21" x14ac:dyDescent="0.25">
      <c r="B61" s="28">
        <v>20876</v>
      </c>
      <c r="C61" s="31">
        <f>_xlfn.XLOOKUP($B61,'Track 2'!$A:$A,'Track 2'!$K:$K)</f>
        <v>398.81471451893941</v>
      </c>
      <c r="D61" s="31">
        <f>_xlfn.XLOOKUP($B61,'Track 2'!$A:$A,'Track 2'!$L:$L)</f>
        <v>0</v>
      </c>
      <c r="E61" s="13">
        <f>_xlfn.XLOOKUP($B61,'Track 2'!$A:$A,'Track 2'!$I:$I)</f>
        <v>43.753404175616723</v>
      </c>
      <c r="F61" s="13">
        <f>_xlfn.XLOOKUP($B61,'Track 2'!$A:$A,'Track 2'!$J:$J)</f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f t="shared" si="4"/>
        <v>398.81471451893941</v>
      </c>
      <c r="P61" s="31">
        <f t="shared" si="4"/>
        <v>0</v>
      </c>
      <c r="Q61" s="31">
        <f t="shared" si="4"/>
        <v>43.753404175616723</v>
      </c>
      <c r="R61" s="31">
        <f t="shared" si="4"/>
        <v>0</v>
      </c>
      <c r="S61" s="31">
        <f t="shared" si="3"/>
        <v>355.0613103433227</v>
      </c>
      <c r="T61" s="31">
        <f t="shared" si="3"/>
        <v>0</v>
      </c>
      <c r="U61" s="46"/>
    </row>
    <row r="62" spans="2:21" x14ac:dyDescent="0.25">
      <c r="B62" s="28">
        <v>20877</v>
      </c>
      <c r="C62" s="31">
        <f>_xlfn.XLOOKUP($B62,'Track 2'!$A:$A,'Track 2'!$K:$K)</f>
        <v>238.92506878102853</v>
      </c>
      <c r="D62" s="31">
        <f>_xlfn.XLOOKUP($B62,'Track 2'!$A:$A,'Track 2'!$L:$L)</f>
        <v>0</v>
      </c>
      <c r="E62" s="13">
        <f>_xlfn.XLOOKUP($B62,'Track 2'!$A:$A,'Track 2'!$I:$I)</f>
        <v>26.212134912506905</v>
      </c>
      <c r="F62" s="13">
        <f>_xlfn.XLOOKUP($B62,'Track 2'!$A:$A,'Track 2'!$J:$J)</f>
        <v>0</v>
      </c>
      <c r="G62" s="31">
        <v>0</v>
      </c>
      <c r="H62" s="31">
        <v>0</v>
      </c>
      <c r="I62" s="31">
        <v>0</v>
      </c>
      <c r="J62" s="31">
        <v>0</v>
      </c>
      <c r="K62" s="31">
        <f>_xlfn.XLOOKUP($B62,'Track 1'!$A:$A,'Track 1'!$F:$F)</f>
        <v>0</v>
      </c>
      <c r="L62" s="31">
        <f>_xlfn.XLOOKUP($B62,'Track 1'!$A:$A,'Track 1'!$G:$G)</f>
        <v>0</v>
      </c>
      <c r="M62" s="31">
        <f>_xlfn.XLOOKUP($B62,'Track 1'!$A:$A,'Track 1'!$D:$D)</f>
        <v>21.129720119901716</v>
      </c>
      <c r="N62" s="31">
        <v>0</v>
      </c>
      <c r="O62" s="31">
        <f t="shared" si="4"/>
        <v>238.92506878102853</v>
      </c>
      <c r="P62" s="31">
        <f t="shared" si="4"/>
        <v>0</v>
      </c>
      <c r="Q62" s="31">
        <f t="shared" si="4"/>
        <v>47.341855032408617</v>
      </c>
      <c r="R62" s="31">
        <f t="shared" si="4"/>
        <v>0</v>
      </c>
      <c r="S62" s="31">
        <f t="shared" si="3"/>
        <v>191.58321374861993</v>
      </c>
      <c r="T62" s="31">
        <f t="shared" si="3"/>
        <v>0</v>
      </c>
      <c r="U62" s="46"/>
    </row>
    <row r="63" spans="2:21" x14ac:dyDescent="0.25">
      <c r="B63" s="28">
        <v>20878</v>
      </c>
      <c r="C63" s="31">
        <f>_xlfn.XLOOKUP($B63,'Track 2'!$A:$A,'Track 2'!$K:$K)</f>
        <v>374.8553355567804</v>
      </c>
      <c r="D63" s="31">
        <f>_xlfn.XLOOKUP($B63,'Track 2'!$A:$A,'Track 2'!$L:$L)</f>
        <v>0</v>
      </c>
      <c r="E63" s="13">
        <f>_xlfn.XLOOKUP($B63,'Track 2'!$A:$A,'Track 2'!$I:$I)</f>
        <v>41.124854241613903</v>
      </c>
      <c r="F63" s="13">
        <f>_xlfn.XLOOKUP($B63,'Track 2'!$A:$A,'Track 2'!$J:$J)</f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f t="shared" si="4"/>
        <v>374.8553355567804</v>
      </c>
      <c r="P63" s="31">
        <f t="shared" si="4"/>
        <v>0</v>
      </c>
      <c r="Q63" s="31">
        <f t="shared" si="4"/>
        <v>41.124854241613903</v>
      </c>
      <c r="R63" s="31">
        <f t="shared" si="4"/>
        <v>0</v>
      </c>
      <c r="S63" s="31">
        <f t="shared" si="3"/>
        <v>333.73048131516651</v>
      </c>
      <c r="T63" s="31">
        <f t="shared" si="3"/>
        <v>0</v>
      </c>
      <c r="U63" s="46"/>
    </row>
    <row r="64" spans="2:21" x14ac:dyDescent="0.25">
      <c r="B64" s="28">
        <v>20887</v>
      </c>
      <c r="C64" s="31">
        <f>_xlfn.XLOOKUP($B64,'Track 2'!$A:$A,'Track 2'!$K:$K)</f>
        <v>313.66012269667124</v>
      </c>
      <c r="D64" s="31">
        <f>_xlfn.XLOOKUP($B64,'Track 2'!$A:$A,'Track 2'!$L:$L)</f>
        <v>0</v>
      </c>
      <c r="E64" s="13">
        <f>_xlfn.XLOOKUP($B64,'Track 2'!$A:$A,'Track 2'!$I:$I)</f>
        <v>34.411213083436174</v>
      </c>
      <c r="F64" s="13">
        <f>_xlfn.XLOOKUP($B64,'Track 2'!$A:$A,'Track 2'!$J:$J)</f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f t="shared" si="4"/>
        <v>313.66012269667124</v>
      </c>
      <c r="P64" s="31">
        <f t="shared" si="4"/>
        <v>0</v>
      </c>
      <c r="Q64" s="31">
        <f t="shared" si="4"/>
        <v>34.411213083436174</v>
      </c>
      <c r="R64" s="31">
        <f t="shared" si="4"/>
        <v>0</v>
      </c>
      <c r="S64" s="31">
        <f t="shared" si="3"/>
        <v>279.24890961323507</v>
      </c>
      <c r="T64" s="31">
        <f t="shared" si="3"/>
        <v>0</v>
      </c>
      <c r="U64" s="46"/>
    </row>
    <row r="65" spans="2:21" x14ac:dyDescent="0.25">
      <c r="B65" s="28">
        <v>20889</v>
      </c>
      <c r="C65" s="31">
        <f>_xlfn.XLOOKUP($B65,'Track 2'!$A:$A,'Track 2'!$K:$K)</f>
        <v>152.3654897084229</v>
      </c>
      <c r="D65" s="31">
        <f>_xlfn.XLOOKUP($B65,'Track 2'!$A:$A,'Track 2'!$L:$L)</f>
        <v>0</v>
      </c>
      <c r="E65" s="13">
        <f>_xlfn.XLOOKUP($B65,'Track 2'!$A:$A,'Track 2'!$I:$I)</f>
        <v>16.715804635417506</v>
      </c>
      <c r="F65" s="13">
        <f>_xlfn.XLOOKUP($B65,'Track 2'!$A:$A,'Track 2'!$J:$J)</f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f t="shared" si="4"/>
        <v>152.3654897084229</v>
      </c>
      <c r="P65" s="31">
        <f t="shared" si="4"/>
        <v>0</v>
      </c>
      <c r="Q65" s="31">
        <f t="shared" si="4"/>
        <v>16.715804635417506</v>
      </c>
      <c r="R65" s="31">
        <f t="shared" si="4"/>
        <v>0</v>
      </c>
      <c r="S65" s="31">
        <f t="shared" si="3"/>
        <v>135.6496850730054</v>
      </c>
      <c r="T65" s="31">
        <f t="shared" si="3"/>
        <v>0</v>
      </c>
      <c r="U65" s="46"/>
    </row>
    <row r="66" spans="2:21" x14ac:dyDescent="0.25">
      <c r="B66" s="28">
        <v>20890</v>
      </c>
      <c r="C66" s="31">
        <f>_xlfn.XLOOKUP($B66,'Track 2'!$A:$A,'Track 2'!$K:$K)</f>
        <v>5108.4428399631888</v>
      </c>
      <c r="D66" s="31">
        <f>_xlfn.XLOOKUP($B66,'Track 2'!$A:$A,'Track 2'!$L:$L)</f>
        <v>0</v>
      </c>
      <c r="E66" s="13">
        <f>_xlfn.XLOOKUP($B66,'Track 2'!$A:$A,'Track 2'!$I:$I)</f>
        <v>560.44011453928022</v>
      </c>
      <c r="F66" s="13">
        <f>_xlfn.XLOOKUP($B66,'Track 2'!$A:$A,'Track 2'!$J:$J)</f>
        <v>0</v>
      </c>
      <c r="G66" s="31">
        <v>0</v>
      </c>
      <c r="H66" s="31">
        <v>0</v>
      </c>
      <c r="I66" s="31">
        <v>0</v>
      </c>
      <c r="J66" s="31">
        <v>0</v>
      </c>
      <c r="K66" s="31">
        <f>_xlfn.XLOOKUP($B66,'Track 1'!$A:$A,'Track 1'!$F:$F)</f>
        <v>0</v>
      </c>
      <c r="L66" s="31">
        <f>_xlfn.XLOOKUP($B66,'Track 1'!$A:$A,'Track 1'!$G:$G)</f>
        <v>0</v>
      </c>
      <c r="M66" s="31">
        <f>_xlfn.XLOOKUP($B66,'Track 1'!$A:$A,'Track 1'!$D:$D)</f>
        <v>148.30898429509762</v>
      </c>
      <c r="N66" s="31">
        <v>0</v>
      </c>
      <c r="O66" s="31">
        <f t="shared" si="4"/>
        <v>5108.4428399631888</v>
      </c>
      <c r="P66" s="31">
        <f t="shared" si="4"/>
        <v>0</v>
      </c>
      <c r="Q66" s="31">
        <f t="shared" si="4"/>
        <v>708.74909883437783</v>
      </c>
      <c r="R66" s="31">
        <f t="shared" si="4"/>
        <v>0</v>
      </c>
      <c r="S66" s="31">
        <f t="shared" si="3"/>
        <v>4399.6937411288109</v>
      </c>
      <c r="T66" s="31">
        <f t="shared" si="3"/>
        <v>0</v>
      </c>
      <c r="U66" s="46"/>
    </row>
    <row r="67" spans="2:21" x14ac:dyDescent="0.25">
      <c r="B67" s="28">
        <v>20891</v>
      </c>
      <c r="C67" s="31">
        <f>_xlfn.XLOOKUP($B67,'Track 2'!$A:$A,'Track 2'!$K:$K)</f>
        <v>5325.333939769429</v>
      </c>
      <c r="D67" s="31">
        <f>_xlfn.XLOOKUP($B67,'Track 2'!$A:$A,'Track 2'!$L:$L)</f>
        <v>0</v>
      </c>
      <c r="E67" s="13">
        <f>_xlfn.XLOOKUP($B67,'Track 2'!$A:$A,'Track 2'!$I:$I)</f>
        <v>584.23493355282437</v>
      </c>
      <c r="F67" s="13">
        <f>_xlfn.XLOOKUP($B67,'Track 2'!$A:$A,'Track 2'!$J:$J)</f>
        <v>0</v>
      </c>
      <c r="G67" s="31">
        <f>_xlfn.XLOOKUP($B67,'Track 3'!$A:$A,'Track 3'!$F:$F)</f>
        <v>58.811361970802935</v>
      </c>
      <c r="H67" s="31">
        <f>_xlfn.XLOOKUP($B67,'Track 3'!$A:$A,'Track 3'!$G:$G)</f>
        <v>0</v>
      </c>
      <c r="I67" s="31">
        <f>_xlfn.XLOOKUP('HFTD v Non-HFTD Breakout'!$B67,'Track 3'!$A:$A,'Track 3'!$D:$D)</f>
        <v>0</v>
      </c>
      <c r="J67" s="31">
        <v>0</v>
      </c>
      <c r="K67" s="31">
        <f>_xlfn.XLOOKUP($B67,'Track 1'!$A:$A,'Track 1'!$F:$F)</f>
        <v>0</v>
      </c>
      <c r="L67" s="31">
        <f>_xlfn.XLOOKUP($B67,'Track 1'!$A:$A,'Track 1'!$G:$G)</f>
        <v>0</v>
      </c>
      <c r="M67" s="31">
        <f>_xlfn.XLOOKUP($B67,'Track 1'!$A:$A,'Track 1'!$D:$D)</f>
        <v>269.15334186888083</v>
      </c>
      <c r="N67" s="31">
        <v>0</v>
      </c>
      <c r="O67" s="31">
        <f t="shared" si="4"/>
        <v>5384.1453017402318</v>
      </c>
      <c r="P67" s="31">
        <f t="shared" si="4"/>
        <v>0</v>
      </c>
      <c r="Q67" s="31">
        <f t="shared" si="4"/>
        <v>853.3882754217052</v>
      </c>
      <c r="R67" s="31">
        <f t="shared" si="4"/>
        <v>0</v>
      </c>
      <c r="S67" s="31">
        <f t="shared" si="3"/>
        <v>4530.7570263185262</v>
      </c>
      <c r="T67" s="31">
        <f t="shared" si="3"/>
        <v>0</v>
      </c>
      <c r="U67" s="46"/>
    </row>
    <row r="68" spans="2:21" x14ac:dyDescent="0.25">
      <c r="B68" s="28">
        <v>20893</v>
      </c>
      <c r="C68" s="31">
        <f>_xlfn.XLOOKUP($B68,'Track 2'!$A:$A,'Track 2'!$K:$K)</f>
        <v>1032.1572965895195</v>
      </c>
      <c r="D68" s="31">
        <f>_xlfn.XLOOKUP($B68,'Track 2'!$A:$A,'Track 2'!$L:$L)</f>
        <v>0</v>
      </c>
      <c r="E68" s="13">
        <f>_xlfn.XLOOKUP($B68,'Track 2'!$A:$A,'Track 2'!$I:$I)</f>
        <v>113.23653247089136</v>
      </c>
      <c r="F68" s="13">
        <f>_xlfn.XLOOKUP($B68,'Track 2'!$A:$A,'Track 2'!$J:$J)</f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f t="shared" si="4"/>
        <v>1032.1572965895195</v>
      </c>
      <c r="P68" s="31">
        <f t="shared" si="4"/>
        <v>0</v>
      </c>
      <c r="Q68" s="31">
        <f t="shared" si="4"/>
        <v>113.23653247089136</v>
      </c>
      <c r="R68" s="31">
        <f t="shared" si="4"/>
        <v>0</v>
      </c>
      <c r="S68" s="31">
        <f t="shared" si="3"/>
        <v>918.9207641186282</v>
      </c>
      <c r="T68" s="31">
        <f t="shared" si="3"/>
        <v>0</v>
      </c>
      <c r="U68" s="46"/>
    </row>
    <row r="69" spans="2:21" x14ac:dyDescent="0.25">
      <c r="B69" s="28">
        <v>20898</v>
      </c>
      <c r="C69" s="31">
        <v>0</v>
      </c>
      <c r="D69" s="31">
        <v>0</v>
      </c>
      <c r="E69" s="13">
        <v>0</v>
      </c>
      <c r="F69" s="13">
        <v>0</v>
      </c>
      <c r="G69" s="31">
        <f>_xlfn.XLOOKUP($B69,'Track 3'!$A:$A,'Track 3'!$F:$F)</f>
        <v>3549.3324758411095</v>
      </c>
      <c r="H69" s="31">
        <f>_xlfn.XLOOKUP($B69,'Track 3'!$A:$A,'Track 3'!$G:$G)</f>
        <v>0</v>
      </c>
      <c r="I69" s="31">
        <f>_xlfn.XLOOKUP('HFTD v Non-HFTD Breakout'!$B69,'Track 3'!$A:$A,'Track 3'!$D:$D)</f>
        <v>0</v>
      </c>
      <c r="J69" s="31">
        <v>0</v>
      </c>
      <c r="K69" s="31">
        <f>_xlfn.XLOOKUP($B69,'Track 1'!$A:$A,'Track 1'!$F:$F)</f>
        <v>1.9932947225577382</v>
      </c>
      <c r="L69" s="31">
        <f>_xlfn.XLOOKUP($B69,'Track 1'!$A:$A,'Track 1'!$G:$G)</f>
        <v>0</v>
      </c>
      <c r="M69" s="31">
        <f>_xlfn.XLOOKUP($B69,'Track 1'!$A:$A,'Track 1'!$D:$D)</f>
        <v>0</v>
      </c>
      <c r="N69" s="31">
        <v>0</v>
      </c>
      <c r="O69" s="31">
        <f t="shared" si="4"/>
        <v>3551.3257705636674</v>
      </c>
      <c r="P69" s="31">
        <f t="shared" si="4"/>
        <v>0</v>
      </c>
      <c r="Q69" s="31">
        <f t="shared" si="4"/>
        <v>0</v>
      </c>
      <c r="R69" s="31">
        <f t="shared" si="4"/>
        <v>0</v>
      </c>
      <c r="S69" s="31">
        <f t="shared" si="3"/>
        <v>3551.3257705636674</v>
      </c>
      <c r="T69" s="31">
        <f t="shared" si="3"/>
        <v>0</v>
      </c>
      <c r="U69" s="46"/>
    </row>
    <row r="70" spans="2:21" x14ac:dyDescent="0.25">
      <c r="B70" s="28">
        <v>21134</v>
      </c>
      <c r="C70" s="31">
        <f>_xlfn.XLOOKUP($B70,'Track 2'!$A:$A,'Track 2'!$K:$K)</f>
        <v>8.4964268770423175</v>
      </c>
      <c r="D70" s="31">
        <f>_xlfn.XLOOKUP($B70,'Track 2'!$A:$A,'Track 2'!$L:$L)</f>
        <v>0</v>
      </c>
      <c r="E70" s="13">
        <f>_xlfn.XLOOKUP($B70,'Track 2'!$A:$A,'Track 2'!$I:$I)</f>
        <v>733.1884559873547</v>
      </c>
      <c r="F70" s="13">
        <f>_xlfn.XLOOKUP($B70,'Track 2'!$A:$A,'Track 2'!$J:$J)</f>
        <v>0</v>
      </c>
      <c r="G70" s="31">
        <f>_xlfn.XLOOKUP($B70,'Track 3'!$A:$A,'Track 3'!$F:$F)</f>
        <v>32.825540366372998</v>
      </c>
      <c r="H70" s="31">
        <f>_xlfn.XLOOKUP($B70,'Track 3'!$A:$A,'Track 3'!$G:$G)</f>
        <v>0</v>
      </c>
      <c r="I70" s="31">
        <f>_xlfn.XLOOKUP('HFTD v Non-HFTD Breakout'!$B70,'Track 3'!$A:$A,'Track 3'!$D:$D)</f>
        <v>289.58485379238283</v>
      </c>
      <c r="J70" s="31">
        <v>0</v>
      </c>
      <c r="K70" s="31">
        <f>_xlfn.XLOOKUP($B70,'Track 1'!$A:$A,'Track 1'!$F:$F)</f>
        <v>0.9535634650575916</v>
      </c>
      <c r="L70" s="31">
        <f>_xlfn.XLOOKUP($B70,'Track 1'!$A:$A,'Track 1'!$G:$G)</f>
        <v>0.19634489723499221</v>
      </c>
      <c r="M70" s="31">
        <f>_xlfn.XLOOKUP($B70,'Track 1'!$A:$A,'Track 1'!$D:$D)</f>
        <v>0</v>
      </c>
      <c r="N70" s="31">
        <v>0</v>
      </c>
      <c r="O70" s="31">
        <f t="shared" si="4"/>
        <v>42.275530708472907</v>
      </c>
      <c r="P70" s="31">
        <f t="shared" si="4"/>
        <v>0.19634489723499221</v>
      </c>
      <c r="Q70" s="31">
        <f t="shared" si="4"/>
        <v>1022.7733097797375</v>
      </c>
      <c r="R70" s="31">
        <f t="shared" si="4"/>
        <v>0</v>
      </c>
      <c r="S70" s="31">
        <f t="shared" si="3"/>
        <v>-980.49777907126452</v>
      </c>
      <c r="T70" s="31">
        <f t="shared" si="3"/>
        <v>0.19634489723499221</v>
      </c>
      <c r="U70" s="46"/>
    </row>
    <row r="71" spans="2:21" x14ac:dyDescent="0.25">
      <c r="B71" s="28">
        <v>21243</v>
      </c>
      <c r="C71" s="31">
        <f>_xlfn.XLOOKUP($B71,'Track 2'!$A:$A,'Track 2'!$K:$K)</f>
        <v>489.60497099181828</v>
      </c>
      <c r="D71" s="31">
        <f>_xlfn.XLOOKUP($B71,'Track 2'!$A:$A,'Track 2'!$L:$L)</f>
        <v>48.114620833739608</v>
      </c>
      <c r="E71" s="13">
        <f>_xlfn.XLOOKUP($B71,'Track 2'!$A:$A,'Track 2'!$I:$I)</f>
        <v>53.713876149318502</v>
      </c>
      <c r="F71" s="13">
        <f>_xlfn.XLOOKUP($B71,'Track 2'!$A:$A,'Track 2'!$J:$J)</f>
        <v>5.2785877136817243</v>
      </c>
      <c r="G71" s="31">
        <f>_xlfn.XLOOKUP($B71,'Track 3'!$A:$A,'Track 3'!$F:$F)</f>
        <v>208.84740236662256</v>
      </c>
      <c r="H71" s="31">
        <f>_xlfn.XLOOKUP($B71,'Track 3'!$A:$A,'Track 3'!$G:$G)</f>
        <v>0</v>
      </c>
      <c r="I71" s="31">
        <f>_xlfn.XLOOKUP('HFTD v Non-HFTD Breakout'!$B71,'Track 3'!$A:$A,'Track 3'!$D:$D)</f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f t="shared" si="4"/>
        <v>698.45237335844081</v>
      </c>
      <c r="P71" s="31">
        <f t="shared" si="4"/>
        <v>48.114620833739608</v>
      </c>
      <c r="Q71" s="31">
        <f t="shared" si="4"/>
        <v>53.713876149318502</v>
      </c>
      <c r="R71" s="31">
        <f t="shared" si="4"/>
        <v>5.2785877136817243</v>
      </c>
      <c r="S71" s="31">
        <f t="shared" si="3"/>
        <v>644.73849720912233</v>
      </c>
      <c r="T71" s="31">
        <f t="shared" si="3"/>
        <v>42.836033120057884</v>
      </c>
      <c r="U71" s="46"/>
    </row>
    <row r="72" spans="2:21" x14ac:dyDescent="0.25">
      <c r="B72" s="28">
        <v>21244</v>
      </c>
      <c r="C72" s="31">
        <f>_xlfn.XLOOKUP($B72,'Track 2'!$A:$A,'Track 2'!$K:$K)</f>
        <v>140.45450423861695</v>
      </c>
      <c r="D72" s="31">
        <f>_xlfn.XLOOKUP($B72,'Track 2'!$A:$A,'Track 2'!$L:$L)</f>
        <v>13.802791262805338</v>
      </c>
      <c r="E72" s="13">
        <f>_xlfn.XLOOKUP($B72,'Track 2'!$A:$A,'Track 2'!$I:$I)</f>
        <v>15.409067089339405</v>
      </c>
      <c r="F72" s="13">
        <f>_xlfn.XLOOKUP($B72,'Track 2'!$A:$A,'Track 2'!$J:$J)</f>
        <v>1.5142849119838919</v>
      </c>
      <c r="G72" s="31">
        <f>_xlfn.XLOOKUP($B72,'Track 3'!$A:$A,'Track 3'!$F:$F)</f>
        <v>-7.2725971804240297</v>
      </c>
      <c r="H72" s="31">
        <f>_xlfn.XLOOKUP($B72,'Track 3'!$A:$A,'Track 3'!$G:$G)</f>
        <v>0</v>
      </c>
      <c r="I72" s="31">
        <f>_xlfn.XLOOKUP('HFTD v Non-HFTD Breakout'!$B72,'Track 3'!$A:$A,'Track 3'!$D:$D)</f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f t="shared" si="4"/>
        <v>133.18190705819291</v>
      </c>
      <c r="P72" s="31">
        <f t="shared" si="4"/>
        <v>13.802791262805338</v>
      </c>
      <c r="Q72" s="31">
        <f t="shared" si="4"/>
        <v>15.409067089339405</v>
      </c>
      <c r="R72" s="31">
        <f t="shared" si="4"/>
        <v>1.5142849119838919</v>
      </c>
      <c r="S72" s="31">
        <f t="shared" si="3"/>
        <v>117.7728399688535</v>
      </c>
      <c r="T72" s="31">
        <f t="shared" si="3"/>
        <v>12.288506350821446</v>
      </c>
      <c r="U72" s="46"/>
    </row>
    <row r="73" spans="2:21" x14ac:dyDescent="0.25">
      <c r="B73" s="28">
        <v>21245</v>
      </c>
      <c r="C73" s="31">
        <v>0</v>
      </c>
      <c r="D73" s="31">
        <v>0</v>
      </c>
      <c r="E73" s="13">
        <v>0</v>
      </c>
      <c r="F73" s="13">
        <v>0</v>
      </c>
      <c r="G73" s="31">
        <v>0</v>
      </c>
      <c r="H73" s="31">
        <v>0</v>
      </c>
      <c r="I73" s="31">
        <v>0</v>
      </c>
      <c r="J73" s="31">
        <v>0</v>
      </c>
      <c r="K73" s="31">
        <f>_xlfn.XLOOKUP($B73,'Track 1'!$A:$A,'Track 1'!$F:$F)</f>
        <v>8.3274287820282497E-2</v>
      </c>
      <c r="L73" s="31">
        <f>_xlfn.XLOOKUP($B73,'Track 1'!$A:$A,'Track 1'!$G:$G)</f>
        <v>0</v>
      </c>
      <c r="M73" s="31">
        <f>_xlfn.XLOOKUP($B73,'Track 1'!$A:$A,'Track 1'!$D:$D)</f>
        <v>0</v>
      </c>
      <c r="N73" s="31">
        <v>0</v>
      </c>
      <c r="O73" s="31">
        <f t="shared" si="4"/>
        <v>8.3274287820282497E-2</v>
      </c>
      <c r="P73" s="31">
        <f t="shared" si="4"/>
        <v>0</v>
      </c>
      <c r="Q73" s="31">
        <f t="shared" si="4"/>
        <v>0</v>
      </c>
      <c r="R73" s="31">
        <f t="shared" si="4"/>
        <v>0</v>
      </c>
      <c r="S73" s="31">
        <f t="shared" si="3"/>
        <v>8.3274287820282497E-2</v>
      </c>
      <c r="T73" s="31">
        <f t="shared" si="3"/>
        <v>0</v>
      </c>
      <c r="U73" s="46"/>
    </row>
    <row r="74" spans="2:21" x14ac:dyDescent="0.25">
      <c r="B74" s="28">
        <v>21254</v>
      </c>
      <c r="C74" s="31">
        <v>0</v>
      </c>
      <c r="D74" s="31">
        <v>0</v>
      </c>
      <c r="E74" s="13">
        <v>0</v>
      </c>
      <c r="F74" s="13">
        <v>0</v>
      </c>
      <c r="G74" s="31">
        <f>_xlfn.XLOOKUP($B74,'Track 3'!$A:$A,'Track 3'!$F:$F)</f>
        <v>427.22211549877034</v>
      </c>
      <c r="H74" s="31">
        <f>_xlfn.XLOOKUP($B74,'Track 3'!$A:$A,'Track 3'!$G:$G)</f>
        <v>0</v>
      </c>
      <c r="I74" s="31">
        <f>_xlfn.XLOOKUP('HFTD v Non-HFTD Breakout'!$B74,'Track 3'!$A:$A,'Track 3'!$D:$D)</f>
        <v>0</v>
      </c>
      <c r="J74" s="31">
        <v>0</v>
      </c>
      <c r="K74" s="31">
        <f>_xlfn.XLOOKUP($B74,'Track 1'!$A:$A,'Track 1'!$F:$F)</f>
        <v>0.60076042201953339</v>
      </c>
      <c r="L74" s="31">
        <f>_xlfn.XLOOKUP($B74,'Track 1'!$A:$A,'Track 1'!$G:$G)</f>
        <v>0</v>
      </c>
      <c r="M74" s="31">
        <f>_xlfn.XLOOKUP($B74,'Track 1'!$A:$A,'Track 1'!$D:$D)</f>
        <v>0</v>
      </c>
      <c r="N74" s="31">
        <v>0</v>
      </c>
      <c r="O74" s="31">
        <f t="shared" si="4"/>
        <v>427.8228759207899</v>
      </c>
      <c r="P74" s="31">
        <f t="shared" si="4"/>
        <v>0</v>
      </c>
      <c r="Q74" s="31">
        <f t="shared" si="4"/>
        <v>0</v>
      </c>
      <c r="R74" s="31">
        <f t="shared" si="4"/>
        <v>0</v>
      </c>
      <c r="S74" s="31">
        <f t="shared" si="3"/>
        <v>427.8228759207899</v>
      </c>
      <c r="T74" s="31">
        <f t="shared" si="3"/>
        <v>0</v>
      </c>
      <c r="U74" s="46"/>
    </row>
    <row r="75" spans="2:21" x14ac:dyDescent="0.25">
      <c r="B75" s="28">
        <v>21255</v>
      </c>
      <c r="C75" s="31">
        <f>_xlfn.XLOOKUP($B75,'Track 2'!$A:$A,'Track 2'!$K:$K)</f>
        <v>687.15736536296515</v>
      </c>
      <c r="D75" s="31">
        <f>_xlfn.XLOOKUP($B75,'Track 2'!$A:$A,'Track 2'!$L:$L)</f>
        <v>0</v>
      </c>
      <c r="E75" s="13">
        <f>_xlfn.XLOOKUP($B75,'Track 2'!$A:$A,'Track 2'!$I:$I)</f>
        <v>75.387072854730278</v>
      </c>
      <c r="F75" s="13">
        <f>_xlfn.XLOOKUP($B75,'Track 2'!$A:$A,'Track 2'!$J:$J)</f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f t="shared" ref="O75:R103" si="5">C75+G75+K75</f>
        <v>687.15736536296515</v>
      </c>
      <c r="P75" s="31">
        <f t="shared" si="5"/>
        <v>0</v>
      </c>
      <c r="Q75" s="31">
        <f t="shared" si="5"/>
        <v>75.387072854730278</v>
      </c>
      <c r="R75" s="31">
        <f t="shared" si="5"/>
        <v>0</v>
      </c>
      <c r="S75" s="31">
        <f t="shared" si="3"/>
        <v>611.77029250823489</v>
      </c>
      <c r="T75" s="31">
        <f t="shared" si="3"/>
        <v>0</v>
      </c>
      <c r="U75" s="46"/>
    </row>
    <row r="76" spans="2:21" x14ac:dyDescent="0.25">
      <c r="B76" s="28">
        <v>21256</v>
      </c>
      <c r="C76" s="31">
        <v>0</v>
      </c>
      <c r="D76" s="31">
        <v>0</v>
      </c>
      <c r="E76" s="13">
        <v>0</v>
      </c>
      <c r="F76" s="13">
        <v>0</v>
      </c>
      <c r="G76" s="31">
        <f>_xlfn.XLOOKUP($B76,'Track 3'!$A:$A,'Track 3'!$F:$F)</f>
        <v>2713.8322391322863</v>
      </c>
      <c r="H76" s="31">
        <f>_xlfn.XLOOKUP($B76,'Track 3'!$A:$A,'Track 3'!$G:$G)</f>
        <v>0</v>
      </c>
      <c r="I76" s="31">
        <f>_xlfn.XLOOKUP('HFTD v Non-HFTD Breakout'!$B76,'Track 3'!$A:$A,'Track 3'!$D:$D)</f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f t="shared" si="5"/>
        <v>2713.8322391322863</v>
      </c>
      <c r="P76" s="31">
        <f t="shared" si="5"/>
        <v>0</v>
      </c>
      <c r="Q76" s="31">
        <f t="shared" si="5"/>
        <v>0</v>
      </c>
      <c r="R76" s="31">
        <f t="shared" si="5"/>
        <v>0</v>
      </c>
      <c r="S76" s="31">
        <f t="shared" ref="S76:T103" si="6">O76-Q76</f>
        <v>2713.8322391322863</v>
      </c>
      <c r="T76" s="31">
        <f t="shared" si="6"/>
        <v>0</v>
      </c>
      <c r="U76" s="46"/>
    </row>
    <row r="77" spans="2:21" x14ac:dyDescent="0.25">
      <c r="B77" s="28">
        <v>21264</v>
      </c>
      <c r="C77" s="31">
        <f>_xlfn.XLOOKUP($B77,'Track 2'!$A:$A,'Track 2'!$K:$K)</f>
        <v>454.20946421240382</v>
      </c>
      <c r="D77" s="31">
        <f>_xlfn.XLOOKUP($B77,'Track 2'!$A:$A,'Track 2'!$L:$L)</f>
        <v>0</v>
      </c>
      <c r="E77" s="13">
        <f>_xlfn.XLOOKUP($B77,'Track 2'!$A:$A,'Track 2'!$I:$I)</f>
        <v>49.830684637720054</v>
      </c>
      <c r="F77" s="13">
        <f>_xlfn.XLOOKUP($B77,'Track 2'!$A:$A,'Track 2'!$J:$J)</f>
        <v>0</v>
      </c>
      <c r="G77" s="31">
        <f>_xlfn.XLOOKUP($B77,'Track 3'!$A:$A,'Track 3'!$F:$F)</f>
        <v>467.86360460459161</v>
      </c>
      <c r="H77" s="31">
        <f>_xlfn.XLOOKUP($B77,'Track 3'!$A:$A,'Track 3'!$G:$G)</f>
        <v>0</v>
      </c>
      <c r="I77" s="31">
        <f>_xlfn.XLOOKUP('HFTD v Non-HFTD Breakout'!$B77,'Track 3'!$A:$A,'Track 3'!$D:$D)</f>
        <v>0</v>
      </c>
      <c r="J77" s="31">
        <v>0</v>
      </c>
      <c r="K77" s="31">
        <f>_xlfn.XLOOKUP($B77,'Track 1'!$A:$A,'Track 1'!$F:$F)</f>
        <v>0.56041499146360163</v>
      </c>
      <c r="L77" s="31">
        <f>_xlfn.XLOOKUP($B77,'Track 1'!$A:$A,'Track 1'!$G:$G)</f>
        <v>0</v>
      </c>
      <c r="M77" s="31">
        <f>_xlfn.XLOOKUP($B77,'Track 1'!$A:$A,'Track 1'!$D:$D)</f>
        <v>0</v>
      </c>
      <c r="N77" s="31">
        <v>0</v>
      </c>
      <c r="O77" s="31">
        <f t="shared" si="5"/>
        <v>922.633483808459</v>
      </c>
      <c r="P77" s="31">
        <f t="shared" si="5"/>
        <v>0</v>
      </c>
      <c r="Q77" s="31">
        <f t="shared" si="5"/>
        <v>49.830684637720054</v>
      </c>
      <c r="R77" s="31">
        <f t="shared" si="5"/>
        <v>0</v>
      </c>
      <c r="S77" s="31">
        <f t="shared" si="6"/>
        <v>872.80279917073892</v>
      </c>
      <c r="T77" s="31">
        <f t="shared" si="6"/>
        <v>0</v>
      </c>
      <c r="U77" s="46"/>
    </row>
    <row r="78" spans="2:21" x14ac:dyDescent="0.25">
      <c r="B78" s="28">
        <v>21265</v>
      </c>
      <c r="C78" s="31">
        <f>_xlfn.XLOOKUP($B78,'Track 2'!$A:$A,'Track 2'!$K:$K)</f>
        <v>106.92944417034593</v>
      </c>
      <c r="D78" s="31">
        <f>_xlfn.XLOOKUP($B78,'Track 2'!$A:$A,'Track 2'!$L:$L)</f>
        <v>0</v>
      </c>
      <c r="E78" s="13">
        <f>_xlfn.XLOOKUP($B78,'Track 2'!$A:$A,'Track 2'!$I:$I)</f>
        <v>11.731079668669068</v>
      </c>
      <c r="F78" s="13">
        <f>_xlfn.XLOOKUP($B78,'Track 2'!$A:$A,'Track 2'!$J:$J)</f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f t="shared" si="5"/>
        <v>106.92944417034593</v>
      </c>
      <c r="P78" s="31">
        <f t="shared" si="5"/>
        <v>0</v>
      </c>
      <c r="Q78" s="31">
        <f t="shared" si="5"/>
        <v>11.731079668669068</v>
      </c>
      <c r="R78" s="31">
        <f t="shared" si="5"/>
        <v>0</v>
      </c>
      <c r="S78" s="31">
        <f t="shared" si="6"/>
        <v>95.198364501676863</v>
      </c>
      <c r="T78" s="31">
        <f t="shared" si="6"/>
        <v>0</v>
      </c>
      <c r="U78" s="46"/>
    </row>
    <row r="79" spans="2:21" x14ac:dyDescent="0.25">
      <c r="B79" s="28">
        <v>21273</v>
      </c>
      <c r="C79" s="31">
        <v>0</v>
      </c>
      <c r="D79" s="31">
        <v>0</v>
      </c>
      <c r="E79" s="13">
        <v>0</v>
      </c>
      <c r="F79" s="13">
        <v>0</v>
      </c>
      <c r="G79" s="31">
        <v>0</v>
      </c>
      <c r="H79" s="31">
        <v>0</v>
      </c>
      <c r="I79" s="31">
        <v>0</v>
      </c>
      <c r="J79" s="31">
        <v>0</v>
      </c>
      <c r="K79" s="31">
        <f>_xlfn.XLOOKUP($B79,'Track 1'!$A:$A,'Track 1'!$F:$F)</f>
        <v>0</v>
      </c>
      <c r="L79" s="31">
        <f>_xlfn.XLOOKUP($B79,'Track 1'!$A:$A,'Track 1'!$G:$G)</f>
        <v>0</v>
      </c>
      <c r="M79" s="31">
        <f>_xlfn.XLOOKUP($B79,'Track 1'!$A:$A,'Track 1'!$D:$D)</f>
        <v>120.64388584589044</v>
      </c>
      <c r="N79" s="31">
        <v>0</v>
      </c>
      <c r="O79" s="31">
        <f t="shared" si="5"/>
        <v>0</v>
      </c>
      <c r="P79" s="31">
        <f t="shared" si="5"/>
        <v>0</v>
      </c>
      <c r="Q79" s="31">
        <f t="shared" si="5"/>
        <v>120.64388584589044</v>
      </c>
      <c r="R79" s="31">
        <f t="shared" si="5"/>
        <v>0</v>
      </c>
      <c r="S79" s="31">
        <f t="shared" si="6"/>
        <v>-120.64388584589044</v>
      </c>
      <c r="T79" s="31">
        <f t="shared" si="6"/>
        <v>0</v>
      </c>
      <c r="U79" s="46"/>
    </row>
    <row r="80" spans="2:21" x14ac:dyDescent="0.25">
      <c r="B80" s="28">
        <v>21875</v>
      </c>
      <c r="C80" s="31">
        <f>_xlfn.XLOOKUP($B80,'Track 2'!$A:$A,'Track 2'!$K:$K)</f>
        <v>3898.3040632389338</v>
      </c>
      <c r="D80" s="31">
        <f>_xlfn.XLOOKUP($B80,'Track 2'!$A:$A,'Track 2'!$L:$L)</f>
        <v>0</v>
      </c>
      <c r="E80" s="13">
        <f>_xlfn.XLOOKUP($B80,'Track 2'!$A:$A,'Track 2'!$I:$I)</f>
        <v>427.67748297371821</v>
      </c>
      <c r="F80" s="13">
        <f>_xlfn.XLOOKUP($B80,'Track 2'!$A:$A,'Track 2'!$J:$J)</f>
        <v>0</v>
      </c>
      <c r="G80" s="31">
        <f>_xlfn.XLOOKUP($B80,'Track 3'!$A:$A,'Track 3'!$F:$F)</f>
        <v>3.906399287211073E-2</v>
      </c>
      <c r="H80" s="31">
        <f>_xlfn.XLOOKUP($B80,'Track 3'!$A:$A,'Track 3'!$G:$G)</f>
        <v>0</v>
      </c>
      <c r="I80" s="31">
        <f>_xlfn.XLOOKUP('HFTD v Non-HFTD Breakout'!$B80,'Track 3'!$A:$A,'Track 3'!$D:$D)</f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f t="shared" si="5"/>
        <v>3898.3431272318057</v>
      </c>
      <c r="P80" s="31">
        <f t="shared" si="5"/>
        <v>0</v>
      </c>
      <c r="Q80" s="31">
        <f t="shared" si="5"/>
        <v>427.67748297371821</v>
      </c>
      <c r="R80" s="31">
        <f t="shared" si="5"/>
        <v>0</v>
      </c>
      <c r="S80" s="31">
        <f t="shared" si="6"/>
        <v>3470.6656442580875</v>
      </c>
      <c r="T80" s="31">
        <f t="shared" si="6"/>
        <v>0</v>
      </c>
      <c r="U80" s="46"/>
    </row>
    <row r="81" spans="2:21" x14ac:dyDescent="0.25">
      <c r="B81" s="28">
        <v>21877</v>
      </c>
      <c r="C81" s="31">
        <f>_xlfn.XLOOKUP($B81,'Track 2'!$A:$A,'Track 2'!$K:$K)</f>
        <v>2128.0919560127923</v>
      </c>
      <c r="D81" s="31">
        <f>_xlfn.XLOOKUP($B81,'Track 2'!$A:$A,'Track 2'!$L:$L)</f>
        <v>0</v>
      </c>
      <c r="E81" s="13">
        <f>_xlfn.XLOOKUP($B81,'Track 2'!$A:$A,'Track 2'!$I:$I)</f>
        <v>233.4699901597655</v>
      </c>
      <c r="F81" s="13">
        <f>_xlfn.XLOOKUP($B81,'Track 2'!$A:$A,'Track 2'!$J:$J)</f>
        <v>0</v>
      </c>
      <c r="G81" s="31">
        <f>_xlfn.XLOOKUP($B81,'Track 3'!$A:$A,'Track 3'!$F:$F)</f>
        <v>-10.969036833161164</v>
      </c>
      <c r="H81" s="31">
        <f>_xlfn.XLOOKUP($B81,'Track 3'!$A:$A,'Track 3'!$G:$G)</f>
        <v>0</v>
      </c>
      <c r="I81" s="31">
        <f>_xlfn.XLOOKUP('HFTD v Non-HFTD Breakout'!$B81,'Track 3'!$A:$A,'Track 3'!$D:$D)</f>
        <v>0</v>
      </c>
      <c r="J81" s="31">
        <v>0</v>
      </c>
      <c r="K81" s="31">
        <f>_xlfn.XLOOKUP($B81,'Track 1'!$A:$A,'Track 1'!$F:$F)</f>
        <v>0</v>
      </c>
      <c r="L81" s="31">
        <f>_xlfn.XLOOKUP($B81,'Track 1'!$A:$A,'Track 1'!$G:$G)</f>
        <v>0</v>
      </c>
      <c r="M81" s="31">
        <f>_xlfn.XLOOKUP($B81,'Track 1'!$A:$A,'Track 1'!$D:$D)</f>
        <v>95.103787712347</v>
      </c>
      <c r="N81" s="31">
        <v>0</v>
      </c>
      <c r="O81" s="31">
        <f t="shared" si="5"/>
        <v>2117.122919179631</v>
      </c>
      <c r="P81" s="31">
        <f t="shared" si="5"/>
        <v>0</v>
      </c>
      <c r="Q81" s="31">
        <f t="shared" si="5"/>
        <v>328.57377787211249</v>
      </c>
      <c r="R81" s="31">
        <f t="shared" si="5"/>
        <v>0</v>
      </c>
      <c r="S81" s="31">
        <f t="shared" si="6"/>
        <v>1788.5491413075185</v>
      </c>
      <c r="T81" s="31">
        <f t="shared" si="6"/>
        <v>0</v>
      </c>
      <c r="U81" s="46"/>
    </row>
    <row r="82" spans="2:21" x14ac:dyDescent="0.25">
      <c r="B82" s="28">
        <v>21879</v>
      </c>
      <c r="C82" s="31">
        <f>_xlfn.XLOOKUP($B82,'Track 2'!$A:$A,'Track 2'!$K:$K)</f>
        <v>1442.8802095708697</v>
      </c>
      <c r="D82" s="31">
        <f>_xlfn.XLOOKUP($B82,'Track 2'!$A:$A,'Track 2'!$L:$L)</f>
        <v>0</v>
      </c>
      <c r="E82" s="13">
        <f>_xlfn.XLOOKUP($B82,'Track 2'!$A:$A,'Track 2'!$I:$I)</f>
        <v>158.29636843390537</v>
      </c>
      <c r="F82" s="13">
        <f>_xlfn.XLOOKUP($B82,'Track 2'!$A:$A,'Track 2'!$J:$J)</f>
        <v>0</v>
      </c>
      <c r="G82" s="31">
        <v>0</v>
      </c>
      <c r="H82" s="31">
        <v>0</v>
      </c>
      <c r="I82" s="31">
        <v>0</v>
      </c>
      <c r="J82" s="31">
        <v>0</v>
      </c>
      <c r="K82" s="31">
        <f>_xlfn.XLOOKUP($B82,'Track 1'!$A:$A,'Track 1'!$F:$F)</f>
        <v>0</v>
      </c>
      <c r="L82" s="31">
        <f>_xlfn.XLOOKUP($B82,'Track 1'!$A:$A,'Track 1'!$G:$G)</f>
        <v>0</v>
      </c>
      <c r="M82" s="31">
        <f>_xlfn.XLOOKUP($B82,'Track 1'!$A:$A,'Track 1'!$D:$D)</f>
        <v>118.23822511117677</v>
      </c>
      <c r="N82" s="31">
        <v>0</v>
      </c>
      <c r="O82" s="31">
        <f t="shared" si="5"/>
        <v>1442.8802095708697</v>
      </c>
      <c r="P82" s="31">
        <f t="shared" si="5"/>
        <v>0</v>
      </c>
      <c r="Q82" s="31">
        <f t="shared" si="5"/>
        <v>276.53459354508215</v>
      </c>
      <c r="R82" s="31">
        <f t="shared" si="5"/>
        <v>0</v>
      </c>
      <c r="S82" s="31">
        <f t="shared" si="6"/>
        <v>1166.3456160257876</v>
      </c>
      <c r="T82" s="31">
        <f t="shared" si="6"/>
        <v>0</v>
      </c>
      <c r="U82" s="46"/>
    </row>
    <row r="83" spans="2:21" x14ac:dyDescent="0.25">
      <c r="B83" s="28">
        <v>21880</v>
      </c>
      <c r="C83" s="31">
        <f>_xlfn.XLOOKUP($B83,'Track 2'!$A:$A,'Track 2'!$K:$K)</f>
        <v>3251.3134965619129</v>
      </c>
      <c r="D83" s="31">
        <f>_xlfn.XLOOKUP($B83,'Track 2'!$A:$A,'Track 2'!$L:$L)</f>
        <v>247.30092575160413</v>
      </c>
      <c r="E83" s="13">
        <f>_xlfn.XLOOKUP($B83,'Track 2'!$A:$A,'Track 2'!$I:$I)</f>
        <v>356.69705338807245</v>
      </c>
      <c r="F83" s="13">
        <f>_xlfn.XLOOKUP($B83,'Track 2'!$A:$A,'Track 2'!$J:$J)</f>
        <v>27.131038458462573</v>
      </c>
      <c r="G83" s="31">
        <f>_xlfn.XLOOKUP($B83,'Track 3'!$A:$A,'Track 3'!$F:$F)</f>
        <v>5207.8904346729287</v>
      </c>
      <c r="H83" s="31">
        <f>_xlfn.XLOOKUP($B83,'Track 3'!$A:$A,'Track 3'!$G:$G)</f>
        <v>957.34462809714375</v>
      </c>
      <c r="I83" s="31">
        <f>_xlfn.XLOOKUP('HFTD v Non-HFTD Breakout'!$B83,'Track 3'!$A:$A,'Track 3'!$D:$D)</f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f t="shared" si="5"/>
        <v>8459.2039312348425</v>
      </c>
      <c r="P83" s="31">
        <f t="shared" si="5"/>
        <v>1204.6455538487478</v>
      </c>
      <c r="Q83" s="31">
        <f t="shared" si="5"/>
        <v>356.69705338807245</v>
      </c>
      <c r="R83" s="31">
        <f t="shared" si="5"/>
        <v>27.131038458462573</v>
      </c>
      <c r="S83" s="31">
        <f t="shared" si="6"/>
        <v>8102.5068778467703</v>
      </c>
      <c r="T83" s="31">
        <f t="shared" si="6"/>
        <v>1177.5145153902852</v>
      </c>
      <c r="U83" s="46"/>
    </row>
    <row r="84" spans="2:21" x14ac:dyDescent="0.25">
      <c r="B84" s="28">
        <v>21882</v>
      </c>
      <c r="C84" s="31">
        <f>_xlfn.XLOOKUP($B84,'Track 2'!$A:$A,'Track 2'!$K:$K)</f>
        <v>1016.6973222021055</v>
      </c>
      <c r="D84" s="31">
        <f>_xlfn.XLOOKUP($B84,'Track 2'!$A:$A,'Track 2'!$L:$L)</f>
        <v>0</v>
      </c>
      <c r="E84" s="13">
        <f>_xlfn.XLOOKUP($B84,'Track 2'!$A:$A,'Track 2'!$I:$I)</f>
        <v>111.54044031758872</v>
      </c>
      <c r="F84" s="13">
        <f>_xlfn.XLOOKUP($B84,'Track 2'!$A:$A,'Track 2'!$J:$J)</f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f t="shared" si="5"/>
        <v>1016.6973222021055</v>
      </c>
      <c r="P84" s="31">
        <f t="shared" si="5"/>
        <v>0</v>
      </c>
      <c r="Q84" s="31">
        <f t="shared" si="5"/>
        <v>111.54044031758872</v>
      </c>
      <c r="R84" s="31">
        <f t="shared" si="5"/>
        <v>0</v>
      </c>
      <c r="S84" s="31">
        <f t="shared" si="6"/>
        <v>905.15688188451679</v>
      </c>
      <c r="T84" s="31">
        <f t="shared" si="6"/>
        <v>0</v>
      </c>
      <c r="U84" s="46"/>
    </row>
    <row r="85" spans="2:21" x14ac:dyDescent="0.25">
      <c r="B85" s="28">
        <v>21883</v>
      </c>
      <c r="C85" s="31">
        <f>_xlfn.XLOOKUP($B85,'Track 2'!$A:$A,'Track 2'!$K:$K)</f>
        <v>484.29220262533306</v>
      </c>
      <c r="D85" s="31">
        <f>_xlfn.XLOOKUP($B85,'Track 2'!$A:$A,'Track 2'!$L:$L)</f>
        <v>0</v>
      </c>
      <c r="E85" s="13">
        <f>_xlfn.XLOOKUP($B85,'Track 2'!$A:$A,'Track 2'!$I:$I)</f>
        <v>53.131019767224757</v>
      </c>
      <c r="F85" s="13">
        <f>_xlfn.XLOOKUP($B85,'Track 2'!$A:$A,'Track 2'!$J:$J)</f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f t="shared" si="5"/>
        <v>484.29220262533306</v>
      </c>
      <c r="P85" s="31">
        <f t="shared" si="5"/>
        <v>0</v>
      </c>
      <c r="Q85" s="31">
        <f t="shared" si="5"/>
        <v>53.131019767224757</v>
      </c>
      <c r="R85" s="31">
        <f t="shared" si="5"/>
        <v>0</v>
      </c>
      <c r="S85" s="31">
        <f t="shared" si="6"/>
        <v>431.1611828581083</v>
      </c>
      <c r="T85" s="31">
        <f t="shared" si="6"/>
        <v>0</v>
      </c>
      <c r="U85" s="46"/>
    </row>
    <row r="86" spans="2:21" x14ac:dyDescent="0.25">
      <c r="B86" s="28">
        <v>21884</v>
      </c>
      <c r="C86" s="31">
        <f>_xlfn.XLOOKUP($B86,'Track 2'!$A:$A,'Track 2'!$K:$K)</f>
        <v>3004.5079470082815</v>
      </c>
      <c r="D86" s="31">
        <f>_xlfn.XLOOKUP($B86,'Track 2'!$A:$A,'Track 2'!$L:$L)</f>
        <v>0</v>
      </c>
      <c r="E86" s="13">
        <f>_xlfn.XLOOKUP($B86,'Track 2'!$A:$A,'Track 2'!$I:$I)</f>
        <v>329.62036195899424</v>
      </c>
      <c r="F86" s="13">
        <f>_xlfn.XLOOKUP($B86,'Track 2'!$A:$A,'Track 2'!$J:$J)</f>
        <v>0</v>
      </c>
      <c r="G86" s="31">
        <f>_xlfn.XLOOKUP($B86,'Track 3'!$A:$A,'Track 3'!$F:$F)</f>
        <v>76.276167235510016</v>
      </c>
      <c r="H86" s="31">
        <f>_xlfn.XLOOKUP($B86,'Track 3'!$A:$A,'Track 3'!$G:$G)</f>
        <v>0</v>
      </c>
      <c r="I86" s="31">
        <f>_xlfn.XLOOKUP('HFTD v Non-HFTD Breakout'!$B86,'Track 3'!$A:$A,'Track 3'!$D:$D)</f>
        <v>0</v>
      </c>
      <c r="J86" s="31">
        <v>0</v>
      </c>
      <c r="K86" s="31">
        <f>_xlfn.XLOOKUP($B86,'Track 1'!$A:$A,'Track 1'!$F:$F)</f>
        <v>0</v>
      </c>
      <c r="L86" s="31">
        <f>_xlfn.XLOOKUP($B86,'Track 1'!$A:$A,'Track 1'!$G:$G)</f>
        <v>0</v>
      </c>
      <c r="M86" s="31">
        <f>_xlfn.XLOOKUP($B86,'Track 1'!$A:$A,'Track 1'!$D:$D)</f>
        <v>200.75238831185555</v>
      </c>
      <c r="N86" s="31">
        <v>0</v>
      </c>
      <c r="O86" s="31">
        <f t="shared" si="5"/>
        <v>3080.7841142437915</v>
      </c>
      <c r="P86" s="31">
        <f t="shared" si="5"/>
        <v>0</v>
      </c>
      <c r="Q86" s="31">
        <f t="shared" si="5"/>
        <v>530.37275027084979</v>
      </c>
      <c r="R86" s="31">
        <f t="shared" si="5"/>
        <v>0</v>
      </c>
      <c r="S86" s="31">
        <f t="shared" si="6"/>
        <v>2550.4113639729417</v>
      </c>
      <c r="T86" s="31">
        <f t="shared" si="6"/>
        <v>0</v>
      </c>
      <c r="U86" s="46"/>
    </row>
    <row r="87" spans="2:21" x14ac:dyDescent="0.25">
      <c r="B87" s="28">
        <v>21886</v>
      </c>
      <c r="C87" s="31">
        <f>_xlfn.XLOOKUP($B87,'Track 2'!$A:$A,'Track 2'!$K:$K)</f>
        <v>628.76011987544166</v>
      </c>
      <c r="D87" s="31">
        <f>_xlfn.XLOOKUP($B87,'Track 2'!$A:$A,'Track 2'!$L:$L)</f>
        <v>0</v>
      </c>
      <c r="E87" s="13">
        <f>_xlfn.XLOOKUP($B87,'Track 2'!$A:$A,'Track 2'!$I:$I)</f>
        <v>68.980392781151934</v>
      </c>
      <c r="F87" s="13">
        <f>_xlfn.XLOOKUP($B87,'Track 2'!$A:$A,'Track 2'!$J:$J)</f>
        <v>0</v>
      </c>
      <c r="G87" s="31">
        <f>_xlfn.XLOOKUP($B87,'Track 3'!$A:$A,'Track 3'!$F:$F)</f>
        <v>1.0098825643386891</v>
      </c>
      <c r="H87" s="31">
        <f>_xlfn.XLOOKUP($B87,'Track 3'!$A:$A,'Track 3'!$G:$G)</f>
        <v>0</v>
      </c>
      <c r="I87" s="31">
        <f>_xlfn.XLOOKUP('HFTD v Non-HFTD Breakout'!$B87,'Track 3'!$A:$A,'Track 3'!$D:$D)</f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f t="shared" si="5"/>
        <v>629.77000243978034</v>
      </c>
      <c r="P87" s="31">
        <f t="shared" si="5"/>
        <v>0</v>
      </c>
      <c r="Q87" s="31">
        <f t="shared" si="5"/>
        <v>68.980392781151934</v>
      </c>
      <c r="R87" s="31">
        <f t="shared" si="5"/>
        <v>0</v>
      </c>
      <c r="S87" s="31">
        <f t="shared" si="6"/>
        <v>560.78960965862836</v>
      </c>
      <c r="T87" s="31">
        <f t="shared" si="6"/>
        <v>0</v>
      </c>
      <c r="U87" s="46"/>
    </row>
    <row r="88" spans="2:21" x14ac:dyDescent="0.25">
      <c r="B88" s="28">
        <v>21892</v>
      </c>
      <c r="C88" s="31">
        <v>0</v>
      </c>
      <c r="D88" s="31">
        <v>0</v>
      </c>
      <c r="E88" s="13">
        <v>0</v>
      </c>
      <c r="F88" s="13">
        <v>0</v>
      </c>
      <c r="G88" s="31">
        <f>_xlfn.XLOOKUP($B88,'Track 3'!$A:$A,'Track 3'!$F:$F)</f>
        <v>417.48316295606679</v>
      </c>
      <c r="H88" s="31">
        <f>_xlfn.XLOOKUP($B88,'Track 3'!$A:$A,'Track 3'!$G:$G)</f>
        <v>0</v>
      </c>
      <c r="I88" s="31">
        <f>_xlfn.XLOOKUP('HFTD v Non-HFTD Breakout'!$B88,'Track 3'!$A:$A,'Track 3'!$D:$D)</f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f t="shared" si="5"/>
        <v>417.48316295606679</v>
      </c>
      <c r="P88" s="31">
        <f t="shared" si="5"/>
        <v>0</v>
      </c>
      <c r="Q88" s="31">
        <f t="shared" si="5"/>
        <v>0</v>
      </c>
      <c r="R88" s="31">
        <f t="shared" si="5"/>
        <v>0</v>
      </c>
      <c r="S88" s="31">
        <f t="shared" si="6"/>
        <v>417.48316295606679</v>
      </c>
      <c r="T88" s="31">
        <f t="shared" si="6"/>
        <v>0</v>
      </c>
      <c r="U88" s="46"/>
    </row>
    <row r="89" spans="2:21" x14ac:dyDescent="0.25">
      <c r="B89" s="28">
        <v>22242</v>
      </c>
      <c r="C89" s="31">
        <v>0</v>
      </c>
      <c r="D89" s="31">
        <v>0</v>
      </c>
      <c r="E89" s="13">
        <v>0</v>
      </c>
      <c r="F89" s="13">
        <v>0</v>
      </c>
      <c r="G89" s="31">
        <f>_xlfn.XLOOKUP($B89,'Track 3'!$A:$A,'Track 3'!$F:$F)</f>
        <v>0</v>
      </c>
      <c r="H89" s="31">
        <f>_xlfn.XLOOKUP($B89,'Track 3'!$A:$A,'Track 3'!$G:$G)</f>
        <v>13.892427286201833</v>
      </c>
      <c r="I89" s="31">
        <f>_xlfn.XLOOKUP('HFTD v Non-HFTD Breakout'!$B89,'Track 3'!$A:$A,'Track 3'!$D:$D)</f>
        <v>0</v>
      </c>
      <c r="J89" s="31">
        <v>0</v>
      </c>
      <c r="K89" s="31">
        <f>_xlfn.XLOOKUP($B89,'Track 1'!$A:$A,'Track 1'!$F:$F)</f>
        <v>3.8854172894534567</v>
      </c>
      <c r="L89" s="31">
        <f>_xlfn.XLOOKUP($B89,'Track 1'!$A:$A,'Track 1'!$G:$G)</f>
        <v>0.97135432236336383</v>
      </c>
      <c r="M89" s="31">
        <f>_xlfn.XLOOKUP($B89,'Track 1'!$A:$A,'Track 1'!$D:$D)</f>
        <v>319.07080211418946</v>
      </c>
      <c r="N89" s="31">
        <v>0</v>
      </c>
      <c r="O89" s="31">
        <f t="shared" si="5"/>
        <v>3.8854172894534567</v>
      </c>
      <c r="P89" s="31">
        <f t="shared" si="5"/>
        <v>14.863781608565198</v>
      </c>
      <c r="Q89" s="31">
        <f t="shared" si="5"/>
        <v>319.07080211418946</v>
      </c>
      <c r="R89" s="31">
        <f t="shared" si="5"/>
        <v>0</v>
      </c>
      <c r="S89" s="31">
        <f t="shared" si="6"/>
        <v>-315.18538482473599</v>
      </c>
      <c r="T89" s="31">
        <f t="shared" si="6"/>
        <v>14.863781608565198</v>
      </c>
      <c r="U89" s="46"/>
    </row>
    <row r="90" spans="2:21" x14ac:dyDescent="0.25">
      <c r="B90" s="28">
        <v>22247</v>
      </c>
      <c r="C90" s="31">
        <f>_xlfn.XLOOKUP($B90,'Track 2'!$A:$A,'Track 2'!$K:$K)</f>
        <v>920.8350452653624</v>
      </c>
      <c r="D90" s="31">
        <f>_xlfn.XLOOKUP($B90,'Track 2'!$A:$A,'Track 2'!$L:$L)</f>
        <v>1.6838116369968315</v>
      </c>
      <c r="E90" s="13">
        <f>_xlfn.XLOOKUP($B90,'Track 2'!$A:$A,'Track 2'!$I:$I)</f>
        <v>1367.2910501916137</v>
      </c>
      <c r="F90" s="13">
        <f>_xlfn.XLOOKUP($B90,'Track 2'!$A:$A,'Track 2'!$J:$J)</f>
        <v>0.18472861814538327</v>
      </c>
      <c r="G90" s="31">
        <f>_xlfn.XLOOKUP($B90,'Track 3'!$A:$A,'Track 3'!$F:$F)</f>
        <v>405.18497808825697</v>
      </c>
      <c r="H90" s="31">
        <f>_xlfn.XLOOKUP($B90,'Track 3'!$A:$A,'Track 3'!$G:$G)</f>
        <v>34.825816298494814</v>
      </c>
      <c r="I90" s="31">
        <f>_xlfn.XLOOKUP('HFTD v Non-HFTD Breakout'!$B90,'Track 3'!$A:$A,'Track 3'!$D:$D)</f>
        <v>501.9586133725536</v>
      </c>
      <c r="J90" s="31">
        <v>0</v>
      </c>
      <c r="K90" s="31">
        <f>_xlfn.XLOOKUP($B90,'Track 1'!$A:$A,'Track 1'!$F:$F)</f>
        <v>3.6463198160945853</v>
      </c>
      <c r="L90" s="31">
        <f>_xlfn.XLOOKUP($B90,'Track 1'!$A:$A,'Track 1'!$G:$G)</f>
        <v>4.717101961312321E-3</v>
      </c>
      <c r="M90" s="31">
        <f>_xlfn.XLOOKUP($B90,'Track 1'!$A:$A,'Track 1'!$D:$D)</f>
        <v>68.922180049546569</v>
      </c>
      <c r="N90" s="31">
        <v>0</v>
      </c>
      <c r="O90" s="31">
        <f t="shared" si="5"/>
        <v>1329.6663431697139</v>
      </c>
      <c r="P90" s="31">
        <f t="shared" si="5"/>
        <v>36.514345037452955</v>
      </c>
      <c r="Q90" s="31">
        <f t="shared" si="5"/>
        <v>1938.1718436137139</v>
      </c>
      <c r="R90" s="31">
        <f t="shared" si="5"/>
        <v>0.18472861814538327</v>
      </c>
      <c r="S90" s="31">
        <f t="shared" si="6"/>
        <v>-608.50550044400006</v>
      </c>
      <c r="T90" s="31">
        <f t="shared" si="6"/>
        <v>36.32961641930757</v>
      </c>
      <c r="U90" s="46"/>
    </row>
    <row r="91" spans="2:21" x14ac:dyDescent="0.25">
      <c r="B91" s="28">
        <v>22252</v>
      </c>
      <c r="C91" s="31">
        <v>0</v>
      </c>
      <c r="D91" s="31">
        <v>0</v>
      </c>
      <c r="E91" s="13">
        <v>0</v>
      </c>
      <c r="F91" s="13">
        <v>0</v>
      </c>
      <c r="G91" s="31">
        <f>_xlfn.XLOOKUP($B91,'Track 3'!$A:$A,'Track 3'!$F:$F)</f>
        <v>30.396320291396083</v>
      </c>
      <c r="H91" s="31">
        <f>_xlfn.XLOOKUP($B91,'Track 3'!$A:$A,'Track 3'!$G:$G)</f>
        <v>0</v>
      </c>
      <c r="I91" s="31">
        <f>_xlfn.XLOOKUP('HFTD v Non-HFTD Breakout'!$B91,'Track 3'!$A:$A,'Track 3'!$D:$D)</f>
        <v>0</v>
      </c>
      <c r="J91" s="31">
        <v>0</v>
      </c>
      <c r="K91" s="31">
        <f>_xlfn.XLOOKUP($B91,'Track 1'!$A:$A,'Track 1'!$F:$F)</f>
        <v>2.9319917561933029E-2</v>
      </c>
      <c r="L91" s="31">
        <f>_xlfn.XLOOKUP($B91,'Track 1'!$A:$A,'Track 1'!$G:$G)</f>
        <v>0</v>
      </c>
      <c r="M91" s="31">
        <f>_xlfn.XLOOKUP($B91,'Track 1'!$A:$A,'Track 1'!$D:$D)</f>
        <v>0</v>
      </c>
      <c r="N91" s="31">
        <v>0</v>
      </c>
      <c r="O91" s="31">
        <f t="shared" si="5"/>
        <v>30.425640208958015</v>
      </c>
      <c r="P91" s="31">
        <f t="shared" si="5"/>
        <v>0</v>
      </c>
      <c r="Q91" s="31">
        <f t="shared" si="5"/>
        <v>0</v>
      </c>
      <c r="R91" s="31">
        <f t="shared" si="5"/>
        <v>0</v>
      </c>
      <c r="S91" s="31">
        <f t="shared" si="6"/>
        <v>30.425640208958015</v>
      </c>
      <c r="T91" s="31">
        <f t="shared" si="6"/>
        <v>0</v>
      </c>
      <c r="U91" s="46"/>
    </row>
    <row r="92" spans="2:21" x14ac:dyDescent="0.25">
      <c r="B92" s="28">
        <v>22256</v>
      </c>
      <c r="C92" s="31">
        <f>_xlfn.XLOOKUP($B92,'Track 2'!$A:$A,'Track 2'!$K:$K)</f>
        <v>276.87745059940772</v>
      </c>
      <c r="D92" s="31">
        <f>_xlfn.XLOOKUP($B92,'Track 2'!$A:$A,'Track 2'!$L:$L)</f>
        <v>0</v>
      </c>
      <c r="E92" s="13">
        <f>_xlfn.XLOOKUP($B92,'Track 2'!$A:$A,'Track 2'!$I:$I)</f>
        <v>30.375837606199802</v>
      </c>
      <c r="F92" s="13">
        <f>_xlfn.XLOOKUP($B92,'Track 2'!$A:$A,'Track 2'!$J:$J)</f>
        <v>0</v>
      </c>
      <c r="G92" s="31">
        <f>_xlfn.XLOOKUP($B92,'Track 3'!$A:$A,'Track 3'!$F:$F)</f>
        <v>244.47067716656755</v>
      </c>
      <c r="H92" s="31">
        <f>_xlfn.XLOOKUP($B92,'Track 3'!$A:$A,'Track 3'!$G:$G)</f>
        <v>56.416310115361739</v>
      </c>
      <c r="I92" s="31">
        <f>_xlfn.XLOOKUP('HFTD v Non-HFTD Breakout'!$B92,'Track 3'!$A:$A,'Track 3'!$D:$D)</f>
        <v>0</v>
      </c>
      <c r="J92" s="31">
        <v>0</v>
      </c>
      <c r="K92" s="31">
        <f>_xlfn.XLOOKUP($B92,'Track 1'!$A:$A,'Track 1'!$F:$F)</f>
        <v>2.928638889808417</v>
      </c>
      <c r="L92" s="31">
        <f>_xlfn.XLOOKUP($B92,'Track 1'!$A:$A,'Track 1'!$G:$G)</f>
        <v>0.93183964675722353</v>
      </c>
      <c r="M92" s="31">
        <f>_xlfn.XLOOKUP($B92,'Track 1'!$A:$A,'Track 1'!$D:$D)</f>
        <v>0</v>
      </c>
      <c r="N92" s="31">
        <v>0</v>
      </c>
      <c r="O92" s="31">
        <f t="shared" si="5"/>
        <v>524.27676665578372</v>
      </c>
      <c r="P92" s="31">
        <f t="shared" si="5"/>
        <v>57.348149762118965</v>
      </c>
      <c r="Q92" s="31">
        <f t="shared" si="5"/>
        <v>30.375837606199802</v>
      </c>
      <c r="R92" s="31">
        <f t="shared" si="5"/>
        <v>0</v>
      </c>
      <c r="S92" s="31">
        <f t="shared" si="6"/>
        <v>493.90092904958391</v>
      </c>
      <c r="T92" s="31">
        <f t="shared" si="6"/>
        <v>57.348149762118965</v>
      </c>
      <c r="U92" s="46"/>
    </row>
    <row r="93" spans="2:21" x14ac:dyDescent="0.25">
      <c r="B93" s="28">
        <v>22259</v>
      </c>
      <c r="C93" s="31">
        <v>0</v>
      </c>
      <c r="D93" s="31">
        <v>0</v>
      </c>
      <c r="E93" s="13">
        <v>0</v>
      </c>
      <c r="F93" s="13">
        <v>0</v>
      </c>
      <c r="G93" s="31">
        <f>_xlfn.XLOOKUP($B93,'Track 3'!$A:$A,'Track 3'!$F:$F)</f>
        <v>1024.6401172366907</v>
      </c>
      <c r="H93" s="31">
        <f>_xlfn.XLOOKUP($B93,'Track 3'!$A:$A,'Track 3'!$G:$G)</f>
        <v>112.27305292136217</v>
      </c>
      <c r="I93" s="31">
        <f>_xlfn.XLOOKUP('HFTD v Non-HFTD Breakout'!$B93,'Track 3'!$A:$A,'Track 3'!$D:$D)</f>
        <v>0</v>
      </c>
      <c r="J93" s="31">
        <v>0</v>
      </c>
      <c r="K93" s="31">
        <f>_xlfn.XLOOKUP($B93,'Track 1'!$A:$A,'Track 1'!$F:$F)</f>
        <v>41.727555144144681</v>
      </c>
      <c r="L93" s="31">
        <f>_xlfn.XLOOKUP($B93,'Track 1'!$A:$A,'Track 1'!$G:$G)</f>
        <v>5.1191602691789198E-2</v>
      </c>
      <c r="M93" s="31">
        <f>_xlfn.XLOOKUP($B93,'Track 1'!$A:$A,'Track 1'!$D:$D)</f>
        <v>0</v>
      </c>
      <c r="N93" s="31">
        <v>0</v>
      </c>
      <c r="O93" s="31">
        <f t="shared" si="5"/>
        <v>1066.3676723808353</v>
      </c>
      <c r="P93" s="31">
        <f t="shared" si="5"/>
        <v>112.32424452405395</v>
      </c>
      <c r="Q93" s="31">
        <f t="shared" si="5"/>
        <v>0</v>
      </c>
      <c r="R93" s="31">
        <f t="shared" si="5"/>
        <v>0</v>
      </c>
      <c r="S93" s="31">
        <f t="shared" si="6"/>
        <v>1066.3676723808353</v>
      </c>
      <c r="T93" s="31">
        <f t="shared" si="6"/>
        <v>112.32424452405395</v>
      </c>
      <c r="U93" s="46"/>
    </row>
    <row r="94" spans="2:21" x14ac:dyDescent="0.25">
      <c r="B94" s="28">
        <v>22876</v>
      </c>
      <c r="C94" s="31">
        <v>0</v>
      </c>
      <c r="D94" s="31">
        <v>0</v>
      </c>
      <c r="E94" s="13">
        <v>0</v>
      </c>
      <c r="F94" s="13">
        <v>0</v>
      </c>
      <c r="G94" s="31">
        <f>_xlfn.XLOOKUP($B94,'Track 3'!$A:$A,'Track 3'!$F:$F)</f>
        <v>1464.4480425123459</v>
      </c>
      <c r="H94" s="31">
        <f>_xlfn.XLOOKUP($B94,'Track 3'!$A:$A,'Track 3'!$G:$G)</f>
        <v>0</v>
      </c>
      <c r="I94" s="31">
        <f>_xlfn.XLOOKUP('HFTD v Non-HFTD Breakout'!$B94,'Track 3'!$A:$A,'Track 3'!$D:$D)</f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f t="shared" si="5"/>
        <v>1464.4480425123459</v>
      </c>
      <c r="P94" s="31">
        <f t="shared" si="5"/>
        <v>0</v>
      </c>
      <c r="Q94" s="31">
        <f t="shared" si="5"/>
        <v>0</v>
      </c>
      <c r="R94" s="31">
        <f t="shared" si="5"/>
        <v>0</v>
      </c>
      <c r="S94" s="31">
        <f t="shared" si="6"/>
        <v>1464.4480425123459</v>
      </c>
      <c r="T94" s="31">
        <f t="shared" si="6"/>
        <v>0</v>
      </c>
      <c r="U94" s="46"/>
    </row>
    <row r="95" spans="2:21" x14ac:dyDescent="0.25">
      <c r="B95" s="28">
        <v>22877</v>
      </c>
      <c r="C95" s="31">
        <v>0</v>
      </c>
      <c r="D95" s="31">
        <v>0</v>
      </c>
      <c r="E95" s="13">
        <v>0</v>
      </c>
      <c r="F95" s="13">
        <v>0</v>
      </c>
      <c r="G95" s="31">
        <f>_xlfn.XLOOKUP($B95,'Track 3'!$A:$A,'Track 3'!$F:$F)</f>
        <v>498.13404644275005</v>
      </c>
      <c r="H95" s="31">
        <f>_xlfn.XLOOKUP($B95,'Track 3'!$A:$A,'Track 3'!$G:$G)</f>
        <v>0</v>
      </c>
      <c r="I95" s="31">
        <f>_xlfn.XLOOKUP('HFTD v Non-HFTD Breakout'!$B95,'Track 3'!$A:$A,'Track 3'!$D:$D)</f>
        <v>0</v>
      </c>
      <c r="J95" s="31">
        <v>0</v>
      </c>
      <c r="K95" s="31">
        <v>0</v>
      </c>
      <c r="L95" s="31">
        <v>0</v>
      </c>
      <c r="M95" s="31">
        <v>0</v>
      </c>
      <c r="N95" s="31">
        <v>0</v>
      </c>
      <c r="O95" s="31">
        <f t="shared" si="5"/>
        <v>498.13404644275005</v>
      </c>
      <c r="P95" s="31">
        <f t="shared" si="5"/>
        <v>0</v>
      </c>
      <c r="Q95" s="31">
        <f t="shared" si="5"/>
        <v>0</v>
      </c>
      <c r="R95" s="31">
        <f t="shared" si="5"/>
        <v>0</v>
      </c>
      <c r="S95" s="31">
        <f t="shared" si="6"/>
        <v>498.13404644275005</v>
      </c>
      <c r="T95" s="31">
        <f t="shared" si="6"/>
        <v>0</v>
      </c>
      <c r="U95" s="46"/>
    </row>
    <row r="96" spans="2:21" x14ac:dyDescent="0.25">
      <c r="B96" s="28">
        <v>22878</v>
      </c>
      <c r="C96" s="31">
        <v>0</v>
      </c>
      <c r="D96" s="31">
        <v>0</v>
      </c>
      <c r="E96" s="13">
        <v>0</v>
      </c>
      <c r="F96" s="13">
        <v>0</v>
      </c>
      <c r="G96" s="31">
        <f>_xlfn.XLOOKUP($B96,'Track 3'!$A:$A,'Track 3'!$F:$F)</f>
        <v>62.866386757678249</v>
      </c>
      <c r="H96" s="31">
        <f>_xlfn.XLOOKUP($B96,'Track 3'!$A:$A,'Track 3'!$G:$G)</f>
        <v>31.433193378839125</v>
      </c>
      <c r="I96" s="31">
        <f>_xlfn.XLOOKUP('HFTD v Non-HFTD Breakout'!$B96,'Track 3'!$A:$A,'Track 3'!$D:$D)</f>
        <v>0</v>
      </c>
      <c r="J96" s="31">
        <v>0</v>
      </c>
      <c r="K96" s="31">
        <v>0</v>
      </c>
      <c r="L96" s="31">
        <v>0</v>
      </c>
      <c r="M96" s="31">
        <v>0</v>
      </c>
      <c r="N96" s="31">
        <v>0</v>
      </c>
      <c r="O96" s="31">
        <f t="shared" si="5"/>
        <v>62.866386757678249</v>
      </c>
      <c r="P96" s="31">
        <f t="shared" si="5"/>
        <v>31.433193378839125</v>
      </c>
      <c r="Q96" s="31">
        <f t="shared" si="5"/>
        <v>0</v>
      </c>
      <c r="R96" s="31">
        <f t="shared" si="5"/>
        <v>0</v>
      </c>
      <c r="S96" s="31">
        <f t="shared" si="6"/>
        <v>62.866386757678249</v>
      </c>
      <c r="T96" s="31">
        <f t="shared" si="6"/>
        <v>31.433193378839125</v>
      </c>
      <c r="U96" s="46"/>
    </row>
    <row r="97" spans="2:21" x14ac:dyDescent="0.25">
      <c r="B97" s="28">
        <v>22879</v>
      </c>
      <c r="C97" s="31">
        <v>0</v>
      </c>
      <c r="D97" s="31">
        <v>0</v>
      </c>
      <c r="E97" s="13">
        <v>0</v>
      </c>
      <c r="F97" s="13">
        <v>0</v>
      </c>
      <c r="G97" s="31">
        <f>_xlfn.XLOOKUP($B97,'Track 3'!$A:$A,'Track 3'!$F:$F)</f>
        <v>762.87437591629805</v>
      </c>
      <c r="H97" s="31">
        <f>_xlfn.XLOOKUP($B97,'Track 3'!$A:$A,'Track 3'!$G:$G)</f>
        <v>0</v>
      </c>
      <c r="I97" s="31">
        <f>_xlfn.XLOOKUP('HFTD v Non-HFTD Breakout'!$B97,'Track 3'!$A:$A,'Track 3'!$D:$D)</f>
        <v>0</v>
      </c>
      <c r="J97" s="31">
        <v>0</v>
      </c>
      <c r="K97" s="31">
        <f>_xlfn.XLOOKUP($B97,'Track 1'!$A:$A,'Track 1'!$F:$F)</f>
        <v>3.08297376893228</v>
      </c>
      <c r="L97" s="31">
        <f>_xlfn.XLOOKUP($B97,'Track 1'!$A:$A,'Track 1'!$G:$G)</f>
        <v>0</v>
      </c>
      <c r="M97" s="31">
        <f>_xlfn.XLOOKUP($B97,'Track 1'!$A:$A,'Track 1'!$D:$D)</f>
        <v>0</v>
      </c>
      <c r="N97" s="31">
        <v>0</v>
      </c>
      <c r="O97" s="31">
        <f t="shared" si="5"/>
        <v>765.95734968523038</v>
      </c>
      <c r="P97" s="31">
        <f t="shared" si="5"/>
        <v>0</v>
      </c>
      <c r="Q97" s="31">
        <f t="shared" si="5"/>
        <v>0</v>
      </c>
      <c r="R97" s="31">
        <f t="shared" si="5"/>
        <v>0</v>
      </c>
      <c r="S97" s="31">
        <f t="shared" si="6"/>
        <v>765.95734968523038</v>
      </c>
      <c r="T97" s="31">
        <f t="shared" si="6"/>
        <v>0</v>
      </c>
      <c r="U97" s="46"/>
    </row>
    <row r="98" spans="2:21" x14ac:dyDescent="0.25">
      <c r="B98" s="28">
        <v>22881</v>
      </c>
      <c r="C98" s="31">
        <v>0</v>
      </c>
      <c r="D98" s="31">
        <v>0</v>
      </c>
      <c r="E98" s="13">
        <v>0</v>
      </c>
      <c r="F98" s="13">
        <v>0</v>
      </c>
      <c r="G98" s="31">
        <f>_xlfn.XLOOKUP($B98,'Track 3'!$A:$A,'Track 3'!$F:$F)</f>
        <v>400.45852269135321</v>
      </c>
      <c r="H98" s="31">
        <f>_xlfn.XLOOKUP($B98,'Track 3'!$A:$A,'Track 3'!$G:$G)</f>
        <v>0</v>
      </c>
      <c r="I98" s="31">
        <f>_xlfn.XLOOKUP('HFTD v Non-HFTD Breakout'!$B98,'Track 3'!$A:$A,'Track 3'!$D:$D)</f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O98" s="31">
        <f t="shared" si="5"/>
        <v>400.45852269135321</v>
      </c>
      <c r="P98" s="31">
        <f t="shared" si="5"/>
        <v>0</v>
      </c>
      <c r="Q98" s="31">
        <f t="shared" si="5"/>
        <v>0</v>
      </c>
      <c r="R98" s="31">
        <f t="shared" si="5"/>
        <v>0</v>
      </c>
      <c r="S98" s="31">
        <f t="shared" si="6"/>
        <v>400.45852269135321</v>
      </c>
      <c r="T98" s="31">
        <f t="shared" si="6"/>
        <v>0</v>
      </c>
      <c r="U98" s="46"/>
    </row>
    <row r="99" spans="2:21" x14ac:dyDescent="0.25">
      <c r="B99" s="28">
        <v>23875</v>
      </c>
      <c r="C99" s="31">
        <v>0</v>
      </c>
      <c r="D99" s="31">
        <v>0</v>
      </c>
      <c r="E99" s="13">
        <v>0</v>
      </c>
      <c r="F99" s="13">
        <v>0</v>
      </c>
      <c r="G99" s="31">
        <f>_xlfn.XLOOKUP($B99,'Track 3'!$A:$A,'Track 3'!$F:$F)</f>
        <v>443.88257105691025</v>
      </c>
      <c r="H99" s="31">
        <f>_xlfn.XLOOKUP($B99,'Track 3'!$A:$A,'Track 3'!$G:$G)</f>
        <v>0</v>
      </c>
      <c r="I99" s="31">
        <f>_xlfn.XLOOKUP('HFTD v Non-HFTD Breakout'!$B99,'Track 3'!$A:$A,'Track 3'!$D:$D)</f>
        <v>0</v>
      </c>
      <c r="J99" s="31">
        <v>0</v>
      </c>
      <c r="K99" s="31">
        <f>_xlfn.XLOOKUP($B99,'Track 1'!$A:$A,'Track 1'!$F:$F)</f>
        <v>0.21592807485692245</v>
      </c>
      <c r="L99" s="31">
        <f>_xlfn.XLOOKUP($B99,'Track 1'!$A:$A,'Track 1'!$G:$G)</f>
        <v>0</v>
      </c>
      <c r="M99" s="31">
        <f>_xlfn.XLOOKUP($B99,'Track 1'!$A:$A,'Track 1'!$D:$D)</f>
        <v>0</v>
      </c>
      <c r="N99" s="31">
        <v>0</v>
      </c>
      <c r="O99" s="31">
        <f t="shared" si="5"/>
        <v>444.0984991317672</v>
      </c>
      <c r="P99" s="31">
        <f t="shared" si="5"/>
        <v>0</v>
      </c>
      <c r="Q99" s="31">
        <f t="shared" si="5"/>
        <v>0</v>
      </c>
      <c r="R99" s="31">
        <f t="shared" si="5"/>
        <v>0</v>
      </c>
      <c r="S99" s="31">
        <f t="shared" si="6"/>
        <v>444.0984991317672</v>
      </c>
      <c r="T99" s="31">
        <f t="shared" si="6"/>
        <v>0</v>
      </c>
      <c r="U99" s="46"/>
    </row>
    <row r="100" spans="2:21" x14ac:dyDescent="0.25">
      <c r="B100" s="28">
        <v>23879</v>
      </c>
      <c r="C100" s="31">
        <v>0</v>
      </c>
      <c r="D100" s="31">
        <v>0</v>
      </c>
      <c r="E100" s="13">
        <v>0</v>
      </c>
      <c r="F100" s="13">
        <v>0</v>
      </c>
      <c r="G100" s="31">
        <f>_xlfn.XLOOKUP($B100,'Track 3'!$A:$A,'Track 3'!$F:$F)</f>
        <v>1708.2140622732736</v>
      </c>
      <c r="H100" s="31">
        <f>_xlfn.XLOOKUP($B100,'Track 3'!$A:$A,'Track 3'!$G:$G)</f>
        <v>0</v>
      </c>
      <c r="I100" s="31">
        <f>_xlfn.XLOOKUP('HFTD v Non-HFTD Breakout'!$B100,'Track 3'!$A:$A,'Track 3'!$D:$D)</f>
        <v>0</v>
      </c>
      <c r="J100" s="31">
        <v>0</v>
      </c>
      <c r="K100" s="31">
        <f>_xlfn.XLOOKUP($B100,'Track 1'!$A:$A,'Track 1'!$F:$F)</f>
        <v>1.2650195094916341</v>
      </c>
      <c r="L100" s="31">
        <f>_xlfn.XLOOKUP($B100,'Track 1'!$A:$A,'Track 1'!$G:$G)</f>
        <v>0</v>
      </c>
      <c r="M100" s="31">
        <f>_xlfn.XLOOKUP($B100,'Track 1'!$A:$A,'Track 1'!$D:$D)</f>
        <v>0</v>
      </c>
      <c r="N100" s="31">
        <v>0</v>
      </c>
      <c r="O100" s="31">
        <f t="shared" si="5"/>
        <v>1709.4790817827652</v>
      </c>
      <c r="P100" s="31">
        <f t="shared" si="5"/>
        <v>0</v>
      </c>
      <c r="Q100" s="31">
        <f t="shared" si="5"/>
        <v>0</v>
      </c>
      <c r="R100" s="31">
        <f t="shared" si="5"/>
        <v>0</v>
      </c>
      <c r="S100" s="31">
        <f t="shared" si="6"/>
        <v>1709.4790817827652</v>
      </c>
      <c r="T100" s="31">
        <f t="shared" si="6"/>
        <v>0</v>
      </c>
      <c r="U100" s="46"/>
    </row>
    <row r="101" spans="2:21" x14ac:dyDescent="0.25">
      <c r="B101" s="28">
        <v>23880</v>
      </c>
      <c r="C101" s="31">
        <v>0</v>
      </c>
      <c r="D101" s="31">
        <v>0</v>
      </c>
      <c r="E101" s="13">
        <v>0</v>
      </c>
      <c r="F101" s="13">
        <v>0</v>
      </c>
      <c r="G101" s="31">
        <f>_xlfn.XLOOKUP($B101,'Track 3'!$A:$A,'Track 3'!$F:$F)</f>
        <v>341.32347558668778</v>
      </c>
      <c r="H101" s="31">
        <f>_xlfn.XLOOKUP($B101,'Track 3'!$A:$A,'Track 3'!$G:$G)</f>
        <v>0</v>
      </c>
      <c r="I101" s="31">
        <f>_xlfn.XLOOKUP('HFTD v Non-HFTD Breakout'!$B101,'Track 3'!$A:$A,'Track 3'!$D:$D)</f>
        <v>0</v>
      </c>
      <c r="J101" s="31">
        <v>0</v>
      </c>
      <c r="K101" s="31">
        <v>0</v>
      </c>
      <c r="L101" s="31">
        <v>0</v>
      </c>
      <c r="M101" s="31">
        <v>0</v>
      </c>
      <c r="N101" s="31">
        <v>0</v>
      </c>
      <c r="O101" s="31">
        <f t="shared" si="5"/>
        <v>341.32347558668778</v>
      </c>
      <c r="P101" s="31">
        <f t="shared" si="5"/>
        <v>0</v>
      </c>
      <c r="Q101" s="31">
        <f t="shared" si="5"/>
        <v>0</v>
      </c>
      <c r="R101" s="31">
        <f t="shared" si="5"/>
        <v>0</v>
      </c>
      <c r="S101" s="31">
        <f t="shared" si="6"/>
        <v>341.32347558668778</v>
      </c>
      <c r="T101" s="31">
        <f t="shared" si="6"/>
        <v>0</v>
      </c>
      <c r="U101" s="46"/>
    </row>
    <row r="102" spans="2:21" x14ac:dyDescent="0.25">
      <c r="B102" s="28">
        <v>23884</v>
      </c>
      <c r="C102" s="31">
        <v>0</v>
      </c>
      <c r="D102" s="31">
        <v>0</v>
      </c>
      <c r="E102" s="13">
        <v>0</v>
      </c>
      <c r="F102" s="13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f>_xlfn.XLOOKUP($B102,'Track 1'!$A:$A,'Track 1'!$F:$F)</f>
        <v>1.2077836211632342</v>
      </c>
      <c r="L102" s="31">
        <f>_xlfn.XLOOKUP($B102,'Track 1'!$A:$A,'Track 1'!$G:$G)</f>
        <v>0</v>
      </c>
      <c r="M102" s="31">
        <f>_xlfn.XLOOKUP($B102,'Track 1'!$A:$A,'Track 1'!$D:$D)</f>
        <v>0</v>
      </c>
      <c r="N102" s="31">
        <v>0</v>
      </c>
      <c r="O102" s="31">
        <f t="shared" si="5"/>
        <v>1.2077836211632342</v>
      </c>
      <c r="P102" s="31">
        <f t="shared" si="5"/>
        <v>0</v>
      </c>
      <c r="Q102" s="31">
        <f t="shared" si="5"/>
        <v>0</v>
      </c>
      <c r="R102" s="31">
        <f t="shared" si="5"/>
        <v>0</v>
      </c>
      <c r="S102" s="31">
        <f t="shared" si="6"/>
        <v>1.2077836211632342</v>
      </c>
      <c r="T102" s="31">
        <f t="shared" si="6"/>
        <v>0</v>
      </c>
      <c r="U102" s="46"/>
    </row>
    <row r="103" spans="2:21" x14ac:dyDescent="0.25">
      <c r="B103" s="28">
        <v>24242</v>
      </c>
      <c r="C103" s="31">
        <v>0</v>
      </c>
      <c r="D103" s="31">
        <v>0</v>
      </c>
      <c r="E103" s="13">
        <v>0</v>
      </c>
      <c r="F103" s="13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f>_xlfn.XLOOKUP($B103,'Track 1'!$A:$A,'Track 1'!$F:$F)</f>
        <v>1.2311425089714172</v>
      </c>
      <c r="L103" s="31">
        <f>_xlfn.XLOOKUP($B103,'Track 1'!$A:$A,'Track 1'!$G:$G)</f>
        <v>3.6424334584954036E-3</v>
      </c>
      <c r="M103" s="31">
        <f>_xlfn.XLOOKUP($B103,'Track 1'!$A:$A,'Track 1'!$D:$D)</f>
        <v>0</v>
      </c>
      <c r="N103" s="31">
        <v>0</v>
      </c>
      <c r="O103" s="31">
        <f t="shared" si="5"/>
        <v>1.2311425089714172</v>
      </c>
      <c r="P103" s="31">
        <f t="shared" si="5"/>
        <v>3.6424334584954036E-3</v>
      </c>
      <c r="Q103" s="31">
        <f t="shared" si="5"/>
        <v>0</v>
      </c>
      <c r="R103" s="31">
        <f t="shared" si="5"/>
        <v>0</v>
      </c>
      <c r="S103" s="31">
        <f t="shared" si="6"/>
        <v>1.2311425089714172</v>
      </c>
      <c r="T103" s="31">
        <f t="shared" si="6"/>
        <v>3.6424334584954036E-3</v>
      </c>
      <c r="U103" s="46"/>
    </row>
    <row r="104" spans="2:21" s="34" customFormat="1" x14ac:dyDescent="0.25">
      <c r="B104" s="28" t="s">
        <v>0</v>
      </c>
      <c r="C104" s="42">
        <f>SUM(C11:C103)</f>
        <v>544335.12417216203</v>
      </c>
      <c r="D104" s="42">
        <f>SUM(D11:D103)</f>
        <v>9590.3130539364483</v>
      </c>
      <c r="E104" s="42">
        <f t="shared" ref="E104:P104" si="7">SUM(E11:E103)</f>
        <v>210494.95447718073</v>
      </c>
      <c r="F104" s="42">
        <f t="shared" si="7"/>
        <v>1052.1398231901187</v>
      </c>
      <c r="G104" s="43">
        <f t="shared" si="7"/>
        <v>135626.07368631082</v>
      </c>
      <c r="H104" s="42">
        <f t="shared" si="7"/>
        <v>5771.8968264856385</v>
      </c>
      <c r="I104" s="42">
        <f t="shared" si="7"/>
        <v>57210.997096069834</v>
      </c>
      <c r="J104" s="42">
        <f t="shared" si="7"/>
        <v>0</v>
      </c>
      <c r="K104" s="42">
        <f t="shared" si="7"/>
        <v>340.98728214924836</v>
      </c>
      <c r="L104" s="42">
        <f t="shared" si="7"/>
        <v>10.935908947386698</v>
      </c>
      <c r="M104" s="42">
        <f t="shared" si="7"/>
        <v>15877</v>
      </c>
      <c r="N104" s="42">
        <f t="shared" si="7"/>
        <v>0</v>
      </c>
      <c r="O104" s="42">
        <f t="shared" si="7"/>
        <v>680302.1851406222</v>
      </c>
      <c r="P104" s="42">
        <f t="shared" si="7"/>
        <v>15373.145789369471</v>
      </c>
      <c r="Q104" s="42">
        <f>SUM(Q11:Q103)</f>
        <v>283582.95157325047</v>
      </c>
      <c r="R104" s="42">
        <f t="shared" ref="R104:T104" si="8">SUM(R11:R103)</f>
        <v>1052.1398231901187</v>
      </c>
      <c r="S104" s="42">
        <f t="shared" si="8"/>
        <v>396719.2335673715</v>
      </c>
      <c r="T104" s="42">
        <f t="shared" si="8"/>
        <v>14321.005966179357</v>
      </c>
      <c r="U104" s="47"/>
    </row>
    <row r="105" spans="2:21" x14ac:dyDescent="0.25">
      <c r="C105" s="37"/>
      <c r="D105" s="37"/>
      <c r="K105" s="37"/>
      <c r="L105" s="37"/>
      <c r="M105" s="37"/>
      <c r="N105" s="37"/>
      <c r="O105" s="38"/>
      <c r="P105" s="38"/>
      <c r="Q105" s="38"/>
      <c r="R105" s="38"/>
    </row>
  </sheetData>
  <autoFilter ref="C10:T104" xr:uid="{1363DB68-CF74-4F7C-801A-91A991F365F8}"/>
  <mergeCells count="12">
    <mergeCell ref="O9:P9"/>
    <mergeCell ref="Q9:R9"/>
    <mergeCell ref="S9:T9"/>
    <mergeCell ref="B2:I2"/>
    <mergeCell ref="K2:R2"/>
    <mergeCell ref="B9:B10"/>
    <mergeCell ref="C9:D9"/>
    <mergeCell ref="E9:F9"/>
    <mergeCell ref="G9:H9"/>
    <mergeCell ref="I9:J9"/>
    <mergeCell ref="K9:L9"/>
    <mergeCell ref="M9:N9"/>
  </mergeCells>
  <conditionalFormatting sqref="B11:B58 B9">
    <cfRule type="duplicateValues" dxfId="1" priority="2"/>
  </conditionalFormatting>
  <conditionalFormatting sqref="B46:B57">
    <cfRule type="duplicateValues" dxfId="0" priority="1"/>
  </conditionalFormatting>
  <pageMargins left="0.7" right="0.7" top="0.75" bottom="0.75" header="0.3" footer="0.3"/>
  <pageSetup orientation="portrait" r:id="rId1"/>
  <ignoredErrors>
    <ignoredError sqref="I7:R7 E7:H7 C7:D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65A34-DB61-4106-A9D8-F782F4FCC246}">
  <sheetPr>
    <tabColor theme="3" tint="0.749992370372631"/>
  </sheetPr>
  <dimension ref="A1:Y76"/>
  <sheetViews>
    <sheetView zoomScale="98" zoomScaleNormal="98" workbookViewId="0">
      <pane xSplit="3" ySplit="4" topLeftCell="D5" activePane="bottomRight" state="frozen"/>
      <selection activeCell="Y102" sqref="Y102"/>
      <selection pane="topRight" activeCell="Y102" sqref="Y102"/>
      <selection pane="bottomLeft" activeCell="Y102" sqref="Y102"/>
      <selection pane="bottomRight"/>
    </sheetView>
  </sheetViews>
  <sheetFormatPr defaultColWidth="9.140625" defaultRowHeight="15" x14ac:dyDescent="0.25"/>
  <cols>
    <col min="1" max="1" width="12.5703125" style="6" bestFit="1" customWidth="1"/>
    <col min="2" max="2" width="16.85546875" style="5" bestFit="1" customWidth="1"/>
    <col min="3" max="3" width="9.140625" style="6"/>
    <col min="4" max="4" width="15.5703125" style="9" customWidth="1"/>
    <col min="5" max="6" width="12.7109375" style="6" customWidth="1"/>
    <col min="7" max="7" width="14.85546875" style="6" customWidth="1"/>
    <col min="8" max="14" width="12.7109375" style="6" customWidth="1"/>
    <col min="15" max="16384" width="9.140625" style="6"/>
  </cols>
  <sheetData>
    <row r="1" spans="1:25" x14ac:dyDescent="0.25">
      <c r="A1" s="4" t="s">
        <v>18</v>
      </c>
    </row>
    <row r="2" spans="1:25" x14ac:dyDescent="0.25">
      <c r="A2" s="4" t="s">
        <v>19</v>
      </c>
    </row>
    <row r="3" spans="1:25" ht="53.45" customHeight="1" x14ac:dyDescent="0.25">
      <c r="E3" s="9">
        <f>'HFTD v Non-HFTD Breakout'!Q4</f>
        <v>60770.384481282075</v>
      </c>
      <c r="F3" s="9"/>
      <c r="G3" s="17">
        <f>'HFTD v Non-HFTD Breakout'!I4</f>
        <v>553925.4372260985</v>
      </c>
      <c r="I3" s="198" t="s">
        <v>16</v>
      </c>
      <c r="J3" s="198"/>
      <c r="K3" s="198" t="s">
        <v>20</v>
      </c>
      <c r="L3" s="198"/>
      <c r="M3" s="29"/>
      <c r="N3" s="29"/>
      <c r="O3"/>
      <c r="P3"/>
      <c r="Q3"/>
      <c r="R3"/>
      <c r="S3"/>
      <c r="T3"/>
      <c r="U3"/>
      <c r="V3"/>
      <c r="W3"/>
      <c r="X3"/>
      <c r="Y3"/>
    </row>
    <row r="4" spans="1:25" ht="40.9" customHeight="1" x14ac:dyDescent="0.25">
      <c r="A4" s="4" t="s">
        <v>4</v>
      </c>
      <c r="B4" s="7" t="s">
        <v>21</v>
      </c>
      <c r="C4" s="3" t="s">
        <v>22</v>
      </c>
      <c r="D4" s="24" t="s">
        <v>23</v>
      </c>
      <c r="E4" s="29" t="s">
        <v>24</v>
      </c>
      <c r="F4" s="29" t="s">
        <v>16</v>
      </c>
      <c r="G4" s="30" t="s">
        <v>20</v>
      </c>
      <c r="H4" s="30" t="s">
        <v>25</v>
      </c>
      <c r="I4" s="30" t="s">
        <v>26</v>
      </c>
      <c r="J4" s="4" t="s">
        <v>27</v>
      </c>
      <c r="K4" s="30" t="s">
        <v>26</v>
      </c>
      <c r="L4" s="4" t="s">
        <v>27</v>
      </c>
      <c r="M4" s="4"/>
      <c r="N4" s="4"/>
      <c r="O4"/>
      <c r="P4"/>
      <c r="Q4"/>
      <c r="R4"/>
      <c r="S4"/>
      <c r="T4"/>
      <c r="U4"/>
      <c r="V4"/>
      <c r="W4"/>
      <c r="X4"/>
      <c r="Y4"/>
    </row>
    <row r="5" spans="1:25" ht="15" customHeight="1" x14ac:dyDescent="0.25">
      <c r="A5" s="6">
        <v>239</v>
      </c>
      <c r="B5" s="15">
        <v>92806255.460000142</v>
      </c>
      <c r="C5" s="16">
        <f>B5/$B$74</f>
        <v>7.3366471771086156E-2</v>
      </c>
      <c r="D5" s="17">
        <v>14225.102150655101</v>
      </c>
      <c r="E5" s="9">
        <f>$C5*$E$3</f>
        <v>4458.5086975640334</v>
      </c>
      <c r="F5" s="9">
        <f>SUM(D5:E5)</f>
        <v>18683.610848219134</v>
      </c>
      <c r="G5" s="17">
        <f>$C5*$G$3</f>
        <v>40639.554953535109</v>
      </c>
      <c r="H5" s="10">
        <f>G5-F5</f>
        <v>21955.944105315975</v>
      </c>
      <c r="I5" s="10">
        <f>(E5*VLOOKUP(A5,'2019-2024 Actuals'!$B$4:$AN$156,34,FALSE))+D5</f>
        <v>18683.610848219134</v>
      </c>
      <c r="J5" s="10">
        <f>(E5*VLOOKUP(A5,'2019-2024 Actuals'!$B$4:$AN$156,37,FALSE))</f>
        <v>0</v>
      </c>
      <c r="K5" s="10">
        <f>IFERROR(VLOOKUP(A5,'2019-2024 Actuals'!$B$4:$AN$156,34,0),0)*$G5</f>
        <v>40639.554953535109</v>
      </c>
      <c r="L5" s="10">
        <f>IFERROR(VLOOKUP(A5,'2019-2024 Actuals'!$B$4:$AN$156,37,0),0)*$G5</f>
        <v>0</v>
      </c>
      <c r="M5" s="44"/>
      <c r="N5" s="10"/>
      <c r="O5"/>
      <c r="P5"/>
      <c r="Q5"/>
      <c r="R5"/>
      <c r="S5"/>
      <c r="T5"/>
      <c r="U5"/>
      <c r="V5"/>
      <c r="W5"/>
      <c r="X5"/>
      <c r="Y5"/>
    </row>
    <row r="6" spans="1:25" x14ac:dyDescent="0.25">
      <c r="A6" s="6">
        <v>8165</v>
      </c>
      <c r="B6" s="15">
        <v>196587752.25999993</v>
      </c>
      <c r="C6" s="16">
        <f t="shared" ref="C6:C71" si="0">B6/$B$74</f>
        <v>0.15540924159946212</v>
      </c>
      <c r="D6" s="17">
        <v>17885.860471738459</v>
      </c>
      <c r="E6" s="9">
        <f t="shared" ref="E6:E71" si="1">$C6*$E$3</f>
        <v>9444.2793639437696</v>
      </c>
      <c r="F6" s="9">
        <f t="shared" ref="F6:F69" si="2">SUM(D6:E6)</f>
        <v>27330.139835682228</v>
      </c>
      <c r="G6" s="17">
        <f t="shared" ref="G6:G71" si="3">$C6*$G$3</f>
        <v>86085.132101958428</v>
      </c>
      <c r="H6" s="10">
        <f t="shared" ref="H6:H69" si="4">G6-F6</f>
        <v>58754.992266276196</v>
      </c>
      <c r="I6" s="10">
        <f>(E6*VLOOKUP(A6,'2019-2024 Actuals'!$B$4:$AN$156,34,FALSE))+D6</f>
        <v>27330.139835682228</v>
      </c>
      <c r="J6" s="10">
        <f>(E6*VLOOKUP(A6,'2019-2024 Actuals'!$B$4:$AN$156,37,FALSE))</f>
        <v>0</v>
      </c>
      <c r="K6" s="10">
        <f>IFERROR(VLOOKUP(A6,'2019-2024 Actuals'!$B$4:$AN$156,34,0),0)*$G6</f>
        <v>86085.132101958428</v>
      </c>
      <c r="L6" s="10">
        <f>IFERROR(VLOOKUP(A6,'2019-2024 Actuals'!$B$4:$AN$156,37,0),0)*$G6</f>
        <v>0</v>
      </c>
      <c r="M6" s="45"/>
      <c r="N6" s="10"/>
      <c r="O6"/>
      <c r="P6"/>
      <c r="Q6"/>
      <c r="R6"/>
      <c r="S6"/>
      <c r="T6"/>
      <c r="U6"/>
      <c r="V6"/>
      <c r="W6"/>
      <c r="X6"/>
      <c r="Y6"/>
    </row>
    <row r="7" spans="1:25" x14ac:dyDescent="0.25">
      <c r="A7" s="6">
        <v>9132</v>
      </c>
      <c r="B7" s="15">
        <v>3400627.33</v>
      </c>
      <c r="C7" s="16">
        <f t="shared" si="0"/>
        <v>2.6883104783595232E-3</v>
      </c>
      <c r="D7" s="17"/>
      <c r="E7" s="9">
        <f t="shared" si="1"/>
        <v>163.36966137496756</v>
      </c>
      <c r="F7" s="9">
        <f t="shared" si="2"/>
        <v>163.36966137496756</v>
      </c>
      <c r="G7" s="17">
        <f t="shared" si="3"/>
        <v>1489.123557124801</v>
      </c>
      <c r="H7" s="10">
        <f t="shared" si="4"/>
        <v>1325.7538957498334</v>
      </c>
      <c r="I7" s="10">
        <f>(E7*VLOOKUP(A7,'2019-2024 Actuals'!$B$4:$AN$156,34,FALSE))+D7</f>
        <v>163.36966137496756</v>
      </c>
      <c r="J7" s="10">
        <f>(E7*VLOOKUP(A7,'2019-2024 Actuals'!$B$4:$AN$156,37,FALSE))</f>
        <v>0</v>
      </c>
      <c r="K7" s="10">
        <f>IFERROR(VLOOKUP(A7,'2019-2024 Actuals'!$B$4:$AN$156,34,0),0)*$G7</f>
        <v>1489.123557124801</v>
      </c>
      <c r="L7" s="10">
        <f>IFERROR(VLOOKUP(A7,'2019-2024 Actuals'!$B$4:$AN$156,37,0),0)*$G7</f>
        <v>0</v>
      </c>
      <c r="M7" s="45"/>
      <c r="N7" s="10"/>
      <c r="O7"/>
      <c r="P7"/>
      <c r="Q7"/>
      <c r="R7"/>
      <c r="S7"/>
      <c r="T7"/>
      <c r="U7"/>
      <c r="V7"/>
      <c r="W7"/>
      <c r="X7"/>
      <c r="Y7"/>
    </row>
    <row r="8" spans="1:25" x14ac:dyDescent="0.25">
      <c r="A8" s="6">
        <v>9137</v>
      </c>
      <c r="B8" s="15">
        <v>6023688.2400000002</v>
      </c>
      <c r="C8" s="16">
        <f t="shared" si="0"/>
        <v>4.7619285039278425E-3</v>
      </c>
      <c r="D8" s="17"/>
      <c r="E8" s="9">
        <f t="shared" si="1"/>
        <v>289.38422605607133</v>
      </c>
      <c r="F8" s="9">
        <f t="shared" si="2"/>
        <v>289.38422605607133</v>
      </c>
      <c r="G8" s="17">
        <f t="shared" si="3"/>
        <v>2637.7533285776512</v>
      </c>
      <c r="H8" s="10">
        <f t="shared" si="4"/>
        <v>2348.3691025215799</v>
      </c>
      <c r="I8" s="10">
        <f>(E8*VLOOKUP(A8,'2019-2024 Actuals'!$B$4:$AN$156,34,FALSE))+D8</f>
        <v>289.38422605607133</v>
      </c>
      <c r="J8" s="10">
        <f>(E8*VLOOKUP(A8,'2019-2024 Actuals'!$B$4:$AN$156,37,FALSE))</f>
        <v>0</v>
      </c>
      <c r="K8" s="10">
        <f>IFERROR(VLOOKUP(A8,'2019-2024 Actuals'!$B$4:$AN$156,34,0),0)*$G8</f>
        <v>2637.7533285776512</v>
      </c>
      <c r="L8" s="10">
        <f>IFERROR(VLOOKUP(A8,'2019-2024 Actuals'!$B$4:$AN$156,37,0),0)*$G8</f>
        <v>0</v>
      </c>
      <c r="M8" s="45"/>
      <c r="N8" s="10"/>
      <c r="O8"/>
      <c r="P8"/>
      <c r="Q8"/>
      <c r="R8"/>
      <c r="S8"/>
      <c r="T8"/>
      <c r="U8"/>
      <c r="V8"/>
      <c r="W8"/>
      <c r="X8"/>
      <c r="Y8"/>
    </row>
    <row r="9" spans="1:25" x14ac:dyDescent="0.25">
      <c r="A9" s="6">
        <v>10143</v>
      </c>
      <c r="B9" s="15">
        <v>584.68000000000006</v>
      </c>
      <c r="C9" s="16">
        <f t="shared" si="0"/>
        <v>4.622092390486217E-7</v>
      </c>
      <c r="D9" s="17"/>
      <c r="E9" s="9">
        <f t="shared" si="1"/>
        <v>2.8088633167785558E-2</v>
      </c>
      <c r="F9" s="9">
        <f t="shared" si="2"/>
        <v>2.8088633167785558E-2</v>
      </c>
      <c r="G9" s="17">
        <f t="shared" si="3"/>
        <v>0.25602945482995004</v>
      </c>
      <c r="H9" s="10">
        <f t="shared" si="4"/>
        <v>0.22794082166216448</v>
      </c>
      <c r="I9" s="10">
        <f>(E9*VLOOKUP(A9,'2019-2024 Actuals'!$B$4:$AN$156,34,FALSE))+D9</f>
        <v>2.8088633167785558E-2</v>
      </c>
      <c r="J9" s="10">
        <f>(E9*VLOOKUP(A9,'2019-2024 Actuals'!$B$4:$AN$156,37,FALSE))</f>
        <v>0</v>
      </c>
      <c r="K9" s="10">
        <f>IFERROR(VLOOKUP(A9,'2019-2024 Actuals'!$B$4:$AN$156,34,0),0)*$G9</f>
        <v>0.25602945482995004</v>
      </c>
      <c r="L9" s="10">
        <f>IFERROR(VLOOKUP(A9,'2019-2024 Actuals'!$B$4:$AN$156,37,0),0)*$G9</f>
        <v>0</v>
      </c>
      <c r="M9" s="45"/>
      <c r="N9" s="10"/>
      <c r="O9"/>
      <c r="P9"/>
      <c r="Q9"/>
      <c r="R9"/>
      <c r="S9"/>
      <c r="T9"/>
      <c r="U9"/>
      <c r="V9"/>
      <c r="W9"/>
      <c r="X9"/>
      <c r="Y9"/>
    </row>
    <row r="10" spans="1:25" x14ac:dyDescent="0.25">
      <c r="A10" s="6">
        <v>10144</v>
      </c>
      <c r="B10" s="15">
        <v>97535.489999999991</v>
      </c>
      <c r="C10" s="16">
        <f t="shared" si="0"/>
        <v>7.7105091012407545E-5</v>
      </c>
      <c r="D10" s="17"/>
      <c r="E10" s="9">
        <f t="shared" si="1"/>
        <v>4.6857060262882539</v>
      </c>
      <c r="F10" s="9">
        <f t="shared" si="2"/>
        <v>4.6857060262882539</v>
      </c>
      <c r="G10" s="17">
        <f t="shared" si="3"/>
        <v>42.71047125140597</v>
      </c>
      <c r="H10" s="10">
        <f t="shared" si="4"/>
        <v>38.024765225117719</v>
      </c>
      <c r="I10" s="10">
        <f>(E10*VLOOKUP(A10,'2019-2024 Actuals'!$B$4:$AN$156,34,FALSE))+D10</f>
        <v>4.6857060262882539</v>
      </c>
      <c r="J10" s="10">
        <f>(E10*VLOOKUP(A10,'2019-2024 Actuals'!$B$4:$AN$156,37,FALSE))</f>
        <v>0</v>
      </c>
      <c r="K10" s="10">
        <f>IFERROR(VLOOKUP(A10,'2019-2024 Actuals'!$B$4:$AN$156,34,0),0)*$G10</f>
        <v>42.71047125140597</v>
      </c>
      <c r="L10" s="10">
        <f>IFERROR(VLOOKUP(A10,'2019-2024 Actuals'!$B$4:$AN$156,37,0),0)*$G10</f>
        <v>0</v>
      </c>
      <c r="M10" s="45"/>
      <c r="N10" s="10"/>
      <c r="O10"/>
      <c r="P10"/>
      <c r="Q10"/>
      <c r="R10"/>
      <c r="S10"/>
      <c r="T10"/>
      <c r="U10"/>
      <c r="V10"/>
      <c r="W10"/>
      <c r="X10"/>
      <c r="Y10"/>
    </row>
    <row r="11" spans="1:25" x14ac:dyDescent="0.25">
      <c r="A11" s="6">
        <v>10145</v>
      </c>
      <c r="B11" s="15">
        <v>4363958.2299999995</v>
      </c>
      <c r="C11" s="16">
        <f t="shared" si="0"/>
        <v>3.4498560113707835E-3</v>
      </c>
      <c r="D11" s="17"/>
      <c r="E11" s="9">
        <f t="shared" si="1"/>
        <v>209.64907621606474</v>
      </c>
      <c r="F11" s="9">
        <f t="shared" si="2"/>
        <v>209.64907621606474</v>
      </c>
      <c r="G11" s="17">
        <f t="shared" si="3"/>
        <v>1910.9629994656455</v>
      </c>
      <c r="H11" s="10">
        <f t="shared" si="4"/>
        <v>1701.3139232495807</v>
      </c>
      <c r="I11" s="10">
        <f>(E11*VLOOKUP(A11,'2019-2024 Actuals'!$B$4:$AN$156,34,FALSE))+D11</f>
        <v>209.64907621606474</v>
      </c>
      <c r="J11" s="10">
        <f>(E11*VLOOKUP(A11,'2019-2024 Actuals'!$B$4:$AN$156,37,FALSE))</f>
        <v>0</v>
      </c>
      <c r="K11" s="10">
        <f>IFERROR(VLOOKUP(A11,'2019-2024 Actuals'!$B$4:$AN$156,34,0),0)*$G11</f>
        <v>1910.9629994656455</v>
      </c>
      <c r="L11" s="10">
        <f>IFERROR(VLOOKUP(A11,'2019-2024 Actuals'!$B$4:$AN$156,37,0),0)*$G11</f>
        <v>0</v>
      </c>
      <c r="M11" s="45"/>
      <c r="N11" s="10"/>
      <c r="O11"/>
      <c r="P11"/>
      <c r="Q11"/>
      <c r="R11"/>
      <c r="S11"/>
      <c r="T11"/>
      <c r="U11"/>
      <c r="V11"/>
      <c r="W11"/>
      <c r="X11"/>
      <c r="Y11"/>
    </row>
    <row r="12" spans="1:25" x14ac:dyDescent="0.25">
      <c r="A12" s="6">
        <v>10149</v>
      </c>
      <c r="B12" s="15">
        <v>6440142.6400000006</v>
      </c>
      <c r="C12" s="16">
        <f t="shared" si="0"/>
        <v>5.0911497383166549E-3</v>
      </c>
      <c r="D12" s="17"/>
      <c r="E12" s="9">
        <f t="shared" si="1"/>
        <v>309.39112704928175</v>
      </c>
      <c r="F12" s="9">
        <f t="shared" si="2"/>
        <v>309.39112704928175</v>
      </c>
      <c r="G12" s="17">
        <f t="shared" si="3"/>
        <v>2820.11734478059</v>
      </c>
      <c r="H12" s="10">
        <f t="shared" si="4"/>
        <v>2510.7262177313082</v>
      </c>
      <c r="I12" s="10">
        <f>(E12*VLOOKUP(A12,'2019-2024 Actuals'!$B$4:$AN$156,34,FALSE))+D12</f>
        <v>309.39112704928175</v>
      </c>
      <c r="J12" s="10">
        <f>(E12*VLOOKUP(A12,'2019-2024 Actuals'!$B$4:$AN$156,37,FALSE))</f>
        <v>0</v>
      </c>
      <c r="K12" s="10">
        <f>IFERROR(VLOOKUP(A12,'2019-2024 Actuals'!$B$4:$AN$156,34,0),0)*$G12</f>
        <v>2820.11734478059</v>
      </c>
      <c r="L12" s="10">
        <f>IFERROR(VLOOKUP(A12,'2019-2024 Actuals'!$B$4:$AN$156,37,0),0)*$G12</f>
        <v>0</v>
      </c>
      <c r="M12" s="45"/>
      <c r="N12" s="10"/>
      <c r="O12"/>
      <c r="P12"/>
      <c r="Q12"/>
      <c r="R12"/>
      <c r="S12"/>
      <c r="T12"/>
      <c r="U12"/>
      <c r="V12"/>
      <c r="W12"/>
      <c r="X12"/>
      <c r="Y12"/>
    </row>
    <row r="13" spans="1:25" x14ac:dyDescent="0.25">
      <c r="A13" s="6">
        <v>11253</v>
      </c>
      <c r="B13" s="15">
        <v>6282038.3500000034</v>
      </c>
      <c r="C13" s="16">
        <f t="shared" si="0"/>
        <v>4.9661629702191972E-3</v>
      </c>
      <c r="D13" s="17">
        <v>2429.5516370497367</v>
      </c>
      <c r="E13" s="9">
        <f t="shared" si="1"/>
        <v>301.79563309692639</v>
      </c>
      <c r="F13" s="9">
        <f t="shared" si="2"/>
        <v>2731.347270146663</v>
      </c>
      <c r="G13" s="17">
        <f t="shared" si="3"/>
        <v>2750.8839946147286</v>
      </c>
      <c r="H13" s="10">
        <f t="shared" si="4"/>
        <v>19.536724468065586</v>
      </c>
      <c r="I13" s="10">
        <f>(E13*VLOOKUP(A13,'2019-2024 Actuals'!$B$4:$AN$156,34,FALSE))+D13</f>
        <v>2674.6611189264459</v>
      </c>
      <c r="J13" s="10">
        <f>(E13*VLOOKUP(A13,'2019-2024 Actuals'!$B$4:$AN$156,37,FALSE))</f>
        <v>56.686151220217241</v>
      </c>
      <c r="K13" s="10">
        <f>IFERROR(VLOOKUP(A13,'2019-2024 Actuals'!$B$4:$AN$156,34,0),0)*$G13</f>
        <v>2234.1865709050749</v>
      </c>
      <c r="L13" s="10">
        <f>IFERROR(VLOOKUP(A13,'2019-2024 Actuals'!$B$4:$AN$156,37,0),0)*$G13</f>
        <v>516.69742370965366</v>
      </c>
      <c r="M13" s="45"/>
      <c r="N13" s="10"/>
      <c r="O13"/>
      <c r="P13"/>
      <c r="Q13"/>
      <c r="R13"/>
      <c r="S13"/>
      <c r="T13"/>
      <c r="U13"/>
      <c r="V13"/>
      <c r="W13"/>
      <c r="X13"/>
      <c r="Y13"/>
    </row>
    <row r="14" spans="1:25" x14ac:dyDescent="0.25">
      <c r="A14" s="6">
        <v>12137</v>
      </c>
      <c r="B14" s="15">
        <v>1768089.8800000001</v>
      </c>
      <c r="C14" s="16">
        <f t="shared" si="0"/>
        <v>1.3977346206546638E-3</v>
      </c>
      <c r="D14" s="17">
        <v>77.253091235488569</v>
      </c>
      <c r="E14" s="9">
        <f t="shared" si="1"/>
        <v>84.940870299982876</v>
      </c>
      <c r="F14" s="9">
        <f t="shared" si="2"/>
        <v>162.19396153547143</v>
      </c>
      <c r="G14" s="17">
        <f t="shared" si="3"/>
        <v>774.24076087218953</v>
      </c>
      <c r="H14" s="10">
        <f t="shared" si="4"/>
        <v>612.0467993367181</v>
      </c>
      <c r="I14" s="10">
        <f>(E14*VLOOKUP(A14,'2019-2024 Actuals'!$B$4:$AN$156,34,FALSE))+D14</f>
        <v>162.19396153547143</v>
      </c>
      <c r="J14" s="10">
        <f>(E14*VLOOKUP(A14,'2019-2024 Actuals'!$B$4:$AN$156,37,FALSE))</f>
        <v>0</v>
      </c>
      <c r="K14" s="10">
        <f>IFERROR(VLOOKUP(A14,'2019-2024 Actuals'!$B$4:$AN$156,34,0),0)*$G14</f>
        <v>774.24076087218953</v>
      </c>
      <c r="L14" s="10">
        <f>IFERROR(VLOOKUP(A14,'2019-2024 Actuals'!$B$4:$AN$156,37,0),0)*$G14</f>
        <v>0</v>
      </c>
      <c r="M14" s="45"/>
      <c r="N14" s="10"/>
      <c r="O14"/>
      <c r="P14"/>
      <c r="Q14"/>
      <c r="R14"/>
      <c r="S14"/>
      <c r="T14"/>
      <c r="U14"/>
      <c r="V14"/>
      <c r="W14"/>
      <c r="X14"/>
      <c r="Y14"/>
    </row>
    <row r="15" spans="1:25" x14ac:dyDescent="0.25">
      <c r="A15" s="6">
        <v>12144</v>
      </c>
      <c r="B15" s="15">
        <v>677130.25000000012</v>
      </c>
      <c r="C15" s="16">
        <f t="shared" si="0"/>
        <v>5.3529427650903568E-4</v>
      </c>
      <c r="D15" s="17"/>
      <c r="E15" s="9">
        <f t="shared" si="1"/>
        <v>32.530038994083817</v>
      </c>
      <c r="F15" s="9">
        <f t="shared" si="2"/>
        <v>32.530038994083817</v>
      </c>
      <c r="G15" s="17">
        <f t="shared" si="3"/>
        <v>296.51311615989567</v>
      </c>
      <c r="H15" s="10">
        <f t="shared" si="4"/>
        <v>263.98307716581184</v>
      </c>
      <c r="I15" s="10">
        <f>(E15*VLOOKUP(A15,'2019-2024 Actuals'!$B$4:$AN$156,34,FALSE))+D15</f>
        <v>32.530038994083817</v>
      </c>
      <c r="J15" s="10">
        <f>(E15*VLOOKUP(A15,'2019-2024 Actuals'!$B$4:$AN$156,37,FALSE))</f>
        <v>0</v>
      </c>
      <c r="K15" s="10">
        <f>IFERROR(VLOOKUP(A15,'2019-2024 Actuals'!$B$4:$AN$156,34,0),0)*$G15</f>
        <v>296.51311615989567</v>
      </c>
      <c r="L15" s="10">
        <f>IFERROR(VLOOKUP(A15,'2019-2024 Actuals'!$B$4:$AN$156,37,0),0)*$G15</f>
        <v>0</v>
      </c>
      <c r="M15" s="45"/>
      <c r="N15" s="10"/>
      <c r="O15"/>
      <c r="P15"/>
      <c r="Q15"/>
      <c r="R15"/>
      <c r="S15"/>
      <c r="T15"/>
      <c r="U15"/>
      <c r="V15"/>
      <c r="W15"/>
      <c r="X15"/>
      <c r="Y15"/>
    </row>
    <row r="16" spans="1:25" x14ac:dyDescent="0.25">
      <c r="A16" s="6">
        <v>12149</v>
      </c>
      <c r="B16" s="15">
        <v>0</v>
      </c>
      <c r="C16" s="16">
        <v>0</v>
      </c>
      <c r="D16" s="17">
        <v>228</v>
      </c>
      <c r="E16" s="9">
        <v>0</v>
      </c>
      <c r="F16" s="9">
        <f t="shared" si="2"/>
        <v>228</v>
      </c>
      <c r="G16" s="17">
        <v>0</v>
      </c>
      <c r="H16" s="10">
        <f t="shared" si="4"/>
        <v>-228</v>
      </c>
      <c r="I16" s="10">
        <f>(E16*VLOOKUP(A16,'2019-2024 Actuals'!$B$4:$AN$156,34,FALSE))+D16</f>
        <v>228</v>
      </c>
      <c r="J16" s="10">
        <f>(E16*VLOOKUP(A16,'2019-2024 Actuals'!$B$4:$AN$156,37,FALSE))</f>
        <v>0</v>
      </c>
      <c r="K16" s="10">
        <f>IFERROR(VLOOKUP(A16,'2019-2024 Actuals'!$B$4:$AN$156,34,0),0)*$G16</f>
        <v>0</v>
      </c>
      <c r="L16" s="10">
        <f>IFERROR(VLOOKUP(A16,'2019-2024 Actuals'!$B$4:$AN$156,37,0),0)*$G16</f>
        <v>0</v>
      </c>
      <c r="M16" s="45"/>
      <c r="N16" s="10"/>
      <c r="O16"/>
      <c r="P16"/>
      <c r="Q16"/>
      <c r="R16"/>
      <c r="S16"/>
      <c r="T16"/>
      <c r="U16"/>
      <c r="V16"/>
      <c r="W16"/>
      <c r="X16"/>
      <c r="Y16"/>
    </row>
    <row r="17" spans="1:25" x14ac:dyDescent="0.25">
      <c r="A17" s="6">
        <v>12152</v>
      </c>
      <c r="B17" s="15">
        <v>215539.34</v>
      </c>
      <c r="C17" s="16">
        <f t="shared" si="0"/>
        <v>1.7039111022515245E-4</v>
      </c>
      <c r="D17" s="17"/>
      <c r="E17" s="9">
        <f t="shared" si="1"/>
        <v>10.354733280575028</v>
      </c>
      <c r="F17" s="9">
        <f t="shared" si="2"/>
        <v>10.354733280575028</v>
      </c>
      <c r="G17" s="17">
        <f t="shared" si="3"/>
        <v>94.38397023090792</v>
      </c>
      <c r="H17" s="10">
        <f t="shared" si="4"/>
        <v>84.029236950332887</v>
      </c>
      <c r="I17" s="10">
        <f>(E17*VLOOKUP(A17,'2019-2024 Actuals'!$B$4:$AN$156,34,FALSE))+D17</f>
        <v>10.354733280575028</v>
      </c>
      <c r="J17" s="10">
        <f>(E17*VLOOKUP(A17,'2019-2024 Actuals'!$B$4:$AN$156,37,FALSE))</f>
        <v>0</v>
      </c>
      <c r="K17" s="10">
        <f>IFERROR(VLOOKUP(A17,'2019-2024 Actuals'!$B$4:$AN$156,34,0),0)*$G17</f>
        <v>94.38397023090792</v>
      </c>
      <c r="L17" s="10">
        <f>IFERROR(VLOOKUP(A17,'2019-2024 Actuals'!$B$4:$AN$156,37,0),0)*$G17</f>
        <v>0</v>
      </c>
      <c r="M17" s="45"/>
      <c r="N17" s="10"/>
      <c r="O17"/>
      <c r="P17"/>
      <c r="Q17"/>
      <c r="R17"/>
      <c r="S17"/>
      <c r="T17"/>
      <c r="U17"/>
      <c r="V17"/>
      <c r="W17"/>
      <c r="X17"/>
      <c r="Y17"/>
    </row>
    <row r="18" spans="1:25" x14ac:dyDescent="0.25">
      <c r="A18" s="6">
        <v>13247</v>
      </c>
      <c r="B18" s="15">
        <v>174149085.79000005</v>
      </c>
      <c r="C18" s="16">
        <f t="shared" si="0"/>
        <v>0.13767071975099038</v>
      </c>
      <c r="D18" s="17"/>
      <c r="E18" s="9">
        <f t="shared" si="1"/>
        <v>8366.3025710825186</v>
      </c>
      <c r="F18" s="9">
        <f t="shared" si="2"/>
        <v>8366.3025710825186</v>
      </c>
      <c r="G18" s="17">
        <f t="shared" si="3"/>
        <v>76259.313631299025</v>
      </c>
      <c r="H18" s="10">
        <f t="shared" si="4"/>
        <v>67893.011060216508</v>
      </c>
      <c r="I18" s="20">
        <f>E18+D18</f>
        <v>8366.3025710825186</v>
      </c>
      <c r="J18" s="10">
        <v>0</v>
      </c>
      <c r="K18" s="10">
        <f>G18</f>
        <v>76259.313631299025</v>
      </c>
      <c r="L18" s="10">
        <f>IFERROR(VLOOKUP(A18,'2019-2024 Actuals'!$B$4:$AN$156,37,0),0)*$G18</f>
        <v>0</v>
      </c>
      <c r="M18" s="45"/>
      <c r="N18" s="10"/>
      <c r="O18"/>
      <c r="P18"/>
      <c r="Q18"/>
      <c r="R18"/>
      <c r="S18"/>
      <c r="T18"/>
      <c r="U18"/>
      <c r="V18"/>
      <c r="W18"/>
      <c r="X18"/>
      <c r="Y18"/>
    </row>
    <row r="19" spans="1:25" x14ac:dyDescent="0.25">
      <c r="A19" s="6">
        <v>14140</v>
      </c>
      <c r="B19" s="15">
        <v>1316464.3899999999</v>
      </c>
      <c r="C19" s="16">
        <f t="shared" si="0"/>
        <v>1.0407094546358827E-3</v>
      </c>
      <c r="D19" s="17">
        <v>417.52552464360616</v>
      </c>
      <c r="E19" s="9">
        <f t="shared" si="1"/>
        <v>63.244313691527978</v>
      </c>
      <c r="F19" s="9">
        <f t="shared" si="2"/>
        <v>480.76983833513412</v>
      </c>
      <c r="G19" s="17">
        <f t="shared" si="3"/>
        <v>576.47543968451578</v>
      </c>
      <c r="H19" s="10">
        <f t="shared" si="4"/>
        <v>95.705601349381652</v>
      </c>
      <c r="I19" s="10">
        <f>(E19*VLOOKUP(A19,'2019-2024 Actuals'!$B$4:$AN$156,34,FALSE))+D19</f>
        <v>480.76983833513412</v>
      </c>
      <c r="J19" s="10">
        <f>(E19*VLOOKUP(A19,'2019-2024 Actuals'!$B$4:$AN$156,37,FALSE))</f>
        <v>0</v>
      </c>
      <c r="K19" s="10">
        <f>IFERROR(VLOOKUP(A19,'2019-2024 Actuals'!$B$4:$AN$156,34,0),0)*$G19</f>
        <v>576.47543968451578</v>
      </c>
      <c r="L19" s="10">
        <f>IFERROR(VLOOKUP(A19,'2019-2024 Actuals'!$B$4:$AN$156,37,0),0)*$G19</f>
        <v>0</v>
      </c>
      <c r="M19" s="45"/>
      <c r="N19" s="10"/>
      <c r="O19"/>
      <c r="P19"/>
      <c r="Q19"/>
      <c r="R19"/>
      <c r="S19"/>
      <c r="T19"/>
      <c r="U19"/>
      <c r="V19"/>
      <c r="W19"/>
      <c r="X19"/>
      <c r="Y19"/>
    </row>
    <row r="20" spans="1:25" x14ac:dyDescent="0.25">
      <c r="A20" s="6">
        <v>14247</v>
      </c>
      <c r="B20" s="15">
        <v>287272.44999999995</v>
      </c>
      <c r="C20" s="16">
        <f t="shared" si="0"/>
        <v>2.2709855051332897E-4</v>
      </c>
      <c r="D20" s="17"/>
      <c r="E20" s="9">
        <f t="shared" si="1"/>
        <v>13.80086622983686</v>
      </c>
      <c r="F20" s="9">
        <f t="shared" si="2"/>
        <v>13.80086622983686</v>
      </c>
      <c r="G20" s="17">
        <f t="shared" si="3"/>
        <v>125.79566388650896</v>
      </c>
      <c r="H20" s="10">
        <f t="shared" si="4"/>
        <v>111.99479765667211</v>
      </c>
      <c r="I20" s="20">
        <f>E20+D20</f>
        <v>13.80086622983686</v>
      </c>
      <c r="J20" s="10">
        <v>0</v>
      </c>
      <c r="K20" s="10">
        <f>G20</f>
        <v>125.79566388650896</v>
      </c>
      <c r="L20" s="10">
        <f>IFERROR(VLOOKUP(A20,'2019-2024 Actuals'!$B$4:$AN$156,37,0),0)*$G20</f>
        <v>0</v>
      </c>
      <c r="M20" s="45"/>
      <c r="N20" s="10"/>
      <c r="O20"/>
      <c r="P20"/>
      <c r="Q20"/>
      <c r="R20"/>
      <c r="S20"/>
      <c r="T20"/>
      <c r="U20"/>
      <c r="V20"/>
      <c r="W20"/>
      <c r="X20"/>
      <c r="Y20"/>
    </row>
    <row r="21" spans="1:25" x14ac:dyDescent="0.25">
      <c r="A21" s="6">
        <v>15259</v>
      </c>
      <c r="B21" s="15">
        <v>23577061.530000005</v>
      </c>
      <c r="C21" s="16">
        <f t="shared" si="0"/>
        <v>1.8638461498227805E-2</v>
      </c>
      <c r="D21" s="17">
        <v>14589.154719653785</v>
      </c>
      <c r="E21" s="9">
        <f t="shared" si="1"/>
        <v>1132.6664713868765</v>
      </c>
      <c r="F21" s="9">
        <f t="shared" si="2"/>
        <v>15721.821191040661</v>
      </c>
      <c r="G21" s="17">
        <f t="shared" si="3"/>
        <v>10324.317934627639</v>
      </c>
      <c r="H21" s="10">
        <f t="shared" si="4"/>
        <v>-5397.5032564130215</v>
      </c>
      <c r="I21" s="10">
        <f>(E21*VLOOKUP(A21,'2019-2024 Actuals'!$B$4:$AN$156,34,FALSE))+D21</f>
        <v>15721.821191040661</v>
      </c>
      <c r="J21" s="10">
        <f>(E21*VLOOKUP(A21,'2019-2024 Actuals'!$B$4:$AN$156,37,FALSE))</f>
        <v>0</v>
      </c>
      <c r="K21" s="10">
        <f>IFERROR(VLOOKUP(A21,'2019-2024 Actuals'!$B$4:$AN$156,34,0),0)*$G21</f>
        <v>10324.317934627639</v>
      </c>
      <c r="L21" s="10">
        <f>IFERROR(VLOOKUP(A21,'2019-2024 Actuals'!$B$4:$AN$156,37,0),0)*$G21</f>
        <v>0</v>
      </c>
      <c r="M21" s="45"/>
      <c r="N21" s="10"/>
      <c r="O21"/>
      <c r="P21"/>
      <c r="Q21"/>
      <c r="R21"/>
      <c r="S21"/>
      <c r="T21"/>
      <c r="U21"/>
      <c r="V21"/>
      <c r="W21"/>
      <c r="X21"/>
      <c r="Y21"/>
    </row>
    <row r="22" spans="1:25" x14ac:dyDescent="0.25">
      <c r="A22" s="6">
        <v>16150</v>
      </c>
      <c r="B22" s="15">
        <v>85857.63</v>
      </c>
      <c r="C22" s="16">
        <f t="shared" si="0"/>
        <v>6.7873349231747476E-5</v>
      </c>
      <c r="D22" s="17"/>
      <c r="E22" s="9">
        <f t="shared" si="1"/>
        <v>4.1246895288456251</v>
      </c>
      <c r="F22" s="9">
        <f t="shared" si="2"/>
        <v>4.1246895288456251</v>
      </c>
      <c r="G22" s="17">
        <f t="shared" si="3"/>
        <v>37.596774649195396</v>
      </c>
      <c r="H22" s="10">
        <f t="shared" si="4"/>
        <v>33.472085120349774</v>
      </c>
      <c r="I22" s="10">
        <f>(E22*VLOOKUP(A22,'2019-2024 Actuals'!$B$4:$AN$156,34,FALSE))+D22</f>
        <v>4.1246895288456251</v>
      </c>
      <c r="J22" s="10">
        <f>(E22*VLOOKUP(A22,'2019-2024 Actuals'!$B$4:$AN$156,37,FALSE))</f>
        <v>0</v>
      </c>
      <c r="K22" s="10">
        <f>IFERROR(VLOOKUP(A22,'2019-2024 Actuals'!$B$4:$AN$156,34,0),0)*$G22</f>
        <v>37.596774649195396</v>
      </c>
      <c r="L22" s="10">
        <f>IFERROR(VLOOKUP(A22,'2019-2024 Actuals'!$B$4:$AN$156,37,0),0)*$G22</f>
        <v>0</v>
      </c>
      <c r="M22" s="45"/>
      <c r="N22" s="10"/>
    </row>
    <row r="23" spans="1:25" x14ac:dyDescent="0.25">
      <c r="A23" s="6">
        <v>16245</v>
      </c>
      <c r="B23" s="15">
        <v>21845.590000000004</v>
      </c>
      <c r="C23" s="16">
        <f t="shared" si="0"/>
        <v>1.726967491699422E-5</v>
      </c>
      <c r="D23" s="17"/>
      <c r="E23" s="9">
        <f t="shared" si="1"/>
        <v>1.0494847845724919</v>
      </c>
      <c r="F23" s="9">
        <f t="shared" si="2"/>
        <v>1.0494847845724919</v>
      </c>
      <c r="G23" s="17">
        <f t="shared" si="3"/>
        <v>9.5661122291486098</v>
      </c>
      <c r="H23" s="10">
        <f t="shared" si="4"/>
        <v>8.5166274445761179</v>
      </c>
      <c r="I23" s="10">
        <f>(E23*VLOOKUP(A23,'2019-2024 Actuals'!$B$4:$AN$156,34,FALSE))+D23</f>
        <v>1.0494847845724919</v>
      </c>
      <c r="J23" s="10">
        <f>(E23*VLOOKUP(A23,'2019-2024 Actuals'!$B$4:$AN$156,37,FALSE))</f>
        <v>0</v>
      </c>
      <c r="K23" s="10">
        <f>IFERROR(VLOOKUP(A23,'2019-2024 Actuals'!$B$4:$AN$156,34,0),0)*$G23</f>
        <v>9.5661122291486098</v>
      </c>
      <c r="L23" s="10">
        <f>IFERROR(VLOOKUP(A23,'2019-2024 Actuals'!$B$4:$AN$156,37,0),0)*$G23</f>
        <v>0</v>
      </c>
      <c r="M23" s="45"/>
      <c r="N23" s="10"/>
    </row>
    <row r="24" spans="1:25" x14ac:dyDescent="0.25">
      <c r="A24" s="6">
        <v>17254</v>
      </c>
      <c r="B24" s="15">
        <v>66918183.620000012</v>
      </c>
      <c r="C24" s="16">
        <f t="shared" si="0"/>
        <v>5.2901078760204119E-2</v>
      </c>
      <c r="D24" s="17"/>
      <c r="E24" s="9">
        <f t="shared" si="1"/>
        <v>3214.818895732189</v>
      </c>
      <c r="F24" s="9">
        <f t="shared" si="2"/>
        <v>3214.818895732189</v>
      </c>
      <c r="G24" s="17">
        <f t="shared" si="3"/>
        <v>29303.25318197834</v>
      </c>
      <c r="H24" s="10">
        <f t="shared" si="4"/>
        <v>26088.434286246149</v>
      </c>
      <c r="I24" s="20">
        <f>E24+D24</f>
        <v>3214.818895732189</v>
      </c>
      <c r="J24" s="10">
        <v>0</v>
      </c>
      <c r="K24" s="10">
        <f>G24</f>
        <v>29303.25318197834</v>
      </c>
      <c r="L24" s="10">
        <f>IFERROR(VLOOKUP(A24,'2019-2024 Actuals'!$B$4:$AN$156,37,0),0)*$G24</f>
        <v>0</v>
      </c>
      <c r="M24" s="45"/>
      <c r="N24" s="10"/>
    </row>
    <row r="25" spans="1:25" x14ac:dyDescent="0.25">
      <c r="A25" s="6">
        <v>17268</v>
      </c>
      <c r="B25" s="15">
        <v>5511751.4100000001</v>
      </c>
      <c r="C25" s="16">
        <f t="shared" si="0"/>
        <v>4.3572251916283566E-3</v>
      </c>
      <c r="D25" s="17"/>
      <c r="E25" s="9">
        <f t="shared" si="1"/>
        <v>264.79025016678321</v>
      </c>
      <c r="F25" s="9">
        <f t="shared" si="2"/>
        <v>264.79025016678321</v>
      </c>
      <c r="G25" s="17">
        <f t="shared" si="3"/>
        <v>2413.5778693653083</v>
      </c>
      <c r="H25" s="10">
        <f t="shared" si="4"/>
        <v>2148.7876191985251</v>
      </c>
      <c r="I25" s="20">
        <f>E25+D25</f>
        <v>264.79025016678321</v>
      </c>
      <c r="J25" s="10">
        <v>0</v>
      </c>
      <c r="K25" s="10">
        <f>G25</f>
        <v>2413.5778693653083</v>
      </c>
      <c r="L25" s="10">
        <f>IFERROR(VLOOKUP(A25,'2019-2024 Actuals'!$B$4:$AN$156,37,0),0)*$G25</f>
        <v>0</v>
      </c>
      <c r="M25" s="45"/>
      <c r="N25" s="10"/>
    </row>
    <row r="26" spans="1:25" x14ac:dyDescent="0.25">
      <c r="A26" s="123">
        <v>19134</v>
      </c>
      <c r="B26" s="18">
        <v>16904960.870000001</v>
      </c>
      <c r="C26" s="16">
        <f t="shared" si="0"/>
        <v>1.3363941129967548E-2</v>
      </c>
      <c r="D26" s="17">
        <v>255.3742546620081</v>
      </c>
      <c r="E26" s="9">
        <f t="shared" si="1"/>
        <v>812.13184065334713</v>
      </c>
      <c r="F26" s="9">
        <f t="shared" si="2"/>
        <v>1067.5060953153552</v>
      </c>
      <c r="G26" s="17">
        <f t="shared" si="3"/>
        <v>7402.626933481115</v>
      </c>
      <c r="H26" s="10">
        <f t="shared" si="4"/>
        <v>6335.1208381657598</v>
      </c>
      <c r="I26" s="10">
        <f>(E26*VLOOKUP(A26,'2019-2024 Actuals'!$B$4:$AN$156,34,FALSE))+D26</f>
        <v>1010.1002392298716</v>
      </c>
      <c r="J26" s="10">
        <f>(E26*VLOOKUP(A26,'2019-2024 Actuals'!$B$4:$AN$156,37,FALSE))</f>
        <v>57.405856085483563</v>
      </c>
      <c r="K26" s="10">
        <f>IFERROR(VLOOKUP(A26,'2019-2024 Actuals'!$B$4:$AN$156,34,0),0)*$G26</f>
        <v>6879.3693598634209</v>
      </c>
      <c r="L26" s="10">
        <f>IFERROR(VLOOKUP(A26,'2019-2024 Actuals'!$B$4:$AN$156,37,0),0)*$G26</f>
        <v>523.25757361769308</v>
      </c>
      <c r="M26" s="45"/>
      <c r="N26" s="10"/>
    </row>
    <row r="27" spans="1:25" x14ac:dyDescent="0.25">
      <c r="A27" s="6">
        <v>19242</v>
      </c>
      <c r="B27" s="15">
        <v>27667567.890000001</v>
      </c>
      <c r="C27" s="16">
        <f t="shared" si="0"/>
        <v>2.1872144593218477E-2</v>
      </c>
      <c r="D27" s="17"/>
      <c r="E27" s="9">
        <f t="shared" si="1"/>
        <v>1329.1786363600818</v>
      </c>
      <c r="F27" s="9">
        <f t="shared" si="2"/>
        <v>1329.1786363600818</v>
      </c>
      <c r="G27" s="17">
        <f t="shared" si="3"/>
        <v>12115.537256870992</v>
      </c>
      <c r="H27" s="10">
        <f t="shared" si="4"/>
        <v>10786.35862051091</v>
      </c>
      <c r="I27" s="10">
        <f>(E27*VLOOKUP(A27,'2019-2024 Actuals'!$B$4:$AN$156,34,FALSE))+D27</f>
        <v>1327.6805187892571</v>
      </c>
      <c r="J27" s="10">
        <f>(E27*VLOOKUP(A27,'2019-2024 Actuals'!$B$4:$AN$156,37,FALSE))</f>
        <v>1.4981175708245122</v>
      </c>
      <c r="K27" s="10">
        <f>IFERROR(VLOOKUP(A27,'2019-2024 Actuals'!$B$4:$AN$156,34,0),0)*$G27</f>
        <v>12101.88183182278</v>
      </c>
      <c r="L27" s="10">
        <f>IFERROR(VLOOKUP(A27,'2019-2024 Actuals'!$B$4:$AN$156,37,0),0)*$G27</f>
        <v>13.655425048210279</v>
      </c>
      <c r="M27" s="45"/>
      <c r="N27" s="10"/>
    </row>
    <row r="28" spans="1:25" x14ac:dyDescent="0.25">
      <c r="A28" s="6">
        <v>19245</v>
      </c>
      <c r="B28" s="15">
        <v>20476654.090000007</v>
      </c>
      <c r="C28" s="16">
        <f t="shared" si="0"/>
        <v>1.6187484957926986E-2</v>
      </c>
      <c r="D28" s="17"/>
      <c r="E28" s="9">
        <f t="shared" si="1"/>
        <v>983.71968467819318</v>
      </c>
      <c r="F28" s="9">
        <f t="shared" si="2"/>
        <v>983.71968467819318</v>
      </c>
      <c r="G28" s="17">
        <f t="shared" si="3"/>
        <v>8966.6596829105983</v>
      </c>
      <c r="H28" s="10">
        <f t="shared" si="4"/>
        <v>7982.9399982324048</v>
      </c>
      <c r="I28" s="10">
        <f>(E28*VLOOKUP(A28,'2019-2024 Actuals'!$B$4:$AN$156,34,FALSE))+D28</f>
        <v>794.56356843766116</v>
      </c>
      <c r="J28" s="10">
        <f>(E28*VLOOKUP(A28,'2019-2024 Actuals'!$B$4:$AN$156,37,FALSE))</f>
        <v>189.15611624053204</v>
      </c>
      <c r="K28" s="10">
        <f>IFERROR(VLOOKUP(A28,'2019-2024 Actuals'!$B$4:$AN$156,34,0),0)*$G28</f>
        <v>7242.4911543273993</v>
      </c>
      <c r="L28" s="10">
        <f>IFERROR(VLOOKUP(A28,'2019-2024 Actuals'!$B$4:$AN$156,37,0),0)*$G28</f>
        <v>1724.1685285831995</v>
      </c>
      <c r="M28" s="45"/>
      <c r="N28" s="10"/>
    </row>
    <row r="29" spans="1:25" x14ac:dyDescent="0.25">
      <c r="A29" s="6">
        <v>19246</v>
      </c>
      <c r="B29" s="15">
        <v>193347115.03000003</v>
      </c>
      <c r="C29" s="16">
        <f t="shared" si="0"/>
        <v>0.15284740868554189</v>
      </c>
      <c r="D29" s="17"/>
      <c r="E29" s="9">
        <f t="shared" si="1"/>
        <v>9288.5957927880336</v>
      </c>
      <c r="F29" s="9">
        <f t="shared" si="2"/>
        <v>9288.5957927880336</v>
      </c>
      <c r="G29" s="17">
        <f t="shared" si="3"/>
        <v>84666.067685014961</v>
      </c>
      <c r="H29" s="10">
        <f t="shared" si="4"/>
        <v>75377.471892226924</v>
      </c>
      <c r="I29" s="10">
        <f>(E29*VLOOKUP(A29,'2019-2024 Actuals'!$B$4:$AN$156,34,FALSE))+D29</f>
        <v>9194.8884567477344</v>
      </c>
      <c r="J29" s="10">
        <f>(E29*VLOOKUP(A29,'2019-2024 Actuals'!$B$4:$AN$156,37,FALSE))</f>
        <v>93.707336040299452</v>
      </c>
      <c r="K29" s="10">
        <f>IFERROR(VLOOKUP(A29,'2019-2024 Actuals'!$B$4:$AN$156,34,0),0)*$G29</f>
        <v>83811.920100949501</v>
      </c>
      <c r="L29" s="10">
        <f>IFERROR(VLOOKUP(A29,'2019-2024 Actuals'!$B$4:$AN$156,37,0),0)*$G29</f>
        <v>854.14758406545354</v>
      </c>
      <c r="M29" s="45"/>
      <c r="N29" s="10"/>
    </row>
    <row r="30" spans="1:25" x14ac:dyDescent="0.25">
      <c r="A30" s="6">
        <v>19247</v>
      </c>
      <c r="B30" s="15">
        <v>3319349.2300000004</v>
      </c>
      <c r="C30" s="16">
        <f t="shared" si="0"/>
        <v>2.6240574018863796E-3</v>
      </c>
      <c r="D30" s="17">
        <v>736.74174105404268</v>
      </c>
      <c r="E30" s="9">
        <f t="shared" si="1"/>
        <v>159.46497721358941</v>
      </c>
      <c r="F30" s="9">
        <f t="shared" si="2"/>
        <v>896.20671826763214</v>
      </c>
      <c r="G30" s="17">
        <f t="shared" si="3"/>
        <v>1453.532143646293</v>
      </c>
      <c r="H30" s="10">
        <f t="shared" si="4"/>
        <v>557.32542537866084</v>
      </c>
      <c r="I30" s="10">
        <f>(E30*VLOOKUP(A30,'2019-2024 Actuals'!$B$4:$AN$156,34,FALSE))+D30</f>
        <v>896.20671826763214</v>
      </c>
      <c r="J30" s="10">
        <f>(E30*VLOOKUP(A30,'2019-2024 Actuals'!$B$4:$AN$156,37,FALSE))</f>
        <v>0</v>
      </c>
      <c r="K30" s="10">
        <f>IFERROR(VLOOKUP(A30,'2019-2024 Actuals'!$B$4:$AN$156,34,0),0)*$G30</f>
        <v>1453.532143646293</v>
      </c>
      <c r="L30" s="10">
        <f>IFERROR(VLOOKUP(A30,'2019-2024 Actuals'!$B$4:$AN$156,37,0),0)*$G30</f>
        <v>0</v>
      </c>
      <c r="M30" s="45"/>
      <c r="N30" s="10"/>
    </row>
    <row r="31" spans="1:25" x14ac:dyDescent="0.25">
      <c r="A31" s="6">
        <v>19248</v>
      </c>
      <c r="B31" s="15">
        <v>5380694.7999999989</v>
      </c>
      <c r="C31" s="16">
        <f t="shared" si="0"/>
        <v>4.2536205258617964E-3</v>
      </c>
      <c r="D31" s="17"/>
      <c r="E31" s="9">
        <f t="shared" si="1"/>
        <v>258.49415479409464</v>
      </c>
      <c r="F31" s="9">
        <f t="shared" si="2"/>
        <v>258.49415479409464</v>
      </c>
      <c r="G31" s="17">
        <f t="shared" si="3"/>
        <v>2356.1886095819027</v>
      </c>
      <c r="H31" s="10">
        <f t="shared" si="4"/>
        <v>2097.6944547878079</v>
      </c>
      <c r="I31" s="10">
        <f>(E31*VLOOKUP(A31,'2019-2024 Actuals'!$B$4:$AN$156,34,FALSE))+D31</f>
        <v>258.49415479409464</v>
      </c>
      <c r="J31" s="10">
        <f>(E31*VLOOKUP(A31,'2019-2024 Actuals'!$B$4:$AN$156,37,FALSE))</f>
        <v>0</v>
      </c>
      <c r="K31" s="10">
        <f>IFERROR(VLOOKUP(A31,'2019-2024 Actuals'!$B$4:$AN$156,34,0),0)*$G31</f>
        <v>2356.1886095819027</v>
      </c>
      <c r="L31" s="10">
        <f>IFERROR(VLOOKUP(A31,'2019-2024 Actuals'!$B$4:$AN$156,37,0),0)*$G31</f>
        <v>0</v>
      </c>
      <c r="M31" s="45"/>
      <c r="N31" s="10"/>
    </row>
    <row r="32" spans="1:25" x14ac:dyDescent="0.25">
      <c r="A32" s="6">
        <v>19249</v>
      </c>
      <c r="B32" s="15">
        <v>17580664.449999999</v>
      </c>
      <c r="C32" s="16">
        <f t="shared" si="0"/>
        <v>1.3898107575774192E-2</v>
      </c>
      <c r="D32" s="17"/>
      <c r="E32" s="9">
        <f t="shared" si="1"/>
        <v>844.59334094201677</v>
      </c>
      <c r="F32" s="9">
        <f t="shared" si="2"/>
        <v>844.59334094201677</v>
      </c>
      <c r="G32" s="17">
        <f t="shared" si="3"/>
        <v>7698.5153155260714</v>
      </c>
      <c r="H32" s="10">
        <f t="shared" si="4"/>
        <v>6853.9219745840546</v>
      </c>
      <c r="I32" s="10">
        <f>(E32*VLOOKUP(A32,'2019-2024 Actuals'!$B$4:$AN$156,34,FALSE))+D32</f>
        <v>769.0199585027367</v>
      </c>
      <c r="J32" s="10">
        <f>(E32*VLOOKUP(A32,'2019-2024 Actuals'!$B$4:$AN$156,37,FALSE))</f>
        <v>75.573382439280152</v>
      </c>
      <c r="K32" s="10">
        <f>IFERROR(VLOOKUP(A32,'2019-2024 Actuals'!$B$4:$AN$156,34,0),0)*$G32</f>
        <v>7009.659727929331</v>
      </c>
      <c r="L32" s="10">
        <f>IFERROR(VLOOKUP(A32,'2019-2024 Actuals'!$B$4:$AN$156,37,0),0)*$G32</f>
        <v>688.85558759674075</v>
      </c>
      <c r="M32" s="45"/>
      <c r="N32" s="10"/>
    </row>
    <row r="33" spans="1:15" x14ac:dyDescent="0.25">
      <c r="A33" s="123">
        <v>19250</v>
      </c>
      <c r="B33" s="18">
        <v>1001799.1599999991</v>
      </c>
      <c r="C33" s="16">
        <f t="shared" si="0"/>
        <v>7.9195598861453778E-4</v>
      </c>
      <c r="D33" s="17"/>
      <c r="E33" s="9">
        <f t="shared" si="1"/>
        <v>48.12746992035931</v>
      </c>
      <c r="F33" s="9">
        <f t="shared" si="2"/>
        <v>48.12746992035931</v>
      </c>
      <c r="G33" s="17">
        <f t="shared" si="3"/>
        <v>438.68456725713492</v>
      </c>
      <c r="H33" s="10">
        <f t="shared" si="4"/>
        <v>390.5570973367756</v>
      </c>
      <c r="I33" s="10">
        <f>(E33*VLOOKUP(A33,'2019-2024 Actuals'!$B$4:$AN$156,34,FALSE))+D33</f>
        <v>48.12746992035931</v>
      </c>
      <c r="J33" s="10">
        <f>(E33*VLOOKUP(A33,'2019-2024 Actuals'!$B$4:$AN$156,37,FALSE))</f>
        <v>0</v>
      </c>
      <c r="K33" s="10">
        <f>IFERROR(VLOOKUP(A33,'2019-2024 Actuals'!$B$4:$AN$156,34,0),0)*$G33</f>
        <v>438.68456725713492</v>
      </c>
      <c r="L33" s="10">
        <f>IFERROR(VLOOKUP(A33,'2019-2024 Actuals'!$B$4:$AN$156,37,0),0)*$G33</f>
        <v>0</v>
      </c>
      <c r="M33" s="45"/>
      <c r="N33" s="10"/>
    </row>
    <row r="34" spans="1:15" x14ac:dyDescent="0.25">
      <c r="A34" s="123">
        <v>19780</v>
      </c>
      <c r="B34" s="18">
        <v>0</v>
      </c>
      <c r="C34" s="16">
        <f t="shared" si="0"/>
        <v>0</v>
      </c>
      <c r="D34" s="17">
        <v>997</v>
      </c>
      <c r="E34" s="9">
        <f t="shared" si="1"/>
        <v>0</v>
      </c>
      <c r="F34" s="9">
        <f t="shared" si="2"/>
        <v>997</v>
      </c>
      <c r="G34" s="17">
        <f t="shared" si="3"/>
        <v>0</v>
      </c>
      <c r="H34" s="10">
        <f t="shared" si="4"/>
        <v>-997</v>
      </c>
      <c r="I34" s="10">
        <f>(E34*VLOOKUP(A34,'2019-2024 Actuals'!$B$4:$AN$156,34,FALSE))+D34</f>
        <v>997</v>
      </c>
      <c r="J34" s="10">
        <f>(E34*VLOOKUP(A34,'2019-2024 Actuals'!$B$4:$AN$156,37,FALSE))</f>
        <v>0</v>
      </c>
      <c r="K34" s="10">
        <f>IFERROR(VLOOKUP(A34,'2019-2024 Actuals'!$B$4:$AN$156,34,0),0)*$G34</f>
        <v>0</v>
      </c>
      <c r="L34" s="10">
        <f>IFERROR(VLOOKUP(A34,'2019-2024 Actuals'!$B$4:$AN$156,37,0),0)*$G34</f>
        <v>0</v>
      </c>
      <c r="M34" s="45"/>
      <c r="N34" s="10"/>
    </row>
    <row r="35" spans="1:15" x14ac:dyDescent="0.25">
      <c r="A35" s="123">
        <v>19872</v>
      </c>
      <c r="B35" s="18">
        <v>572824.97999999986</v>
      </c>
      <c r="C35" s="16">
        <f t="shared" si="0"/>
        <v>4.5283744631908368E-4</v>
      </c>
      <c r="D35" s="17"/>
      <c r="E35" s="9">
        <f t="shared" si="1"/>
        <v>27.519105720332647</v>
      </c>
      <c r="F35" s="9">
        <f t="shared" si="2"/>
        <v>27.519105720332647</v>
      </c>
      <c r="G35" s="17">
        <f t="shared" si="3"/>
        <v>250.83818044464834</v>
      </c>
      <c r="H35" s="10">
        <f t="shared" si="4"/>
        <v>223.3190747243157</v>
      </c>
      <c r="I35" s="10">
        <f>(E35*VLOOKUP(A35,'2019-2024 Actuals'!$B$4:$AN$156,34,FALSE))+D35</f>
        <v>25.573906993347958</v>
      </c>
      <c r="J35" s="10">
        <f>(E35*VLOOKUP(A35,'2019-2024 Actuals'!$B$4:$AN$156,37,FALSE))</f>
        <v>1.9451987269846893</v>
      </c>
      <c r="K35" s="10">
        <f>IFERROR(VLOOKUP(A35,'2019-2024 Actuals'!$B$4:$AN$156,34,0),0)*$G35</f>
        <v>233.10758577203237</v>
      </c>
      <c r="L35" s="10">
        <f>IFERROR(VLOOKUP(A35,'2019-2024 Actuals'!$B$4:$AN$156,37,0),0)*$G35</f>
        <v>17.730594672615972</v>
      </c>
      <c r="M35" s="45"/>
      <c r="N35" s="10"/>
    </row>
    <row r="36" spans="1:15" x14ac:dyDescent="0.25">
      <c r="A36" s="6">
        <v>19873</v>
      </c>
      <c r="B36" s="15">
        <v>49251772.890000001</v>
      </c>
      <c r="C36" s="16">
        <f t="shared" si="0"/>
        <v>3.8935185861124773E-2</v>
      </c>
      <c r="D36" s="17">
        <v>19306.354870437935</v>
      </c>
      <c r="E36" s="9">
        <f t="shared" si="1"/>
        <v>2366.1062146307304</v>
      </c>
      <c r="F36" s="9">
        <f t="shared" si="2"/>
        <v>21672.461085068666</v>
      </c>
      <c r="G36" s="17">
        <f t="shared" si="3"/>
        <v>21567.189851602947</v>
      </c>
      <c r="H36" s="10">
        <f t="shared" si="4"/>
        <v>-105.27123346571898</v>
      </c>
      <c r="I36" s="10">
        <f>(E36*VLOOKUP(A36,'2019-2024 Actuals'!$B$4:$AN$156,34,FALSE))+D36</f>
        <v>21505.21194393071</v>
      </c>
      <c r="J36" s="10">
        <f>(E36*VLOOKUP(A36,'2019-2024 Actuals'!$B$4:$AN$156,37,FALSE))</f>
        <v>167.2491411379564</v>
      </c>
      <c r="K36" s="10">
        <f>IFERROR(VLOOKUP(A36,'2019-2024 Actuals'!$B$4:$AN$156,34,0),0)*$G36</f>
        <v>20042.704620493918</v>
      </c>
      <c r="L36" s="10">
        <f>IFERROR(VLOOKUP(A36,'2019-2024 Actuals'!$B$4:$AN$156,37,0),0)*$G36</f>
        <v>1524.4852311090303</v>
      </c>
      <c r="M36" s="45"/>
      <c r="N36" s="10"/>
    </row>
    <row r="37" spans="1:15" x14ac:dyDescent="0.25">
      <c r="A37" s="123">
        <v>20127</v>
      </c>
      <c r="B37" s="18">
        <v>2190435.2500000005</v>
      </c>
      <c r="C37" s="16">
        <f t="shared" si="0"/>
        <v>1.7316128653071382E-3</v>
      </c>
      <c r="D37" s="17"/>
      <c r="E37" s="9">
        <f t="shared" si="1"/>
        <v>105.2307795974493</v>
      </c>
      <c r="F37" s="9">
        <f t="shared" si="2"/>
        <v>105.2307795974493</v>
      </c>
      <c r="G37" s="17">
        <f t="shared" si="3"/>
        <v>959.1844135215938</v>
      </c>
      <c r="H37" s="10">
        <f t="shared" si="4"/>
        <v>853.95363392414447</v>
      </c>
      <c r="I37" s="10">
        <f>(E37*VLOOKUP(A37,'2019-2024 Actuals'!$B$4:$AN$156,34,FALSE))+D37</f>
        <v>105.2307795974493</v>
      </c>
      <c r="J37" s="10">
        <f>(E37*VLOOKUP(A37,'2019-2024 Actuals'!$B$4:$AN$156,37,FALSE))</f>
        <v>0</v>
      </c>
      <c r="K37" s="10">
        <f>IFERROR(VLOOKUP(A37,'2019-2024 Actuals'!$B$4:$AN$156,34,0),0)*$G37</f>
        <v>959.1844135215938</v>
      </c>
      <c r="L37" s="10">
        <f>IFERROR(VLOOKUP(A37,'2019-2024 Actuals'!$B$4:$AN$156,37,0),0)*$G37</f>
        <v>0</v>
      </c>
      <c r="M37" s="45"/>
      <c r="N37" s="10"/>
    </row>
    <row r="38" spans="1:15" x14ac:dyDescent="0.25">
      <c r="A38" s="6">
        <v>20150</v>
      </c>
      <c r="B38" s="15">
        <v>1547179.4999999998</v>
      </c>
      <c r="C38" s="16">
        <f t="shared" si="0"/>
        <v>1.2230975223483389E-3</v>
      </c>
      <c r="D38" s="17"/>
      <c r="E38" s="9">
        <f t="shared" si="1"/>
        <v>74.328106691212042</v>
      </c>
      <c r="F38" s="9">
        <f t="shared" si="2"/>
        <v>74.328106691212042</v>
      </c>
      <c r="G38" s="17">
        <f t="shared" si="3"/>
        <v>677.50482983696133</v>
      </c>
      <c r="H38" s="10">
        <f t="shared" si="4"/>
        <v>603.17672314574929</v>
      </c>
      <c r="I38" s="20">
        <f>E38+D38</f>
        <v>74.328106691212042</v>
      </c>
      <c r="J38" s="10">
        <v>0</v>
      </c>
      <c r="K38" s="10">
        <f>G38</f>
        <v>677.50482983696133</v>
      </c>
      <c r="L38" s="10">
        <f>IFERROR(VLOOKUP(A38,'2019-2024 Actuals'!$B$4:$AN$156,37,0),0)*$G38</f>
        <v>0</v>
      </c>
      <c r="M38" s="45"/>
      <c r="N38" s="10"/>
    </row>
    <row r="39" spans="1:15" x14ac:dyDescent="0.25">
      <c r="A39" s="6">
        <v>20155</v>
      </c>
      <c r="B39" s="15">
        <v>137812.25</v>
      </c>
      <c r="C39" s="16">
        <f t="shared" si="0"/>
        <v>1.0894522679769859E-4</v>
      </c>
      <c r="D39" s="17"/>
      <c r="E39" s="9">
        <f t="shared" si="1"/>
        <v>6.6206433198966188</v>
      </c>
      <c r="F39" s="9">
        <f t="shared" si="2"/>
        <v>6.6206433198966188</v>
      </c>
      <c r="G39" s="17">
        <f t="shared" si="3"/>
        <v>60.347532387611658</v>
      </c>
      <c r="H39" s="10">
        <f t="shared" si="4"/>
        <v>53.726889067715035</v>
      </c>
      <c r="I39" s="10">
        <f>(E39*VLOOKUP(A39,'2019-2024 Actuals'!$B$4:$AN$156,34,FALSE))+D39</f>
        <v>6.1471938290614689</v>
      </c>
      <c r="J39" s="10">
        <f>(E39*VLOOKUP(A39,'2019-2024 Actuals'!$B$4:$AN$156,37,FALSE))</f>
        <v>0.47344949083514942</v>
      </c>
      <c r="K39" s="10">
        <f>IFERROR(VLOOKUP(A39,'2019-2024 Actuals'!$B$4:$AN$156,34,0),0)*$G39</f>
        <v>56.032013924895473</v>
      </c>
      <c r="L39" s="10">
        <f>IFERROR(VLOOKUP(A39,'2019-2024 Actuals'!$B$4:$AN$156,37,0),0)*$G39</f>
        <v>4.3155184627161844</v>
      </c>
      <c r="M39" s="45"/>
      <c r="N39" s="10"/>
    </row>
    <row r="40" spans="1:15" x14ac:dyDescent="0.25">
      <c r="A40" s="6">
        <v>20240</v>
      </c>
      <c r="B40" s="15">
        <v>6270461.4100000001</v>
      </c>
      <c r="C40" s="16">
        <f t="shared" si="0"/>
        <v>4.9570110090987329E-3</v>
      </c>
      <c r="D40" s="17"/>
      <c r="E40" s="9">
        <f t="shared" si="1"/>
        <v>301.23946490087803</v>
      </c>
      <c r="F40" s="9">
        <f t="shared" si="2"/>
        <v>301.23946490087803</v>
      </c>
      <c r="G40" s="17">
        <f t="shared" si="3"/>
        <v>2745.8144905495992</v>
      </c>
      <c r="H40" s="10">
        <f t="shared" si="4"/>
        <v>2444.5750256487213</v>
      </c>
      <c r="I40" s="10">
        <f>(E40*VLOOKUP(A40,'2019-2024 Actuals'!$B$4:$AN$156,34,FALSE))+D40</f>
        <v>301.23946490087803</v>
      </c>
      <c r="J40" s="10">
        <f>(E40*VLOOKUP(A40,'2019-2024 Actuals'!$B$4:$AN$156,37,FALSE))</f>
        <v>0</v>
      </c>
      <c r="K40" s="10">
        <f>IFERROR(VLOOKUP(A40,'2019-2024 Actuals'!$B$4:$AN$156,34,0),0)*$G40</f>
        <v>2745.8144905495992</v>
      </c>
      <c r="L40" s="10">
        <f>IFERROR(VLOOKUP(A40,'2019-2024 Actuals'!$B$4:$AN$156,37,0),0)*$G40</f>
        <v>0</v>
      </c>
      <c r="M40" s="45"/>
      <c r="N40" s="10"/>
      <c r="O40" s="32"/>
    </row>
    <row r="41" spans="1:15" x14ac:dyDescent="0.25">
      <c r="A41" s="123">
        <v>20248</v>
      </c>
      <c r="B41" s="18">
        <v>36981715.55999998</v>
      </c>
      <c r="C41" s="16">
        <f t="shared" si="0"/>
        <v>2.9235292138777041E-2</v>
      </c>
      <c r="D41" s="17"/>
      <c r="E41" s="9">
        <f t="shared" si="1"/>
        <v>1776.6399436960842</v>
      </c>
      <c r="F41" s="9">
        <f t="shared" si="2"/>
        <v>1776.6399436960842</v>
      </c>
      <c r="G41" s="17">
        <f t="shared" si="3"/>
        <v>16194.171980404793</v>
      </c>
      <c r="H41" s="10">
        <f t="shared" si="4"/>
        <v>14417.53203670871</v>
      </c>
      <c r="I41" s="10">
        <f>(E41*VLOOKUP(A41,'2019-2024 Actuals'!$B$4:$AN$156,34,FALSE))+D41</f>
        <v>1649.5904658587199</v>
      </c>
      <c r="J41" s="10">
        <f>(E41*VLOOKUP(A41,'2019-2024 Actuals'!$B$4:$AN$156,37,FALSE))</f>
        <v>127.04947783736431</v>
      </c>
      <c r="K41" s="10">
        <f>IFERROR(VLOOKUP(A41,'2019-2024 Actuals'!$B$4:$AN$156,34,0),0)*$G41</f>
        <v>15036.108917925962</v>
      </c>
      <c r="L41" s="10">
        <f>IFERROR(VLOOKUP(A41,'2019-2024 Actuals'!$B$4:$AN$156,37,0),0)*$G41</f>
        <v>1158.0630624788307</v>
      </c>
      <c r="M41" s="45"/>
      <c r="N41" s="32"/>
      <c r="O41" s="32"/>
    </row>
    <row r="42" spans="1:15" x14ac:dyDescent="0.25">
      <c r="A42" s="123">
        <v>20258</v>
      </c>
      <c r="B42" s="18">
        <v>8664180.3900000006</v>
      </c>
      <c r="C42" s="16">
        <f t="shared" si="0"/>
        <v>6.8493265120098002E-3</v>
      </c>
      <c r="D42" s="17">
        <v>2373.5381501768188</v>
      </c>
      <c r="E42" s="9">
        <f t="shared" si="1"/>
        <v>416.23620557267424</v>
      </c>
      <c r="F42" s="9">
        <f t="shared" si="2"/>
        <v>2789.7743557494932</v>
      </c>
      <c r="G42" s="17">
        <f t="shared" si="3"/>
        <v>3794.0161828693367</v>
      </c>
      <c r="H42" s="10">
        <f t="shared" si="4"/>
        <v>1004.2418271198435</v>
      </c>
      <c r="I42" s="10">
        <f>(E42*VLOOKUP(A42,'2019-2024 Actuals'!$B$4:$AN$156,34,FALSE))+D42</f>
        <v>2612.9697541044166</v>
      </c>
      <c r="J42" s="10">
        <f>(E42*VLOOKUP(A42,'2019-2024 Actuals'!$B$4:$AN$156,37,FALSE))</f>
        <v>176.80460164507636</v>
      </c>
      <c r="K42" s="10">
        <f>IFERROR(VLOOKUP(A42,'2019-2024 Actuals'!$B$4:$AN$156,34,0),0)*$G42</f>
        <v>2182.4323973495889</v>
      </c>
      <c r="L42" s="10">
        <f>IFERROR(VLOOKUP(A42,'2019-2024 Actuals'!$B$4:$AN$156,37,0),0)*$G42</f>
        <v>1611.5837855197478</v>
      </c>
      <c r="M42" s="45"/>
      <c r="N42" s="10"/>
    </row>
    <row r="43" spans="1:15" x14ac:dyDescent="0.25">
      <c r="A43" s="6">
        <v>20277</v>
      </c>
      <c r="B43" s="15">
        <v>250237.77000000002</v>
      </c>
      <c r="C43" s="16">
        <f t="shared" si="0"/>
        <v>1.9782138820025315E-4</v>
      </c>
      <c r="D43" s="17"/>
      <c r="E43" s="9">
        <f t="shared" si="1"/>
        <v>12.021681819550341</v>
      </c>
      <c r="F43" s="9">
        <f t="shared" si="2"/>
        <v>12.021681819550341</v>
      </c>
      <c r="G43" s="17">
        <f t="shared" si="3"/>
        <v>109.57829895149899</v>
      </c>
      <c r="H43" s="10">
        <f t="shared" si="4"/>
        <v>97.556617131948656</v>
      </c>
      <c r="I43" s="10">
        <f>(E43*VLOOKUP(A43,'2019-2024 Actuals'!$B$4:$AN$156,34,FALSE))+D43</f>
        <v>12.021681819550341</v>
      </c>
      <c r="J43" s="10">
        <f>(E43*VLOOKUP(A43,'2019-2024 Actuals'!$B$4:$AN$156,37,FALSE))</f>
        <v>0</v>
      </c>
      <c r="K43" s="10">
        <f>IFERROR(VLOOKUP(A43,'2019-2024 Actuals'!$B$4:$AN$156,34,0),0)*$G43</f>
        <v>109.57829895149899</v>
      </c>
      <c r="L43" s="10">
        <f>IFERROR(VLOOKUP(A43,'2019-2024 Actuals'!$B$4:$AN$156,37,0),0)*$G43</f>
        <v>0</v>
      </c>
      <c r="M43" s="45"/>
      <c r="N43" s="10"/>
    </row>
    <row r="44" spans="1:15" x14ac:dyDescent="0.25">
      <c r="A44" s="6">
        <v>20279</v>
      </c>
      <c r="B44" s="15">
        <v>293087.76</v>
      </c>
      <c r="C44" s="16">
        <f t="shared" si="0"/>
        <v>2.3169574899785362E-4</v>
      </c>
      <c r="D44" s="17"/>
      <c r="E44" s="9">
        <f t="shared" si="1"/>
        <v>14.08023974927819</v>
      </c>
      <c r="F44" s="9">
        <f t="shared" si="2"/>
        <v>14.08023974927819</v>
      </c>
      <c r="G44" s="17">
        <f t="shared" si="3"/>
        <v>128.34216906706445</v>
      </c>
      <c r="H44" s="10">
        <f t="shared" si="4"/>
        <v>114.26192931778625</v>
      </c>
      <c r="I44" s="10">
        <f>(E44*VLOOKUP(A44,'2019-2024 Actuals'!$B$4:$AN$156,34,FALSE))+D44</f>
        <v>14.08023974927819</v>
      </c>
      <c r="J44" s="10">
        <f>(E44*VLOOKUP(A44,'2019-2024 Actuals'!$B$4:$AN$156,37,FALSE))</f>
        <v>0</v>
      </c>
      <c r="K44" s="10">
        <f>IFERROR(VLOOKUP(A44,'2019-2024 Actuals'!$B$4:$AN$156,34,0),0)*$G44</f>
        <v>128.34216906706445</v>
      </c>
      <c r="L44" s="10">
        <f>IFERROR(VLOOKUP(A44,'2019-2024 Actuals'!$B$4:$AN$156,37,0),0)*$G44</f>
        <v>0</v>
      </c>
      <c r="M44" s="45"/>
      <c r="N44" s="10"/>
    </row>
    <row r="45" spans="1:15" x14ac:dyDescent="0.25">
      <c r="A45" s="6">
        <v>20282</v>
      </c>
      <c r="B45" s="15">
        <v>7651354.080000001</v>
      </c>
      <c r="C45" s="16">
        <f t="shared" si="0"/>
        <v>6.0486531897933349E-3</v>
      </c>
      <c r="D45" s="17"/>
      <c r="E45" s="9">
        <f t="shared" si="1"/>
        <v>367.57897993767421</v>
      </c>
      <c r="F45" s="9">
        <f t="shared" si="2"/>
        <v>367.57897993767421</v>
      </c>
      <c r="G45" s="17">
        <f t="shared" si="3"/>
        <v>3350.5028627853085</v>
      </c>
      <c r="H45" s="10">
        <f t="shared" si="4"/>
        <v>2982.9238828476341</v>
      </c>
      <c r="I45" s="10">
        <f>(E45*VLOOKUP(A45,'2019-2024 Actuals'!$B$4:$AN$156,34,FALSE))+D45</f>
        <v>366.71454602415849</v>
      </c>
      <c r="J45" s="10">
        <f>(E45*VLOOKUP(A45,'2019-2024 Actuals'!$B$4:$AN$156,37,FALSE))</f>
        <v>0.86443391351572352</v>
      </c>
      <c r="K45" s="10">
        <f>IFERROR(VLOOKUP(A45,'2019-2024 Actuals'!$B$4:$AN$156,34,0),0)*$G45</f>
        <v>3342.6234995463815</v>
      </c>
      <c r="L45" s="10">
        <f>IFERROR(VLOOKUP(A45,'2019-2024 Actuals'!$B$4:$AN$156,37,0),0)*$G45</f>
        <v>7.8793632389268478</v>
      </c>
      <c r="M45" s="45"/>
      <c r="N45" s="10"/>
    </row>
    <row r="46" spans="1:15" x14ac:dyDescent="0.25">
      <c r="A46" s="6">
        <v>20284</v>
      </c>
      <c r="B46" s="15">
        <v>93557949.110000074</v>
      </c>
      <c r="C46" s="16">
        <f t="shared" si="0"/>
        <v>7.3960710927486489E-2</v>
      </c>
      <c r="D46" s="17">
        <v>75256.729356781638</v>
      </c>
      <c r="E46" s="9">
        <f t="shared" si="1"/>
        <v>4494.6208395723143</v>
      </c>
      <c r="F46" s="9">
        <f t="shared" si="2"/>
        <v>79751.350196353946</v>
      </c>
      <c r="G46" s="17">
        <f t="shared" si="3"/>
        <v>40968.719138061031</v>
      </c>
      <c r="H46" s="10">
        <f t="shared" si="4"/>
        <v>-38782.631058292915</v>
      </c>
      <c r="I46" s="10">
        <f>(E46*VLOOKUP(A46,'2019-2024 Actuals'!$B$4:$AN$156,34,FALSE))+D46</f>
        <v>79710.600603402097</v>
      </c>
      <c r="J46" s="10">
        <f>(E46*VLOOKUP(A46,'2019-2024 Actuals'!$B$4:$AN$156,37,FALSE))</f>
        <v>40.749592951857601</v>
      </c>
      <c r="K46" s="10">
        <f>IFERROR(VLOOKUP(A46,'2019-2024 Actuals'!$B$4:$AN$156,34,0),0)*$G46</f>
        <v>40597.284330048657</v>
      </c>
      <c r="L46" s="10">
        <f>IFERROR(VLOOKUP(A46,'2019-2024 Actuals'!$B$4:$AN$156,37,0),0)*$G46</f>
        <v>371.4348080123757</v>
      </c>
      <c r="M46" s="45"/>
      <c r="N46" s="10"/>
    </row>
    <row r="47" spans="1:15" x14ac:dyDescent="0.25">
      <c r="A47" s="6">
        <v>20285</v>
      </c>
      <c r="B47" s="15">
        <v>95713137.140000001</v>
      </c>
      <c r="C47" s="16">
        <f t="shared" si="0"/>
        <v>7.5664459677833626E-2</v>
      </c>
      <c r="D47" s="17"/>
      <c r="E47" s="9">
        <f t="shared" si="1"/>
        <v>4598.1583061904139</v>
      </c>
      <c r="F47" s="9">
        <f t="shared" si="2"/>
        <v>4598.1583061904139</v>
      </c>
      <c r="G47" s="17">
        <f t="shared" si="3"/>
        <v>41912.468909520489</v>
      </c>
      <c r="H47" s="10">
        <f t="shared" si="4"/>
        <v>37314.310603330072</v>
      </c>
      <c r="I47" s="10">
        <f>(E47*VLOOKUP(A47,'2019-2024 Actuals'!$B$4:$AN$156,34,FALSE))+D47</f>
        <v>4585.3244782804395</v>
      </c>
      <c r="J47" s="10">
        <f>(E47*VLOOKUP(A47,'2019-2024 Actuals'!$B$4:$AN$156,37,FALSE))</f>
        <v>12.833827909974554</v>
      </c>
      <c r="K47" s="10">
        <f>IFERROR(VLOOKUP(A47,'2019-2024 Actuals'!$B$4:$AN$156,34,0),0)*$G47</f>
        <v>41795.487853748054</v>
      </c>
      <c r="L47" s="10">
        <f>IFERROR(VLOOKUP(A47,'2019-2024 Actuals'!$B$4:$AN$156,37,0),0)*$G47</f>
        <v>116.98105577243473</v>
      </c>
      <c r="M47" s="45"/>
      <c r="N47" s="10"/>
    </row>
    <row r="48" spans="1:15" x14ac:dyDescent="0.25">
      <c r="A48" s="6">
        <v>20286</v>
      </c>
      <c r="B48" s="15">
        <v>4667341.7199999988</v>
      </c>
      <c r="C48" s="16">
        <f t="shared" si="0"/>
        <v>3.6896908818175489E-3</v>
      </c>
      <c r="D48" s="17"/>
      <c r="E48" s="9">
        <f t="shared" si="1"/>
        <v>224.22393350513315</v>
      </c>
      <c r="F48" s="9">
        <f t="shared" si="2"/>
        <v>224.22393350513315</v>
      </c>
      <c r="G48" s="17">
        <f t="shared" si="3"/>
        <v>2043.8136349399347</v>
      </c>
      <c r="H48" s="10">
        <f t="shared" si="4"/>
        <v>1819.5897014348016</v>
      </c>
      <c r="I48" s="10">
        <f>(E48*VLOOKUP(A48,'2019-2024 Actuals'!$B$4:$AN$156,34,FALSE))+D48</f>
        <v>208.18943322748981</v>
      </c>
      <c r="J48" s="10">
        <f>(E48*VLOOKUP(A48,'2019-2024 Actuals'!$B$4:$AN$156,37,FALSE))</f>
        <v>16.034500277643314</v>
      </c>
      <c r="K48" s="10">
        <f>IFERROR(VLOOKUP(A48,'2019-2024 Actuals'!$B$4:$AN$156,34,0),0)*$G48</f>
        <v>1897.6582723762617</v>
      </c>
      <c r="L48" s="10">
        <f>IFERROR(VLOOKUP(A48,'2019-2024 Actuals'!$B$4:$AN$156,37,0),0)*$G48</f>
        <v>146.1553625636727</v>
      </c>
      <c r="M48" s="45"/>
      <c r="N48" s="10"/>
    </row>
    <row r="49" spans="1:14" x14ac:dyDescent="0.25">
      <c r="A49" s="6">
        <v>20875</v>
      </c>
      <c r="B49" s="15">
        <v>7487460.4400000013</v>
      </c>
      <c r="C49" s="16">
        <f t="shared" si="0"/>
        <v>5.919089745465996E-3</v>
      </c>
      <c r="D49" s="17"/>
      <c r="E49" s="9">
        <f t="shared" si="1"/>
        <v>359.70535961118264</v>
      </c>
      <c r="F49" s="9">
        <f t="shared" si="2"/>
        <v>359.70535961118264</v>
      </c>
      <c r="G49" s="17">
        <f t="shared" si="3"/>
        <v>3278.7343752377678</v>
      </c>
      <c r="H49" s="10">
        <f t="shared" si="4"/>
        <v>2919.0290156265851</v>
      </c>
      <c r="I49" s="10">
        <f>(E49*VLOOKUP(A49,'2019-2024 Actuals'!$B$4:$AN$156,34,FALSE))+D49</f>
        <v>359.70535961118264</v>
      </c>
      <c r="J49" s="10">
        <f>(E49*VLOOKUP(A49,'2019-2024 Actuals'!$B$4:$AN$156,37,FALSE))</f>
        <v>0</v>
      </c>
      <c r="K49" s="10">
        <f>IFERROR(VLOOKUP(A49,'2019-2024 Actuals'!$B$4:$AN$156,34,0),0)*$G49</f>
        <v>3278.7343752377678</v>
      </c>
      <c r="L49" s="10">
        <f>IFERROR(VLOOKUP(A49,'2019-2024 Actuals'!$B$4:$AN$156,37,0),0)*$G49</f>
        <v>0</v>
      </c>
      <c r="M49" s="45"/>
      <c r="N49" s="10"/>
    </row>
    <row r="50" spans="1:14" x14ac:dyDescent="0.25">
      <c r="A50" s="6">
        <v>20876</v>
      </c>
      <c r="B50" s="15">
        <v>910750.62999999989</v>
      </c>
      <c r="C50" s="16">
        <f t="shared" si="0"/>
        <v>7.1997905804089884E-4</v>
      </c>
      <c r="D50" s="17"/>
      <c r="E50" s="9">
        <f t="shared" si="1"/>
        <v>43.753404175616723</v>
      </c>
      <c r="F50" s="9">
        <f t="shared" si="2"/>
        <v>43.753404175616723</v>
      </c>
      <c r="G50" s="17">
        <f t="shared" si="3"/>
        <v>398.81471451893941</v>
      </c>
      <c r="H50" s="10">
        <f t="shared" si="4"/>
        <v>355.0613103433227</v>
      </c>
      <c r="I50" s="10">
        <f>(E50*VLOOKUP(A50,'2019-2024 Actuals'!$B$4:$AN$156,34,FALSE))+D50</f>
        <v>43.753404175616723</v>
      </c>
      <c r="J50" s="10">
        <f>(E50*VLOOKUP(A50,'2019-2024 Actuals'!$B$4:$AN$156,37,FALSE))</f>
        <v>0</v>
      </c>
      <c r="K50" s="10">
        <f>IFERROR(VLOOKUP(A50,'2019-2024 Actuals'!$B$4:$AN$156,34,0),0)*$G50</f>
        <v>398.81471451893941</v>
      </c>
      <c r="L50" s="10">
        <f>IFERROR(VLOOKUP(A50,'2019-2024 Actuals'!$B$4:$AN$156,37,0),0)*$G50</f>
        <v>0</v>
      </c>
      <c r="M50" s="45"/>
      <c r="N50" s="10"/>
    </row>
    <row r="51" spans="1:14" x14ac:dyDescent="0.25">
      <c r="A51" s="123">
        <v>20877</v>
      </c>
      <c r="B51" s="18">
        <v>545619.67999999993</v>
      </c>
      <c r="C51" s="16">
        <f t="shared" si="0"/>
        <v>4.3133074006764796E-4</v>
      </c>
      <c r="D51" s="17"/>
      <c r="E51" s="9">
        <f t="shared" si="1"/>
        <v>26.212134912506905</v>
      </c>
      <c r="F51" s="9">
        <f t="shared" si="2"/>
        <v>26.212134912506905</v>
      </c>
      <c r="G51" s="17">
        <f t="shared" si="3"/>
        <v>238.92506878102853</v>
      </c>
      <c r="H51" s="10">
        <f t="shared" si="4"/>
        <v>212.71293386852162</v>
      </c>
      <c r="I51" s="10">
        <f>(E51*VLOOKUP(A51,'2019-2024 Actuals'!$B$4:$AN$156,34,FALSE))+D51</f>
        <v>26.212134912506905</v>
      </c>
      <c r="J51" s="10">
        <f>(E51*VLOOKUP(A51,'2019-2024 Actuals'!$B$4:$AN$156,37,FALSE))</f>
        <v>0</v>
      </c>
      <c r="K51" s="10">
        <f>IFERROR(VLOOKUP(A51,'2019-2024 Actuals'!$B$4:$AN$156,34,0),0)*$G51</f>
        <v>238.92506878102853</v>
      </c>
      <c r="L51" s="10">
        <f>IFERROR(VLOOKUP(A51,'2019-2024 Actuals'!$B$4:$AN$156,37,0),0)*$G51</f>
        <v>0</v>
      </c>
      <c r="M51" s="45"/>
      <c r="N51" s="10"/>
    </row>
    <row r="52" spans="1:14" x14ac:dyDescent="0.25">
      <c r="A52" s="123">
        <v>20878</v>
      </c>
      <c r="B52" s="18">
        <v>856035.95</v>
      </c>
      <c r="C52" s="16">
        <f t="shared" si="0"/>
        <v>6.7672526005295875E-4</v>
      </c>
      <c r="D52" s="17"/>
      <c r="E52" s="9">
        <f t="shared" si="1"/>
        <v>41.124854241613903</v>
      </c>
      <c r="F52" s="9">
        <f t="shared" si="2"/>
        <v>41.124854241613903</v>
      </c>
      <c r="G52" s="17">
        <f t="shared" si="3"/>
        <v>374.8553355567804</v>
      </c>
      <c r="H52" s="10">
        <f t="shared" si="4"/>
        <v>333.73048131516651</v>
      </c>
      <c r="I52" s="10">
        <f>(E52*VLOOKUP(A52,'2019-2024 Actuals'!$B$4:$AN$156,34,FALSE))+D52</f>
        <v>41.124854241613903</v>
      </c>
      <c r="J52" s="10">
        <f>(E52*VLOOKUP(A52,'2019-2024 Actuals'!$B$4:$AN$156,37,FALSE))</f>
        <v>0</v>
      </c>
      <c r="K52" s="10">
        <f>IFERROR(VLOOKUP(A52,'2019-2024 Actuals'!$B$4:$AN$156,34,0),0)*$G52</f>
        <v>374.8553355567804</v>
      </c>
      <c r="L52" s="10">
        <f>IFERROR(VLOOKUP(A52,'2019-2024 Actuals'!$B$4:$AN$156,37,0),0)*$G52</f>
        <v>0</v>
      </c>
      <c r="M52" s="45"/>
      <c r="N52" s="10"/>
    </row>
    <row r="53" spans="1:14" x14ac:dyDescent="0.25">
      <c r="A53" s="6">
        <v>20887</v>
      </c>
      <c r="B53" s="15">
        <v>716287.89999999991</v>
      </c>
      <c r="C53" s="16">
        <f t="shared" si="0"/>
        <v>5.6624971813425324E-4</v>
      </c>
      <c r="D53" s="17"/>
      <c r="E53" s="9">
        <f t="shared" si="1"/>
        <v>34.411213083436174</v>
      </c>
      <c r="F53" s="9">
        <f t="shared" si="2"/>
        <v>34.411213083436174</v>
      </c>
      <c r="G53" s="17">
        <f t="shared" si="3"/>
        <v>313.66012269667124</v>
      </c>
      <c r="H53" s="10">
        <f t="shared" si="4"/>
        <v>279.24890961323507</v>
      </c>
      <c r="I53" s="10">
        <f>(E53*VLOOKUP(A53,'2019-2024 Actuals'!$B$4:$AN$156,34,FALSE))+D53</f>
        <v>34.411213083436174</v>
      </c>
      <c r="J53" s="10">
        <f>(E53*VLOOKUP(A53,'2019-2024 Actuals'!$B$4:$AN$156,37,FALSE))</f>
        <v>0</v>
      </c>
      <c r="K53" s="10">
        <f>IFERROR(VLOOKUP(A53,'2019-2024 Actuals'!$B$4:$AN$156,34,0),0)*$G53</f>
        <v>313.66012269667124</v>
      </c>
      <c r="L53" s="10">
        <f>IFERROR(VLOOKUP(A53,'2019-2024 Actuals'!$B$4:$AN$156,37,0),0)*$G53</f>
        <v>0</v>
      </c>
      <c r="M53" s="45"/>
      <c r="N53" s="10"/>
    </row>
    <row r="54" spans="1:14" x14ac:dyDescent="0.25">
      <c r="A54" s="6">
        <v>20889</v>
      </c>
      <c r="B54" s="15">
        <v>347948.46000000008</v>
      </c>
      <c r="C54" s="16">
        <f t="shared" si="0"/>
        <v>2.7506498071550218E-4</v>
      </c>
      <c r="D54" s="17"/>
      <c r="E54" s="9">
        <f t="shared" si="1"/>
        <v>16.715804635417506</v>
      </c>
      <c r="F54" s="9">
        <f t="shared" si="2"/>
        <v>16.715804635417506</v>
      </c>
      <c r="G54" s="17">
        <f t="shared" si="3"/>
        <v>152.3654897084229</v>
      </c>
      <c r="H54" s="10">
        <f t="shared" si="4"/>
        <v>135.6496850730054</v>
      </c>
      <c r="I54" s="10">
        <f>(E54*VLOOKUP(A54,'2019-2024 Actuals'!$B$4:$AN$156,34,FALSE))+D54</f>
        <v>16.715804635417506</v>
      </c>
      <c r="J54" s="10">
        <f>(E54*VLOOKUP(A54,'2019-2024 Actuals'!$B$4:$AN$156,37,FALSE))</f>
        <v>0</v>
      </c>
      <c r="K54" s="10">
        <f>IFERROR(VLOOKUP(A54,'2019-2024 Actuals'!$B$4:$AN$156,34,0),0)*$G54</f>
        <v>152.3654897084229</v>
      </c>
      <c r="L54" s="10">
        <f>IFERROR(VLOOKUP(A54,'2019-2024 Actuals'!$B$4:$AN$156,37,0),0)*$G54</f>
        <v>0</v>
      </c>
      <c r="M54" s="45"/>
      <c r="N54" s="10"/>
    </row>
    <row r="55" spans="1:14" x14ac:dyDescent="0.25">
      <c r="A55" s="6">
        <v>20890</v>
      </c>
      <c r="B55" s="15">
        <v>11665862.279999999</v>
      </c>
      <c r="C55" s="16">
        <f t="shared" si="0"/>
        <v>9.2222571787726922E-3</v>
      </c>
      <c r="D55" s="17"/>
      <c r="E55" s="9">
        <f t="shared" si="1"/>
        <v>560.44011453928022</v>
      </c>
      <c r="F55" s="9">
        <f t="shared" si="2"/>
        <v>560.44011453928022</v>
      </c>
      <c r="G55" s="17">
        <f t="shared" si="3"/>
        <v>5108.4428399631888</v>
      </c>
      <c r="H55" s="10">
        <f t="shared" si="4"/>
        <v>4548.0027254239085</v>
      </c>
      <c r="I55" s="10">
        <f>(E55*VLOOKUP(A55,'2019-2024 Actuals'!$B$4:$AN$156,34,FALSE))+D55</f>
        <v>560.44011453928022</v>
      </c>
      <c r="J55" s="10">
        <f>(E55*VLOOKUP(A55,'2019-2024 Actuals'!$B$4:$AN$156,37,FALSE))</f>
        <v>0</v>
      </c>
      <c r="K55" s="10">
        <f>IFERROR(VLOOKUP(A55,'2019-2024 Actuals'!$B$4:$AN$156,34,0),0)*$G55</f>
        <v>5108.4428399631888</v>
      </c>
      <c r="L55" s="10">
        <f>IFERROR(VLOOKUP(A55,'2019-2024 Actuals'!$B$4:$AN$156,37,0),0)*$G55</f>
        <v>0</v>
      </c>
      <c r="M55" s="45"/>
      <c r="N55" s="10"/>
    </row>
    <row r="56" spans="1:14" x14ac:dyDescent="0.25">
      <c r="A56" s="123">
        <v>20891</v>
      </c>
      <c r="B56" s="18">
        <v>12161164.230000002</v>
      </c>
      <c r="C56" s="16">
        <f t="shared" si="0"/>
        <v>9.6138100579695185E-3</v>
      </c>
      <c r="D56" s="17"/>
      <c r="E56" s="9">
        <f t="shared" si="1"/>
        <v>584.23493355282437</v>
      </c>
      <c r="F56" s="9">
        <f t="shared" si="2"/>
        <v>584.23493355282437</v>
      </c>
      <c r="G56" s="17">
        <f t="shared" si="3"/>
        <v>5325.333939769429</v>
      </c>
      <c r="H56" s="10">
        <f t="shared" si="4"/>
        <v>4741.0990062166047</v>
      </c>
      <c r="I56" s="10">
        <f>(E56*VLOOKUP(A56,'2019-2024 Actuals'!$B$4:$AN$156,34,FALSE))+D56</f>
        <v>584.23493355282437</v>
      </c>
      <c r="J56" s="10">
        <f>(E56*VLOOKUP(A56,'2019-2024 Actuals'!$B$4:$AN$156,37,FALSE))</f>
        <v>0</v>
      </c>
      <c r="K56" s="10">
        <f>IFERROR(VLOOKUP(A56,'2019-2024 Actuals'!$B$4:$AN$156,34,0),0)*$G56</f>
        <v>5325.333939769429</v>
      </c>
      <c r="L56" s="10">
        <f>IFERROR(VLOOKUP(A56,'2019-2024 Actuals'!$B$4:$AN$156,37,0),0)*$G56</f>
        <v>0</v>
      </c>
      <c r="M56" s="45"/>
      <c r="N56" s="10"/>
    </row>
    <row r="57" spans="1:14" x14ac:dyDescent="0.25">
      <c r="A57" s="6">
        <v>20893</v>
      </c>
      <c r="B57" s="15">
        <v>2357079.3000000003</v>
      </c>
      <c r="C57" s="16">
        <f t="shared" si="0"/>
        <v>1.8633506014063383E-3</v>
      </c>
      <c r="D57" s="17"/>
      <c r="E57" s="9">
        <f t="shared" si="1"/>
        <v>113.23653247089136</v>
      </c>
      <c r="F57" s="9">
        <f t="shared" si="2"/>
        <v>113.23653247089136</v>
      </c>
      <c r="G57" s="17">
        <f t="shared" si="3"/>
        <v>1032.1572965895195</v>
      </c>
      <c r="H57" s="10">
        <f t="shared" si="4"/>
        <v>918.9207641186282</v>
      </c>
      <c r="I57" s="10">
        <f>(E57*VLOOKUP(A57,'2019-2024 Actuals'!$B$4:$AN$156,34,FALSE))+D57</f>
        <v>113.23653247089136</v>
      </c>
      <c r="J57" s="10">
        <f>(E57*VLOOKUP(A57,'2019-2024 Actuals'!$B$4:$AN$156,37,FALSE))</f>
        <v>0</v>
      </c>
      <c r="K57" s="10">
        <f>IFERROR(VLOOKUP(A57,'2019-2024 Actuals'!$B$4:$AN$156,34,0),0)*$G57</f>
        <v>1032.1572965895195</v>
      </c>
      <c r="L57" s="10">
        <f>IFERROR(VLOOKUP(A57,'2019-2024 Actuals'!$B$4:$AN$156,37,0),0)*$G57</f>
        <v>0</v>
      </c>
      <c r="M57" s="45"/>
      <c r="N57" s="10"/>
    </row>
    <row r="58" spans="1:14" x14ac:dyDescent="0.25">
      <c r="A58" s="6">
        <v>21134</v>
      </c>
      <c r="B58" s="15">
        <v>19402.809999999998</v>
      </c>
      <c r="C58" s="16">
        <f t="shared" si="0"/>
        <v>1.5338575024808417E-5</v>
      </c>
      <c r="D58" s="17">
        <v>732.25632488570216</v>
      </c>
      <c r="E58" s="9">
        <f t="shared" si="1"/>
        <v>0.93213110165259827</v>
      </c>
      <c r="F58" s="9">
        <f t="shared" si="2"/>
        <v>733.1884559873547</v>
      </c>
      <c r="G58" s="17">
        <f t="shared" si="3"/>
        <v>8.4964268770423175</v>
      </c>
      <c r="H58" s="10">
        <f t="shared" si="4"/>
        <v>-724.69202911031243</v>
      </c>
      <c r="I58" s="10">
        <f>(E58*VLOOKUP(A58,'2019-2024 Actuals'!$B$4:$AN$156,34,FALSE))+D58</f>
        <v>733.1884559873547</v>
      </c>
      <c r="J58" s="10">
        <f>(E58*VLOOKUP(A58,'2019-2024 Actuals'!$B$4:$AN$156,37,FALSE))</f>
        <v>0</v>
      </c>
      <c r="K58" s="10">
        <f>IFERROR(VLOOKUP(A58,'2019-2024 Actuals'!$B$4:$AN$156,34,0),0)*$G58</f>
        <v>8.4964268770423175</v>
      </c>
      <c r="L58" s="10">
        <f>IFERROR(VLOOKUP(A58,'2019-2024 Actuals'!$B$4:$AN$156,37,0),0)*$G58</f>
        <v>0</v>
      </c>
      <c r="M58" s="45"/>
      <c r="N58" s="10"/>
    </row>
    <row r="59" spans="1:14" x14ac:dyDescent="0.25">
      <c r="A59" s="6">
        <v>21243</v>
      </c>
      <c r="B59" s="15">
        <v>1227959.8500000001</v>
      </c>
      <c r="C59" s="16">
        <f t="shared" si="0"/>
        <v>9.7074363386939798E-4</v>
      </c>
      <c r="D59" s="17"/>
      <c r="E59" s="9">
        <f t="shared" si="1"/>
        <v>58.992463863000232</v>
      </c>
      <c r="F59" s="9">
        <f t="shared" si="2"/>
        <v>58.992463863000232</v>
      </c>
      <c r="G59" s="17">
        <f t="shared" si="3"/>
        <v>537.71959182555793</v>
      </c>
      <c r="H59" s="10">
        <f t="shared" si="4"/>
        <v>478.72712796255769</v>
      </c>
      <c r="I59" s="10">
        <f>(E59*VLOOKUP(A59,'2019-2024 Actuals'!$B$4:$AN$156,34,FALSE))+D59</f>
        <v>53.713876149318502</v>
      </c>
      <c r="J59" s="10">
        <f>(E59*VLOOKUP(A59,'2019-2024 Actuals'!$B$4:$AN$156,37,FALSE))</f>
        <v>5.2785877136817243</v>
      </c>
      <c r="K59" s="10">
        <f>IFERROR(VLOOKUP(A59,'2019-2024 Actuals'!$B$4:$AN$156,34,0),0)*$G59</f>
        <v>489.60497099181828</v>
      </c>
      <c r="L59" s="10">
        <f>IFERROR(VLOOKUP(A59,'2019-2024 Actuals'!$B$4:$AN$156,37,0),0)*$G59</f>
        <v>48.114620833739608</v>
      </c>
      <c r="M59" s="45"/>
      <c r="N59" s="10"/>
    </row>
    <row r="60" spans="1:14" x14ac:dyDescent="0.25">
      <c r="A60" s="6">
        <v>21244</v>
      </c>
      <c r="B60" s="15">
        <v>352268.67000000004</v>
      </c>
      <c r="C60" s="16">
        <f t="shared" si="0"/>
        <v>2.784802522770918E-4</v>
      </c>
      <c r="D60" s="17"/>
      <c r="E60" s="9">
        <f t="shared" si="1"/>
        <v>16.923352001323298</v>
      </c>
      <c r="F60" s="9">
        <f t="shared" si="2"/>
        <v>16.923352001323298</v>
      </c>
      <c r="G60" s="17">
        <f t="shared" si="3"/>
        <v>154.25729550142228</v>
      </c>
      <c r="H60" s="10">
        <f t="shared" si="4"/>
        <v>137.33394350009897</v>
      </c>
      <c r="I60" s="10">
        <f>(E60*VLOOKUP(A60,'2019-2024 Actuals'!$B$4:$AN$156,34,FALSE))+D60</f>
        <v>15.409067089339405</v>
      </c>
      <c r="J60" s="10">
        <f>(E60*VLOOKUP(A60,'2019-2024 Actuals'!$B$4:$AN$156,37,FALSE))</f>
        <v>1.5142849119838919</v>
      </c>
      <c r="K60" s="10">
        <f>IFERROR(VLOOKUP(A60,'2019-2024 Actuals'!$B$4:$AN$156,34,0),0)*$G60</f>
        <v>140.45450423861695</v>
      </c>
      <c r="L60" s="10">
        <f>IFERROR(VLOOKUP(A60,'2019-2024 Actuals'!$B$4:$AN$156,37,0),0)*$G60</f>
        <v>13.802791262805338</v>
      </c>
      <c r="M60" s="45"/>
      <c r="N60" s="10"/>
    </row>
    <row r="61" spans="1:14" x14ac:dyDescent="0.25">
      <c r="A61" s="6">
        <v>21255</v>
      </c>
      <c r="B61" s="15">
        <v>1569222.4499999997</v>
      </c>
      <c r="C61" s="16">
        <f t="shared" si="0"/>
        <v>1.2405232169947896E-3</v>
      </c>
      <c r="D61" s="17"/>
      <c r="E61" s="9">
        <f t="shared" si="1"/>
        <v>75.387072854730278</v>
      </c>
      <c r="F61" s="9">
        <f t="shared" si="2"/>
        <v>75.387072854730278</v>
      </c>
      <c r="G61" s="17">
        <f t="shared" si="3"/>
        <v>687.15736536296515</v>
      </c>
      <c r="H61" s="10">
        <f t="shared" si="4"/>
        <v>611.77029250823489</v>
      </c>
      <c r="I61" s="10">
        <f>(E61*VLOOKUP(A61,'2019-2024 Actuals'!$B$4:$AN$156,34,FALSE))+D61</f>
        <v>75.387072854730278</v>
      </c>
      <c r="J61" s="10">
        <f>(E61*VLOOKUP(A61,'2019-2024 Actuals'!$B$4:$AN$156,37,FALSE))</f>
        <v>0</v>
      </c>
      <c r="K61" s="10">
        <f>IFERROR(VLOOKUP(A61,'2019-2024 Actuals'!$B$4:$AN$156,34,0),0)*$G61</f>
        <v>687.15736536296515</v>
      </c>
      <c r="L61" s="10">
        <f>IFERROR(VLOOKUP(A61,'2019-2024 Actuals'!$B$4:$AN$156,37,0),0)*$G61</f>
        <v>0</v>
      </c>
      <c r="M61" s="45"/>
      <c r="N61" s="10"/>
    </row>
    <row r="62" spans="1:14" x14ac:dyDescent="0.25">
      <c r="A62" s="6">
        <v>21264</v>
      </c>
      <c r="B62" s="15">
        <v>1037252.4900000003</v>
      </c>
      <c r="C62" s="16">
        <f t="shared" si="0"/>
        <v>8.1998304047374321E-4</v>
      </c>
      <c r="D62" s="17"/>
      <c r="E62" s="9">
        <f t="shared" si="1"/>
        <v>49.830684637720054</v>
      </c>
      <c r="F62" s="9">
        <f t="shared" si="2"/>
        <v>49.830684637720054</v>
      </c>
      <c r="G62" s="17">
        <f t="shared" si="3"/>
        <v>454.20946421240382</v>
      </c>
      <c r="H62" s="10">
        <f t="shared" si="4"/>
        <v>404.37877957468379</v>
      </c>
      <c r="I62" s="10">
        <f>(E62*VLOOKUP(A62,'2019-2024 Actuals'!$B$4:$AN$156,34,FALSE))+D62</f>
        <v>49.830684637720054</v>
      </c>
      <c r="J62" s="10">
        <f>(E62*VLOOKUP(A62,'2019-2024 Actuals'!$B$4:$AN$156,37,FALSE))</f>
        <v>0</v>
      </c>
      <c r="K62" s="10">
        <f>IFERROR(VLOOKUP(A62,'2019-2024 Actuals'!$B$4:$AN$156,34,0),0)*$G62</f>
        <v>454.20946421240382</v>
      </c>
      <c r="L62" s="10">
        <f>IFERROR(VLOOKUP(A62,'2019-2024 Actuals'!$B$4:$AN$156,37,0),0)*$G62</f>
        <v>0</v>
      </c>
      <c r="M62" s="45"/>
      <c r="N62" s="10"/>
    </row>
    <row r="63" spans="1:14" x14ac:dyDescent="0.25">
      <c r="A63" s="6">
        <v>21265</v>
      </c>
      <c r="B63" s="15">
        <v>244188.72999999998</v>
      </c>
      <c r="C63" s="16">
        <f t="shared" si="0"/>
        <v>1.9303941827589335E-4</v>
      </c>
      <c r="D63" s="17"/>
      <c r="E63" s="9">
        <f t="shared" si="1"/>
        <v>11.731079668669068</v>
      </c>
      <c r="F63" s="9">
        <f t="shared" si="2"/>
        <v>11.731079668669068</v>
      </c>
      <c r="G63" s="17">
        <f t="shared" si="3"/>
        <v>106.92944417034593</v>
      </c>
      <c r="H63" s="10">
        <f t="shared" si="4"/>
        <v>95.198364501676863</v>
      </c>
      <c r="I63" s="10">
        <f>(E63*VLOOKUP(A63,'2019-2024 Actuals'!$B$4:$AN$156,34,FALSE))+D63</f>
        <v>11.731079668669068</v>
      </c>
      <c r="J63" s="10">
        <f>(E63*VLOOKUP(A63,'2019-2024 Actuals'!$B$4:$AN$156,37,FALSE))</f>
        <v>0</v>
      </c>
      <c r="K63" s="10">
        <f>IFERROR(VLOOKUP(A63,'2019-2024 Actuals'!$B$4:$AN$156,34,0),0)*$G63</f>
        <v>106.92944417034593</v>
      </c>
      <c r="L63" s="10">
        <f>IFERROR(VLOOKUP(A63,'2019-2024 Actuals'!$B$4:$AN$156,37,0),0)*$G63</f>
        <v>0</v>
      </c>
      <c r="M63" s="45"/>
      <c r="N63" s="10"/>
    </row>
    <row r="64" spans="1:14" x14ac:dyDescent="0.25">
      <c r="A64" s="6">
        <v>21875</v>
      </c>
      <c r="B64" s="15">
        <v>8902336.7299999986</v>
      </c>
      <c r="C64" s="16">
        <f t="shared" si="0"/>
        <v>7.037597122747305E-3</v>
      </c>
      <c r="D64" s="17"/>
      <c r="E64" s="9">
        <f t="shared" si="1"/>
        <v>427.67748297371821</v>
      </c>
      <c r="F64" s="9">
        <f t="shared" si="2"/>
        <v>427.67748297371821</v>
      </c>
      <c r="G64" s="17">
        <f t="shared" si="3"/>
        <v>3898.3040632389338</v>
      </c>
      <c r="H64" s="10">
        <f t="shared" si="4"/>
        <v>3470.6265802652156</v>
      </c>
      <c r="I64" s="10">
        <f>(E64*VLOOKUP(A64,'2019-2024 Actuals'!$B$4:$AN$156,34,FALSE))+D64</f>
        <v>427.67748297371821</v>
      </c>
      <c r="J64" s="10">
        <f>(E64*VLOOKUP(A64,'2019-2024 Actuals'!$B$4:$AN$156,37,FALSE))</f>
        <v>0</v>
      </c>
      <c r="K64" s="10">
        <f>IFERROR(VLOOKUP(A64,'2019-2024 Actuals'!$B$4:$AN$156,34,0),0)*$G64</f>
        <v>3898.3040632389338</v>
      </c>
      <c r="L64" s="10">
        <f>IFERROR(VLOOKUP(A64,'2019-2024 Actuals'!$B$4:$AN$156,37,0),0)*$G64</f>
        <v>0</v>
      </c>
      <c r="M64" s="45"/>
      <c r="N64" s="10"/>
    </row>
    <row r="65" spans="1:14" x14ac:dyDescent="0.25">
      <c r="A65" s="6">
        <v>21877</v>
      </c>
      <c r="B65" s="15">
        <v>4859803.3600000003</v>
      </c>
      <c r="C65" s="16">
        <f t="shared" si="0"/>
        <v>3.8418382926584367E-3</v>
      </c>
      <c r="D65" s="17"/>
      <c r="E65" s="9">
        <f t="shared" si="1"/>
        <v>233.4699901597655</v>
      </c>
      <c r="F65" s="9">
        <f t="shared" si="2"/>
        <v>233.4699901597655</v>
      </c>
      <c r="G65" s="17">
        <f t="shared" si="3"/>
        <v>2128.0919560127923</v>
      </c>
      <c r="H65" s="10">
        <f t="shared" si="4"/>
        <v>1894.6219658530267</v>
      </c>
      <c r="I65" s="10">
        <f>(E65*VLOOKUP(A65,'2019-2024 Actuals'!$B$4:$AN$156,34,FALSE))+D65</f>
        <v>233.4699901597655</v>
      </c>
      <c r="J65" s="10">
        <f>(E65*VLOOKUP(A65,'2019-2024 Actuals'!$B$4:$AN$156,37,FALSE))</f>
        <v>0</v>
      </c>
      <c r="K65" s="10">
        <f>IFERROR(VLOOKUP(A65,'2019-2024 Actuals'!$B$4:$AN$156,34,0),0)*$G65</f>
        <v>2128.0919560127923</v>
      </c>
      <c r="L65" s="10">
        <f>IFERROR(VLOOKUP(A65,'2019-2024 Actuals'!$B$4:$AN$156,37,0),0)*$G65</f>
        <v>0</v>
      </c>
      <c r="M65" s="45"/>
      <c r="N65" s="10"/>
    </row>
    <row r="66" spans="1:14" x14ac:dyDescent="0.25">
      <c r="A66" s="6">
        <v>21879</v>
      </c>
      <c r="B66" s="15">
        <v>3295024.0100000012</v>
      </c>
      <c r="C66" s="16">
        <f t="shared" si="0"/>
        <v>2.6048274959106494E-3</v>
      </c>
      <c r="D66" s="17"/>
      <c r="E66" s="9">
        <f t="shared" si="1"/>
        <v>158.29636843390537</v>
      </c>
      <c r="F66" s="9">
        <f t="shared" si="2"/>
        <v>158.29636843390537</v>
      </c>
      <c r="G66" s="17">
        <f t="shared" si="3"/>
        <v>1442.8802095708697</v>
      </c>
      <c r="H66" s="10">
        <f t="shared" si="4"/>
        <v>1284.5838411369643</v>
      </c>
      <c r="I66" s="10">
        <f>(E66*VLOOKUP(A66,'2019-2024 Actuals'!$B$4:$AN$156,34,FALSE))+D66</f>
        <v>158.29636843390537</v>
      </c>
      <c r="J66" s="10">
        <f>(E66*VLOOKUP(A66,'2019-2024 Actuals'!$B$4:$AN$156,37,FALSE))</f>
        <v>0</v>
      </c>
      <c r="K66" s="10">
        <f>IFERROR(VLOOKUP(A66,'2019-2024 Actuals'!$B$4:$AN$156,34,0),0)*$G66</f>
        <v>1442.8802095708697</v>
      </c>
      <c r="L66" s="10">
        <f>IFERROR(VLOOKUP(A66,'2019-2024 Actuals'!$B$4:$AN$156,37,0),0)*$G66</f>
        <v>0</v>
      </c>
      <c r="M66" s="45"/>
      <c r="N66" s="10"/>
    </row>
    <row r="67" spans="1:14" x14ac:dyDescent="0.25">
      <c r="A67" s="6">
        <v>21880</v>
      </c>
      <c r="B67" s="15">
        <v>7989588.080000001</v>
      </c>
      <c r="C67" s="16">
        <f t="shared" si="0"/>
        <v>6.3160385625790835E-3</v>
      </c>
      <c r="D67" s="17"/>
      <c r="E67" s="9">
        <f t="shared" si="1"/>
        <v>383.82809184653507</v>
      </c>
      <c r="F67" s="9">
        <f t="shared" si="2"/>
        <v>383.82809184653507</v>
      </c>
      <c r="G67" s="17">
        <f t="shared" si="3"/>
        <v>3498.6144223135175</v>
      </c>
      <c r="H67" s="10">
        <f t="shared" si="4"/>
        <v>3114.7863304669822</v>
      </c>
      <c r="I67" s="10">
        <f>(E67*VLOOKUP(A67,'2019-2024 Actuals'!$B$4:$AN$156,34,FALSE))+D67</f>
        <v>356.69705338807245</v>
      </c>
      <c r="J67" s="10">
        <f>(E67*VLOOKUP(A67,'2019-2024 Actuals'!$B$4:$AN$156,37,FALSE))</f>
        <v>27.131038458462573</v>
      </c>
      <c r="K67" s="10">
        <f>IFERROR(VLOOKUP(A67,'2019-2024 Actuals'!$B$4:$AN$156,34,0),0)*$G67</f>
        <v>3251.3134965619129</v>
      </c>
      <c r="L67" s="10">
        <f>IFERROR(VLOOKUP(A67,'2019-2024 Actuals'!$B$4:$AN$156,37,0),0)*$G67</f>
        <v>247.30092575160413</v>
      </c>
      <c r="M67" s="45"/>
      <c r="N67" s="10"/>
    </row>
    <row r="68" spans="1:14" x14ac:dyDescent="0.25">
      <c r="A68" s="6">
        <v>21882</v>
      </c>
      <c r="B68" s="15">
        <v>2321774.23</v>
      </c>
      <c r="C68" s="16">
        <f t="shared" si="0"/>
        <v>1.8354407540723122E-3</v>
      </c>
      <c r="D68" s="17"/>
      <c r="E68" s="9">
        <f t="shared" si="1"/>
        <v>111.54044031758872</v>
      </c>
      <c r="F68" s="9">
        <f t="shared" si="2"/>
        <v>111.54044031758872</v>
      </c>
      <c r="G68" s="17">
        <f t="shared" si="3"/>
        <v>1016.6973222021055</v>
      </c>
      <c r="H68" s="10">
        <f t="shared" si="4"/>
        <v>905.15688188451679</v>
      </c>
      <c r="I68" s="10">
        <f>(E68*VLOOKUP(A68,'2019-2024 Actuals'!$B$4:$AN$156,34,FALSE))+D68</f>
        <v>111.54044031758872</v>
      </c>
      <c r="J68" s="10">
        <f>(E68*VLOOKUP(A68,'2019-2024 Actuals'!$B$4:$AN$156,37,FALSE))</f>
        <v>0</v>
      </c>
      <c r="K68" s="10">
        <f>IFERROR(VLOOKUP(A68,'2019-2024 Actuals'!$B$4:$AN$156,34,0),0)*$G68</f>
        <v>1016.6973222021055</v>
      </c>
      <c r="L68" s="10">
        <f>IFERROR(VLOOKUP(A68,'2019-2024 Actuals'!$B$4:$AN$156,37,0),0)*$G68</f>
        <v>0</v>
      </c>
      <c r="M68" s="45"/>
      <c r="N68" s="10"/>
    </row>
    <row r="69" spans="1:14" x14ac:dyDescent="0.25">
      <c r="A69" s="6">
        <v>21883</v>
      </c>
      <c r="B69" s="15">
        <v>1105950.7399999998</v>
      </c>
      <c r="C69" s="16">
        <f t="shared" si="0"/>
        <v>8.7429132168136397E-4</v>
      </c>
      <c r="D69" s="17"/>
      <c r="E69" s="9">
        <f t="shared" si="1"/>
        <v>53.131019767224757</v>
      </c>
      <c r="F69" s="9">
        <f t="shared" si="2"/>
        <v>53.131019767224757</v>
      </c>
      <c r="G69" s="17">
        <f t="shared" si="3"/>
        <v>484.29220262533306</v>
      </c>
      <c r="H69" s="10">
        <f t="shared" si="4"/>
        <v>431.1611828581083</v>
      </c>
      <c r="I69" s="10">
        <f>(E69*VLOOKUP(A69,'2019-2024 Actuals'!$B$4:$AN$156,34,FALSE))+D69</f>
        <v>53.131019767224757</v>
      </c>
      <c r="J69" s="10">
        <f>(E69*VLOOKUP(A69,'2019-2024 Actuals'!$B$4:$AN$156,37,FALSE))</f>
        <v>0</v>
      </c>
      <c r="K69" s="10">
        <f>IFERROR(VLOOKUP(A69,'2019-2024 Actuals'!$B$4:$AN$156,34,0),0)*$G69</f>
        <v>484.29220262533306</v>
      </c>
      <c r="L69" s="10">
        <f>IFERROR(VLOOKUP(A69,'2019-2024 Actuals'!$B$4:$AN$156,37,0),0)*$G69</f>
        <v>0</v>
      </c>
      <c r="M69" s="45"/>
      <c r="N69" s="10"/>
    </row>
    <row r="70" spans="1:14" x14ac:dyDescent="0.25">
      <c r="A70" s="6">
        <v>21884</v>
      </c>
      <c r="B70" s="15">
        <v>6861225.04</v>
      </c>
      <c r="C70" s="16">
        <f t="shared" si="0"/>
        <v>5.4240295626321209E-3</v>
      </c>
      <c r="D70" s="17"/>
      <c r="E70" s="9">
        <f t="shared" si="1"/>
        <v>329.62036195899424</v>
      </c>
      <c r="F70" s="9">
        <f t="shared" ref="F70:F74" si="5">SUM(D70:E70)</f>
        <v>329.62036195899424</v>
      </c>
      <c r="G70" s="17">
        <f t="shared" si="3"/>
        <v>3004.5079470082815</v>
      </c>
      <c r="H70" s="10">
        <f t="shared" ref="H70:H73" si="6">G70-F70</f>
        <v>2674.8875850492873</v>
      </c>
      <c r="I70" s="10">
        <f>(E70*VLOOKUP(A70,'2019-2024 Actuals'!$B$4:$AN$156,34,FALSE))+D70</f>
        <v>329.62036195899424</v>
      </c>
      <c r="J70" s="10">
        <f>(E70*VLOOKUP(A70,'2019-2024 Actuals'!$B$4:$AN$156,37,FALSE))</f>
        <v>0</v>
      </c>
      <c r="K70" s="10">
        <f>IFERROR(VLOOKUP(A70,'2019-2024 Actuals'!$B$4:$AN$156,34,0),0)*$G70</f>
        <v>3004.5079470082815</v>
      </c>
      <c r="L70" s="10">
        <f>IFERROR(VLOOKUP(A70,'2019-2024 Actuals'!$B$4:$AN$156,37,0),0)*$G70</f>
        <v>0</v>
      </c>
      <c r="M70" s="45"/>
      <c r="N70" s="10"/>
    </row>
    <row r="71" spans="1:14" x14ac:dyDescent="0.25">
      <c r="A71" s="6">
        <v>21886</v>
      </c>
      <c r="B71" s="15">
        <v>1435863.9600000002</v>
      </c>
      <c r="C71" s="16">
        <f t="shared" si="0"/>
        <v>1.13509883753325E-3</v>
      </c>
      <c r="D71" s="17"/>
      <c r="E71" s="9">
        <f t="shared" si="1"/>
        <v>68.980392781151934</v>
      </c>
      <c r="F71" s="9">
        <f t="shared" si="5"/>
        <v>68.980392781151934</v>
      </c>
      <c r="G71" s="17">
        <f t="shared" si="3"/>
        <v>628.76011987544166</v>
      </c>
      <c r="H71" s="10">
        <f t="shared" si="6"/>
        <v>559.77972709428968</v>
      </c>
      <c r="I71" s="10">
        <f>(E71*VLOOKUP(A71,'2019-2024 Actuals'!$B$4:$AN$156,34,FALSE))+D71</f>
        <v>68.980392781151934</v>
      </c>
      <c r="J71" s="10">
        <f>(E71*VLOOKUP(A71,'2019-2024 Actuals'!$B$4:$AN$156,37,FALSE))</f>
        <v>0</v>
      </c>
      <c r="K71" s="10">
        <f>IFERROR(VLOOKUP(A71,'2019-2024 Actuals'!$B$4:$AN$156,34,0),0)*$G71</f>
        <v>628.76011987544166</v>
      </c>
      <c r="L71" s="10">
        <f>IFERROR(VLOOKUP(A71,'2019-2024 Actuals'!$B$4:$AN$156,37,0),0)*$G71</f>
        <v>0</v>
      </c>
      <c r="M71" s="45"/>
      <c r="N71" s="10"/>
    </row>
    <row r="72" spans="1:14" x14ac:dyDescent="0.25">
      <c r="A72" s="6">
        <v>22247</v>
      </c>
      <c r="B72" s="15">
        <v>2106704.19</v>
      </c>
      <c r="C72" s="16">
        <f t="shared" ref="C72:C73" si="7">B72/$B$74</f>
        <v>1.6654206413088232E-3</v>
      </c>
      <c r="D72" s="17">
        <v>1266.2675261143586</v>
      </c>
      <c r="E72" s="9">
        <f t="shared" ref="E72:E73" si="8">$C72*$E$3</f>
        <v>101.20825269540056</v>
      </c>
      <c r="F72" s="9">
        <f t="shared" si="5"/>
        <v>1367.475778809759</v>
      </c>
      <c r="G72" s="17">
        <f t="shared" ref="G72:G73" si="9">$C72*$G$3</f>
        <v>922.51885690235929</v>
      </c>
      <c r="H72" s="10">
        <f t="shared" si="6"/>
        <v>-444.95692190739976</v>
      </c>
      <c r="I72" s="10">
        <f>(E72*VLOOKUP(A72,'2019-2024 Actuals'!$B$4:$AN$156,34,FALSE))+D72</f>
        <v>1367.2910501916137</v>
      </c>
      <c r="J72" s="10">
        <f>(E72*VLOOKUP(A72,'2019-2024 Actuals'!$B$4:$AN$156,37,FALSE))</f>
        <v>0.18472861814538327</v>
      </c>
      <c r="K72" s="10">
        <f>IFERROR(VLOOKUP(A72,'2019-2024 Actuals'!$B$4:$AN$156,34,0),0)*$G72</f>
        <v>920.8350452653624</v>
      </c>
      <c r="L72" s="10">
        <f>IFERROR(VLOOKUP(A72,'2019-2024 Actuals'!$B$4:$AN$156,37,0),0)*$G72</f>
        <v>1.6838116369968315</v>
      </c>
      <c r="M72" s="45"/>
      <c r="N72" s="10"/>
    </row>
    <row r="73" spans="1:14" x14ac:dyDescent="0.25">
      <c r="A73" s="6">
        <v>22256</v>
      </c>
      <c r="B73" s="15">
        <v>632289.39000000013</v>
      </c>
      <c r="C73" s="16">
        <f t="shared" si="7"/>
        <v>4.9984606590000894E-4</v>
      </c>
      <c r="D73" s="17"/>
      <c r="E73" s="9">
        <f t="shared" si="8"/>
        <v>30.375837606199802</v>
      </c>
      <c r="F73" s="9">
        <f t="shared" si="5"/>
        <v>30.375837606199802</v>
      </c>
      <c r="G73" s="17">
        <f t="shared" si="9"/>
        <v>276.87745059940772</v>
      </c>
      <c r="H73" s="10">
        <f t="shared" si="6"/>
        <v>246.50161299320791</v>
      </c>
      <c r="I73" s="10">
        <f>(E73*VLOOKUP(A73,'2019-2024 Actuals'!$B$4:$AN$156,34,FALSE))+D73</f>
        <v>30.375837606199802</v>
      </c>
      <c r="J73" s="10">
        <f>(E73*VLOOKUP(A73,'2019-2024 Actuals'!$B$4:$AN$156,37,FALSE))</f>
        <v>0</v>
      </c>
      <c r="K73" s="10">
        <f>IFERROR(VLOOKUP(A73,'2019-2024 Actuals'!$B$4:$AN$156,34,0),0)*$G73</f>
        <v>276.87745059940772</v>
      </c>
      <c r="L73" s="10">
        <f>IFERROR(VLOOKUP(A73,'2019-2024 Actuals'!$B$4:$AN$156,37,0),0)*$G73</f>
        <v>0</v>
      </c>
      <c r="M73" s="45"/>
      <c r="N73" s="10"/>
    </row>
    <row r="74" spans="1:14" x14ac:dyDescent="0.25">
      <c r="B74" s="15">
        <f>SUM(B5:B73)</f>
        <v>1264968223.4900007</v>
      </c>
      <c r="C74" s="8">
        <f>SUM(C5:C73)</f>
        <v>0.99999999999999922</v>
      </c>
      <c r="D74" s="17">
        <f>SUM(D5:D73)</f>
        <v>150776.70981908869</v>
      </c>
      <c r="E74" s="9">
        <f>SUM(E5:E73)</f>
        <v>60770.384481282061</v>
      </c>
      <c r="F74" s="17">
        <f t="shared" si="5"/>
        <v>211547.09430037075</v>
      </c>
      <c r="G74" s="10">
        <f t="shared" ref="G74:L74" si="10">SUM(G5:G73)</f>
        <v>553925.43722609838</v>
      </c>
      <c r="H74" s="32">
        <f t="shared" si="10"/>
        <v>342378.34292572766</v>
      </c>
      <c r="I74" s="32">
        <f t="shared" si="10"/>
        <v>210494.95447718073</v>
      </c>
      <c r="J74" s="32">
        <f t="shared" si="10"/>
        <v>1052.1398231901187</v>
      </c>
      <c r="K74" s="32">
        <f t="shared" si="10"/>
        <v>544335.12417216203</v>
      </c>
      <c r="L74" s="32">
        <f t="shared" si="10"/>
        <v>9590.3130539364483</v>
      </c>
      <c r="M74" s="45"/>
      <c r="N74" s="32"/>
    </row>
    <row r="75" spans="1:14" ht="15.75" thickBot="1" x14ac:dyDescent="0.3">
      <c r="B75" s="15"/>
      <c r="D75" s="17"/>
      <c r="E75" s="10"/>
      <c r="F75" s="10"/>
      <c r="G75" s="10"/>
      <c r="I75" s="199">
        <f>SUM(I74:J74)</f>
        <v>211547.09430037084</v>
      </c>
      <c r="J75" s="199"/>
      <c r="K75" s="200">
        <f>SUM(K74:L74)</f>
        <v>553925.4372260985</v>
      </c>
      <c r="L75" s="200"/>
      <c r="M75" s="36"/>
      <c r="N75" s="36"/>
    </row>
    <row r="76" spans="1:14" ht="15.75" thickTop="1" x14ac:dyDescent="0.25">
      <c r="E76" s="41"/>
      <c r="I76" s="40"/>
      <c r="J76" s="40"/>
      <c r="L76" s="40"/>
    </row>
  </sheetData>
  <autoFilter ref="A4:L76" xr:uid="{C69F3C86-F9C7-46DE-A5FD-8AE64C1BCE90}"/>
  <mergeCells count="4">
    <mergeCell ref="I3:J3"/>
    <mergeCell ref="K3:L3"/>
    <mergeCell ref="I75:J75"/>
    <mergeCell ref="K75:L75"/>
  </mergeCells>
  <pageMargins left="0.7" right="0.7" top="0.75" bottom="0.75" header="0.3" footer="0.3"/>
  <ignoredErrors>
    <ignoredError sqref="F74 I18:K18 I76 I20:L75 I19:L19" formula="1"/>
    <ignoredError sqref="F1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31BDA-D776-41F8-8D9B-E5BF8E70757D}">
  <sheetPr>
    <tabColor theme="3" tint="0.749992370372631"/>
  </sheetPr>
  <dimension ref="A1:I98"/>
  <sheetViews>
    <sheetView workbookViewId="0"/>
  </sheetViews>
  <sheetFormatPr defaultColWidth="9.140625" defaultRowHeight="15" x14ac:dyDescent="0.25"/>
  <cols>
    <col min="1" max="1" width="9.140625" style="6"/>
    <col min="2" max="2" width="15.28515625" style="15" bestFit="1" customWidth="1"/>
    <col min="3" max="3" width="10.7109375" style="6" customWidth="1"/>
    <col min="4" max="4" width="20.7109375" style="17" customWidth="1"/>
    <col min="5" max="5" width="20.7109375" style="6" customWidth="1"/>
    <col min="6" max="7" width="15.7109375" style="6" customWidth="1"/>
    <col min="8" max="8" width="10.28515625" style="6" bestFit="1" customWidth="1"/>
    <col min="9" max="9" width="12.28515625" style="6" bestFit="1" customWidth="1"/>
    <col min="10" max="16384" width="9.140625" style="6"/>
  </cols>
  <sheetData>
    <row r="1" spans="1:9" x14ac:dyDescent="0.25">
      <c r="A1" s="4" t="s">
        <v>330</v>
      </c>
    </row>
    <row r="2" spans="1:9" x14ac:dyDescent="0.25">
      <c r="A2" s="4" t="s">
        <v>28</v>
      </c>
    </row>
    <row r="3" spans="1:9" x14ac:dyDescent="0.25">
      <c r="D3" s="201" t="s">
        <v>29</v>
      </c>
      <c r="E3" s="202" t="s">
        <v>30</v>
      </c>
      <c r="F3" s="203" t="s">
        <v>17</v>
      </c>
      <c r="G3" s="203"/>
    </row>
    <row r="4" spans="1:9" x14ac:dyDescent="0.25">
      <c r="A4" s="4" t="s">
        <v>31</v>
      </c>
      <c r="B4" s="154" t="s">
        <v>21</v>
      </c>
      <c r="C4" s="3" t="s">
        <v>22</v>
      </c>
      <c r="D4" s="201"/>
      <c r="E4" s="202"/>
      <c r="F4" s="30" t="s">
        <v>26</v>
      </c>
      <c r="G4" s="153" t="s">
        <v>27</v>
      </c>
    </row>
    <row r="5" spans="1:9" x14ac:dyDescent="0.25">
      <c r="A5" s="4">
        <v>239</v>
      </c>
      <c r="B5" s="15">
        <v>20739118.629999973</v>
      </c>
      <c r="C5" s="16">
        <f>B5/$B$72</f>
        <v>2.3792013616116311E-2</v>
      </c>
      <c r="D5" s="17">
        <v>5694.7379491119482</v>
      </c>
      <c r="E5" s="17">
        <v>3364.1424397316682</v>
      </c>
      <c r="F5" s="10">
        <f>IFERROR(VLOOKUP(A5,'2019-2024 Actuals'!$B$4:$AN$156,35,0),0)*$E5</f>
        <v>3364.1424397316682</v>
      </c>
      <c r="G5" s="10">
        <f>IFERROR(VLOOKUP(A5,'2019-2024 Actuals'!$B$4:$AN$156,38,0),0)*$E5</f>
        <v>0</v>
      </c>
      <c r="H5" s="155"/>
      <c r="I5" s="155"/>
    </row>
    <row r="6" spans="1:9" x14ac:dyDescent="0.25">
      <c r="A6" s="4">
        <v>8165</v>
      </c>
      <c r="B6" s="15">
        <v>1653450.6399999992</v>
      </c>
      <c r="C6" s="16">
        <f t="shared" ref="C6:C70" si="0">B6/$B$72</f>
        <v>1.8968462856252181E-3</v>
      </c>
      <c r="D6" s="17">
        <v>6539.8982790248865</v>
      </c>
      <c r="E6" s="17">
        <v>268.21021516214222</v>
      </c>
      <c r="F6" s="10">
        <f>E6</f>
        <v>268.21021516214222</v>
      </c>
      <c r="G6" s="10">
        <f>IFERROR(VLOOKUP(A6,'2019-2024 Actuals'!$B$4:$AN$156,38,0),0)*$E6</f>
        <v>0</v>
      </c>
      <c r="H6" s="156"/>
      <c r="I6" s="155"/>
    </row>
    <row r="7" spans="1:9" x14ac:dyDescent="0.25">
      <c r="A7" s="4">
        <v>9132</v>
      </c>
      <c r="B7" s="15">
        <v>7985645.8700000001</v>
      </c>
      <c r="C7" s="16">
        <f t="shared" si="0"/>
        <v>9.1611701857806111E-3</v>
      </c>
      <c r="E7" s="17">
        <v>1295.3708717917177</v>
      </c>
      <c r="F7" s="10">
        <f>IFERROR(VLOOKUP(A7,'2019-2024 Actuals'!$B$4:$AN$156,35,0),0)*$E7</f>
        <v>1295.3708717917177</v>
      </c>
      <c r="G7" s="10">
        <f>IFERROR(VLOOKUP(A7,'2019-2024 Actuals'!$B$4:$AN$156,38,0),0)*$E7</f>
        <v>0</v>
      </c>
      <c r="H7" s="156"/>
      <c r="I7" s="155"/>
    </row>
    <row r="8" spans="1:9" x14ac:dyDescent="0.25">
      <c r="A8" s="4">
        <v>10144</v>
      </c>
      <c r="B8" s="15">
        <v>5635791.7199999988</v>
      </c>
      <c r="C8" s="16">
        <f t="shared" si="0"/>
        <v>6.4654065455739046E-3</v>
      </c>
      <c r="E8" s="17">
        <v>914.19536408430076</v>
      </c>
      <c r="F8" s="10">
        <f>IFERROR(VLOOKUP(A8,'2019-2024 Actuals'!$B$4:$AN$156,35,0),0)*$E8</f>
        <v>914.19536408430076</v>
      </c>
      <c r="G8" s="10">
        <f>IFERROR(VLOOKUP(A8,'2019-2024 Actuals'!$B$4:$AN$156,38,0),0)*$E8</f>
        <v>0</v>
      </c>
      <c r="H8" s="156"/>
      <c r="I8" s="155"/>
    </row>
    <row r="9" spans="1:9" x14ac:dyDescent="0.25">
      <c r="A9" s="4">
        <v>10145</v>
      </c>
      <c r="B9" s="15">
        <v>487715.62000000011</v>
      </c>
      <c r="C9" s="16">
        <f t="shared" si="0"/>
        <v>5.5950963388807357E-4</v>
      </c>
      <c r="E9" s="17">
        <v>79.11352671413141</v>
      </c>
      <c r="F9" s="10">
        <f>IFERROR(VLOOKUP(A9,'2019-2024 Actuals'!$B$4:$AN$156,35,0),0)*$E9</f>
        <v>79.11352671413141</v>
      </c>
      <c r="G9" s="10">
        <f>IFERROR(VLOOKUP(A9,'2019-2024 Actuals'!$B$4:$AN$156,38,0),0)*$E9</f>
        <v>0</v>
      </c>
      <c r="H9" s="156"/>
      <c r="I9" s="155"/>
    </row>
    <row r="10" spans="1:9" x14ac:dyDescent="0.25">
      <c r="A10" s="4">
        <v>10149</v>
      </c>
      <c r="B10" s="15">
        <v>30038.39</v>
      </c>
      <c r="C10" s="16">
        <f t="shared" si="0"/>
        <v>3.4460181102026562E-5</v>
      </c>
      <c r="E10" s="17">
        <v>4.8725996713299802</v>
      </c>
      <c r="F10" s="10">
        <f>IFERROR(VLOOKUP(A10,'2019-2024 Actuals'!$B$4:$AN$156,35,0),0)*$E10</f>
        <v>4.8725996713299802</v>
      </c>
      <c r="G10" s="10">
        <f>IFERROR(VLOOKUP(A10,'2019-2024 Actuals'!$B$4:$AN$156,38,0),0)*$E10</f>
        <v>0</v>
      </c>
      <c r="H10" s="156"/>
      <c r="I10" s="155"/>
    </row>
    <row r="11" spans="1:9" x14ac:dyDescent="0.25">
      <c r="A11" s="4">
        <v>11253</v>
      </c>
      <c r="B11" s="15">
        <v>130330.94</v>
      </c>
      <c r="C11" s="16">
        <f t="shared" si="0"/>
        <v>1.4951626220970424E-4</v>
      </c>
      <c r="D11" s="17">
        <v>911.3328263598861</v>
      </c>
      <c r="E11" s="17">
        <v>21.141296035111317</v>
      </c>
      <c r="F11" s="10">
        <f>IFERROR(VLOOKUP(A11,'2019-2024 Actuals'!$B$4:$AN$156,35,0),0)*$E11</f>
        <v>21.141296035111317</v>
      </c>
      <c r="G11" s="10">
        <f>IFERROR(VLOOKUP(A11,'2019-2024 Actuals'!$B$4:$AN$156,38,0),0)*$E11</f>
        <v>0</v>
      </c>
      <c r="H11" s="156"/>
      <c r="I11" s="155"/>
    </row>
    <row r="12" spans="1:9" x14ac:dyDescent="0.25">
      <c r="A12" s="4">
        <v>12136</v>
      </c>
      <c r="B12" s="15">
        <v>1969972.3499999996</v>
      </c>
      <c r="C12" s="16">
        <f t="shared" si="0"/>
        <v>2.2599614675415307E-3</v>
      </c>
      <c r="E12" s="17">
        <v>319.55396494749374</v>
      </c>
      <c r="F12" s="10">
        <f>IFERROR(VLOOKUP(A12,'2019-2024 Actuals'!$B$4:$AN$156,35,0),0)*$E12</f>
        <v>319.55396494749374</v>
      </c>
      <c r="G12" s="10">
        <f>IFERROR(VLOOKUP(A12,'2019-2024 Actuals'!$B$4:$AN$156,38,0),0)*$E12</f>
        <v>0</v>
      </c>
      <c r="H12" s="156"/>
      <c r="I12" s="155"/>
    </row>
    <row r="13" spans="1:9" x14ac:dyDescent="0.25">
      <c r="A13" s="4">
        <v>12137</v>
      </c>
      <c r="B13" s="15">
        <v>274680.93000000011</v>
      </c>
      <c r="C13" s="16">
        <f t="shared" si="0"/>
        <v>3.1511524396191288E-4</v>
      </c>
      <c r="D13" s="17">
        <v>26.459162122777187</v>
      </c>
      <c r="E13" s="17">
        <v>44.556655973859243</v>
      </c>
      <c r="F13" s="10">
        <f>IFERROR(VLOOKUP(A13,'2019-2024 Actuals'!$B$4:$AN$156,35,0),0)*$E13</f>
        <v>44.556655973859243</v>
      </c>
      <c r="G13" s="10">
        <f>IFERROR(VLOOKUP(A13,'2019-2024 Actuals'!$B$4:$AN$156,38,0),0)*$E13</f>
        <v>0</v>
      </c>
      <c r="H13" s="156"/>
      <c r="I13" s="155"/>
    </row>
    <row r="14" spans="1:9" x14ac:dyDescent="0.25">
      <c r="A14" s="4">
        <v>12144</v>
      </c>
      <c r="B14" s="15">
        <v>21799</v>
      </c>
      <c r="C14" s="16">
        <f t="shared" si="0"/>
        <v>2.5007914466889771E-5</v>
      </c>
      <c r="E14" s="17">
        <v>3.5360683523758181</v>
      </c>
      <c r="F14" s="10">
        <f>IFERROR(VLOOKUP(A14,'2019-2024 Actuals'!$B$4:$AN$156,35,0),0)*$E14</f>
        <v>3.5360683523758181</v>
      </c>
      <c r="G14" s="10">
        <f>IFERROR(VLOOKUP(A14,'2019-2024 Actuals'!$B$4:$AN$156,38,0),0)*$E14</f>
        <v>0</v>
      </c>
      <c r="H14" s="156"/>
      <c r="I14" s="155"/>
    </row>
    <row r="15" spans="1:9" x14ac:dyDescent="0.25">
      <c r="A15" s="4">
        <v>12149</v>
      </c>
      <c r="B15" s="15">
        <v>0</v>
      </c>
      <c r="C15" s="16">
        <f t="shared" si="0"/>
        <v>0</v>
      </c>
      <c r="D15" s="17">
        <v>78.146827664946557</v>
      </c>
      <c r="E15" s="17">
        <v>0</v>
      </c>
      <c r="F15" s="10">
        <f>IFERROR(VLOOKUP(A15,'2019-2024 Actuals'!$B$4:$AN$156,35,0),0)*$E15</f>
        <v>0</v>
      </c>
      <c r="G15" s="10">
        <f>IFERROR(VLOOKUP(A15,'2019-2024 Actuals'!$B$4:$AN$156,38,0),0)*$E15</f>
        <v>0</v>
      </c>
      <c r="H15" s="156"/>
      <c r="I15" s="155"/>
    </row>
    <row r="16" spans="1:9" x14ac:dyDescent="0.25">
      <c r="A16" s="4">
        <v>12150</v>
      </c>
      <c r="B16" s="15">
        <v>3648292.48</v>
      </c>
      <c r="C16" s="16">
        <f t="shared" si="0"/>
        <v>4.1853381480818916E-3</v>
      </c>
      <c r="E16" s="17">
        <v>591.79832004856576</v>
      </c>
      <c r="F16" s="10">
        <f>IFERROR(VLOOKUP(A16,'2019-2024 Actuals'!$B$4:$AN$156,35,0),0)*$E16</f>
        <v>591.79832004856576</v>
      </c>
      <c r="G16" s="10">
        <f>IFERROR(VLOOKUP(A16,'2019-2024 Actuals'!$B$4:$AN$156,38,0),0)*$E16</f>
        <v>0</v>
      </c>
      <c r="H16" s="156"/>
      <c r="I16" s="155"/>
    </row>
    <row r="17" spans="1:9" x14ac:dyDescent="0.25">
      <c r="A17" s="4">
        <v>12152</v>
      </c>
      <c r="B17" s="15">
        <v>29782.93</v>
      </c>
      <c r="C17" s="16">
        <f t="shared" si="0"/>
        <v>3.4167116198603853E-5</v>
      </c>
      <c r="E17" s="17">
        <v>4.8311608887574806</v>
      </c>
      <c r="F17" s="10">
        <f>IFERROR(VLOOKUP(A17,'2019-2024 Actuals'!$B$4:$AN$156,35,0),0)*$E17</f>
        <v>4.8311608887574806</v>
      </c>
      <c r="G17" s="10">
        <f>IFERROR(VLOOKUP(A17,'2019-2024 Actuals'!$B$4:$AN$156,38,0),0)*$E17</f>
        <v>0</v>
      </c>
      <c r="H17" s="156"/>
      <c r="I17" s="155"/>
    </row>
    <row r="18" spans="1:9" x14ac:dyDescent="0.25">
      <c r="A18" s="4">
        <v>13247</v>
      </c>
      <c r="B18" s="15">
        <v>68030215.569999993</v>
      </c>
      <c r="C18" s="16">
        <f t="shared" si="0"/>
        <v>7.8044580583450276E-2</v>
      </c>
      <c r="E18" s="17">
        <v>11035.345304022276</v>
      </c>
      <c r="F18" s="10">
        <f>IFERROR(VLOOKUP(A18,'2019-2024 Actuals'!$B$4:$AN$156,35,0),0)*$E18</f>
        <v>11035.345304022276</v>
      </c>
      <c r="G18" s="10">
        <f>IFERROR(VLOOKUP(A18,'2019-2024 Actuals'!$B$4:$AN$156,38,0),0)*$E18</f>
        <v>0</v>
      </c>
      <c r="H18" s="156"/>
      <c r="I18" s="155"/>
    </row>
    <row r="19" spans="1:9" x14ac:dyDescent="0.25">
      <c r="A19" s="4">
        <v>14140</v>
      </c>
      <c r="B19" s="15">
        <v>17543474.239999998</v>
      </c>
      <c r="C19" s="16">
        <f t="shared" si="0"/>
        <v>2.0125955467957427E-2</v>
      </c>
      <c r="D19" s="17">
        <v>156.29365532989311</v>
      </c>
      <c r="E19" s="17">
        <v>2845.7692578001006</v>
      </c>
      <c r="F19" s="10">
        <f>IFERROR(VLOOKUP(A19,'2019-2024 Actuals'!$B$4:$AN$156,35,0),0)*$E19</f>
        <v>2845.7692578001006</v>
      </c>
      <c r="G19" s="10">
        <f>IFERROR(VLOOKUP(A19,'2019-2024 Actuals'!$B$4:$AN$156,38,0),0)*$E19</f>
        <v>0</v>
      </c>
      <c r="H19" s="156"/>
      <c r="I19" s="155"/>
    </row>
    <row r="20" spans="1:9" x14ac:dyDescent="0.25">
      <c r="A20" s="4">
        <v>15259</v>
      </c>
      <c r="B20" s="15">
        <v>31650568.150000002</v>
      </c>
      <c r="C20" s="16">
        <f t="shared" si="0"/>
        <v>3.6309679394635794E-2</v>
      </c>
      <c r="D20" s="17">
        <v>5580.8088549360318</v>
      </c>
      <c r="E20" s="17">
        <v>5134.1149763718086</v>
      </c>
      <c r="F20" s="10">
        <f>IFERROR(VLOOKUP(A20,'2019-2024 Actuals'!$B$4:$AN$156,35,0),0)*$E20</f>
        <v>5134.1149763718086</v>
      </c>
      <c r="G20" s="10">
        <f>IFERROR(VLOOKUP(A20,'2019-2024 Actuals'!$B$4:$AN$156,38,0),0)*$E20</f>
        <v>0</v>
      </c>
      <c r="H20" s="156"/>
      <c r="I20" s="155"/>
    </row>
    <row r="21" spans="1:9" x14ac:dyDescent="0.25">
      <c r="A21" s="4">
        <v>17254</v>
      </c>
      <c r="B21" s="15">
        <v>-734870.54000000062</v>
      </c>
      <c r="C21" s="16">
        <f t="shared" si="0"/>
        <v>-8.430469108012805E-4</v>
      </c>
      <c r="E21" s="17">
        <v>-119.20512223438368</v>
      </c>
      <c r="F21" s="10">
        <f>IFERROR(VLOOKUP(A21,'2019-2024 Actuals'!$B$4:$AN$156,35,0),0)*$E21</f>
        <v>-119.20512223438368</v>
      </c>
      <c r="G21" s="10">
        <f>IFERROR(VLOOKUP(A21,'2019-2024 Actuals'!$B$4:$AN$156,38,0),0)*$E21</f>
        <v>0</v>
      </c>
      <c r="H21" s="156"/>
      <c r="I21" s="155"/>
    </row>
    <row r="22" spans="1:9" x14ac:dyDescent="0.25">
      <c r="A22" s="4">
        <v>17254</v>
      </c>
      <c r="B22" s="15">
        <v>1850209.5200000009</v>
      </c>
      <c r="C22" s="16">
        <f t="shared" si="0"/>
        <v>2.1225689904117253E-3</v>
      </c>
      <c r="E22" s="17">
        <v>300.12694751761347</v>
      </c>
      <c r="F22" s="10">
        <f>IFERROR(VLOOKUP(A22,'2019-2024 Actuals'!$B$4:$AN$156,35,0),0)*$E22</f>
        <v>300.12694751761347</v>
      </c>
      <c r="G22" s="10">
        <f>IFERROR(VLOOKUP(A22,'2019-2024 Actuals'!$B$4:$AN$156,38,0),0)*$E22</f>
        <v>0</v>
      </c>
      <c r="H22" s="156"/>
      <c r="I22" s="155"/>
    </row>
    <row r="23" spans="1:9" x14ac:dyDescent="0.25">
      <c r="A23" s="4">
        <v>17268</v>
      </c>
      <c r="B23" s="15">
        <v>73410.399999999994</v>
      </c>
      <c r="C23" s="16">
        <f t="shared" si="0"/>
        <v>8.4216753253826536E-5</v>
      </c>
      <c r="E23" s="17">
        <v>11.908077993268027</v>
      </c>
      <c r="F23" s="10">
        <f>E23</f>
        <v>11.908077993268027</v>
      </c>
      <c r="G23" s="10">
        <f>IFERROR(VLOOKUP(A23,'2019-2024 Actuals'!$B$4:$AN$156,38,0),0)*$E23</f>
        <v>0</v>
      </c>
      <c r="H23" s="156"/>
      <c r="I23" s="155"/>
    </row>
    <row r="24" spans="1:9" x14ac:dyDescent="0.25">
      <c r="A24" s="124">
        <v>19134</v>
      </c>
      <c r="B24" s="18">
        <v>22785767.949999996</v>
      </c>
      <c r="C24" s="16">
        <f t="shared" si="0"/>
        <v>2.6139939261250432E-2</v>
      </c>
      <c r="D24" s="17">
        <v>100.45987305034699</v>
      </c>
      <c r="E24" s="17">
        <v>3696.1343608685811</v>
      </c>
      <c r="F24" s="10">
        <f>IFERROR(VLOOKUP(A24,'2019-2024 Actuals'!$B$4:$AN$156,35,0),0)*$E24</f>
        <v>3122.1944641612276</v>
      </c>
      <c r="G24" s="10">
        <f>IFERROR(VLOOKUP(A24,'2019-2024 Actuals'!$B$4:$AN$156,38,0),0)*$E24</f>
        <v>573.939896707353</v>
      </c>
      <c r="H24" s="157"/>
      <c r="I24" s="155"/>
    </row>
    <row r="25" spans="1:9" x14ac:dyDescent="0.25">
      <c r="A25" s="4">
        <v>19242</v>
      </c>
      <c r="B25" s="15">
        <v>245724.28999999998</v>
      </c>
      <c r="C25" s="16">
        <f t="shared" si="0"/>
        <v>2.8189605150498725E-4</v>
      </c>
      <c r="E25" s="17">
        <v>39.859529578375962</v>
      </c>
      <c r="F25" s="10">
        <f>IFERROR(VLOOKUP(A25,'2019-2024 Actuals'!$B$4:$AN$156,35,0),0)*$E25</f>
        <v>39.859529578375962</v>
      </c>
      <c r="G25" s="10">
        <f>IFERROR(VLOOKUP(A25,'2019-2024 Actuals'!$B$4:$AN$156,38,0),0)*$E25</f>
        <v>0</v>
      </c>
      <c r="H25" s="157"/>
      <c r="I25" s="155"/>
    </row>
    <row r="26" spans="1:9" x14ac:dyDescent="0.25">
      <c r="A26" s="4">
        <v>19245</v>
      </c>
      <c r="B26" s="15">
        <v>6893302.1399999978</v>
      </c>
      <c r="C26" s="16">
        <f t="shared" si="0"/>
        <v>7.9080283642161634E-3</v>
      </c>
      <c r="E26" s="17">
        <v>1118.1791614577958</v>
      </c>
      <c r="F26" s="10">
        <f>IFERROR(VLOOKUP(A26,'2019-2024 Actuals'!$B$4:$AN$156,35,0),0)*$E26</f>
        <v>1032.1653798071961</v>
      </c>
      <c r="G26" s="10">
        <f>IFERROR(VLOOKUP(A26,'2019-2024 Actuals'!$B$4:$AN$156,38,0),0)*$E26</f>
        <v>86.013781650599682</v>
      </c>
      <c r="H26" s="157"/>
      <c r="I26" s="155"/>
    </row>
    <row r="27" spans="1:9" x14ac:dyDescent="0.25">
      <c r="A27" s="4">
        <v>19246</v>
      </c>
      <c r="B27" s="15">
        <v>212288935.19000036</v>
      </c>
      <c r="C27" s="16">
        <f t="shared" si="0"/>
        <v>0.24353885653005344</v>
      </c>
      <c r="E27" s="17">
        <v>34435.900054356687</v>
      </c>
      <c r="F27" s="10">
        <f>IFERROR(VLOOKUP(A27,'2019-2024 Actuals'!$B$4:$AN$156,35,0),0)*$E27</f>
        <v>34435.900054356687</v>
      </c>
      <c r="G27" s="10">
        <f>IFERROR(VLOOKUP(A27,'2019-2024 Actuals'!$B$4:$AN$156,38,0),0)*$E27</f>
        <v>0</v>
      </c>
      <c r="H27" s="157"/>
      <c r="I27" s="155"/>
    </row>
    <row r="28" spans="1:9" x14ac:dyDescent="0.25">
      <c r="A28" s="4">
        <v>19247</v>
      </c>
      <c r="B28" s="15">
        <v>299362.04000000004</v>
      </c>
      <c r="C28" s="16">
        <f t="shared" si="0"/>
        <v>3.4342952846248153E-4</v>
      </c>
      <c r="D28" s="17">
        <v>283.28124615607021</v>
      </c>
      <c r="E28" s="17">
        <v>48.560238338761586</v>
      </c>
      <c r="F28" s="10">
        <f>IFERROR(VLOOKUP(A28,'2019-2024 Actuals'!$B$4:$AN$156,35,0),0)*$E28</f>
        <v>48.560238338761586</v>
      </c>
      <c r="G28" s="10">
        <f>IFERROR(VLOOKUP(A28,'2019-2024 Actuals'!$B$4:$AN$156,38,0),0)*$E28</f>
        <v>0</v>
      </c>
      <c r="H28" s="157"/>
      <c r="I28" s="155"/>
    </row>
    <row r="29" spans="1:9" x14ac:dyDescent="0.25">
      <c r="A29" s="4">
        <v>19248</v>
      </c>
      <c r="B29" s="15">
        <v>3110561.63</v>
      </c>
      <c r="C29" s="16">
        <f t="shared" si="0"/>
        <v>3.5684508090751514E-3</v>
      </c>
      <c r="E29" s="17">
        <v>504.5717022779732</v>
      </c>
      <c r="F29" s="10">
        <f>IFERROR(VLOOKUP(A29,'2019-2024 Actuals'!$B$4:$AN$156,35,0),0)*$E29</f>
        <v>504.5717022779732</v>
      </c>
      <c r="G29" s="10">
        <f>IFERROR(VLOOKUP(A29,'2019-2024 Actuals'!$B$4:$AN$156,38,0),0)*$E29</f>
        <v>0</v>
      </c>
      <c r="H29" s="157"/>
      <c r="I29" s="155"/>
    </row>
    <row r="30" spans="1:9" x14ac:dyDescent="0.25">
      <c r="A30" s="4">
        <v>19249</v>
      </c>
      <c r="B30" s="15">
        <v>13484903.559999999</v>
      </c>
      <c r="C30" s="16">
        <f t="shared" si="0"/>
        <v>1.5469944255366639E-2</v>
      </c>
      <c r="E30" s="17">
        <v>2187.4187216549381</v>
      </c>
      <c r="F30" s="10">
        <f>IFERROR(VLOOKUP(A30,'2019-2024 Actuals'!$B$4:$AN$156,35,0),0)*$E30</f>
        <v>2187.4187216549381</v>
      </c>
      <c r="G30" s="10">
        <f>IFERROR(VLOOKUP(A30,'2019-2024 Actuals'!$B$4:$AN$156,38,0),0)*$E30</f>
        <v>0</v>
      </c>
      <c r="H30" s="157"/>
      <c r="I30" s="155"/>
    </row>
    <row r="31" spans="1:9" x14ac:dyDescent="0.25">
      <c r="A31" s="4">
        <v>19260</v>
      </c>
      <c r="B31" s="15">
        <v>598453.47000000009</v>
      </c>
      <c r="C31" s="16">
        <f t="shared" si="0"/>
        <v>6.8654861187088332E-4</v>
      </c>
      <c r="E31" s="17">
        <v>97.07658037692056</v>
      </c>
      <c r="F31" s="10">
        <f>IFERROR(VLOOKUP(A31,'2019-2024 Actuals'!$B$4:$AN$156,35,0),0)*$E31</f>
        <v>97.07658037692056</v>
      </c>
      <c r="G31" s="10">
        <f>IFERROR(VLOOKUP(A31,'2019-2024 Actuals'!$B$4:$AN$156,38,0),0)*$E31</f>
        <v>0</v>
      </c>
      <c r="H31" s="157"/>
      <c r="I31" s="155"/>
    </row>
    <row r="32" spans="1:9" x14ac:dyDescent="0.25">
      <c r="A32" s="124">
        <v>19780</v>
      </c>
      <c r="B32" s="18">
        <v>17982750.280000001</v>
      </c>
      <c r="C32" s="16">
        <f t="shared" si="0"/>
        <v>2.0629894989755405E-2</v>
      </c>
      <c r="D32" s="17">
        <v>349.8404935255129</v>
      </c>
      <c r="E32" s="17">
        <v>2917.0252834435241</v>
      </c>
      <c r="F32" s="10">
        <f>IFERROR(VLOOKUP(A32,'2019-2024 Actuals'!$B$4:$AN$156,35,0),0)*$E32</f>
        <v>2917.0252834435241</v>
      </c>
      <c r="G32" s="10">
        <f>IFERROR(VLOOKUP(A32,'2019-2024 Actuals'!$B$4:$AN$156,38,0),0)*$E32</f>
        <v>0</v>
      </c>
      <c r="H32" s="157"/>
      <c r="I32" s="155"/>
    </row>
    <row r="33" spans="1:9" x14ac:dyDescent="0.25">
      <c r="A33" s="124">
        <v>19872</v>
      </c>
      <c r="B33" s="18">
        <v>-18284.359999999997</v>
      </c>
      <c r="C33" s="16">
        <f t="shared" si="0"/>
        <v>-2.0975903067196687E-5</v>
      </c>
      <c r="E33" s="17">
        <v>-2.9659501233747556</v>
      </c>
      <c r="F33" s="10">
        <f>IFERROR(VLOOKUP(A33,'2019-2024 Actuals'!$B$4:$AN$156,35,0),0)*$E33</f>
        <v>-2.5053940555350471</v>
      </c>
      <c r="G33" s="10">
        <f>IFERROR(VLOOKUP(A33,'2019-2024 Actuals'!$B$4:$AN$156,38,0),0)*$E33</f>
        <v>-0.46055606783970865</v>
      </c>
      <c r="H33" s="157"/>
      <c r="I33" s="155"/>
    </row>
    <row r="34" spans="1:9" x14ac:dyDescent="0.25">
      <c r="A34" s="4">
        <v>19873</v>
      </c>
      <c r="B34" s="15">
        <v>63732780.089999996</v>
      </c>
      <c r="C34" s="16">
        <f t="shared" si="0"/>
        <v>7.3114542558274015E-2</v>
      </c>
      <c r="D34" s="17">
        <v>6866.6127431208715</v>
      </c>
      <c r="E34" s="17">
        <v>10338.247932711438</v>
      </c>
      <c r="F34" s="10">
        <f>IFERROR(VLOOKUP(A34,'2019-2024 Actuals'!$B$4:$AN$156,35,0),0)*$E34</f>
        <v>8732.9131771748325</v>
      </c>
      <c r="G34" s="10">
        <f>IFERROR(VLOOKUP(A34,'2019-2024 Actuals'!$B$4:$AN$156,38,0),0)*$E34</f>
        <v>1605.3347555366045</v>
      </c>
      <c r="H34" s="157"/>
      <c r="I34" s="155"/>
    </row>
    <row r="35" spans="1:9" x14ac:dyDescent="0.25">
      <c r="A35" s="124">
        <v>20127</v>
      </c>
      <c r="B35" s="18">
        <v>2242553.75</v>
      </c>
      <c r="C35" s="16">
        <f t="shared" si="0"/>
        <v>2.5726681208955871E-3</v>
      </c>
      <c r="E35" s="17">
        <v>363.77005109760591</v>
      </c>
      <c r="F35" s="10">
        <f>IFERROR(VLOOKUP(A35,'2019-2024 Actuals'!$B$4:$AN$156,35,0),0)*$E35</f>
        <v>363.77005109760591</v>
      </c>
      <c r="G35" s="10">
        <f>IFERROR(VLOOKUP(A35,'2019-2024 Actuals'!$B$4:$AN$156,38,0),0)*$E35</f>
        <v>0</v>
      </c>
      <c r="H35" s="157"/>
      <c r="I35" s="155"/>
    </row>
    <row r="36" spans="1:9" x14ac:dyDescent="0.25">
      <c r="A36" s="4">
        <v>20150</v>
      </c>
      <c r="B36" s="15">
        <v>42252.25</v>
      </c>
      <c r="C36" s="16">
        <f t="shared" si="0"/>
        <v>4.8471978257426641E-5</v>
      </c>
      <c r="E36" s="17">
        <v>6.8538393523405272</v>
      </c>
      <c r="F36" s="10">
        <f>E36</f>
        <v>6.8538393523405272</v>
      </c>
      <c r="G36" s="10">
        <f>IFERROR(VLOOKUP(A36,'2019-2024 Actuals'!$B$4:$AN$156,38,0),0)*$E36</f>
        <v>0</v>
      </c>
      <c r="H36" s="157"/>
      <c r="I36" s="155"/>
    </row>
    <row r="37" spans="1:9" x14ac:dyDescent="0.25">
      <c r="A37" s="4">
        <v>20240</v>
      </c>
      <c r="B37" s="15">
        <v>12054.630000000001</v>
      </c>
      <c r="C37" s="16">
        <f t="shared" si="0"/>
        <v>1.3829127756777992E-5</v>
      </c>
      <c r="E37" s="17">
        <v>1.9554105987705908</v>
      </c>
      <c r="F37" s="10">
        <f>IFERROR(VLOOKUP(A37,'2019-2024 Actuals'!$B$4:$AN$156,35,0),0)*$E37</f>
        <v>1.9554105987705908</v>
      </c>
      <c r="G37" s="10">
        <f>IFERROR(VLOOKUP(A37,'2019-2024 Actuals'!$B$4:$AN$156,38,0),0)*$E37</f>
        <v>0</v>
      </c>
      <c r="H37" s="157"/>
      <c r="I37" s="155"/>
    </row>
    <row r="38" spans="1:9" x14ac:dyDescent="0.25">
      <c r="A38" s="124">
        <v>20248</v>
      </c>
      <c r="B38" s="18">
        <v>30167589.41</v>
      </c>
      <c r="C38" s="16">
        <f t="shared" si="0"/>
        <v>3.4608399267742999E-2</v>
      </c>
      <c r="E38" s="17">
        <v>4893.5574191554142</v>
      </c>
      <c r="F38" s="10">
        <f>IFERROR(VLOOKUP(A38,'2019-2024 Actuals'!$B$4:$AN$156,35,0),0)*$E38</f>
        <v>4410.3062391042758</v>
      </c>
      <c r="G38" s="10">
        <f>IFERROR(VLOOKUP(A38,'2019-2024 Actuals'!$B$4:$AN$156,38,0),0)*$E38</f>
        <v>483.25118005113887</v>
      </c>
      <c r="H38" s="157"/>
      <c r="I38" s="155"/>
    </row>
    <row r="39" spans="1:9" x14ac:dyDescent="0.25">
      <c r="A39" s="124">
        <v>20258</v>
      </c>
      <c r="B39" s="18">
        <v>3450416.9900000012</v>
      </c>
      <c r="C39" s="16">
        <f t="shared" si="0"/>
        <v>3.9583344630957059E-3</v>
      </c>
      <c r="D39" s="17">
        <v>912.76475149323846</v>
      </c>
      <c r="E39" s="17">
        <v>559.70045969259297</v>
      </c>
      <c r="F39" s="10">
        <f>IFERROR(VLOOKUP(A39,'2019-2024 Actuals'!$B$4:$AN$156,35,0),0)*$E39</f>
        <v>167.91013790777791</v>
      </c>
      <c r="G39" s="10">
        <f>IFERROR(VLOOKUP(A39,'2019-2024 Actuals'!$B$4:$AN$156,38,0),0)*$E39</f>
        <v>391.79032178481503</v>
      </c>
      <c r="H39" s="157"/>
      <c r="I39" s="155"/>
    </row>
    <row r="40" spans="1:9" x14ac:dyDescent="0.25">
      <c r="A40" s="4">
        <v>20277</v>
      </c>
      <c r="B40" s="15">
        <v>390515.95999999996</v>
      </c>
      <c r="C40" s="16">
        <f t="shared" si="0"/>
        <v>4.4800173061311738E-4</v>
      </c>
      <c r="E40" s="17">
        <v>63.346535494915393</v>
      </c>
      <c r="F40" s="10">
        <f>IFERROR(VLOOKUP(A40,'2019-2024 Actuals'!$B$4:$AN$156,35,0),0)*$E40</f>
        <v>63.346535494915393</v>
      </c>
      <c r="G40" s="10">
        <f>IFERROR(VLOOKUP(A40,'2019-2024 Actuals'!$B$4:$AN$156,38,0),0)*$E40</f>
        <v>0</v>
      </c>
      <c r="H40" s="157"/>
      <c r="I40" s="155"/>
    </row>
    <row r="41" spans="1:9" x14ac:dyDescent="0.25">
      <c r="A41" s="4">
        <v>20282</v>
      </c>
      <c r="B41" s="15">
        <v>5879340.0999999987</v>
      </c>
      <c r="C41" s="16">
        <f t="shared" si="0"/>
        <v>6.7448063829788117E-3</v>
      </c>
      <c r="E41" s="17">
        <v>953.70193405495991</v>
      </c>
      <c r="F41" s="10">
        <f>IFERROR(VLOOKUP(A41,'2019-2024 Actuals'!$B$4:$AN$156,35,0),0)*$E41</f>
        <v>945.90600543870687</v>
      </c>
      <c r="G41" s="10">
        <f>IFERROR(VLOOKUP(A41,'2019-2024 Actuals'!$B$4:$AN$156,38,0),0)*$E41</f>
        <v>7.7959286162530779</v>
      </c>
      <c r="H41" s="157"/>
      <c r="I41" s="155"/>
    </row>
    <row r="42" spans="1:9" x14ac:dyDescent="0.25">
      <c r="A42" s="4">
        <v>20284</v>
      </c>
      <c r="B42" s="15">
        <v>6375568.6399999969</v>
      </c>
      <c r="C42" s="16">
        <f t="shared" si="0"/>
        <v>7.3140820783937181E-3</v>
      </c>
      <c r="D42" s="17">
        <v>28918.81696700849</v>
      </c>
      <c r="E42" s="17">
        <v>1034.1963620488887</v>
      </c>
      <c r="F42" s="10">
        <f>IFERROR(VLOOKUP(A42,'2019-2024 Actuals'!$B$4:$AN$156,35,0),0)*$E42</f>
        <v>1034.1963620488887</v>
      </c>
      <c r="G42" s="10">
        <f>IFERROR(VLOOKUP(A42,'2019-2024 Actuals'!$B$4:$AN$156,38,0),0)*$E42</f>
        <v>0</v>
      </c>
      <c r="H42" s="157"/>
      <c r="I42" s="155"/>
    </row>
    <row r="43" spans="1:9" x14ac:dyDescent="0.25">
      <c r="A43" s="4">
        <v>20285</v>
      </c>
      <c r="B43" s="15">
        <v>98177664.919999942</v>
      </c>
      <c r="C43" s="16">
        <f t="shared" si="0"/>
        <v>0.11262987508043135</v>
      </c>
      <c r="E43" s="17">
        <v>15925.63575548279</v>
      </c>
      <c r="F43" s="10">
        <f>IFERROR(VLOOKUP(A43,'2019-2024 Actuals'!$B$4:$AN$156,35,0),0)*$E43</f>
        <v>15925.63575548279</v>
      </c>
      <c r="G43" s="10">
        <f>IFERROR(VLOOKUP(A43,'2019-2024 Actuals'!$B$4:$AN$156,38,0),0)*$E43</f>
        <v>0</v>
      </c>
      <c r="H43" s="157"/>
      <c r="I43" s="155"/>
    </row>
    <row r="44" spans="1:9" x14ac:dyDescent="0.25">
      <c r="A44" s="4">
        <v>20286</v>
      </c>
      <c r="B44" s="15">
        <v>88523389.030000001</v>
      </c>
      <c r="C44" s="16">
        <f t="shared" si="0"/>
        <v>0.1015544447534955</v>
      </c>
      <c r="E44" s="17">
        <v>14359.592384698182</v>
      </c>
      <c r="F44" s="10">
        <f>IFERROR(VLOOKUP(A44,'2019-2024 Actuals'!$B$4:$AN$156,35,0),0)*$E44</f>
        <v>12941.546294588872</v>
      </c>
      <c r="G44" s="10">
        <f>IFERROR(VLOOKUP(A44,'2019-2024 Actuals'!$B$4:$AN$156,38,0),0)*$E44</f>
        <v>1418.0460901093106</v>
      </c>
      <c r="H44" s="157"/>
      <c r="I44" s="155"/>
    </row>
    <row r="45" spans="1:9" x14ac:dyDescent="0.25">
      <c r="A45" s="124">
        <v>20891</v>
      </c>
      <c r="B45" s="18">
        <v>362557.72000000003</v>
      </c>
      <c r="C45" s="16">
        <f t="shared" si="0"/>
        <v>4.1592790729256255E-4</v>
      </c>
      <c r="E45" s="17">
        <v>58.811361970802935</v>
      </c>
      <c r="F45" s="10">
        <f>IFERROR(VLOOKUP(A45,'2019-2024 Actuals'!$B$4:$AN$156,35,0),0)*$E45</f>
        <v>58.811361970802935</v>
      </c>
      <c r="G45" s="10">
        <f>IFERROR(VLOOKUP(A45,'2019-2024 Actuals'!$B$4:$AN$156,38,0),0)*$E45</f>
        <v>0</v>
      </c>
      <c r="H45" s="157"/>
      <c r="I45" s="155"/>
    </row>
    <row r="46" spans="1:9" x14ac:dyDescent="0.25">
      <c r="A46" s="4">
        <v>20898</v>
      </c>
      <c r="B46" s="15">
        <v>21880770.089999992</v>
      </c>
      <c r="C46" s="16">
        <f t="shared" si="0"/>
        <v>2.5101721495499784E-2</v>
      </c>
      <c r="E46" s="17">
        <v>3549.3324758411095</v>
      </c>
      <c r="F46" s="10">
        <f>IFERROR(VLOOKUP(A46,'2019-2024 Actuals'!$B$4:$AN$156,35,0),0)*$E46</f>
        <v>3549.3324758411095</v>
      </c>
      <c r="G46" s="10">
        <f>IFERROR(VLOOKUP(A46,'2019-2024 Actuals'!$B$4:$AN$156,38,0),0)*$E46</f>
        <v>0</v>
      </c>
      <c r="H46" s="157"/>
      <c r="I46" s="155"/>
    </row>
    <row r="47" spans="1:9" x14ac:dyDescent="0.25">
      <c r="A47" s="4">
        <v>21134</v>
      </c>
      <c r="B47" s="15">
        <v>202361.46</v>
      </c>
      <c r="C47" s="16">
        <f t="shared" si="0"/>
        <v>2.3215001069200127E-4</v>
      </c>
      <c r="D47" s="17">
        <v>289.58485379238283</v>
      </c>
      <c r="E47" s="17">
        <v>32.825540366372998</v>
      </c>
      <c r="F47" s="10">
        <f>IFERROR(VLOOKUP(A47,'2019-2024 Actuals'!$B$4:$AN$156,35,0),0)*$E47</f>
        <v>32.825540366372998</v>
      </c>
      <c r="G47" s="10">
        <f>IFERROR(VLOOKUP(A47,'2019-2024 Actuals'!$B$4:$AN$156,38,0),0)*$E47</f>
        <v>0</v>
      </c>
      <c r="H47" s="157"/>
      <c r="I47" s="155"/>
    </row>
    <row r="48" spans="1:9" x14ac:dyDescent="0.25">
      <c r="A48" s="4">
        <v>21243</v>
      </c>
      <c r="B48" s="15">
        <v>1287493.3599999999</v>
      </c>
      <c r="C48" s="16">
        <f t="shared" si="0"/>
        <v>1.4770183872456772E-3</v>
      </c>
      <c r="E48" s="17">
        <v>208.84740236662256</v>
      </c>
      <c r="F48" s="10">
        <f>IFERROR(VLOOKUP(A48,'2019-2024 Actuals'!$B$4:$AN$156,35,0),0)*$E48</f>
        <v>208.84740236662256</v>
      </c>
      <c r="G48" s="10">
        <f>IFERROR(VLOOKUP(A48,'2019-2024 Actuals'!$B$4:$AN$156,38,0),0)*$E48</f>
        <v>0</v>
      </c>
      <c r="H48" s="157"/>
      <c r="I48" s="155"/>
    </row>
    <row r="49" spans="1:9" x14ac:dyDescent="0.25">
      <c r="A49" s="4">
        <v>21244</v>
      </c>
      <c r="B49" s="15">
        <v>-44833.79</v>
      </c>
      <c r="C49" s="16">
        <f t="shared" si="0"/>
        <v>-5.1433532985297397E-5</v>
      </c>
      <c r="E49" s="17">
        <v>-7.2725971804240297</v>
      </c>
      <c r="F49" s="10">
        <f>E49</f>
        <v>-7.2725971804240297</v>
      </c>
      <c r="G49" s="10">
        <f>IFERROR(VLOOKUP(A49,'2019-2024 Actuals'!$B$4:$AN$156,38,0),0)*$E49</f>
        <v>0</v>
      </c>
      <c r="H49" s="157"/>
      <c r="I49" s="155"/>
    </row>
    <row r="50" spans="1:9" x14ac:dyDescent="0.25">
      <c r="A50" s="4">
        <v>21254</v>
      </c>
      <c r="B50" s="15">
        <v>2633720.27</v>
      </c>
      <c r="C50" s="16">
        <f t="shared" si="0"/>
        <v>3.0214161769748079E-3</v>
      </c>
      <c r="E50" s="17">
        <v>427.22211549877034</v>
      </c>
      <c r="F50" s="10">
        <f>IFERROR(VLOOKUP(A50,'2019-2024 Actuals'!$B$4:$AN$156,35,0),0)*$E50</f>
        <v>427.22211549877034</v>
      </c>
      <c r="G50" s="10">
        <f>IFERROR(VLOOKUP(A50,'2019-2024 Actuals'!$B$4:$AN$156,38,0),0)*$E50</f>
        <v>0</v>
      </c>
      <c r="H50" s="157"/>
      <c r="I50" s="155"/>
    </row>
    <row r="51" spans="1:9" x14ac:dyDescent="0.25">
      <c r="A51" s="4">
        <v>21256</v>
      </c>
      <c r="B51" s="15">
        <v>16730114.659999998</v>
      </c>
      <c r="C51" s="16">
        <f t="shared" si="0"/>
        <v>1.9192865564408395E-2</v>
      </c>
      <c r="E51" s="17">
        <v>2713.8322391322863</v>
      </c>
      <c r="F51" s="10">
        <f>IFERROR(VLOOKUP(A51,'2019-2024 Actuals'!$B$4:$AN$156,35,0),0)*$E51</f>
        <v>2713.8322391322863</v>
      </c>
      <c r="G51" s="10">
        <f>IFERROR(VLOOKUP(A51,'2019-2024 Actuals'!$B$4:$AN$156,38,0),0)*$E51</f>
        <v>0</v>
      </c>
      <c r="H51" s="157"/>
      <c r="I51" s="155"/>
    </row>
    <row r="52" spans="1:9" x14ac:dyDescent="0.25">
      <c r="A52" s="4">
        <v>21264</v>
      </c>
      <c r="B52" s="15">
        <v>2884265.1500000004</v>
      </c>
      <c r="C52" s="16">
        <f t="shared" si="0"/>
        <v>3.308842431810221E-3</v>
      </c>
      <c r="E52" s="17">
        <v>467.86360460459161</v>
      </c>
      <c r="F52" s="10">
        <f>IFERROR(VLOOKUP(A52,'2019-2024 Actuals'!$B$4:$AN$156,35,0),0)*$E52</f>
        <v>467.86360460459161</v>
      </c>
      <c r="G52" s="10">
        <f>IFERROR(VLOOKUP(A52,'2019-2024 Actuals'!$B$4:$AN$156,38,0),0)*$E52</f>
        <v>0</v>
      </c>
      <c r="H52" s="157"/>
      <c r="I52" s="155"/>
    </row>
    <row r="53" spans="1:9" x14ac:dyDescent="0.25">
      <c r="A53" s="4">
        <v>21875</v>
      </c>
      <c r="B53" s="15">
        <v>240.81999999999925</v>
      </c>
      <c r="C53" s="16">
        <f t="shared" si="0"/>
        <v>2.7626982714419818E-7</v>
      </c>
      <c r="E53" s="17">
        <v>3.906399287211073E-2</v>
      </c>
      <c r="F53" s="10">
        <f>IFERROR(VLOOKUP(A53,'2019-2024 Actuals'!$B$4:$AN$156,35,0),0)*$E53</f>
        <v>3.906399287211073E-2</v>
      </c>
      <c r="G53" s="10">
        <f>IFERROR(VLOOKUP(A53,'2019-2024 Actuals'!$B$4:$AN$156,38,0),0)*$E53</f>
        <v>0</v>
      </c>
      <c r="H53" s="157"/>
      <c r="I53" s="155"/>
    </row>
    <row r="54" spans="1:9" x14ac:dyDescent="0.25">
      <c r="A54" s="4">
        <v>21877</v>
      </c>
      <c r="B54" s="15">
        <v>-67621.440000000002</v>
      </c>
      <c r="C54" s="16">
        <f t="shared" si="0"/>
        <v>-7.7575631343085397E-5</v>
      </c>
      <c r="E54" s="17">
        <v>-10.969036833161164</v>
      </c>
      <c r="F54" s="10">
        <f>IFERROR(VLOOKUP(A54,'2019-2024 Actuals'!$B$4:$AN$156,35,0),0)*$E54</f>
        <v>-10.969036833161164</v>
      </c>
      <c r="G54" s="10">
        <f>IFERROR(VLOOKUP(A54,'2019-2024 Actuals'!$B$4:$AN$156,38,0),0)*$E54</f>
        <v>0</v>
      </c>
      <c r="H54" s="157"/>
      <c r="I54" s="155"/>
    </row>
    <row r="55" spans="1:9" x14ac:dyDescent="0.25">
      <c r="A55" s="4">
        <v>21880</v>
      </c>
      <c r="B55" s="15">
        <v>38007172.299999997</v>
      </c>
      <c r="C55" s="16">
        <f t="shared" si="0"/>
        <v>4.36020053216543E-2</v>
      </c>
      <c r="E55" s="17">
        <v>6165.2350627700725</v>
      </c>
      <c r="F55" s="10">
        <f>IFERROR(VLOOKUP(A55,'2019-2024 Actuals'!$B$4:$AN$156,35,0),0)*$E55</f>
        <v>5207.8904346729287</v>
      </c>
      <c r="G55" s="10">
        <f>IFERROR(VLOOKUP(A55,'2019-2024 Actuals'!$B$4:$AN$156,38,0),0)*$E55</f>
        <v>957.34462809714375</v>
      </c>
      <c r="H55" s="157"/>
      <c r="I55" s="155"/>
    </row>
    <row r="56" spans="1:9" x14ac:dyDescent="0.25">
      <c r="A56" s="4">
        <v>21884</v>
      </c>
      <c r="B56" s="15">
        <v>470223.99</v>
      </c>
      <c r="C56" s="16">
        <f t="shared" si="0"/>
        <v>5.394431543740369E-4</v>
      </c>
      <c r="E56" s="17">
        <v>76.276167235510016</v>
      </c>
      <c r="F56" s="10">
        <f>IFERROR(VLOOKUP(A56,'2019-2024 Actuals'!$B$4:$AN$156,35,0),0)*$E56</f>
        <v>76.276167235510016</v>
      </c>
      <c r="G56" s="10">
        <f>IFERROR(VLOOKUP(A56,'2019-2024 Actuals'!$B$4:$AN$156,38,0),0)*$E56</f>
        <v>0</v>
      </c>
      <c r="H56" s="157"/>
      <c r="I56" s="155"/>
    </row>
    <row r="57" spans="1:9" x14ac:dyDescent="0.25">
      <c r="A57" s="4">
        <v>21886</v>
      </c>
      <c r="B57" s="15">
        <v>6225.68</v>
      </c>
      <c r="C57" s="16">
        <f t="shared" si="0"/>
        <v>7.1421291315301762E-6</v>
      </c>
      <c r="E57" s="17">
        <v>1.0098825643386891</v>
      </c>
      <c r="F57" s="10">
        <f>IFERROR(VLOOKUP(A57,'2019-2024 Actuals'!$B$4:$AN$156,35,0),0)*$E57</f>
        <v>1.0098825643386891</v>
      </c>
      <c r="G57" s="10">
        <f>IFERROR(VLOOKUP(A57,'2019-2024 Actuals'!$B$4:$AN$156,38,0),0)*$E57</f>
        <v>0</v>
      </c>
      <c r="H57" s="157"/>
      <c r="I57" s="155"/>
    </row>
    <row r="58" spans="1:9" x14ac:dyDescent="0.25">
      <c r="A58" s="4">
        <v>21892</v>
      </c>
      <c r="B58" s="15">
        <v>2573682</v>
      </c>
      <c r="C58" s="16">
        <f t="shared" si="0"/>
        <v>2.952539993622359E-3</v>
      </c>
      <c r="E58" s="17">
        <v>417.48316295606679</v>
      </c>
      <c r="F58" s="10">
        <f>IFERROR(VLOOKUP(A58,'2019-2024 Actuals'!$B$4:$AN$156,35,0),0)*$E58</f>
        <v>417.48316295606679</v>
      </c>
      <c r="G58" s="10">
        <f>IFERROR(VLOOKUP(A58,'2019-2024 Actuals'!$B$4:$AN$156,38,0),0)*$E58</f>
        <v>0</v>
      </c>
      <c r="H58" s="157"/>
      <c r="I58" s="155"/>
    </row>
    <row r="59" spans="1:9" x14ac:dyDescent="0.25">
      <c r="A59" s="4">
        <v>22242</v>
      </c>
      <c r="B59" s="15">
        <v>85643.430000000022</v>
      </c>
      <c r="C59" s="16">
        <f t="shared" si="0"/>
        <v>9.8250542322632321E-5</v>
      </c>
      <c r="E59" s="17">
        <v>13.892427286201833</v>
      </c>
      <c r="F59" s="10">
        <f>IFERROR(VLOOKUP(A59,'2019-2024 Actuals'!$B$4:$AN$156,35,0),0)*$E59</f>
        <v>0</v>
      </c>
      <c r="G59" s="10">
        <f>IFERROR(VLOOKUP(A59,'2019-2024 Actuals'!$B$4:$AN$156,38,0),0)*$E59</f>
        <v>13.892427286201833</v>
      </c>
      <c r="H59" s="157"/>
      <c r="I59" s="155"/>
    </row>
    <row r="60" spans="1:9" x14ac:dyDescent="0.25">
      <c r="A60" s="4">
        <v>22247</v>
      </c>
      <c r="B60" s="15">
        <v>2712559.36</v>
      </c>
      <c r="C60" s="16">
        <f t="shared" si="0"/>
        <v>3.111860748715136E-3</v>
      </c>
      <c r="D60" s="17">
        <v>501.9586133725536</v>
      </c>
      <c r="E60" s="17">
        <v>440.0107943867518</v>
      </c>
      <c r="F60" s="10">
        <f>IFERROR(VLOOKUP(A60,'2019-2024 Actuals'!$B$4:$AN$156,35,0),0)*$E60</f>
        <v>405.18497808825697</v>
      </c>
      <c r="G60" s="10">
        <f>IFERROR(VLOOKUP(A60,'2019-2024 Actuals'!$B$4:$AN$156,38,0),0)*$E60</f>
        <v>34.825816298494814</v>
      </c>
      <c r="H60" s="157"/>
      <c r="I60" s="155"/>
    </row>
    <row r="61" spans="1:9" x14ac:dyDescent="0.25">
      <c r="A61" s="4">
        <v>22252</v>
      </c>
      <c r="B61" s="15">
        <v>187385.90999999997</v>
      </c>
      <c r="C61" s="16">
        <f t="shared" si="0"/>
        <v>2.1496998988854095E-4</v>
      </c>
      <c r="E61" s="17">
        <v>30.396320291396083</v>
      </c>
      <c r="F61" s="10">
        <f>IFERROR(VLOOKUP(A61,'2019-2024 Actuals'!$B$4:$AN$156,35,0),0)*$E61</f>
        <v>30.396320291396083</v>
      </c>
      <c r="G61" s="10">
        <f>IFERROR(VLOOKUP(A61,'2019-2024 Actuals'!$B$4:$AN$156,38,0),0)*$E61</f>
        <v>0</v>
      </c>
      <c r="H61" s="157"/>
      <c r="I61" s="155"/>
    </row>
    <row r="62" spans="1:9" x14ac:dyDescent="0.25">
      <c r="A62" s="4">
        <v>22256</v>
      </c>
      <c r="B62" s="15">
        <v>1854894.9800000002</v>
      </c>
      <c r="C62" s="16">
        <f t="shared" si="0"/>
        <v>2.1279441719759262E-3</v>
      </c>
      <c r="E62" s="17">
        <v>300.88698728192929</v>
      </c>
      <c r="F62" s="10">
        <f>IFERROR(VLOOKUP(A62,'2019-2024 Actuals'!$B$4:$AN$156,35,0),0)*$E62</f>
        <v>244.47067716656755</v>
      </c>
      <c r="G62" s="10">
        <f>IFERROR(VLOOKUP(A62,'2019-2024 Actuals'!$B$4:$AN$156,38,0),0)*$E62</f>
        <v>56.416310115361739</v>
      </c>
      <c r="H62" s="157"/>
      <c r="I62" s="155"/>
    </row>
    <row r="63" spans="1:9" x14ac:dyDescent="0.25">
      <c r="A63" s="4">
        <v>22259</v>
      </c>
      <c r="B63" s="15">
        <v>7008792.7400000002</v>
      </c>
      <c r="C63" s="16">
        <f t="shared" si="0"/>
        <v>8.0405197191650082E-3</v>
      </c>
      <c r="E63" s="17">
        <v>1136.9131701580529</v>
      </c>
      <c r="F63" s="10">
        <f>IFERROR(VLOOKUP(A63,'2019-2024 Actuals'!$B$4:$AN$156,35,0),0)*$E63</f>
        <v>1024.6401172366907</v>
      </c>
      <c r="G63" s="10">
        <f>IFERROR(VLOOKUP(A63,'2019-2024 Actuals'!$B$4:$AN$156,38,0),0)*$E63</f>
        <v>112.27305292136217</v>
      </c>
      <c r="H63" s="157"/>
      <c r="I63" s="155"/>
    </row>
    <row r="64" spans="1:9" x14ac:dyDescent="0.25">
      <c r="A64" s="4">
        <v>22876</v>
      </c>
      <c r="B64" s="15">
        <v>9027965.4400000013</v>
      </c>
      <c r="C64" s="16">
        <f t="shared" si="0"/>
        <v>1.0356924057688743E-2</v>
      </c>
      <c r="E64" s="17">
        <v>1464.4480425123459</v>
      </c>
      <c r="F64" s="10">
        <f>IFERROR(VLOOKUP(A64,'2019-2024 Actuals'!$B$4:$AN$156,35,0),0)*$E64</f>
        <v>1464.4480425123459</v>
      </c>
      <c r="G64" s="10">
        <f>IFERROR(VLOOKUP(A64,'2019-2024 Actuals'!$B$4:$AN$156,38,0),0)*$E64</f>
        <v>0</v>
      </c>
      <c r="H64" s="157"/>
      <c r="I64" s="155"/>
    </row>
    <row r="65" spans="1:9" x14ac:dyDescent="0.25">
      <c r="A65" s="4">
        <v>22877</v>
      </c>
      <c r="B65" s="15">
        <v>3070875.0500000003</v>
      </c>
      <c r="C65" s="16">
        <f t="shared" si="0"/>
        <v>3.5229221794075808E-3</v>
      </c>
      <c r="E65" s="17">
        <v>498.13404644275005</v>
      </c>
      <c r="F65" s="10">
        <f>IFERROR(VLOOKUP(A65,'2019-2024 Actuals'!$B$4:$AN$156,35,0),0)*$E65</f>
        <v>498.13404644275005</v>
      </c>
      <c r="G65" s="10">
        <f>IFERROR(VLOOKUP(A65,'2019-2024 Actuals'!$B$4:$AN$156,38,0),0)*$E65</f>
        <v>0</v>
      </c>
      <c r="H65" s="157"/>
      <c r="I65" s="155"/>
    </row>
    <row r="66" spans="1:9" x14ac:dyDescent="0.25">
      <c r="A66" s="4">
        <v>22878</v>
      </c>
      <c r="B66" s="15">
        <v>581333.93999999994</v>
      </c>
      <c r="C66" s="16">
        <f t="shared" si="0"/>
        <v>6.6690900721225871E-4</v>
      </c>
      <c r="E66" s="17">
        <v>94.299580136517378</v>
      </c>
      <c r="F66" s="10">
        <f>IFERROR(VLOOKUP(A66,'2019-2024 Actuals'!$B$4:$AN$156,35,0),0)*$E66</f>
        <v>62.866386757678249</v>
      </c>
      <c r="G66" s="10">
        <f>IFERROR(VLOOKUP(A66,'2019-2024 Actuals'!$B$4:$AN$156,38,0),0)*$E66</f>
        <v>31.433193378839125</v>
      </c>
      <c r="H66" s="157"/>
      <c r="I66" s="155"/>
    </row>
    <row r="67" spans="1:9" x14ac:dyDescent="0.25">
      <c r="A67" s="4">
        <v>22879</v>
      </c>
      <c r="B67" s="15">
        <v>4702934.6900000004</v>
      </c>
      <c r="C67" s="16">
        <f t="shared" si="0"/>
        <v>5.3952286100687544E-3</v>
      </c>
      <c r="E67" s="17">
        <v>762.87437591629805</v>
      </c>
      <c r="F67" s="10">
        <f>IFERROR(VLOOKUP(A67,'2019-2024 Actuals'!$B$4:$AN$156,35,0),0)*$E67</f>
        <v>762.87437591629805</v>
      </c>
      <c r="G67" s="10">
        <f>IFERROR(VLOOKUP(A67,'2019-2024 Actuals'!$B$4:$AN$156,38,0),0)*$E67</f>
        <v>0</v>
      </c>
      <c r="H67" s="157"/>
      <c r="I67" s="155"/>
    </row>
    <row r="68" spans="1:9" x14ac:dyDescent="0.25">
      <c r="A68" s="4">
        <v>22881</v>
      </c>
      <c r="B68" s="15">
        <v>2468729.2400000007</v>
      </c>
      <c r="C68" s="16">
        <f t="shared" si="0"/>
        <v>2.8321376978682421E-3</v>
      </c>
      <c r="E68" s="17">
        <v>400.45852269135321</v>
      </c>
      <c r="F68" s="10">
        <f>IFERROR(VLOOKUP(A68,'2019-2024 Actuals'!$B$4:$AN$156,35,0),0)*$E68</f>
        <v>400.45852269135321</v>
      </c>
      <c r="G68" s="10">
        <f>IFERROR(VLOOKUP(A68,'2019-2024 Actuals'!$B$4:$AN$156,38,0),0)*$E68</f>
        <v>0</v>
      </c>
      <c r="H68" s="157"/>
      <c r="I68" s="155"/>
    </row>
    <row r="69" spans="1:9" x14ac:dyDescent="0.25">
      <c r="A69" s="4">
        <v>23875</v>
      </c>
      <c r="B69" s="15">
        <v>2736427.92</v>
      </c>
      <c r="C69" s="16">
        <f t="shared" si="0"/>
        <v>3.1392428720661077E-3</v>
      </c>
      <c r="E69" s="17">
        <v>443.88257105691025</v>
      </c>
      <c r="F69" s="10">
        <f>IFERROR(VLOOKUP(A69,'2019-2024 Actuals'!$B$4:$AN$156,35,0),0)*$E69</f>
        <v>443.88257105691025</v>
      </c>
      <c r="G69" s="10">
        <f>IFERROR(VLOOKUP(A69,'2019-2024 Actuals'!$B$4:$AN$156,38,0),0)*$E69</f>
        <v>0</v>
      </c>
      <c r="H69" s="157"/>
      <c r="I69" s="155"/>
    </row>
    <row r="70" spans="1:9" x14ac:dyDescent="0.25">
      <c r="A70" s="4">
        <v>23879</v>
      </c>
      <c r="B70" s="15">
        <v>10530723.57</v>
      </c>
      <c r="C70" s="16">
        <f t="shared" si="0"/>
        <v>1.2080895193037299E-2</v>
      </c>
      <c r="E70" s="17">
        <v>1708.2140622732736</v>
      </c>
      <c r="F70" s="10">
        <f>IFERROR(VLOOKUP(A70,'2019-2024 Actuals'!$B$4:$AN$156,35,0),0)*$E70</f>
        <v>1708.2140622732736</v>
      </c>
      <c r="G70" s="10">
        <f>IFERROR(VLOOKUP(A70,'2019-2024 Actuals'!$B$4:$AN$156,38,0),0)*$E70</f>
        <v>0</v>
      </c>
      <c r="H70" s="157"/>
      <c r="I70" s="155"/>
    </row>
    <row r="71" spans="1:9" x14ac:dyDescent="0.25">
      <c r="A71" s="4">
        <v>23880</v>
      </c>
      <c r="B71" s="15">
        <v>2104176.08</v>
      </c>
      <c r="C71" s="16">
        <f t="shared" ref="C71" si="1">B71/$B$72</f>
        <v>2.4139206125012801E-3</v>
      </c>
      <c r="E71" s="17">
        <v>341.32347558668778</v>
      </c>
      <c r="F71" s="10">
        <f>IFERROR(VLOOKUP(A71,'2019-2024 Actuals'!$B$4:$AN$156,35,0),0)*$E71</f>
        <v>341.32347558668778</v>
      </c>
      <c r="G71" s="10">
        <f>IFERROR(VLOOKUP(A71,'2019-2024 Actuals'!$B$4:$AN$156,38,0),0)*$E71</f>
        <v>0</v>
      </c>
      <c r="H71" s="157"/>
      <c r="I71" s="155"/>
    </row>
    <row r="72" spans="1:9" x14ac:dyDescent="0.25">
      <c r="A72" s="4" t="s">
        <v>0</v>
      </c>
      <c r="B72" s="15">
        <f t="shared" ref="B72:G72" si="2">SUM(B5:B71)</f>
        <v>871684043.42000043</v>
      </c>
      <c r="C72" s="16">
        <f t="shared" si="2"/>
        <v>0.99999999999999967</v>
      </c>
      <c r="D72" s="17">
        <f t="shared" si="2"/>
        <v>57210.997096069834</v>
      </c>
      <c r="E72" s="10">
        <f t="shared" si="2"/>
        <v>141397.97051279651</v>
      </c>
      <c r="F72" s="158">
        <f t="shared" si="2"/>
        <v>135626.07368631082</v>
      </c>
      <c r="G72" s="158">
        <f t="shared" si="2"/>
        <v>5771.8968264856385</v>
      </c>
      <c r="H72" s="157"/>
      <c r="I72" s="159"/>
    </row>
    <row r="73" spans="1:9" ht="15.75" thickBot="1" x14ac:dyDescent="0.3">
      <c r="D73" s="17">
        <v>0</v>
      </c>
      <c r="E73" s="10"/>
      <c r="F73" s="204">
        <f>SUM(F72:G72)</f>
        <v>141397.97051279646</v>
      </c>
      <c r="G73" s="204"/>
      <c r="I73" s="155"/>
    </row>
    <row r="74" spans="1:9" ht="15.75" thickTop="1" x14ac:dyDescent="0.25">
      <c r="G74" s="10"/>
      <c r="I74" s="155"/>
    </row>
    <row r="75" spans="1:9" x14ac:dyDescent="0.25">
      <c r="I75" s="155"/>
    </row>
    <row r="76" spans="1:9" x14ac:dyDescent="0.25">
      <c r="I76" s="155"/>
    </row>
    <row r="77" spans="1:9" x14ac:dyDescent="0.25">
      <c r="I77" s="155"/>
    </row>
    <row r="78" spans="1:9" x14ac:dyDescent="0.25">
      <c r="I78" s="155"/>
    </row>
    <row r="79" spans="1:9" x14ac:dyDescent="0.25">
      <c r="I79" s="155"/>
    </row>
    <row r="80" spans="1:9" x14ac:dyDescent="0.25">
      <c r="I80" s="155"/>
    </row>
    <row r="81" spans="9:9" x14ac:dyDescent="0.25">
      <c r="I81" s="155"/>
    </row>
    <row r="82" spans="9:9" x14ac:dyDescent="0.25">
      <c r="I82" s="155"/>
    </row>
    <row r="83" spans="9:9" x14ac:dyDescent="0.25">
      <c r="I83" s="155"/>
    </row>
    <row r="84" spans="9:9" x14ac:dyDescent="0.25">
      <c r="I84" s="155"/>
    </row>
    <row r="85" spans="9:9" x14ac:dyDescent="0.25">
      <c r="I85" s="155"/>
    </row>
    <row r="86" spans="9:9" x14ac:dyDescent="0.25">
      <c r="I86" s="155"/>
    </row>
    <row r="87" spans="9:9" x14ac:dyDescent="0.25">
      <c r="I87" s="155"/>
    </row>
    <row r="88" spans="9:9" x14ac:dyDescent="0.25">
      <c r="I88" s="155"/>
    </row>
    <row r="89" spans="9:9" x14ac:dyDescent="0.25">
      <c r="I89" s="155"/>
    </row>
    <row r="90" spans="9:9" x14ac:dyDescent="0.25">
      <c r="I90" s="155"/>
    </row>
    <row r="91" spans="9:9" x14ac:dyDescent="0.25">
      <c r="I91" s="155"/>
    </row>
    <row r="92" spans="9:9" x14ac:dyDescent="0.25">
      <c r="I92" s="155"/>
    </row>
    <row r="93" spans="9:9" x14ac:dyDescent="0.25">
      <c r="I93" s="155"/>
    </row>
    <row r="94" spans="9:9" x14ac:dyDescent="0.25">
      <c r="I94" s="155"/>
    </row>
    <row r="95" spans="9:9" x14ac:dyDescent="0.25">
      <c r="I95" s="155"/>
    </row>
    <row r="96" spans="9:9" x14ac:dyDescent="0.25">
      <c r="I96" s="155"/>
    </row>
    <row r="97" spans="9:9" x14ac:dyDescent="0.25">
      <c r="I97" s="155"/>
    </row>
    <row r="98" spans="9:9" x14ac:dyDescent="0.25">
      <c r="I98" s="155"/>
    </row>
  </sheetData>
  <autoFilter ref="A3:G4" xr:uid="{3F3A77BC-D80A-43A0-9E76-BB5309CF8DF6}">
    <filterColumn colId="5" showButton="0"/>
  </autoFilter>
  <mergeCells count="4">
    <mergeCell ref="D3:D4"/>
    <mergeCell ref="E3:E4"/>
    <mergeCell ref="F3:G3"/>
    <mergeCell ref="F73:G73"/>
  </mergeCells>
  <pageMargins left="0.7" right="0.7" top="0.75" bottom="0.75" header="0.3" footer="0.3"/>
  <ignoredErrors>
    <ignoredError sqref="F6:F7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0367F-5FD4-4355-A004-6755B1A59E34}">
  <sheetPr>
    <tabColor theme="3" tint="0.749992370372631"/>
  </sheetPr>
  <dimension ref="A1:G59"/>
  <sheetViews>
    <sheetView workbookViewId="0">
      <pane xSplit="3" ySplit="4" topLeftCell="D5" activePane="bottomRight" state="frozen"/>
      <selection activeCell="Y102" sqref="Y102"/>
      <selection pane="topRight" activeCell="Y102" sqref="Y102"/>
      <selection pane="bottomLeft" activeCell="Y102" sqref="Y102"/>
      <selection pane="bottomRight"/>
    </sheetView>
  </sheetViews>
  <sheetFormatPr defaultColWidth="8.85546875" defaultRowHeight="15" x14ac:dyDescent="0.25"/>
  <cols>
    <col min="1" max="1" width="8.85546875" style="120" customWidth="1"/>
    <col min="2" max="2" width="15" style="160" bestFit="1" customWidth="1"/>
    <col min="3" max="3" width="10.28515625" style="120" bestFit="1" customWidth="1"/>
    <col min="4" max="4" width="20.7109375" style="161" customWidth="1"/>
    <col min="5" max="5" width="14.85546875" style="120" customWidth="1"/>
    <col min="6" max="7" width="15.28515625" style="161" customWidth="1"/>
    <col min="8" max="16384" width="8.85546875" style="120"/>
  </cols>
  <sheetData>
    <row r="1" spans="1:7" x14ac:dyDescent="0.25">
      <c r="A1" s="3" t="s">
        <v>32</v>
      </c>
    </row>
    <row r="2" spans="1:7" x14ac:dyDescent="0.25">
      <c r="A2" s="3" t="s">
        <v>19</v>
      </c>
    </row>
    <row r="3" spans="1:7" x14ac:dyDescent="0.25">
      <c r="D3" s="201" t="s">
        <v>33</v>
      </c>
      <c r="E3" s="202" t="s">
        <v>34</v>
      </c>
      <c r="F3" s="203" t="s">
        <v>17</v>
      </c>
      <c r="G3" s="203"/>
    </row>
    <row r="4" spans="1:7" x14ac:dyDescent="0.25">
      <c r="A4" s="3" t="s">
        <v>31</v>
      </c>
      <c r="B4" s="162" t="s">
        <v>21</v>
      </c>
      <c r="C4" s="3" t="s">
        <v>22</v>
      </c>
      <c r="D4" s="201"/>
      <c r="E4" s="202"/>
      <c r="F4" s="30" t="s">
        <v>26</v>
      </c>
      <c r="G4" s="153" t="s">
        <v>27</v>
      </c>
    </row>
    <row r="5" spans="1:7" x14ac:dyDescent="0.25">
      <c r="A5" s="3">
        <v>239</v>
      </c>
      <c r="B5" s="160">
        <v>16396890.159999989</v>
      </c>
      <c r="C5" s="163">
        <f>B5/$B$58</f>
        <v>7.485133737787221E-2</v>
      </c>
      <c r="D5" s="164">
        <v>495.68639438775125</v>
      </c>
      <c r="E5" s="39">
        <v>26.35748221956646</v>
      </c>
      <c r="F5" s="161">
        <f>IFERROR(VLOOKUP(A5,'2019-2024 Actuals'!$B$4:$AN$156,36,0),0)*$E5</f>
        <v>26.35748221956646</v>
      </c>
      <c r="G5" s="161">
        <f>IFERROR(VLOOKUP(A5,'2019-2024 Actuals'!$B$4:$AN$156,39,0),0)*$E5</f>
        <v>0</v>
      </c>
    </row>
    <row r="6" spans="1:7" x14ac:dyDescent="0.25">
      <c r="A6" s="3">
        <v>8165</v>
      </c>
      <c r="B6" s="160">
        <v>0</v>
      </c>
      <c r="C6" s="163">
        <f>B6/$B$58</f>
        <v>0</v>
      </c>
      <c r="D6" s="164">
        <v>60.622650514784425</v>
      </c>
      <c r="E6" s="39">
        <v>0</v>
      </c>
      <c r="F6" s="161">
        <f>IFERROR(VLOOKUP(A6,'2019-2024 Actuals'!$B$4:$AN$156,36,0),0)*$E6</f>
        <v>0</v>
      </c>
      <c r="G6" s="161">
        <f>IFERROR(VLOOKUP(A6,'2019-2024 Actuals'!$B$4:$AN$156,39,0),0)*$E6</f>
        <v>0</v>
      </c>
    </row>
    <row r="7" spans="1:7" x14ac:dyDescent="0.25">
      <c r="A7" s="121">
        <v>9132</v>
      </c>
      <c r="B7" s="165">
        <v>148.18000000000004</v>
      </c>
      <c r="C7" s="163">
        <f t="shared" ref="C7:C57" si="0">B7/$B$58</f>
        <v>6.764374868906918E-7</v>
      </c>
      <c r="D7" s="164">
        <v>0</v>
      </c>
      <c r="E7" s="39">
        <v>2.3819466235269098E-4</v>
      </c>
      <c r="F7" s="161">
        <f>IFERROR(VLOOKUP(A7,'2019-2024 Actuals'!$B$4:$AN$156,36,0),0)*$E7</f>
        <v>2.3819466235269098E-4</v>
      </c>
      <c r="G7" s="161">
        <f>IFERROR(VLOOKUP(A7,'2019-2024 Actuals'!$B$4:$AN$156,39,0),0)*$E7</f>
        <v>0</v>
      </c>
    </row>
    <row r="8" spans="1:7" x14ac:dyDescent="0.25">
      <c r="A8" s="3">
        <v>10144</v>
      </c>
      <c r="B8" s="160">
        <v>3620999.4800000004</v>
      </c>
      <c r="C8" s="163">
        <f t="shared" si="0"/>
        <v>1.6529759672585381E-2</v>
      </c>
      <c r="D8" s="164">
        <v>0</v>
      </c>
      <c r="E8" s="39">
        <v>5.8206421144410152</v>
      </c>
      <c r="F8" s="161">
        <f>IFERROR(VLOOKUP(A8,'2019-2024 Actuals'!$B$4:$AN$156,36,0),0)*$E8</f>
        <v>5.8206421144410152</v>
      </c>
      <c r="G8" s="161">
        <f>IFERROR(VLOOKUP(A8,'2019-2024 Actuals'!$B$4:$AN$156,39,0),0)*$E8</f>
        <v>0</v>
      </c>
    </row>
    <row r="9" spans="1:7" x14ac:dyDescent="0.25">
      <c r="A9" s="121">
        <v>11253</v>
      </c>
      <c r="B9" s="165">
        <v>-34.36</v>
      </c>
      <c r="C9" s="163">
        <f t="shared" si="0"/>
        <v>-1.5685242306359945E-7</v>
      </c>
      <c r="D9" s="164">
        <v>53.485857001800539</v>
      </c>
      <c r="E9" s="39">
        <v>-5.5232613027658668E-5</v>
      </c>
      <c r="F9" s="161">
        <f>IFERROR(VLOOKUP(A9,'2019-2024 Actuals'!$B$4:$AN$156,36,0),0)*$E9</f>
        <v>0</v>
      </c>
      <c r="G9" s="161">
        <f>IFERROR(VLOOKUP(A9,'2019-2024 Actuals'!$B$4:$AN$156,39,0),0)*$E9</f>
        <v>0</v>
      </c>
    </row>
    <row r="10" spans="1:7" x14ac:dyDescent="0.25">
      <c r="A10" s="3">
        <v>13247</v>
      </c>
      <c r="B10" s="160">
        <v>434281.53000000009</v>
      </c>
      <c r="C10" s="163">
        <f t="shared" si="0"/>
        <v>1.9824828367947401E-3</v>
      </c>
      <c r="D10" s="164">
        <v>0</v>
      </c>
      <c r="E10" s="39">
        <v>0.69809382105790285</v>
      </c>
      <c r="F10" s="161">
        <f>E10</f>
        <v>0.69809382105790285</v>
      </c>
      <c r="G10" s="161">
        <f>IFERROR(VLOOKUP(A10,'2019-2024 Actuals'!$B$4:$AN$156,39,0),0)*$E10</f>
        <v>0</v>
      </c>
    </row>
    <row r="11" spans="1:7" x14ac:dyDescent="0.25">
      <c r="A11" s="3">
        <v>14140</v>
      </c>
      <c r="B11" s="160">
        <v>1726743.1600000001</v>
      </c>
      <c r="C11" s="163">
        <f t="shared" si="0"/>
        <v>7.88253342999117E-3</v>
      </c>
      <c r="D11" s="164">
        <v>727.03076837604885</v>
      </c>
      <c r="E11" s="39">
        <v>2.7756850044946595</v>
      </c>
      <c r="F11" s="161">
        <f>IFERROR(VLOOKUP(A11,'2019-2024 Actuals'!$B$4:$AN$156,36,0),0)*$E11</f>
        <v>2.7756850044946595</v>
      </c>
      <c r="G11" s="161">
        <f>IFERROR(VLOOKUP(A11,'2019-2024 Actuals'!$B$4:$AN$156,39,0),0)*$E11</f>
        <v>0</v>
      </c>
    </row>
    <row r="12" spans="1:7" x14ac:dyDescent="0.25">
      <c r="A12" s="3">
        <v>15259</v>
      </c>
      <c r="B12" s="160">
        <v>4388428.76</v>
      </c>
      <c r="C12" s="163">
        <f t="shared" si="0"/>
        <v>2.0033052515948401E-2</v>
      </c>
      <c r="D12" s="164">
        <v>278.49532438868562</v>
      </c>
      <c r="E12" s="39">
        <v>7.0542604045555279</v>
      </c>
      <c r="F12" s="161">
        <f>IFERROR(VLOOKUP(A12,'2019-2024 Actuals'!$B$4:$AN$156,36,0),0)*$E12</f>
        <v>7.0542604045555279</v>
      </c>
      <c r="G12" s="161">
        <f>IFERROR(VLOOKUP(A12,'2019-2024 Actuals'!$B$4:$AN$156,39,0),0)*$E12</f>
        <v>0</v>
      </c>
    </row>
    <row r="13" spans="1:7" x14ac:dyDescent="0.25">
      <c r="A13" s="3">
        <v>17254</v>
      </c>
      <c r="B13" s="160">
        <v>4859.28</v>
      </c>
      <c r="C13" s="163">
        <f t="shared" si="0"/>
        <v>2.2182475039129437E-5</v>
      </c>
      <c r="D13" s="164">
        <v>0</v>
      </c>
      <c r="E13" s="39">
        <v>7.8111388775623158E-3</v>
      </c>
      <c r="F13" s="161">
        <f>IFERROR(VLOOKUP(A13,'2019-2024 Actuals'!$B$4:$AN$156,36,0),0)*$E13</f>
        <v>0</v>
      </c>
      <c r="G13" s="161">
        <f>IFERROR(VLOOKUP(A13,'2019-2024 Actuals'!$B$4:$AN$156,39,0),0)*$E13</f>
        <v>0</v>
      </c>
    </row>
    <row r="14" spans="1:7" x14ac:dyDescent="0.25">
      <c r="A14" s="121">
        <v>19134</v>
      </c>
      <c r="B14" s="160">
        <v>2716364.42</v>
      </c>
      <c r="C14" s="163">
        <f t="shared" si="0"/>
        <v>1.2400126344608525E-2</v>
      </c>
      <c r="D14" s="164">
        <v>387.0307178698506</v>
      </c>
      <c r="E14" s="39">
        <v>4.3664698734563583</v>
      </c>
      <c r="F14" s="161">
        <f>IFERROR(VLOOKUP(A14,'2019-2024 Actuals'!$B$4:$AN$156,36,0),0)*$E14</f>
        <v>1.4554899578187861</v>
      </c>
      <c r="G14" s="161">
        <f>IFERROR(VLOOKUP(A14,'2019-2024 Actuals'!$B$4:$AN$156,39,0),0)*$E14</f>
        <v>2.9109799156375722</v>
      </c>
    </row>
    <row r="15" spans="1:7" x14ac:dyDescent="0.25">
      <c r="A15" s="121">
        <v>19242</v>
      </c>
      <c r="B15" s="160">
        <v>273403.44999999984</v>
      </c>
      <c r="C15" s="163">
        <f t="shared" si="0"/>
        <v>1.248078975740618E-3</v>
      </c>
      <c r="D15" s="164">
        <v>0</v>
      </c>
      <c r="E15" s="39">
        <v>0.43948739680665938</v>
      </c>
      <c r="F15" s="161">
        <f>IFERROR(VLOOKUP(A15,'2019-2024 Actuals'!$B$4:$AN$156,36,0),0)*$E15</f>
        <v>0.43948739680665938</v>
      </c>
      <c r="G15" s="161">
        <f>IFERROR(VLOOKUP(A15,'2019-2024 Actuals'!$B$4:$AN$156,39,0),0)*$E15</f>
        <v>0</v>
      </c>
    </row>
    <row r="16" spans="1:7" x14ac:dyDescent="0.25">
      <c r="A16" s="3">
        <v>19245</v>
      </c>
      <c r="B16" s="160">
        <v>2049028.4699999995</v>
      </c>
      <c r="C16" s="163">
        <f t="shared" si="0"/>
        <v>9.3537567068044183E-3</v>
      </c>
      <c r="D16" s="164">
        <v>78.785389061872621</v>
      </c>
      <c r="E16" s="39">
        <v>3.2937484448825809</v>
      </c>
      <c r="F16" s="161">
        <f>IFERROR(VLOOKUP(A16,'2019-2024 Actuals'!$B$4:$AN$156,36,0),0)*$E16</f>
        <v>3.2937484448825809</v>
      </c>
      <c r="G16" s="161">
        <f>IFERROR(VLOOKUP(A16,'2019-2024 Actuals'!$B$4:$AN$156,39,0),0)*$E16</f>
        <v>0</v>
      </c>
    </row>
    <row r="17" spans="1:7" x14ac:dyDescent="0.25">
      <c r="A17" s="3">
        <v>19246</v>
      </c>
      <c r="B17" s="160">
        <v>80540007.879999861</v>
      </c>
      <c r="C17" s="163">
        <f t="shared" si="0"/>
        <v>0.36766284602850324</v>
      </c>
      <c r="D17" s="164">
        <v>4152.0100507334764</v>
      </c>
      <c r="E17" s="39">
        <v>129.46551479862083</v>
      </c>
      <c r="F17" s="161">
        <f>IFERROR(VLOOKUP(A17,'2019-2024 Actuals'!$B$4:$AN$156,36,0),0)*$E17</f>
        <v>129.46551479862083</v>
      </c>
      <c r="G17" s="161">
        <f>IFERROR(VLOOKUP(A17,'2019-2024 Actuals'!$B$4:$AN$156,39,0),0)*$E17</f>
        <v>0</v>
      </c>
    </row>
    <row r="18" spans="1:7" x14ac:dyDescent="0.25">
      <c r="A18" s="3">
        <v>19247</v>
      </c>
      <c r="B18" s="160">
        <v>0</v>
      </c>
      <c r="C18" s="163">
        <f t="shared" si="0"/>
        <v>0</v>
      </c>
      <c r="D18" s="164">
        <v>19.084908495395098</v>
      </c>
      <c r="E18" s="39">
        <v>0</v>
      </c>
      <c r="F18" s="161">
        <f>IFERROR(VLOOKUP(A18,'2019-2024 Actuals'!$B$4:$AN$156,36,0),0)*$E18</f>
        <v>0</v>
      </c>
      <c r="G18" s="161">
        <f>IFERROR(VLOOKUP(A18,'2019-2024 Actuals'!$B$4:$AN$156,39,0),0)*$E18</f>
        <v>0</v>
      </c>
    </row>
    <row r="19" spans="1:7" x14ac:dyDescent="0.25">
      <c r="A19" s="3">
        <v>19248</v>
      </c>
      <c r="B19" s="160">
        <v>0</v>
      </c>
      <c r="C19" s="163">
        <f t="shared" si="0"/>
        <v>0</v>
      </c>
      <c r="D19" s="164">
        <v>126.09671684457476</v>
      </c>
      <c r="E19" s="39">
        <v>0</v>
      </c>
      <c r="F19" s="161">
        <f>IFERROR(VLOOKUP(A19,'2019-2024 Actuals'!$B$4:$AN$156,36,0),0)*$E19</f>
        <v>0</v>
      </c>
      <c r="G19" s="161">
        <f>IFERROR(VLOOKUP(A19,'2019-2024 Actuals'!$B$4:$AN$156,39,0),0)*$E19</f>
        <v>0</v>
      </c>
    </row>
    <row r="20" spans="1:7" x14ac:dyDescent="0.25">
      <c r="A20" s="3">
        <v>19249</v>
      </c>
      <c r="B20" s="160">
        <v>127243.92</v>
      </c>
      <c r="C20" s="163">
        <f t="shared" si="0"/>
        <v>5.808648769531665E-4</v>
      </c>
      <c r="D20" s="164">
        <v>0</v>
      </c>
      <c r="E20" s="39">
        <v>0.20454057606176823</v>
      </c>
      <c r="F20" s="161">
        <f>IFERROR(VLOOKUP(A20,'2019-2024 Actuals'!$B$4:$AN$156,36,0),0)*$E20</f>
        <v>0.20454057606176823</v>
      </c>
      <c r="G20" s="161">
        <f>IFERROR(VLOOKUP(A20,'2019-2024 Actuals'!$B$4:$AN$156,39,0),0)*$E20</f>
        <v>0</v>
      </c>
    </row>
    <row r="21" spans="1:7" x14ac:dyDescent="0.25">
      <c r="A21" s="121">
        <v>19780</v>
      </c>
      <c r="B21" s="160">
        <v>35393.149999999994</v>
      </c>
      <c r="C21" s="163">
        <f t="shared" si="0"/>
        <v>1.6156872343869131E-4</v>
      </c>
      <c r="D21" s="164">
        <v>0</v>
      </c>
      <c r="E21" s="39">
        <v>5.6893368969146589E-2</v>
      </c>
      <c r="F21" s="161">
        <f>IFERROR(VLOOKUP(A21,'2019-2024 Actuals'!$B$4:$AN$156,36,0),0)*$E21</f>
        <v>5.6893368969146589E-2</v>
      </c>
      <c r="G21" s="161">
        <f>IFERROR(VLOOKUP(A21,'2019-2024 Actuals'!$B$4:$AN$156,39,0),0)*$E21</f>
        <v>0</v>
      </c>
    </row>
    <row r="22" spans="1:7" x14ac:dyDescent="0.25">
      <c r="A22" s="3">
        <v>19873</v>
      </c>
      <c r="B22" s="160">
        <v>5317763.3499999996</v>
      </c>
      <c r="C22" s="163">
        <f t="shared" si="0"/>
        <v>2.4275438496108956E-2</v>
      </c>
      <c r="D22" s="164">
        <v>3323.9014371538747</v>
      </c>
      <c r="E22" s="39">
        <v>8.5481363586500514</v>
      </c>
      <c r="F22" s="161">
        <f>IFERROR(VLOOKUP(A22,'2019-2024 Actuals'!$B$4:$AN$156,36,0),0)*$E22</f>
        <v>2.8493787862166835</v>
      </c>
      <c r="G22" s="161">
        <f>IFERROR(VLOOKUP(A22,'2019-2024 Actuals'!$B$4:$AN$156,39,0),0)*$E22</f>
        <v>5.698757572433367</v>
      </c>
    </row>
    <row r="23" spans="1:7" x14ac:dyDescent="0.25">
      <c r="A23" s="3">
        <v>20127</v>
      </c>
      <c r="B23" s="160">
        <v>435058.15</v>
      </c>
      <c r="C23" s="163">
        <f t="shared" si="0"/>
        <v>1.9860280850135885E-3</v>
      </c>
      <c r="D23" s="164">
        <v>29.14858923561394</v>
      </c>
      <c r="E23" s="39">
        <v>0.69934221313967038</v>
      </c>
      <c r="F23" s="161">
        <f>IFERROR(VLOOKUP(A23,'2019-2024 Actuals'!$B$4:$AN$156,36,0),0)*$E23</f>
        <v>0.57993071960357701</v>
      </c>
      <c r="G23" s="161">
        <f>IFERROR(VLOOKUP(A23,'2019-2024 Actuals'!$B$4:$AN$156,39,0),0)*$E23</f>
        <v>0.11941149353609339</v>
      </c>
    </row>
    <row r="24" spans="1:7" x14ac:dyDescent="0.25">
      <c r="A24" s="3">
        <v>20128</v>
      </c>
      <c r="B24" s="160">
        <v>337862.43000000005</v>
      </c>
      <c r="C24" s="163">
        <f t="shared" si="0"/>
        <v>1.5423323867187358E-3</v>
      </c>
      <c r="D24" s="164">
        <v>0</v>
      </c>
      <c r="E24" s="39">
        <v>0.54310316800856862</v>
      </c>
      <c r="F24" s="161">
        <f>E24</f>
        <v>0.54310316800856862</v>
      </c>
      <c r="G24" s="161">
        <f>IFERROR(VLOOKUP(A24,'2019-2024 Actuals'!$B$4:$AN$156,39,0),0)*$E24</f>
        <v>0</v>
      </c>
    </row>
    <row r="25" spans="1:7" x14ac:dyDescent="0.25">
      <c r="A25" s="3">
        <v>20152</v>
      </c>
      <c r="B25" s="160">
        <v>618523.98</v>
      </c>
      <c r="C25" s="163">
        <f t="shared" si="0"/>
        <v>2.8235443825943341E-3</v>
      </c>
      <c r="D25" s="164">
        <v>0</v>
      </c>
      <c r="E25" s="39">
        <v>0.99425773095655667</v>
      </c>
      <c r="F25" s="161">
        <f>IFERROR(VLOOKUP(A25,'2019-2024 Actuals'!$B$4:$AN$156,36,0),0)*$E25</f>
        <v>0.99425773095655667</v>
      </c>
      <c r="G25" s="161">
        <f>IFERROR(VLOOKUP(A25,'2019-2024 Actuals'!$B$4:$AN$156,39,0),0)*$E25</f>
        <v>0</v>
      </c>
    </row>
    <row r="26" spans="1:7" x14ac:dyDescent="0.25">
      <c r="A26" s="3">
        <v>20248</v>
      </c>
      <c r="B26" s="160">
        <v>164288.38999999998</v>
      </c>
      <c r="C26" s="163">
        <f t="shared" si="0"/>
        <v>7.4997182924090857E-4</v>
      </c>
      <c r="D26" s="164">
        <v>0</v>
      </c>
      <c r="E26" s="39">
        <v>0.26408838969170739</v>
      </c>
      <c r="F26" s="161">
        <f>IFERROR(VLOOKUP(A26,'2019-2024 Actuals'!$B$4:$AN$156,36,0),0)*$E26</f>
        <v>0.26376480152850729</v>
      </c>
      <c r="G26" s="161">
        <f>IFERROR(VLOOKUP(A26,'2019-2024 Actuals'!$B$4:$AN$156,39,0),0)*$E26</f>
        <v>3.2358816320013156E-4</v>
      </c>
    </row>
    <row r="27" spans="1:7" x14ac:dyDescent="0.25">
      <c r="A27" s="3">
        <v>20258</v>
      </c>
      <c r="B27" s="160">
        <v>375629.41000000003</v>
      </c>
      <c r="C27" s="163">
        <f t="shared" si="0"/>
        <v>1.7147375766138025E-3</v>
      </c>
      <c r="D27" s="164">
        <v>71.728784240045854</v>
      </c>
      <c r="E27" s="39">
        <v>0.60381239360703542</v>
      </c>
      <c r="F27" s="161">
        <f>IFERROR(VLOOKUP(A27,'2019-2024 Actuals'!$B$4:$AN$156,36,0),0)*$E27</f>
        <v>0.60381239360703542</v>
      </c>
      <c r="G27" s="161">
        <f>IFERROR(VLOOKUP(A27,'2019-2024 Actuals'!$B$4:$AN$156,39,0),0)*$E27</f>
        <v>0</v>
      </c>
    </row>
    <row r="28" spans="1:7" x14ac:dyDescent="0.25">
      <c r="A28" s="3">
        <v>20277</v>
      </c>
      <c r="B28" s="160">
        <v>0</v>
      </c>
      <c r="C28" s="163">
        <f t="shared" si="0"/>
        <v>0</v>
      </c>
      <c r="D28" s="164">
        <v>383.62269849567286</v>
      </c>
      <c r="E28" s="39">
        <v>0</v>
      </c>
      <c r="F28" s="161">
        <f>IFERROR(VLOOKUP(A28,'2019-2024 Actuals'!$B$4:$AN$156,36,0),0)*$E28</f>
        <v>0</v>
      </c>
      <c r="G28" s="161">
        <f>IFERROR(VLOOKUP(A28,'2019-2024 Actuals'!$B$4:$AN$156,39,0),0)*$E28</f>
        <v>0</v>
      </c>
    </row>
    <row r="29" spans="1:7" x14ac:dyDescent="0.25">
      <c r="A29" s="3">
        <v>20282</v>
      </c>
      <c r="B29" s="160">
        <v>6141501.6100000003</v>
      </c>
      <c r="C29" s="163">
        <f t="shared" si="0"/>
        <v>2.8035780232173957E-2</v>
      </c>
      <c r="D29" s="164">
        <v>91.936334411640658</v>
      </c>
      <c r="E29" s="39">
        <v>9.8722695527902413</v>
      </c>
      <c r="F29" s="161">
        <f>IFERROR(VLOOKUP(A29,'2019-2024 Actuals'!$B$4:$AN$156,36,0),0)*$E29</f>
        <v>9.8722695527902413</v>
      </c>
      <c r="G29" s="161">
        <f>IFERROR(VLOOKUP(A29,'2019-2024 Actuals'!$B$4:$AN$156,39,0),0)*$E29</f>
        <v>0</v>
      </c>
    </row>
    <row r="30" spans="1:7" x14ac:dyDescent="0.25">
      <c r="A30" s="3">
        <v>20284</v>
      </c>
      <c r="B30" s="160">
        <v>2633892.3400000008</v>
      </c>
      <c r="C30" s="163">
        <f t="shared" si="0"/>
        <v>1.2023643644285624E-2</v>
      </c>
      <c r="D30" s="164">
        <v>275.40805977913641</v>
      </c>
      <c r="E30" s="39">
        <v>4.2338986138455876</v>
      </c>
      <c r="F30" s="161">
        <f>IFERROR(VLOOKUP(A30,'2019-2024 Actuals'!$B$4:$AN$156,36,0),0)*$E30</f>
        <v>4.2338986138455876</v>
      </c>
      <c r="G30" s="161">
        <f>IFERROR(VLOOKUP(A30,'2019-2024 Actuals'!$B$4:$AN$156,39,0),0)*$E30</f>
        <v>0</v>
      </c>
    </row>
    <row r="31" spans="1:7" x14ac:dyDescent="0.25">
      <c r="A31" s="3">
        <v>20285</v>
      </c>
      <c r="B31" s="160">
        <v>25767053.449999999</v>
      </c>
      <c r="C31" s="163">
        <f t="shared" si="0"/>
        <v>0.11762586638072699</v>
      </c>
      <c r="D31" s="164">
        <v>3614.144404797079</v>
      </c>
      <c r="E31" s="39">
        <v>41.419723284832564</v>
      </c>
      <c r="F31" s="161">
        <f>IFERROR(VLOOKUP(A31,'2019-2024 Actuals'!$B$4:$AN$156,36,0),0)*$E31</f>
        <v>41.419723284832564</v>
      </c>
      <c r="G31" s="161">
        <f>IFERROR(VLOOKUP(A31,'2019-2024 Actuals'!$B$4:$AN$156,39,0),0)*$E31</f>
        <v>0</v>
      </c>
    </row>
    <row r="32" spans="1:7" x14ac:dyDescent="0.25">
      <c r="A32" s="3">
        <v>20286</v>
      </c>
      <c r="B32" s="160">
        <v>24038145.709999997</v>
      </c>
      <c r="C32" s="163">
        <f t="shared" si="0"/>
        <v>0.10973345170457996</v>
      </c>
      <c r="D32" s="164">
        <v>347.45759878381074</v>
      </c>
      <c r="E32" s="39">
        <v>38.640558786463998</v>
      </c>
      <c r="F32" s="161">
        <f>IFERROR(VLOOKUP(A32,'2019-2024 Actuals'!$B$4:$AN$156,36,0),0)*$E32</f>
        <v>38.59321241331471</v>
      </c>
      <c r="G32" s="161">
        <f>IFERROR(VLOOKUP(A32,'2019-2024 Actuals'!$B$4:$AN$156,39,0),0)*$E32</f>
        <v>4.7346373149289633E-2</v>
      </c>
    </row>
    <row r="33" spans="1:7" x14ac:dyDescent="0.25">
      <c r="A33" s="3">
        <v>20287</v>
      </c>
      <c r="B33" s="160">
        <v>18.39</v>
      </c>
      <c r="C33" s="163">
        <f t="shared" si="0"/>
        <v>8.3949827128626137E-8</v>
      </c>
      <c r="D33" s="164">
        <v>0</v>
      </c>
      <c r="E33" s="39">
        <v>2.9561343235699737E-5</v>
      </c>
      <c r="F33" s="161">
        <f>IFERROR(VLOOKUP(A33,'2019-2024 Actuals'!$B$4:$AN$156,36,0),0)*$E33</f>
        <v>0</v>
      </c>
      <c r="G33" s="161">
        <f>IFERROR(VLOOKUP(A33,'2019-2024 Actuals'!$B$4:$AN$156,39,0),0)*$E33</f>
        <v>0</v>
      </c>
    </row>
    <row r="34" spans="1:7" x14ac:dyDescent="0.25">
      <c r="A34" s="3">
        <v>20877</v>
      </c>
      <c r="B34" s="160">
        <v>0</v>
      </c>
      <c r="C34" s="163">
        <f t="shared" si="0"/>
        <v>0</v>
      </c>
      <c r="D34" s="164">
        <v>21.129720119901716</v>
      </c>
      <c r="E34" s="39">
        <v>0</v>
      </c>
      <c r="F34" s="161">
        <f>IFERROR(VLOOKUP(A34,'2019-2024 Actuals'!$B$4:$AN$156,36,0),0)*$E34</f>
        <v>0</v>
      </c>
      <c r="G34" s="161">
        <f>IFERROR(VLOOKUP(A34,'2019-2024 Actuals'!$B$4:$AN$156,39,0),0)*$E34</f>
        <v>0</v>
      </c>
    </row>
    <row r="35" spans="1:7" x14ac:dyDescent="0.25">
      <c r="A35" s="3">
        <v>20890</v>
      </c>
      <c r="B35" s="160">
        <v>0</v>
      </c>
      <c r="C35" s="163">
        <f t="shared" si="0"/>
        <v>0</v>
      </c>
      <c r="D35" s="164">
        <v>148.30898429509762</v>
      </c>
      <c r="E35" s="39">
        <v>0</v>
      </c>
      <c r="F35" s="161">
        <f>IFERROR(VLOOKUP(A35,'2019-2024 Actuals'!$B$4:$AN$156,36,0),0)*$E35</f>
        <v>0</v>
      </c>
      <c r="G35" s="161">
        <f>IFERROR(VLOOKUP(A35,'2019-2024 Actuals'!$B$4:$AN$156,39,0),0)*$E35</f>
        <v>0</v>
      </c>
    </row>
    <row r="36" spans="1:7" x14ac:dyDescent="0.25">
      <c r="A36" s="3">
        <v>20891</v>
      </c>
      <c r="B36" s="160">
        <v>0</v>
      </c>
      <c r="C36" s="163">
        <f t="shared" si="0"/>
        <v>0</v>
      </c>
      <c r="D36" s="164">
        <v>269.15334186888083</v>
      </c>
      <c r="E36" s="39">
        <v>0</v>
      </c>
      <c r="F36" s="161">
        <f>IFERROR(VLOOKUP(A36,'2019-2024 Actuals'!$B$4:$AN$156,36,0),0)*$E36</f>
        <v>0</v>
      </c>
      <c r="G36" s="161">
        <f>IFERROR(VLOOKUP(A36,'2019-2024 Actuals'!$B$4:$AN$156,39,0),0)*$E36</f>
        <v>0</v>
      </c>
    </row>
    <row r="37" spans="1:7" x14ac:dyDescent="0.25">
      <c r="A37" s="3">
        <v>21134</v>
      </c>
      <c r="B37" s="160">
        <v>715353.65</v>
      </c>
      <c r="C37" s="163">
        <f t="shared" si="0"/>
        <v>3.2655690730468583E-3</v>
      </c>
      <c r="D37" s="164">
        <v>0</v>
      </c>
      <c r="E37" s="39">
        <v>1.1499083622925839</v>
      </c>
      <c r="F37" s="161">
        <f>IFERROR(VLOOKUP(A37,'2019-2024 Actuals'!$B$4:$AN$156,36,0),0)*$E37</f>
        <v>0.9535634650575916</v>
      </c>
      <c r="G37" s="161">
        <f>IFERROR(VLOOKUP(A37,'2019-2024 Actuals'!$B$4:$AN$156,39,0),0)*$E37</f>
        <v>0.19634489723499221</v>
      </c>
    </row>
    <row r="38" spans="1:7" x14ac:dyDescent="0.25">
      <c r="A38" s="3">
        <v>21245</v>
      </c>
      <c r="B38" s="160">
        <v>51804.619999999995</v>
      </c>
      <c r="C38" s="163">
        <f t="shared" si="0"/>
        <v>2.3648661737162412E-4</v>
      </c>
      <c r="D38" s="164">
        <v>0</v>
      </c>
      <c r="E38" s="39">
        <v>8.3274287820282497E-2</v>
      </c>
      <c r="F38" s="161">
        <f>IFERROR(VLOOKUP(A38,'2019-2024 Actuals'!$B$4:$AN$156,36,0),0)*$E38</f>
        <v>8.3274287820282497E-2</v>
      </c>
      <c r="G38" s="161">
        <f>IFERROR(VLOOKUP(A38,'2019-2024 Actuals'!$B$4:$AN$156,39,0),0)*$E38</f>
        <v>0</v>
      </c>
    </row>
    <row r="39" spans="1:7" x14ac:dyDescent="0.25">
      <c r="A39" s="3">
        <v>21254</v>
      </c>
      <c r="B39" s="160">
        <v>373730.79000000004</v>
      </c>
      <c r="C39" s="163">
        <f t="shared" si="0"/>
        <v>1.7060704302960781E-3</v>
      </c>
      <c r="D39" s="164">
        <v>0</v>
      </c>
      <c r="E39" s="39">
        <v>0.60076042201953339</v>
      </c>
      <c r="F39" s="161">
        <f>IFERROR(VLOOKUP(A39,'2019-2024 Actuals'!$B$4:$AN$156,36,0),0)*$E39</f>
        <v>0.60076042201953339</v>
      </c>
      <c r="G39" s="161">
        <f>IFERROR(VLOOKUP(A39,'2019-2024 Actuals'!$B$4:$AN$156,39,0),0)*$E39</f>
        <v>0</v>
      </c>
    </row>
    <row r="40" spans="1:7" x14ac:dyDescent="0.25">
      <c r="A40" s="3">
        <v>21264</v>
      </c>
      <c r="B40" s="160">
        <v>348632.0500000001</v>
      </c>
      <c r="C40" s="163">
        <f t="shared" si="0"/>
        <v>1.591495395812863E-3</v>
      </c>
      <c r="D40" s="164">
        <v>0</v>
      </c>
      <c r="E40" s="39">
        <v>0.56041499146360163</v>
      </c>
      <c r="F40" s="161">
        <f>IFERROR(VLOOKUP(A40,'2019-2024 Actuals'!$B$4:$AN$156,36,0),0)*$E40</f>
        <v>0.56041499146360163</v>
      </c>
      <c r="G40" s="161">
        <f>IFERROR(VLOOKUP(A40,'2019-2024 Actuals'!$B$4:$AN$156,39,0),0)*$E40</f>
        <v>0</v>
      </c>
    </row>
    <row r="41" spans="1:7" x14ac:dyDescent="0.25">
      <c r="A41" s="3">
        <v>21273</v>
      </c>
      <c r="B41" s="160">
        <v>0</v>
      </c>
      <c r="C41" s="163">
        <f t="shared" si="0"/>
        <v>0</v>
      </c>
      <c r="D41" s="164">
        <v>120.64388584589044</v>
      </c>
      <c r="E41" s="39">
        <v>0</v>
      </c>
      <c r="F41" s="161">
        <f>IFERROR(VLOOKUP(A41,'2019-2024 Actuals'!$B$4:$AN$156,36,0),0)*$E41</f>
        <v>0</v>
      </c>
      <c r="G41" s="161">
        <f>IFERROR(VLOOKUP(A41,'2019-2024 Actuals'!$B$4:$AN$156,39,0),0)*$E41</f>
        <v>0</v>
      </c>
    </row>
    <row r="42" spans="1:7" x14ac:dyDescent="0.25">
      <c r="A42" s="3">
        <v>21877</v>
      </c>
      <c r="B42" s="160">
        <v>0</v>
      </c>
      <c r="C42" s="163">
        <f t="shared" si="0"/>
        <v>0</v>
      </c>
      <c r="D42" s="164">
        <v>95.103787712347</v>
      </c>
      <c r="E42" s="39">
        <v>0</v>
      </c>
      <c r="F42" s="161">
        <f>IFERROR(VLOOKUP(A42,'2019-2024 Actuals'!$B$4:$AN$156,36,0),0)*$E42</f>
        <v>0</v>
      </c>
      <c r="G42" s="161">
        <f>IFERROR(VLOOKUP(A42,'2019-2024 Actuals'!$B$4:$AN$156,39,0),0)*$E42</f>
        <v>0</v>
      </c>
    </row>
    <row r="43" spans="1:7" x14ac:dyDescent="0.25">
      <c r="A43" s="3">
        <v>21879</v>
      </c>
      <c r="B43" s="160">
        <v>0</v>
      </c>
      <c r="C43" s="163">
        <f t="shared" si="0"/>
        <v>0</v>
      </c>
      <c r="D43" s="164">
        <v>118.23822511117677</v>
      </c>
      <c r="E43" s="39">
        <v>0</v>
      </c>
      <c r="F43" s="161">
        <f>IFERROR(VLOOKUP(A43,'2019-2024 Actuals'!$B$4:$AN$156,36,0),0)*$E43</f>
        <v>0</v>
      </c>
      <c r="G43" s="161">
        <f>IFERROR(VLOOKUP(A43,'2019-2024 Actuals'!$B$4:$AN$156,39,0),0)*$E43</f>
        <v>0</v>
      </c>
    </row>
    <row r="44" spans="1:7" x14ac:dyDescent="0.25">
      <c r="A44" s="3">
        <v>21884</v>
      </c>
      <c r="B44" s="160">
        <v>1</v>
      </c>
      <c r="C44" s="163">
        <f t="shared" si="0"/>
        <v>4.5649715676251293E-9</v>
      </c>
      <c r="D44" s="164">
        <v>200.75238831185555</v>
      </c>
      <c r="E44" s="39">
        <v>1.6074683651821498E-6</v>
      </c>
      <c r="F44" s="161">
        <f>IFERROR(VLOOKUP(A44,'2019-2024 Actuals'!$B$4:$AN$156,36,0),0)*$E44</f>
        <v>0</v>
      </c>
      <c r="G44" s="161">
        <f>IFERROR(VLOOKUP(A44,'2019-2024 Actuals'!$B$4:$AN$156,39,0),0)*$E44</f>
        <v>0</v>
      </c>
    </row>
    <row r="45" spans="1:7" x14ac:dyDescent="0.25">
      <c r="A45" s="3">
        <v>22242</v>
      </c>
      <c r="B45" s="160">
        <v>3021379.28</v>
      </c>
      <c r="C45" s="163">
        <f t="shared" si="0"/>
        <v>1.3792510508211684E-2</v>
      </c>
      <c r="D45" s="164">
        <v>319.07080211418946</v>
      </c>
      <c r="E45" s="39">
        <v>4.8567716118168205</v>
      </c>
      <c r="F45" s="161">
        <f>IFERROR(VLOOKUP(A45,'2019-2024 Actuals'!$B$4:$AN$156,36,0),0)*$E45</f>
        <v>3.8854172894534567</v>
      </c>
      <c r="G45" s="161">
        <f>IFERROR(VLOOKUP(A45,'2019-2024 Actuals'!$B$4:$AN$156,39,0),0)*$E45</f>
        <v>0.97135432236336383</v>
      </c>
    </row>
    <row r="46" spans="1:7" x14ac:dyDescent="0.25">
      <c r="A46" s="122">
        <v>22247</v>
      </c>
      <c r="B46" s="160">
        <v>2271296.2799999993</v>
      </c>
      <c r="C46" s="163">
        <f t="shared" si="0"/>
        <v>1.0368402939852722E-2</v>
      </c>
      <c r="D46" s="164">
        <v>68.922180049546569</v>
      </c>
      <c r="E46" s="39">
        <v>3.6510369180558975</v>
      </c>
      <c r="F46" s="161">
        <f>IFERROR(VLOOKUP(A46,'2019-2024 Actuals'!$B$4:$AN$156,36,0),0)*$E46</f>
        <v>3.6463198160945853</v>
      </c>
      <c r="G46" s="161">
        <f>IFERROR(VLOOKUP(A46,'2019-2024 Actuals'!$B$4:$AN$156,39,0),0)*$E46</f>
        <v>4.717101961312321E-3</v>
      </c>
    </row>
    <row r="47" spans="1:7" x14ac:dyDescent="0.25">
      <c r="A47" s="122">
        <v>22252</v>
      </c>
      <c r="B47" s="160">
        <v>18239.810000000001</v>
      </c>
      <c r="C47" s="163">
        <f t="shared" si="0"/>
        <v>8.3264214048884514E-5</v>
      </c>
      <c r="D47" s="164">
        <v>0</v>
      </c>
      <c r="E47" s="39">
        <v>2.9319917561933029E-2</v>
      </c>
      <c r="F47" s="161">
        <f>IFERROR(VLOOKUP(A47,'2019-2024 Actuals'!$B$4:$AN$156,36,0),0)*$E47</f>
        <v>2.9319917561933029E-2</v>
      </c>
      <c r="G47" s="161">
        <f>IFERROR(VLOOKUP(A47,'2019-2024 Actuals'!$B$4:$AN$156,39,0),0)*$E47</f>
        <v>0</v>
      </c>
    </row>
    <row r="48" spans="1:7" x14ac:dyDescent="0.25">
      <c r="A48" s="3">
        <v>22256</v>
      </c>
      <c r="B48" s="160">
        <v>2401589.120000002</v>
      </c>
      <c r="C48" s="163">
        <f t="shared" si="0"/>
        <v>1.0963186049917863E-2</v>
      </c>
      <c r="D48" s="164">
        <v>0</v>
      </c>
      <c r="E48" s="39">
        <v>3.8604785365656404</v>
      </c>
      <c r="F48" s="161">
        <f>IFERROR(VLOOKUP(A48,'2019-2024 Actuals'!$B$4:$AN$156,36,0),0)*$E48</f>
        <v>2.928638889808417</v>
      </c>
      <c r="G48" s="161">
        <f>IFERROR(VLOOKUP(A48,'2019-2024 Actuals'!$B$4:$AN$156,39,0),0)*$E48</f>
        <v>0.93183964675722353</v>
      </c>
    </row>
    <row r="49" spans="1:7" x14ac:dyDescent="0.25">
      <c r="A49" s="3">
        <v>22259</v>
      </c>
      <c r="B49" s="160">
        <v>25990400.589999992</v>
      </c>
      <c r="C49" s="163">
        <f t="shared" si="0"/>
        <v>0.11864543972453735</v>
      </c>
      <c r="D49" s="164">
        <v>0</v>
      </c>
      <c r="E49" s="39">
        <v>41.778746746836468</v>
      </c>
      <c r="F49" s="161">
        <f>IFERROR(VLOOKUP(A49,'2019-2024 Actuals'!$B$4:$AN$156,36,0),0)*$E49</f>
        <v>41.727555144144681</v>
      </c>
      <c r="G49" s="161">
        <f>IFERROR(VLOOKUP(A49,'2019-2024 Actuals'!$B$4:$AN$156,39,0),0)*$E49</f>
        <v>5.1191602691789198E-2</v>
      </c>
    </row>
    <row r="50" spans="1:7" x14ac:dyDescent="0.25">
      <c r="A50" s="122">
        <v>22879</v>
      </c>
      <c r="B50" s="160">
        <v>1917906.3399999999</v>
      </c>
      <c r="C50" s="163">
        <f t="shared" si="0"/>
        <v>8.7551879114679734E-3</v>
      </c>
      <c r="D50" s="164">
        <v>0</v>
      </c>
      <c r="E50" s="39">
        <v>3.08297376893228</v>
      </c>
      <c r="F50" s="161">
        <f>IFERROR(VLOOKUP(A50,'2019-2024 Actuals'!$B$4:$AN$156,36,0),0)*$E50</f>
        <v>3.08297376893228</v>
      </c>
      <c r="G50" s="161">
        <f>IFERROR(VLOOKUP(A50,'2019-2024 Actuals'!$B$4:$AN$156,39,0),0)*$E50</f>
        <v>0</v>
      </c>
    </row>
    <row r="51" spans="1:7" x14ac:dyDescent="0.25">
      <c r="A51" s="3">
        <v>23875</v>
      </c>
      <c r="B51" s="160">
        <v>134328.04</v>
      </c>
      <c r="C51" s="163">
        <f t="shared" si="0"/>
        <v>6.1320368333481114E-4</v>
      </c>
      <c r="D51" s="164">
        <v>0</v>
      </c>
      <c r="E51" s="39">
        <v>0.21592807485692245</v>
      </c>
      <c r="F51" s="161">
        <f>IFERROR(VLOOKUP(A51,'2019-2024 Actuals'!$B$4:$AN$156,36,0),0)*$E51</f>
        <v>0.21592807485692245</v>
      </c>
      <c r="G51" s="161">
        <f>IFERROR(VLOOKUP(A51,'2019-2024 Actuals'!$B$4:$AN$156,39,0),0)*$E51</f>
        <v>0</v>
      </c>
    </row>
    <row r="52" spans="1:7" x14ac:dyDescent="0.25">
      <c r="A52" s="3">
        <v>23879</v>
      </c>
      <c r="B52" s="160">
        <v>786963.86</v>
      </c>
      <c r="C52" s="163">
        <f t="shared" si="0"/>
        <v>3.5924676456485227E-3</v>
      </c>
      <c r="D52" s="164">
        <v>0</v>
      </c>
      <c r="E52" s="39">
        <v>1.2650195094916341</v>
      </c>
      <c r="F52" s="161">
        <f>IFERROR(VLOOKUP(A52,'2019-2024 Actuals'!$B$4:$AN$156,36,0),0)*$E52</f>
        <v>1.2650195094916341</v>
      </c>
      <c r="G52" s="161">
        <f>IFERROR(VLOOKUP(A52,'2019-2024 Actuals'!$B$4:$AN$156,39,0),0)*$E52</f>
        <v>0</v>
      </c>
    </row>
    <row r="53" spans="1:7" x14ac:dyDescent="0.25">
      <c r="A53" s="3">
        <v>23884</v>
      </c>
      <c r="B53" s="160">
        <v>751357.62999999989</v>
      </c>
      <c r="C53" s="163">
        <f t="shared" si="0"/>
        <v>3.4299262180682013E-3</v>
      </c>
      <c r="D53" s="164">
        <v>0</v>
      </c>
      <c r="E53" s="39">
        <v>1.2077836211632342</v>
      </c>
      <c r="F53" s="161">
        <f>IFERROR(VLOOKUP(A53,'2019-2024 Actuals'!$B$4:$AN$156,36,0),0)*$E53</f>
        <v>1.2077836211632342</v>
      </c>
      <c r="G53" s="161">
        <f>IFERROR(VLOOKUP(A53,'2019-2024 Actuals'!$B$4:$AN$156,39,0),0)*$E53</f>
        <v>0</v>
      </c>
    </row>
    <row r="54" spans="1:7" x14ac:dyDescent="0.25">
      <c r="A54" s="3">
        <v>24242</v>
      </c>
      <c r="B54" s="160">
        <v>768155.05</v>
      </c>
      <c r="C54" s="163">
        <f t="shared" si="0"/>
        <v>3.50660596277766E-3</v>
      </c>
      <c r="D54" s="164">
        <v>0</v>
      </c>
      <c r="E54" s="39">
        <v>1.2347849424299127</v>
      </c>
      <c r="F54" s="161">
        <f>IFERROR(VLOOKUP(A54,'2019-2024 Actuals'!$B$4:$AN$156,36,0),0)*$E54</f>
        <v>1.2311425089714172</v>
      </c>
      <c r="G54" s="161">
        <f>IFERROR(VLOOKUP(A54,'2019-2024 Actuals'!$B$4:$AN$156,39,0),0)*$E54</f>
        <v>3.6424334584954036E-3</v>
      </c>
    </row>
    <row r="55" spans="1:7" x14ac:dyDescent="0.25">
      <c r="A55" s="3">
        <v>24243</v>
      </c>
      <c r="B55" s="160">
        <v>124482.17</v>
      </c>
      <c r="C55" s="163">
        <f t="shared" si="0"/>
        <v>5.6825756672627785E-4</v>
      </c>
      <c r="D55" s="164">
        <v>0</v>
      </c>
      <c r="E55" s="39">
        <v>0.20010115030422645</v>
      </c>
      <c r="F55" s="161">
        <f>IFERROR(VLOOKUP(A55,'2019-2024 Actuals'!$B$4:$AN$156,36,0),0)*$E55</f>
        <v>0</v>
      </c>
      <c r="G55" s="161">
        <f>IFERROR(VLOOKUP(A55,'2019-2024 Actuals'!$B$4:$AN$156,39,0),0)*$E55</f>
        <v>0</v>
      </c>
    </row>
    <row r="56" spans="1:7" x14ac:dyDescent="0.25">
      <c r="A56" s="3">
        <v>12136</v>
      </c>
      <c r="B56" s="160">
        <v>278.67000000000007</v>
      </c>
      <c r="C56" s="163">
        <f t="shared" si="0"/>
        <v>1.272120626750095E-6</v>
      </c>
      <c r="D56" s="164">
        <v>0</v>
      </c>
      <c r="E56" s="39">
        <v>4.4795320932530976E-4</v>
      </c>
      <c r="F56" s="161">
        <f>IFERROR(VLOOKUP(A56,'2019-2024 Actuals'!$B$4:$AN$156,36,0),0)*$E56</f>
        <v>4.4795320932530976E-4</v>
      </c>
      <c r="G56" s="161">
        <f>IFERROR(VLOOKUP(A56,'2019-2024 Actuals'!$B$4:$AN$156,39,0),0)*$E56</f>
        <v>0</v>
      </c>
    </row>
    <row r="57" spans="1:7" x14ac:dyDescent="0.25">
      <c r="A57" s="3">
        <v>20898</v>
      </c>
      <c r="B57" s="160">
        <v>1240021.1199999999</v>
      </c>
      <c r="C57" s="163">
        <f t="shared" si="0"/>
        <v>5.6606611560546683E-3</v>
      </c>
      <c r="D57" s="164">
        <v>0</v>
      </c>
      <c r="E57" s="39">
        <v>1.9932947225577382</v>
      </c>
      <c r="F57" s="161">
        <f>IFERROR(VLOOKUP(A57,'2019-2024 Actuals'!$B$4:$AN$156,36,0),0)*$E57</f>
        <v>1.9932947225577382</v>
      </c>
      <c r="G57" s="161">
        <f>IFERROR(VLOOKUP(A57,'2019-2024 Actuals'!$B$4:$AN$156,39,0),0)*$E57</f>
        <v>0</v>
      </c>
    </row>
    <row r="58" spans="1:7" ht="12.75" x14ac:dyDescent="0.2">
      <c r="A58" s="3" t="s">
        <v>0</v>
      </c>
      <c r="B58" s="166">
        <f t="shared" ref="B58:G58" si="1">SUM(B5:B57)</f>
        <v>219059414.75999987</v>
      </c>
      <c r="C58" s="167">
        <f t="shared" si="1"/>
        <v>0.99999999999999967</v>
      </c>
      <c r="D58" s="39">
        <f t="shared" si="1"/>
        <v>15877</v>
      </c>
      <c r="E58" s="39">
        <f t="shared" si="1"/>
        <v>352.13107932201558</v>
      </c>
      <c r="F58" s="39">
        <f t="shared" si="1"/>
        <v>340.98728214924841</v>
      </c>
      <c r="G58" s="39">
        <f t="shared" si="1"/>
        <v>10.935908947386698</v>
      </c>
    </row>
    <row r="59" spans="1:7" x14ac:dyDescent="0.25">
      <c r="E59" s="161"/>
    </row>
  </sheetData>
  <autoFilter ref="A3:G59" xr:uid="{5979AF16-76E1-4D8D-8081-9C250DE8BDF0}">
    <filterColumn colId="5" showButton="0"/>
  </autoFilter>
  <mergeCells count="3">
    <mergeCell ref="D3:D4"/>
    <mergeCell ref="E3:E4"/>
    <mergeCell ref="F3:G3"/>
  </mergeCells>
  <pageMargins left="0.7" right="0.7" top="0.75" bottom="0.75" header="0.3" footer="0.3"/>
  <ignoredErrors>
    <ignoredError sqref="F10 F2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2280D-365D-4841-9FA7-444DC3EE147C}">
  <sheetPr>
    <tabColor theme="3" tint="0.749992370372631"/>
  </sheetPr>
  <dimension ref="A1:Z37"/>
  <sheetViews>
    <sheetView showGridLines="0" workbookViewId="0">
      <pane ySplit="3" topLeftCell="A4" activePane="bottomLeft" state="frozen"/>
      <selection activeCell="Y102" sqref="Y102"/>
      <selection pane="bottomLeft"/>
    </sheetView>
  </sheetViews>
  <sheetFormatPr defaultColWidth="9.140625" defaultRowHeight="15" x14ac:dyDescent="0.25"/>
  <cols>
    <col min="1" max="1" width="16" style="137" customWidth="1"/>
    <col min="2" max="2" width="19.5703125" style="23" bestFit="1" customWidth="1"/>
    <col min="3" max="3" width="2.5703125" style="23" hidden="1" customWidth="1"/>
    <col min="4" max="4" width="2.42578125" style="23" hidden="1" customWidth="1"/>
    <col min="5" max="5" width="2.85546875" style="23" hidden="1" customWidth="1"/>
    <col min="6" max="6" width="39" style="23" customWidth="1"/>
    <col min="7" max="7" width="3.140625" style="23" hidden="1" customWidth="1"/>
    <col min="8" max="8" width="2.42578125" style="126" hidden="1" customWidth="1"/>
    <col min="9" max="9" width="2.28515625" style="126" hidden="1" customWidth="1"/>
    <col min="10" max="10" width="13.28515625" style="23" customWidth="1"/>
    <col min="11" max="11" width="11.5703125" style="23" customWidth="1"/>
    <col min="12" max="12" width="12.7109375" style="149" customWidth="1"/>
    <col min="13" max="14" width="11.5703125" style="23" customWidth="1"/>
    <col min="15" max="15" width="12.7109375" style="150" customWidth="1"/>
    <col min="16" max="16" width="12" style="23" customWidth="1"/>
    <col min="17" max="17" width="11.5703125" style="23" customWidth="1"/>
    <col min="18" max="18" width="12.7109375" style="150" customWidth="1"/>
    <col min="19" max="20" width="11.5703125" style="23" customWidth="1"/>
    <col min="21" max="21" width="12.7109375" style="150" customWidth="1"/>
    <col min="22" max="22" width="11.5703125" style="23" customWidth="1"/>
    <col min="23" max="23" width="11.5703125" style="133" customWidth="1"/>
    <col min="24" max="24" width="12.7109375" style="150" customWidth="1"/>
    <col min="25" max="25" width="19.28515625" style="23" bestFit="1" customWidth="1"/>
    <col min="26" max="26" width="18.5703125" style="23" bestFit="1" customWidth="1"/>
    <col min="27" max="33" width="9.140625" style="23"/>
    <col min="34" max="38" width="11.5703125" style="23" bestFit="1" customWidth="1"/>
    <col min="39" max="16384" width="9.140625" style="23"/>
  </cols>
  <sheetData>
    <row r="1" spans="1:26" x14ac:dyDescent="0.25">
      <c r="B1" s="205" t="s">
        <v>441</v>
      </c>
      <c r="C1" s="205"/>
      <c r="D1" s="205"/>
      <c r="E1" s="205"/>
      <c r="F1" s="205"/>
      <c r="G1" s="205"/>
      <c r="H1" s="205"/>
      <c r="I1" s="205"/>
      <c r="J1" s="205"/>
      <c r="K1" s="205"/>
      <c r="L1" s="206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125"/>
      <c r="X1" s="152"/>
    </row>
    <row r="3" spans="1:26" s="142" customFormat="1" ht="60" x14ac:dyDescent="0.25">
      <c r="A3" s="138" t="s">
        <v>4</v>
      </c>
      <c r="B3" s="168" t="s">
        <v>439</v>
      </c>
      <c r="C3" s="169"/>
      <c r="D3" s="169"/>
      <c r="E3" s="169"/>
      <c r="F3" s="168" t="s">
        <v>35</v>
      </c>
      <c r="G3" s="168"/>
      <c r="H3" s="170"/>
      <c r="I3" s="169"/>
      <c r="J3" s="139" t="s">
        <v>440</v>
      </c>
      <c r="K3" s="139" t="s">
        <v>36</v>
      </c>
      <c r="L3" s="140" t="s">
        <v>37</v>
      </c>
      <c r="M3" s="139" t="s">
        <v>442</v>
      </c>
      <c r="N3" s="139" t="s">
        <v>38</v>
      </c>
      <c r="O3" s="140" t="s">
        <v>39</v>
      </c>
      <c r="P3" s="139" t="s">
        <v>443</v>
      </c>
      <c r="Q3" s="139" t="s">
        <v>40</v>
      </c>
      <c r="R3" s="140" t="s">
        <v>41</v>
      </c>
      <c r="S3" s="139" t="s">
        <v>444</v>
      </c>
      <c r="T3" s="139" t="s">
        <v>42</v>
      </c>
      <c r="U3" s="140" t="s">
        <v>43</v>
      </c>
      <c r="V3" s="139" t="s">
        <v>445</v>
      </c>
      <c r="W3" s="141" t="s">
        <v>44</v>
      </c>
      <c r="X3" s="140" t="s">
        <v>45</v>
      </c>
      <c r="Y3" s="139" t="s">
        <v>446</v>
      </c>
      <c r="Z3" s="139" t="s">
        <v>447</v>
      </c>
    </row>
    <row r="4" spans="1:26" x14ac:dyDescent="0.25">
      <c r="A4" s="137">
        <v>19873</v>
      </c>
      <c r="B4" s="146" t="s">
        <v>46</v>
      </c>
      <c r="C4" s="2"/>
      <c r="D4" s="2"/>
      <c r="E4" s="2"/>
      <c r="F4" s="127" t="s">
        <v>50</v>
      </c>
      <c r="G4" s="143"/>
      <c r="H4"/>
      <c r="I4" s="2"/>
      <c r="J4" s="128">
        <v>56474.383199999997</v>
      </c>
      <c r="K4" s="129">
        <f t="shared" ref="K4:K33" si="0">J4/$J$37</f>
        <v>0.21262985710279805</v>
      </c>
      <c r="L4" s="147">
        <v>2558.5750705179689</v>
      </c>
      <c r="M4" s="128">
        <v>13156.349429669874</v>
      </c>
      <c r="N4" s="129">
        <f t="shared" ref="N4:N33" si="1">M4/$M$37</f>
        <v>0.12126371084133276</v>
      </c>
      <c r="O4" s="147">
        <v>5034.5054829996125</v>
      </c>
      <c r="P4" s="128">
        <v>13509.408756497445</v>
      </c>
      <c r="Q4" s="129">
        <f t="shared" ref="Q4:Q33" si="2">P4/$P$37</f>
        <v>0.12072561218009903</v>
      </c>
      <c r="R4" s="147">
        <v>5585.7326243488214</v>
      </c>
      <c r="S4" s="128">
        <v>13797.510493135729</v>
      </c>
      <c r="T4" s="129">
        <f t="shared" ref="T4:T33" si="3">S4/$S$37</f>
        <v>0.12024454350696702</v>
      </c>
      <c r="U4" s="147">
        <v>6127.5416925715326</v>
      </c>
      <c r="V4" s="128">
        <v>14142.527567979305</v>
      </c>
      <c r="W4" s="129">
        <f t="shared" ref="W4:W33" si="4">V4/$V$37</f>
        <v>0.12002259605881511</v>
      </c>
      <c r="X4" s="147">
        <v>6866.6127431208715</v>
      </c>
      <c r="Y4" s="130">
        <f t="shared" ref="Y4:Y15" si="5">SUM(L4,O4,R4,U4)</f>
        <v>19306.354870437935</v>
      </c>
      <c r="Z4" s="130">
        <f t="shared" ref="Z4:Z15" si="6">X4</f>
        <v>6866.6127431208715</v>
      </c>
    </row>
    <row r="5" spans="1:26" x14ac:dyDescent="0.25">
      <c r="A5" s="137">
        <v>8165</v>
      </c>
      <c r="B5" s="146" t="s">
        <v>51</v>
      </c>
      <c r="C5" s="2"/>
      <c r="D5" s="2"/>
      <c r="E5" s="2"/>
      <c r="F5" s="127" t="s">
        <v>52</v>
      </c>
      <c r="G5" s="143"/>
      <c r="H5"/>
      <c r="I5" s="2"/>
      <c r="J5" s="128">
        <v>13535.288100000002</v>
      </c>
      <c r="K5" s="129">
        <f t="shared" si="0"/>
        <v>5.0961271491110391E-2</v>
      </c>
      <c r="L5" s="147">
        <v>613.21697985253138</v>
      </c>
      <c r="M5" s="128">
        <v>3379.8920061950757</v>
      </c>
      <c r="N5" s="129">
        <f t="shared" si="1"/>
        <v>3.1152885464555202E-2</v>
      </c>
      <c r="O5" s="147">
        <v>1293.3743458319384</v>
      </c>
      <c r="P5" s="128">
        <v>3488.3219046088152</v>
      </c>
      <c r="Q5" s="129">
        <f t="shared" si="2"/>
        <v>3.1173073892860254E-2</v>
      </c>
      <c r="R5" s="147">
        <v>1442.3157828748583</v>
      </c>
      <c r="S5" s="128">
        <v>3579.0387871033431</v>
      </c>
      <c r="T5" s="129">
        <f t="shared" si="3"/>
        <v>3.1191125773238203E-2</v>
      </c>
      <c r="U5" s="147">
        <v>1589.4685782784456</v>
      </c>
      <c r="V5" s="128">
        <v>3676.300214489625</v>
      </c>
      <c r="W5" s="129">
        <f t="shared" si="4"/>
        <v>3.1199450983122122E-2</v>
      </c>
      <c r="X5" s="147">
        <v>1784.9517901953998</v>
      </c>
      <c r="Y5" s="130">
        <f t="shared" si="5"/>
        <v>4938.3756868377732</v>
      </c>
      <c r="Z5" s="130">
        <f t="shared" si="6"/>
        <v>1784.9517901953998</v>
      </c>
    </row>
    <row r="6" spans="1:26" x14ac:dyDescent="0.25">
      <c r="A6" s="137">
        <v>8165</v>
      </c>
      <c r="B6" s="146" t="s">
        <v>53</v>
      </c>
      <c r="C6" s="2"/>
      <c r="D6" s="2"/>
      <c r="E6" s="2"/>
      <c r="F6" s="127" t="s">
        <v>54</v>
      </c>
      <c r="G6" s="143"/>
      <c r="H6"/>
      <c r="I6" s="2"/>
      <c r="J6" s="128">
        <v>9525.6234000000022</v>
      </c>
      <c r="K6" s="129">
        <f t="shared" si="0"/>
        <v>3.5864613787531724E-2</v>
      </c>
      <c r="L6" s="147">
        <v>431.55889770536925</v>
      </c>
      <c r="M6" s="128">
        <v>2005.5162549474464</v>
      </c>
      <c r="N6" s="129">
        <f t="shared" si="1"/>
        <v>1.8485093036453515E-2</v>
      </c>
      <c r="O6" s="147">
        <v>767.44560759444062</v>
      </c>
      <c r="P6" s="128">
        <v>2069.8549744664347</v>
      </c>
      <c r="Q6" s="129">
        <f t="shared" si="2"/>
        <v>1.849707218284441E-2</v>
      </c>
      <c r="R6" s="147">
        <v>855.82253575584514</v>
      </c>
      <c r="S6" s="128">
        <v>2123.6833755240605</v>
      </c>
      <c r="T6" s="129">
        <f t="shared" si="3"/>
        <v>1.8507783572280515E-2</v>
      </c>
      <c r="U6" s="147">
        <v>943.13814305984272</v>
      </c>
      <c r="V6" s="128">
        <v>2181.3950933082533</v>
      </c>
      <c r="W6" s="129">
        <f t="shared" si="4"/>
        <v>1.8512723476785582E-2</v>
      </c>
      <c r="X6" s="147">
        <v>1059.13142283038</v>
      </c>
      <c r="Y6" s="130">
        <f t="shared" si="5"/>
        <v>2997.9651841154978</v>
      </c>
      <c r="Z6" s="130">
        <f t="shared" si="6"/>
        <v>1059.13142283038</v>
      </c>
    </row>
    <row r="7" spans="1:26" ht="30" x14ac:dyDescent="0.25">
      <c r="A7" s="137">
        <v>8165</v>
      </c>
      <c r="B7" s="146" t="s">
        <v>55</v>
      </c>
      <c r="C7" s="2"/>
      <c r="D7" s="2"/>
      <c r="E7" s="2"/>
      <c r="F7" s="127" t="s">
        <v>56</v>
      </c>
      <c r="G7" s="143"/>
      <c r="H7"/>
      <c r="I7" s="2"/>
      <c r="J7" s="128">
        <v>20840.814000000006</v>
      </c>
      <c r="K7" s="129">
        <f t="shared" si="0"/>
        <v>7.846706863592616E-2</v>
      </c>
      <c r="L7" s="147">
        <v>944.19423689609948</v>
      </c>
      <c r="M7" s="128">
        <v>6175.3620828447602</v>
      </c>
      <c r="N7" s="129">
        <f t="shared" si="1"/>
        <v>5.691908123585069E-2</v>
      </c>
      <c r="O7" s="147">
        <v>2363.109495668813</v>
      </c>
      <c r="P7" s="128">
        <v>6373.4731118609552</v>
      </c>
      <c r="Q7" s="129">
        <f t="shared" si="2"/>
        <v>5.6955967282635245E-2</v>
      </c>
      <c r="R7" s="147">
        <v>2635.2386942329676</v>
      </c>
      <c r="S7" s="128">
        <v>6539.220891791133</v>
      </c>
      <c r="T7" s="129">
        <f t="shared" si="3"/>
        <v>5.6988949667103647E-2</v>
      </c>
      <c r="U7" s="147">
        <v>2904.0998860859349</v>
      </c>
      <c r="V7" s="128">
        <v>6716.9261349479284</v>
      </c>
      <c r="W7" s="129">
        <f t="shared" si="4"/>
        <v>5.7004160563000512E-2</v>
      </c>
      <c r="X7" s="147">
        <v>3261.2650299698225</v>
      </c>
      <c r="Y7" s="130">
        <f t="shared" si="5"/>
        <v>8846.6423128838142</v>
      </c>
      <c r="Z7" s="130">
        <f t="shared" si="6"/>
        <v>3261.2650299698225</v>
      </c>
    </row>
    <row r="8" spans="1:26" x14ac:dyDescent="0.25">
      <c r="A8" s="137">
        <v>8165</v>
      </c>
      <c r="B8" s="146" t="s">
        <v>57</v>
      </c>
      <c r="C8" s="2"/>
      <c r="D8" s="2"/>
      <c r="E8" s="2"/>
      <c r="F8" s="127" t="s">
        <v>58</v>
      </c>
      <c r="G8" s="143"/>
      <c r="H8"/>
      <c r="I8" s="2"/>
      <c r="J8" s="128">
        <v>1101.6179999999999</v>
      </c>
      <c r="K8" s="129">
        <f t="shared" si="0"/>
        <v>4.1476659796767859E-3</v>
      </c>
      <c r="L8" s="147">
        <v>49.908864733450763</v>
      </c>
      <c r="M8" s="128">
        <v>822.84137932172337</v>
      </c>
      <c r="N8" s="129">
        <f t="shared" si="1"/>
        <v>7.5842314483780494E-3</v>
      </c>
      <c r="O8" s="147">
        <v>314.87453704231149</v>
      </c>
      <c r="P8" s="128">
        <v>849.2388520832618</v>
      </c>
      <c r="Q8" s="129">
        <f t="shared" si="2"/>
        <v>7.5891463610919521E-3</v>
      </c>
      <c r="R8" s="147">
        <v>351.13462383500246</v>
      </c>
      <c r="S8" s="128">
        <v>871.32405616160054</v>
      </c>
      <c r="T8" s="129">
        <f t="shared" si="3"/>
        <v>7.5935411269964E-3</v>
      </c>
      <c r="U8" s="147">
        <v>386.95926229060956</v>
      </c>
      <c r="V8" s="128">
        <v>895.00254260987685</v>
      </c>
      <c r="W8" s="129">
        <f t="shared" si="4"/>
        <v>7.5955679157729255E-3</v>
      </c>
      <c r="X8" s="147">
        <v>434.55003602928485</v>
      </c>
      <c r="Y8" s="130">
        <f t="shared" si="5"/>
        <v>1102.8772879013743</v>
      </c>
      <c r="Z8" s="130">
        <f t="shared" si="6"/>
        <v>434.55003602928485</v>
      </c>
    </row>
    <row r="9" spans="1:26" x14ac:dyDescent="0.25">
      <c r="B9" s="146" t="s">
        <v>59</v>
      </c>
      <c r="C9" s="2"/>
      <c r="D9" s="2"/>
      <c r="E9" s="2"/>
      <c r="F9" s="127" t="s">
        <v>62</v>
      </c>
      <c r="G9" s="143"/>
      <c r="H9"/>
      <c r="I9" s="2"/>
      <c r="J9" s="128">
        <v>0</v>
      </c>
      <c r="K9" s="129">
        <f t="shared" si="0"/>
        <v>0</v>
      </c>
      <c r="L9" s="147">
        <v>0</v>
      </c>
      <c r="M9" s="128">
        <v>0</v>
      </c>
      <c r="N9" s="129">
        <f t="shared" si="1"/>
        <v>0</v>
      </c>
      <c r="O9" s="147">
        <v>0</v>
      </c>
      <c r="P9" s="128">
        <v>0</v>
      </c>
      <c r="Q9" s="129">
        <f t="shared" si="2"/>
        <v>0</v>
      </c>
      <c r="R9" s="147">
        <v>0</v>
      </c>
      <c r="S9" s="128">
        <v>0</v>
      </c>
      <c r="T9" s="129">
        <f t="shared" si="3"/>
        <v>0</v>
      </c>
      <c r="U9" s="147">
        <v>0</v>
      </c>
      <c r="V9" s="128">
        <v>0</v>
      </c>
      <c r="W9" s="129">
        <f t="shared" si="4"/>
        <v>0</v>
      </c>
      <c r="X9" s="147">
        <v>0</v>
      </c>
      <c r="Y9" s="130">
        <f t="shared" si="5"/>
        <v>0</v>
      </c>
      <c r="Z9" s="130">
        <f t="shared" si="6"/>
        <v>0</v>
      </c>
    </row>
    <row r="10" spans="1:26" ht="30" x14ac:dyDescent="0.25">
      <c r="A10" s="137">
        <v>11253</v>
      </c>
      <c r="B10" s="146" t="s">
        <v>63</v>
      </c>
      <c r="C10" s="2"/>
      <c r="D10" s="2"/>
      <c r="E10" s="2"/>
      <c r="F10" s="127" t="s">
        <v>66</v>
      </c>
      <c r="G10" s="143"/>
      <c r="H10"/>
      <c r="I10" s="2"/>
      <c r="J10" s="128">
        <v>4884.2145</v>
      </c>
      <c r="K10" s="129">
        <f t="shared" si="0"/>
        <v>1.8389396613975137E-2</v>
      </c>
      <c r="L10" s="147">
        <v>221.27960945596283</v>
      </c>
      <c r="M10" s="128">
        <v>1725.6525087771431</v>
      </c>
      <c r="N10" s="129">
        <f t="shared" si="1"/>
        <v>1.5905554041081956E-2</v>
      </c>
      <c r="O10" s="147">
        <v>660.35088712359959</v>
      </c>
      <c r="P10" s="128">
        <v>1781.0129539869777</v>
      </c>
      <c r="Q10" s="129">
        <f t="shared" si="2"/>
        <v>1.5915861533714565E-2</v>
      </c>
      <c r="R10" s="147">
        <v>736.39508144190552</v>
      </c>
      <c r="S10" s="128">
        <v>1827.3297639851039</v>
      </c>
      <c r="T10" s="129">
        <f t="shared" si="3"/>
        <v>1.5925078181052779E-2</v>
      </c>
      <c r="U10" s="147">
        <v>811.52605902826861</v>
      </c>
      <c r="V10" s="128">
        <v>1876.9879855699198</v>
      </c>
      <c r="W10" s="129">
        <f t="shared" si="4"/>
        <v>1.5929328736779397E-2</v>
      </c>
      <c r="X10" s="147">
        <v>911.3328263598861</v>
      </c>
      <c r="Y10" s="130">
        <f t="shared" si="5"/>
        <v>2429.5516370497367</v>
      </c>
      <c r="Z10" s="130">
        <f t="shared" si="6"/>
        <v>911.3328263598861</v>
      </c>
    </row>
    <row r="11" spans="1:26" ht="30" x14ac:dyDescent="0.25">
      <c r="A11" s="137">
        <v>12137</v>
      </c>
      <c r="B11" s="146" t="s">
        <v>67</v>
      </c>
      <c r="C11" s="2"/>
      <c r="D11" s="2"/>
      <c r="E11" s="2"/>
      <c r="F11" s="127" t="s">
        <v>70</v>
      </c>
      <c r="G11" s="143"/>
      <c r="H11"/>
      <c r="I11" s="2"/>
      <c r="J11" s="128">
        <v>290.01780000000002</v>
      </c>
      <c r="K11" s="129">
        <f t="shared" si="0"/>
        <v>1.0919365538332763E-3</v>
      </c>
      <c r="L11" s="147">
        <v>13.139272552275813</v>
      </c>
      <c r="M11" s="128">
        <v>50.101695205787209</v>
      </c>
      <c r="N11" s="129">
        <f t="shared" si="1"/>
        <v>4.6179356306802033E-4</v>
      </c>
      <c r="O11" s="147">
        <v>19.172283357895001</v>
      </c>
      <c r="P11" s="128">
        <v>51.709001507752554</v>
      </c>
      <c r="Q11" s="129">
        <f t="shared" si="2"/>
        <v>4.6209282543491535E-4</v>
      </c>
      <c r="R11" s="147">
        <v>21.380110847222664</v>
      </c>
      <c r="S11" s="128">
        <v>53.05373962022162</v>
      </c>
      <c r="T11" s="129">
        <f t="shared" si="3"/>
        <v>4.6236041676828621E-4</v>
      </c>
      <c r="U11" s="147">
        <v>23.561424478095098</v>
      </c>
      <c r="V11" s="128">
        <v>54.495490534527619</v>
      </c>
      <c r="W11" s="129">
        <f t="shared" si="4"/>
        <v>4.6248382518706519E-4</v>
      </c>
      <c r="X11" s="147">
        <v>26.459162122777187</v>
      </c>
      <c r="Y11" s="130">
        <f t="shared" si="5"/>
        <v>77.253091235488569</v>
      </c>
      <c r="Z11" s="130">
        <f t="shared" si="6"/>
        <v>26.459162122777187</v>
      </c>
    </row>
    <row r="12" spans="1:26" x14ac:dyDescent="0.25">
      <c r="A12" s="137">
        <v>19247</v>
      </c>
      <c r="B12" s="146" t="s">
        <v>71</v>
      </c>
      <c r="C12" s="2"/>
      <c r="D12" s="2"/>
      <c r="E12" s="2"/>
      <c r="F12" s="127" t="s">
        <v>75</v>
      </c>
      <c r="G12" s="143"/>
      <c r="H12"/>
      <c r="I12" s="2"/>
      <c r="J12" s="128">
        <v>233.81280000000004</v>
      </c>
      <c r="K12" s="129">
        <f t="shared" si="0"/>
        <v>8.8032094262527718E-4</v>
      </c>
      <c r="L12" s="147">
        <v>10.59290190260996</v>
      </c>
      <c r="M12" s="128">
        <v>233.30172464506563</v>
      </c>
      <c r="N12" s="129">
        <f t="shared" si="1"/>
        <v>2.1503710453556544E-3</v>
      </c>
      <c r="O12" s="147">
        <v>89.276954690030706</v>
      </c>
      <c r="P12" s="128">
        <v>240.7862484868474</v>
      </c>
      <c r="Q12" s="129">
        <f t="shared" si="2"/>
        <v>2.1517645795670459E-3</v>
      </c>
      <c r="R12" s="147">
        <v>99.557843567408071</v>
      </c>
      <c r="S12" s="128">
        <v>247.04810688398092</v>
      </c>
      <c r="T12" s="129">
        <f t="shared" si="3"/>
        <v>2.1530106356000621E-3</v>
      </c>
      <c r="U12" s="147">
        <v>109.71526897954357</v>
      </c>
      <c r="V12" s="128">
        <v>253.76171155213871</v>
      </c>
      <c r="W12" s="129">
        <f t="shared" si="4"/>
        <v>2.1535852947372151E-3</v>
      </c>
      <c r="X12" s="147">
        <v>123.20876829721081</v>
      </c>
      <c r="Y12" s="130">
        <f t="shared" si="5"/>
        <v>309.14296913959231</v>
      </c>
      <c r="Z12" s="130">
        <f t="shared" si="6"/>
        <v>123.20876829721081</v>
      </c>
    </row>
    <row r="13" spans="1:26" ht="45" x14ac:dyDescent="0.25">
      <c r="A13" s="137">
        <v>19247</v>
      </c>
      <c r="B13" s="146" t="s">
        <v>76</v>
      </c>
      <c r="C13" s="2"/>
      <c r="D13" s="2"/>
      <c r="E13" s="2"/>
      <c r="F13" s="127" t="s">
        <v>77</v>
      </c>
      <c r="G13" s="143"/>
      <c r="H13"/>
      <c r="I13" s="2"/>
      <c r="J13" s="128">
        <v>876.79800000000012</v>
      </c>
      <c r="K13" s="129">
        <f t="shared" si="0"/>
        <v>3.3012035348447891E-3</v>
      </c>
      <c r="L13" s="147">
        <v>39.72338213478735</v>
      </c>
      <c r="M13" s="128">
        <v>303.1049305078264</v>
      </c>
      <c r="N13" s="129">
        <f t="shared" si="1"/>
        <v>2.7937558852604611E-3</v>
      </c>
      <c r="O13" s="147">
        <v>115.98836308835857</v>
      </c>
      <c r="P13" s="128">
        <v>312.82880238403635</v>
      </c>
      <c r="Q13" s="129">
        <f t="shared" si="2"/>
        <v>2.7955663609050226E-3</v>
      </c>
      <c r="R13" s="147">
        <v>129.34526438635359</v>
      </c>
      <c r="S13" s="128">
        <v>320.96419082662305</v>
      </c>
      <c r="T13" s="129">
        <f t="shared" si="3"/>
        <v>2.7971852333238648E-3</v>
      </c>
      <c r="U13" s="147">
        <v>142.54176230495082</v>
      </c>
      <c r="V13" s="128">
        <v>329.68648672689909</v>
      </c>
      <c r="W13" s="129">
        <f t="shared" si="4"/>
        <v>2.797931828824166E-3</v>
      </c>
      <c r="X13" s="147">
        <v>160.07247785885937</v>
      </c>
      <c r="Y13" s="130">
        <f t="shared" si="5"/>
        <v>427.59877191445037</v>
      </c>
      <c r="Z13" s="130">
        <f t="shared" si="6"/>
        <v>160.07247785885937</v>
      </c>
    </row>
    <row r="14" spans="1:26" x14ac:dyDescent="0.25">
      <c r="A14" s="137">
        <v>20284</v>
      </c>
      <c r="B14" s="146" t="s">
        <v>78</v>
      </c>
      <c r="C14" s="2"/>
      <c r="D14" s="2"/>
      <c r="E14" s="2"/>
      <c r="F14" s="127" t="s">
        <v>79</v>
      </c>
      <c r="G14" s="143"/>
      <c r="H14"/>
      <c r="I14" s="2"/>
      <c r="J14" s="128">
        <v>64950.498</v>
      </c>
      <c r="K14" s="129">
        <f t="shared" si="0"/>
        <v>0.24454300031196397</v>
      </c>
      <c r="L14" s="147">
        <v>2942.5859227538622</v>
      </c>
      <c r="M14" s="128">
        <v>45089.289498494916</v>
      </c>
      <c r="N14" s="129">
        <f t="shared" si="1"/>
        <v>0.41559359554984304</v>
      </c>
      <c r="O14" s="147">
        <v>17254.199306442835</v>
      </c>
      <c r="P14" s="128">
        <v>46535.793431433689</v>
      </c>
      <c r="Q14" s="129">
        <f t="shared" si="2"/>
        <v>0.41586291832308475</v>
      </c>
      <c r="R14" s="147">
        <v>19241.145504972486</v>
      </c>
      <c r="S14" s="128">
        <v>47745.997713020028</v>
      </c>
      <c r="T14" s="129">
        <f t="shared" si="3"/>
        <v>0.4161037385797266</v>
      </c>
      <c r="U14" s="147">
        <v>21204.230414284288</v>
      </c>
      <c r="V14" s="128">
        <v>49043.509186291572</v>
      </c>
      <c r="W14" s="129">
        <f t="shared" si="4"/>
        <v>0.41621480064854521</v>
      </c>
      <c r="X14" s="147">
        <v>23812.064959903921</v>
      </c>
      <c r="Y14" s="130">
        <f t="shared" si="5"/>
        <v>60642.161148453481</v>
      </c>
      <c r="Z14" s="130">
        <f t="shared" si="6"/>
        <v>23812.064959903921</v>
      </c>
    </row>
    <row r="15" spans="1:26" x14ac:dyDescent="0.25">
      <c r="A15" s="137">
        <v>14140</v>
      </c>
      <c r="B15" s="146" t="s">
        <v>80</v>
      </c>
      <c r="C15" s="2"/>
      <c r="D15" s="2"/>
      <c r="E15" s="2"/>
      <c r="F15" s="127" t="s">
        <v>81</v>
      </c>
      <c r="G15" s="143"/>
      <c r="H15"/>
      <c r="I15" s="2"/>
      <c r="J15" s="128">
        <v>856.56420000000003</v>
      </c>
      <c r="K15" s="129">
        <f t="shared" si="0"/>
        <v>3.225021914809909E-3</v>
      </c>
      <c r="L15" s="147">
        <v>38.806688700907635</v>
      </c>
      <c r="M15" s="128">
        <v>295.94954842488255</v>
      </c>
      <c r="N15" s="129">
        <f t="shared" si="1"/>
        <v>2.7278038376576082E-3</v>
      </c>
      <c r="O15" s="147">
        <v>113.25023192803091</v>
      </c>
      <c r="P15" s="128">
        <v>305.44386937137551</v>
      </c>
      <c r="Q15" s="129">
        <f t="shared" si="2"/>
        <v>2.7295715734992668E-3</v>
      </c>
      <c r="R15" s="147">
        <v>126.29181756266408</v>
      </c>
      <c r="S15" s="128">
        <v>313.3872061287509</v>
      </c>
      <c r="T15" s="129">
        <f t="shared" si="3"/>
        <v>2.7311522292824343E-3</v>
      </c>
      <c r="U15" s="147">
        <v>139.17678645200357</v>
      </c>
      <c r="V15" s="128">
        <v>321.9035952504654</v>
      </c>
      <c r="W15" s="129">
        <f t="shared" si="4"/>
        <v>2.7318811999421985E-3</v>
      </c>
      <c r="X15" s="147">
        <v>156.29365532989311</v>
      </c>
      <c r="Y15" s="130">
        <f t="shared" si="5"/>
        <v>417.52552464360616</v>
      </c>
      <c r="Z15" s="130">
        <f t="shared" si="6"/>
        <v>156.29365532989311</v>
      </c>
    </row>
    <row r="16" spans="1:26" ht="30" x14ac:dyDescent="0.25">
      <c r="A16" s="137">
        <v>15259</v>
      </c>
      <c r="B16" s="146" t="s">
        <v>82</v>
      </c>
      <c r="C16" s="2"/>
      <c r="D16" s="2"/>
      <c r="E16" s="2"/>
      <c r="F16" s="127" t="s">
        <v>85</v>
      </c>
      <c r="G16" s="143"/>
      <c r="H16"/>
      <c r="I16" s="2"/>
      <c r="J16" s="128">
        <v>1502.9217000000006</v>
      </c>
      <c r="K16" s="129">
        <f t="shared" si="0"/>
        <v>5.6586014437019026E-3</v>
      </c>
      <c r="L16" s="147">
        <v>68.089951172065</v>
      </c>
      <c r="M16" s="128">
        <v>1057.1811274212453</v>
      </c>
      <c r="N16" s="129">
        <f t="shared" si="1"/>
        <v>9.7441700851617508E-3</v>
      </c>
      <c r="O16" s="147">
        <v>404.54870942566043</v>
      </c>
      <c r="P16" s="128">
        <v>1091.0964247269285</v>
      </c>
      <c r="Q16" s="129">
        <f t="shared" si="2"/>
        <v>9.7504847323035167E-3</v>
      </c>
      <c r="R16" s="147">
        <v>451.1354275942191</v>
      </c>
      <c r="S16" s="128">
        <v>1119.4713479303684</v>
      </c>
      <c r="T16" s="129">
        <f t="shared" si="3"/>
        <v>9.7561310982865294E-3</v>
      </c>
      <c r="U16" s="147">
        <v>497.16268463758325</v>
      </c>
      <c r="V16" s="128">
        <v>1149.893309718012</v>
      </c>
      <c r="W16" s="129">
        <f t="shared" si="4"/>
        <v>9.7587351030165512E-3</v>
      </c>
      <c r="X16" s="147">
        <v>558.30699397867988</v>
      </c>
      <c r="Y16" s="130">
        <f t="shared" ref="Y16:Y25" si="7">SUM(L16,O16,R16,U16)</f>
        <v>1420.9367728295279</v>
      </c>
      <c r="Z16" s="130">
        <f t="shared" ref="Z16:Z25" si="8">X16</f>
        <v>558.30699397867988</v>
      </c>
    </row>
    <row r="17" spans="1:26" ht="30" x14ac:dyDescent="0.25">
      <c r="A17" s="137">
        <v>20284</v>
      </c>
      <c r="B17" s="146" t="s">
        <v>86</v>
      </c>
      <c r="C17" s="2"/>
      <c r="D17" s="2"/>
      <c r="E17" s="2"/>
      <c r="F17" s="127" t="s">
        <v>87</v>
      </c>
      <c r="G17" s="143"/>
      <c r="H17"/>
      <c r="I17" s="2"/>
      <c r="J17" s="128">
        <v>4001.3609733000003</v>
      </c>
      <c r="K17" s="129">
        <f t="shared" si="0"/>
        <v>1.5065393613178799E-2</v>
      </c>
      <c r="L17" s="147">
        <v>181.28188134738051</v>
      </c>
      <c r="M17" s="128">
        <v>876.45028859013905</v>
      </c>
      <c r="N17" s="129">
        <f t="shared" si="1"/>
        <v>8.0783514401581349E-3</v>
      </c>
      <c r="O17" s="147">
        <v>335.38891674104531</v>
      </c>
      <c r="P17" s="128">
        <v>904.56758215523882</v>
      </c>
      <c r="Q17" s="129">
        <f t="shared" si="2"/>
        <v>8.0835865641744366E-3</v>
      </c>
      <c r="R17" s="147">
        <v>374.01138315122284</v>
      </c>
      <c r="S17" s="128">
        <v>928.09165857442429</v>
      </c>
      <c r="T17" s="129">
        <f t="shared" si="3"/>
        <v>8.08826765331511E-3</v>
      </c>
      <c r="U17" s="147">
        <v>412.17003134528471</v>
      </c>
      <c r="V17" s="128">
        <v>953.31282124623397</v>
      </c>
      <c r="W17" s="129">
        <f t="shared" si="4"/>
        <v>8.0904264893347094E-3</v>
      </c>
      <c r="X17" s="147">
        <v>462.86138988132808</v>
      </c>
      <c r="Y17" s="130">
        <f t="shared" si="7"/>
        <v>1302.8522125849333</v>
      </c>
      <c r="Z17" s="130">
        <f t="shared" si="8"/>
        <v>462.86138988132808</v>
      </c>
    </row>
    <row r="18" spans="1:26" ht="30" x14ac:dyDescent="0.25">
      <c r="A18" s="137">
        <v>20284</v>
      </c>
      <c r="B18" s="146" t="s">
        <v>88</v>
      </c>
      <c r="C18" s="2"/>
      <c r="D18" s="2"/>
      <c r="E18" s="2"/>
      <c r="F18" s="127" t="s">
        <v>89</v>
      </c>
      <c r="G18" s="143"/>
      <c r="H18"/>
      <c r="I18" s="2"/>
      <c r="J18" s="128">
        <v>45447.363000000012</v>
      </c>
      <c r="K18" s="129">
        <f t="shared" si="0"/>
        <v>0.17111238322278827</v>
      </c>
      <c r="L18" s="147">
        <v>2058.9953073198112</v>
      </c>
      <c r="M18" s="128">
        <v>8793.4300864668858</v>
      </c>
      <c r="N18" s="129">
        <f t="shared" si="1"/>
        <v>8.1050140011031391E-2</v>
      </c>
      <c r="O18" s="147">
        <v>3364.9586628379902</v>
      </c>
      <c r="P18" s="128">
        <v>9075.5310320699664</v>
      </c>
      <c r="Q18" s="129">
        <f t="shared" si="2"/>
        <v>8.1102664036216424E-2</v>
      </c>
      <c r="R18" s="147">
        <v>3752.4580596276614</v>
      </c>
      <c r="S18" s="128">
        <v>9311.5482072979667</v>
      </c>
      <c r="T18" s="129">
        <f t="shared" si="3"/>
        <v>8.114962942675015E-2</v>
      </c>
      <c r="U18" s="147">
        <v>4135.3039659577607</v>
      </c>
      <c r="V18" s="128">
        <v>9564.5922573041844</v>
      </c>
      <c r="W18" s="129">
        <f t="shared" si="4"/>
        <v>8.1171289039227462E-2</v>
      </c>
      <c r="X18" s="147">
        <v>4643.8906172232428</v>
      </c>
      <c r="Y18" s="130">
        <f t="shared" si="7"/>
        <v>13311.715995743223</v>
      </c>
      <c r="Z18" s="130">
        <f t="shared" si="8"/>
        <v>4643.8906172232428</v>
      </c>
    </row>
    <row r="19" spans="1:26" x14ac:dyDescent="0.25">
      <c r="A19" s="137">
        <v>239</v>
      </c>
      <c r="B19" s="146">
        <v>872320.00100000005</v>
      </c>
      <c r="C19" s="2"/>
      <c r="D19" s="2"/>
      <c r="E19" s="2"/>
      <c r="F19" s="127" t="s">
        <v>90</v>
      </c>
      <c r="G19" s="143"/>
      <c r="H19"/>
      <c r="I19" s="2"/>
      <c r="J19" s="128">
        <v>426.25871999999998</v>
      </c>
      <c r="K19" s="129">
        <f t="shared" si="0"/>
        <v>1.6048927954014664E-3</v>
      </c>
      <c r="L19" s="147">
        <v>19.311675007065844</v>
      </c>
      <c r="M19" s="128">
        <v>567.40935789802791</v>
      </c>
      <c r="N19" s="129">
        <f t="shared" si="1"/>
        <v>5.229882702084728E-3</v>
      </c>
      <c r="O19" s="147">
        <v>217.12904014245166</v>
      </c>
      <c r="P19" s="128">
        <v>585.61234749743505</v>
      </c>
      <c r="Q19" s="129">
        <f t="shared" si="2"/>
        <v>5.2332718941419127E-3</v>
      </c>
      <c r="R19" s="147">
        <v>242.13302399815802</v>
      </c>
      <c r="S19" s="128">
        <v>600.84171220861037</v>
      </c>
      <c r="T19" s="129">
        <f t="shared" si="3"/>
        <v>5.236302406902477E-3</v>
      </c>
      <c r="U19" s="147">
        <v>266.83673435334333</v>
      </c>
      <c r="V19" s="128">
        <v>617.16976173218757</v>
      </c>
      <c r="W19" s="129">
        <f t="shared" si="4"/>
        <v>5.2377000261121858E-3</v>
      </c>
      <c r="X19" s="147">
        <v>299.65405619390424</v>
      </c>
      <c r="Y19" s="130">
        <f t="shared" si="7"/>
        <v>745.41047350101883</v>
      </c>
      <c r="Z19" s="130">
        <f t="shared" si="8"/>
        <v>299.65405619390424</v>
      </c>
    </row>
    <row r="20" spans="1:26" ht="30" x14ac:dyDescent="0.25">
      <c r="A20" s="137">
        <v>239</v>
      </c>
      <c r="B20" s="146" t="s">
        <v>91</v>
      </c>
      <c r="C20" s="2"/>
      <c r="D20" s="2"/>
      <c r="E20" s="2"/>
      <c r="F20" s="127" t="s">
        <v>93</v>
      </c>
      <c r="G20" s="143"/>
      <c r="H20"/>
      <c r="I20" s="2"/>
      <c r="J20" s="128">
        <v>8977.7370599999977</v>
      </c>
      <c r="K20" s="129">
        <f t="shared" si="0"/>
        <v>3.3801784809476133E-2</v>
      </c>
      <c r="L20" s="147">
        <v>406.73687661242633</v>
      </c>
      <c r="M20" s="128">
        <v>10215.850659153846</v>
      </c>
      <c r="N20" s="129">
        <f t="shared" si="1"/>
        <v>9.4160767540586346E-2</v>
      </c>
      <c r="O20" s="147">
        <v>3909.2725859825232</v>
      </c>
      <c r="P20" s="128">
        <v>10543.584103640134</v>
      </c>
      <c r="Q20" s="129">
        <f t="shared" si="2"/>
        <v>9.4221787824142561E-2</v>
      </c>
      <c r="R20" s="147">
        <v>4359.4536790474276</v>
      </c>
      <c r="S20" s="128">
        <v>10817.779291572009</v>
      </c>
      <c r="T20" s="129">
        <f t="shared" si="3"/>
        <v>9.427635031126344E-2</v>
      </c>
      <c r="U20" s="147">
        <v>4804.2285355116737</v>
      </c>
      <c r="V20" s="128">
        <v>11111.755612487937</v>
      </c>
      <c r="W20" s="129">
        <f t="shared" si="4"/>
        <v>9.4301513571132187E-2</v>
      </c>
      <c r="X20" s="147">
        <v>5395.0838929180436</v>
      </c>
      <c r="Y20" s="130">
        <f t="shared" si="7"/>
        <v>13479.691677154049</v>
      </c>
      <c r="Z20" s="130">
        <f t="shared" si="8"/>
        <v>5395.0838929180436</v>
      </c>
    </row>
    <row r="21" spans="1:26" ht="30" x14ac:dyDescent="0.25">
      <c r="A21" s="137">
        <v>20258</v>
      </c>
      <c r="B21" s="146" t="s">
        <v>94</v>
      </c>
      <c r="C21" s="2"/>
      <c r="D21" s="2"/>
      <c r="E21" s="2"/>
      <c r="F21" s="127" t="s">
        <v>97</v>
      </c>
      <c r="G21" s="143"/>
      <c r="H21"/>
      <c r="I21" s="2"/>
      <c r="J21" s="131">
        <v>3571.2657000000013</v>
      </c>
      <c r="K21" s="129">
        <f t="shared" si="0"/>
        <v>1.3446055936156279E-2</v>
      </c>
      <c r="L21" s="147">
        <v>161.79639107976851</v>
      </c>
      <c r="M21" s="128">
        <v>1728.3639278408248</v>
      </c>
      <c r="N21" s="129">
        <f t="shared" si="1"/>
        <v>1.5930545528201206E-2</v>
      </c>
      <c r="O21" s="147">
        <v>661.38845869432942</v>
      </c>
      <c r="P21" s="128">
        <v>1783.8113577510853</v>
      </c>
      <c r="Q21" s="129">
        <f t="shared" si="2"/>
        <v>1.5940869216407305E-2</v>
      </c>
      <c r="R21" s="147">
        <v>737.55213690473317</v>
      </c>
      <c r="S21" s="128">
        <v>1830.2009427030098</v>
      </c>
      <c r="T21" s="129">
        <f t="shared" si="3"/>
        <v>1.5950100345336206E-2</v>
      </c>
      <c r="U21" s="147">
        <v>812.80116349798766</v>
      </c>
      <c r="V21" s="128">
        <v>1879.93718941049</v>
      </c>
      <c r="W21" s="129">
        <f t="shared" si="4"/>
        <v>1.5954357579717859E-2</v>
      </c>
      <c r="X21" s="147">
        <v>912.76475149323846</v>
      </c>
      <c r="Y21" s="130">
        <f t="shared" si="7"/>
        <v>2373.5381501768188</v>
      </c>
      <c r="Z21" s="130">
        <f t="shared" si="8"/>
        <v>912.76475149323846</v>
      </c>
    </row>
    <row r="22" spans="1:26" x14ac:dyDescent="0.25">
      <c r="A22" s="137">
        <v>21134</v>
      </c>
      <c r="B22" s="146" t="s">
        <v>98</v>
      </c>
      <c r="C22" s="2"/>
      <c r="D22" s="2"/>
      <c r="E22" s="2"/>
      <c r="F22" s="127" t="s">
        <v>99</v>
      </c>
      <c r="G22" s="143"/>
      <c r="H22"/>
      <c r="I22" s="2"/>
      <c r="J22" s="131">
        <v>674.46</v>
      </c>
      <c r="K22" s="129">
        <f t="shared" si="0"/>
        <v>2.5393873344959914E-3</v>
      </c>
      <c r="L22" s="147">
        <v>30.556447795990266</v>
      </c>
      <c r="M22" s="128">
        <v>548.34283918721337</v>
      </c>
      <c r="N22" s="129">
        <f t="shared" si="1"/>
        <v>5.0541442250809981E-3</v>
      </c>
      <c r="O22" s="147">
        <v>209.8329057926878</v>
      </c>
      <c r="P22" s="128">
        <v>565.93415815243225</v>
      </c>
      <c r="Q22" s="129">
        <f t="shared" si="2"/>
        <v>5.0574195309414302E-3</v>
      </c>
      <c r="R22" s="147">
        <v>233.99668685759809</v>
      </c>
      <c r="S22" s="128">
        <v>580.65177422362194</v>
      </c>
      <c r="T22" s="129">
        <f t="shared" si="3"/>
        <v>5.0603482101184479E-3</v>
      </c>
      <c r="U22" s="147">
        <v>257.87028443942597</v>
      </c>
      <c r="V22" s="128">
        <v>596.43115626856309</v>
      </c>
      <c r="W22" s="129">
        <f t="shared" si="4"/>
        <v>5.0616988654696273E-3</v>
      </c>
      <c r="X22" s="147">
        <v>289.58485379238283</v>
      </c>
      <c r="Y22" s="130">
        <f t="shared" si="7"/>
        <v>732.25632488570216</v>
      </c>
      <c r="Z22" s="130">
        <f t="shared" si="8"/>
        <v>289.58485379238283</v>
      </c>
    </row>
    <row r="23" spans="1:26" x14ac:dyDescent="0.25">
      <c r="A23" s="137">
        <v>19780</v>
      </c>
      <c r="B23" s="146" t="s">
        <v>100</v>
      </c>
      <c r="C23" s="2"/>
      <c r="D23" s="2"/>
      <c r="E23" s="2"/>
      <c r="F23" s="127" t="s">
        <v>101</v>
      </c>
      <c r="G23" s="143"/>
      <c r="H23"/>
      <c r="I23" s="2"/>
      <c r="J23" s="131">
        <v>3175.2935999999995</v>
      </c>
      <c r="K23" s="129">
        <f t="shared" si="0"/>
        <v>1.1955194305290424E-2</v>
      </c>
      <c r="L23" s="147">
        <v>143.85685307555966</v>
      </c>
      <c r="M23" s="128">
        <v>670.29027988811822</v>
      </c>
      <c r="N23" s="129">
        <f t="shared" si="1"/>
        <v>6.1781489701697853E-3</v>
      </c>
      <c r="O23" s="147">
        <v>256.49821079453898</v>
      </c>
      <c r="P23" s="128">
        <v>688.27796228143256</v>
      </c>
      <c r="Q23" s="129">
        <f t="shared" si="2"/>
        <v>6.150733895481029E-3</v>
      </c>
      <c r="R23" s="147">
        <v>284.58215587611625</v>
      </c>
      <c r="S23" s="128">
        <v>702.95618246096251</v>
      </c>
      <c r="T23" s="129">
        <f t="shared" si="3"/>
        <v>6.1262243871798979E-3</v>
      </c>
      <c r="U23" s="147">
        <v>312.18626854630043</v>
      </c>
      <c r="V23" s="128">
        <v>720.53412784006184</v>
      </c>
      <c r="W23" s="129">
        <f t="shared" si="4"/>
        <v>6.1149165986525821E-3</v>
      </c>
      <c r="X23" s="147">
        <v>349.8404935255129</v>
      </c>
      <c r="Y23" s="130">
        <f t="shared" si="7"/>
        <v>997.12348829251528</v>
      </c>
      <c r="Z23" s="130">
        <f t="shared" si="8"/>
        <v>349.8404935255129</v>
      </c>
    </row>
    <row r="24" spans="1:26" ht="30" x14ac:dyDescent="0.25">
      <c r="A24" s="137">
        <v>19134</v>
      </c>
      <c r="B24" s="146" t="s">
        <v>102</v>
      </c>
      <c r="C24" s="2"/>
      <c r="D24" s="2"/>
      <c r="E24" s="2"/>
      <c r="F24" s="127" t="s">
        <v>103</v>
      </c>
      <c r="G24" s="143"/>
      <c r="H24"/>
      <c r="I24" s="2"/>
      <c r="J24" s="131">
        <v>263.71386000000001</v>
      </c>
      <c r="K24" s="129">
        <f t="shared" si="0"/>
        <v>9.9290044778793272E-4</v>
      </c>
      <c r="L24" s="147">
        <v>11.947571088232195</v>
      </c>
      <c r="M24" s="128">
        <v>190.22559809812563</v>
      </c>
      <c r="N24" s="129">
        <f t="shared" si="1"/>
        <v>1.7533330233970158E-3</v>
      </c>
      <c r="O24" s="147">
        <v>72.793127132373911</v>
      </c>
      <c r="P24" s="128">
        <v>196.32820203921798</v>
      </c>
      <c r="Q24" s="129">
        <f t="shared" si="2"/>
        <v>1.7544692596560296E-3</v>
      </c>
      <c r="R24" s="147">
        <v>81.17578370576517</v>
      </c>
      <c r="S24" s="128">
        <v>201.43388979447431</v>
      </c>
      <c r="T24" s="129">
        <f t="shared" si="3"/>
        <v>1.7554852476625686E-3</v>
      </c>
      <c r="U24" s="147">
        <v>89.457772735636837</v>
      </c>
      <c r="V24" s="128">
        <v>206.9079147522306</v>
      </c>
      <c r="W24" s="129">
        <f t="shared" si="4"/>
        <v>1.7559538034704338E-3</v>
      </c>
      <c r="X24" s="147">
        <v>100.45987305034699</v>
      </c>
      <c r="Y24" s="130">
        <f t="shared" si="7"/>
        <v>255.3742546620081</v>
      </c>
      <c r="Z24" s="130">
        <f t="shared" si="8"/>
        <v>100.45987305034699</v>
      </c>
    </row>
    <row r="25" spans="1:26" x14ac:dyDescent="0.25">
      <c r="A25" s="137">
        <v>12149</v>
      </c>
      <c r="B25" s="146" t="s">
        <v>104</v>
      </c>
      <c r="C25" s="2"/>
      <c r="D25" s="2"/>
      <c r="E25" s="2"/>
      <c r="F25" s="127" t="s">
        <v>105</v>
      </c>
      <c r="G25" s="143"/>
      <c r="H25"/>
      <c r="I25" s="2"/>
      <c r="J25" s="131">
        <v>856.56420000000003</v>
      </c>
      <c r="K25" s="129">
        <f t="shared" si="0"/>
        <v>3.225021914809909E-3</v>
      </c>
      <c r="L25" s="147">
        <v>38.806688700907635</v>
      </c>
      <c r="M25" s="128">
        <v>147.97477421244128</v>
      </c>
      <c r="N25" s="129">
        <f t="shared" si="1"/>
        <v>1.3639019188288041E-3</v>
      </c>
      <c r="O25" s="147">
        <v>56.625115964015457</v>
      </c>
      <c r="P25" s="128">
        <v>152.72193468568776</v>
      </c>
      <c r="Q25" s="129">
        <f t="shared" si="2"/>
        <v>1.3647857867496334E-3</v>
      </c>
      <c r="R25" s="147">
        <v>63.145908781332039</v>
      </c>
      <c r="S25" s="128">
        <v>156.69360306437545</v>
      </c>
      <c r="T25" s="129">
        <f t="shared" si="3"/>
        <v>1.3655761146412172E-3</v>
      </c>
      <c r="U25" s="147">
        <v>69.588393226001784</v>
      </c>
      <c r="V25" s="128">
        <v>160.9517976252327</v>
      </c>
      <c r="W25" s="129">
        <f t="shared" si="4"/>
        <v>1.3659405999710992E-3</v>
      </c>
      <c r="X25" s="147">
        <v>78.146827664946557</v>
      </c>
      <c r="Y25" s="130">
        <f t="shared" si="7"/>
        <v>228.16610667225692</v>
      </c>
      <c r="Z25" s="130">
        <f t="shared" si="8"/>
        <v>78.146827664946557</v>
      </c>
    </row>
    <row r="26" spans="1:26" ht="30" x14ac:dyDescent="0.25">
      <c r="A26" s="137">
        <v>15259</v>
      </c>
      <c r="B26" s="146" t="s">
        <v>106</v>
      </c>
      <c r="C26" s="2"/>
      <c r="D26" s="2"/>
      <c r="E26" s="2"/>
      <c r="F26" s="127" t="s">
        <v>107</v>
      </c>
      <c r="G26" s="143"/>
      <c r="H26"/>
      <c r="I26" s="2"/>
      <c r="J26" s="131">
        <v>5820.5898000000007</v>
      </c>
      <c r="K26" s="129">
        <f t="shared" si="0"/>
        <v>2.1914912696700407E-2</v>
      </c>
      <c r="L26" s="147">
        <v>263.702144479396</v>
      </c>
      <c r="M26" s="128">
        <v>1091.7508932051771</v>
      </c>
      <c r="N26" s="129">
        <f t="shared" si="1"/>
        <v>1.0062803920807791E-2</v>
      </c>
      <c r="O26" s="147">
        <v>417.77743038017707</v>
      </c>
      <c r="P26" s="128">
        <v>1126.7752189014918</v>
      </c>
      <c r="Q26" s="129">
        <f t="shared" si="2"/>
        <v>1.0069325056570133E-2</v>
      </c>
      <c r="R26" s="147">
        <v>465.88753171738688</v>
      </c>
      <c r="S26" s="128">
        <v>1156.0780005615736</v>
      </c>
      <c r="T26" s="129">
        <f t="shared" si="3"/>
        <v>1.0075156058415913E-2</v>
      </c>
      <c r="U26" s="147">
        <v>513.41987758081655</v>
      </c>
      <c r="V26" s="128">
        <v>1187.4947588570324</v>
      </c>
      <c r="W26" s="129">
        <f t="shared" si="4"/>
        <v>1.0077845213960004E-2</v>
      </c>
      <c r="X26" s="147">
        <v>576.56360253586581</v>
      </c>
      <c r="Y26" s="130">
        <f t="shared" ref="Y26:Y33" si="9">SUM(L26,O26,R26,U26)</f>
        <v>1660.7869841577765</v>
      </c>
      <c r="Z26" s="130">
        <f t="shared" ref="Z26:Z33" si="10">X26</f>
        <v>576.56360253586581</v>
      </c>
    </row>
    <row r="27" spans="1:26" ht="30" x14ac:dyDescent="0.25">
      <c r="A27" s="137">
        <v>15259</v>
      </c>
      <c r="B27" s="146" t="s">
        <v>108</v>
      </c>
      <c r="C27" s="2"/>
      <c r="D27" s="2"/>
      <c r="E27" s="2"/>
      <c r="F27" s="127" t="s">
        <v>109</v>
      </c>
      <c r="G27" s="143"/>
      <c r="H27"/>
      <c r="I27" s="2"/>
      <c r="J27" s="131">
        <v>4216.4991</v>
      </c>
      <c r="K27" s="129">
        <f t="shared" si="0"/>
        <v>1.5875403152824107E-2</v>
      </c>
      <c r="L27" s="147">
        <v>191.02872613793249</v>
      </c>
      <c r="M27" s="128">
        <v>947.85416395134644</v>
      </c>
      <c r="N27" s="129">
        <f t="shared" si="1"/>
        <v>8.7364898501356876E-3</v>
      </c>
      <c r="O27" s="147">
        <v>362.71284910808333</v>
      </c>
      <c r="P27" s="128">
        <v>978.26215643155126</v>
      </c>
      <c r="Q27" s="129">
        <f t="shared" si="2"/>
        <v>8.7421514765419449E-3</v>
      </c>
      <c r="R27" s="147">
        <v>404.4818645166427</v>
      </c>
      <c r="S27" s="128">
        <v>1003.7027251407044</v>
      </c>
      <c r="T27" s="129">
        <f t="shared" si="3"/>
        <v>8.747213931186066E-3</v>
      </c>
      <c r="U27" s="147">
        <v>445.74927471931073</v>
      </c>
      <c r="V27" s="128">
        <v>1030.978640693912</v>
      </c>
      <c r="W27" s="129">
        <f t="shared" si="4"/>
        <v>8.7495486462715703E-3</v>
      </c>
      <c r="X27" s="147">
        <v>500.57042760184282</v>
      </c>
      <c r="Y27" s="130">
        <f t="shared" si="9"/>
        <v>1403.9727144819692</v>
      </c>
      <c r="Z27" s="130">
        <f t="shared" si="10"/>
        <v>500.57042760184282</v>
      </c>
    </row>
    <row r="28" spans="1:26" ht="45" x14ac:dyDescent="0.25">
      <c r="A28" s="137">
        <v>15259</v>
      </c>
      <c r="B28" s="146" t="s">
        <v>110</v>
      </c>
      <c r="C28" s="2"/>
      <c r="D28" s="2"/>
      <c r="E28" s="2"/>
      <c r="F28" s="127" t="s">
        <v>111</v>
      </c>
      <c r="G28" s="143"/>
      <c r="H28"/>
      <c r="I28" s="2"/>
      <c r="J28" s="131">
        <v>4940.4195000000009</v>
      </c>
      <c r="K28" s="129">
        <f t="shared" si="0"/>
        <v>1.860101222518314E-2</v>
      </c>
      <c r="L28" s="147">
        <v>223.82598010562873</v>
      </c>
      <c r="M28" s="128">
        <v>2348.7337783475791</v>
      </c>
      <c r="N28" s="129">
        <f t="shared" si="1"/>
        <v>2.1648571684976792E-2</v>
      </c>
      <c r="O28" s="147">
        <v>898.7837506451815</v>
      </c>
      <c r="P28" s="128">
        <v>2424.0832168859556</v>
      </c>
      <c r="Q28" s="129">
        <f t="shared" si="2"/>
        <v>2.1662600903485815E-2</v>
      </c>
      <c r="R28" s="147">
        <v>1002.2852186024817</v>
      </c>
      <c r="S28" s="128">
        <v>2487.1236352752844</v>
      </c>
      <c r="T28" s="129">
        <f t="shared" si="3"/>
        <v>2.1675145405241691E-2</v>
      </c>
      <c r="U28" s="147">
        <v>1104.5437347057114</v>
      </c>
      <c r="V28" s="128">
        <v>2554.7119485745689</v>
      </c>
      <c r="W28" s="129">
        <f t="shared" si="4"/>
        <v>2.1680930708923091E-2</v>
      </c>
      <c r="X28" s="147">
        <v>1240.387726788199</v>
      </c>
      <c r="Y28" s="130">
        <f t="shared" si="9"/>
        <v>3229.4386840590032</v>
      </c>
      <c r="Z28" s="130">
        <f t="shared" si="10"/>
        <v>1240.387726788199</v>
      </c>
    </row>
    <row r="29" spans="1:26" ht="45" x14ac:dyDescent="0.25">
      <c r="A29" s="137">
        <v>15259</v>
      </c>
      <c r="B29" s="146" t="s">
        <v>112</v>
      </c>
      <c r="C29" s="2"/>
      <c r="D29" s="2"/>
      <c r="E29" s="2"/>
      <c r="F29" s="127" t="s">
        <v>113</v>
      </c>
      <c r="G29" s="143"/>
      <c r="H29"/>
      <c r="I29" s="2"/>
      <c r="J29" s="131">
        <v>2901.3021000000012</v>
      </c>
      <c r="K29" s="129">
        <f t="shared" si="0"/>
        <v>1.0923597850556927E-2</v>
      </c>
      <c r="L29" s="147">
        <v>131.44365293575152</v>
      </c>
      <c r="M29" s="128">
        <v>1379.3132837121957</v>
      </c>
      <c r="N29" s="129">
        <f t="shared" si="1"/>
        <v>1.2713302279618904E-2</v>
      </c>
      <c r="O29" s="147">
        <v>527.81817074293804</v>
      </c>
      <c r="P29" s="128">
        <v>1423.5628629767123</v>
      </c>
      <c r="Q29" s="129">
        <f t="shared" si="2"/>
        <v>1.2721541053901452E-2</v>
      </c>
      <c r="R29" s="147">
        <v>588.60026148191241</v>
      </c>
      <c r="S29" s="128">
        <v>1460.5838686337902</v>
      </c>
      <c r="T29" s="129">
        <f t="shared" si="3"/>
        <v>1.2728907916024754E-2</v>
      </c>
      <c r="U29" s="147">
        <v>648.65241849270546</v>
      </c>
      <c r="V29" s="128">
        <v>1500.2756630878182</v>
      </c>
      <c r="W29" s="129">
        <f t="shared" si="4"/>
        <v>1.2732305383328894E-2</v>
      </c>
      <c r="X29" s="147">
        <v>728.42792328562939</v>
      </c>
      <c r="Y29" s="130">
        <f t="shared" si="9"/>
        <v>1896.5145036533074</v>
      </c>
      <c r="Z29" s="130">
        <f t="shared" si="10"/>
        <v>728.42792328562939</v>
      </c>
    </row>
    <row r="30" spans="1:26" ht="30" x14ac:dyDescent="0.25">
      <c r="A30" s="137">
        <v>15259</v>
      </c>
      <c r="B30" s="146" t="s">
        <v>114</v>
      </c>
      <c r="C30" s="2"/>
      <c r="D30" s="2"/>
      <c r="E30" s="2"/>
      <c r="F30" s="127" t="s">
        <v>115</v>
      </c>
      <c r="G30" s="143"/>
      <c r="H30"/>
      <c r="I30" s="2"/>
      <c r="J30" s="131">
        <v>2266.1856000000002</v>
      </c>
      <c r="K30" s="129">
        <f t="shared" si="0"/>
        <v>8.5323414439065319E-3</v>
      </c>
      <c r="L30" s="147">
        <v>102.6696645945273</v>
      </c>
      <c r="M30" s="128">
        <v>2467.7528693100539</v>
      </c>
      <c r="N30" s="129">
        <f t="shared" si="1"/>
        <v>2.2745585465906291E-2</v>
      </c>
      <c r="O30" s="147">
        <v>944.32847178803149</v>
      </c>
      <c r="P30" s="128">
        <v>2546.920544620109</v>
      </c>
      <c r="Q30" s="129">
        <f t="shared" si="2"/>
        <v>2.2760325597184251E-2</v>
      </c>
      <c r="R30" s="147">
        <v>1053.0747447305209</v>
      </c>
      <c r="S30" s="128">
        <v>2613.1554558718308</v>
      </c>
      <c r="T30" s="129">
        <f t="shared" si="3"/>
        <v>2.2773505775579739E-2</v>
      </c>
      <c r="U30" s="147">
        <v>1160.515080817768</v>
      </c>
      <c r="V30" s="128">
        <v>2684.1687208121766</v>
      </c>
      <c r="W30" s="129">
        <f t="shared" si="4"/>
        <v>2.2779584242152335E-2</v>
      </c>
      <c r="X30" s="147">
        <v>1303.2427940777773</v>
      </c>
      <c r="Y30" s="130">
        <f t="shared" si="9"/>
        <v>3260.587961930848</v>
      </c>
      <c r="Z30" s="130">
        <f t="shared" si="10"/>
        <v>1303.2427940777773</v>
      </c>
    </row>
    <row r="31" spans="1:26" ht="30" x14ac:dyDescent="0.25">
      <c r="A31" s="137">
        <v>15259</v>
      </c>
      <c r="B31" s="146" t="s">
        <v>116</v>
      </c>
      <c r="C31" s="2"/>
      <c r="D31" s="2"/>
      <c r="E31" s="2"/>
      <c r="F31" s="127" t="s">
        <v>119</v>
      </c>
      <c r="G31" s="143"/>
      <c r="H31"/>
      <c r="I31" s="2"/>
      <c r="J31" s="131">
        <v>360.83610000000016</v>
      </c>
      <c r="K31" s="129">
        <f t="shared" si="0"/>
        <v>1.3585722239553559E-3</v>
      </c>
      <c r="L31" s="147">
        <v>16.347699570854797</v>
      </c>
      <c r="M31" s="128">
        <v>314.46657226496478</v>
      </c>
      <c r="N31" s="129">
        <f t="shared" si="1"/>
        <v>2.8984775520180619E-3</v>
      </c>
      <c r="O31" s="147">
        <v>120.33609252713387</v>
      </c>
      <c r="P31" s="128">
        <v>324.55493556849899</v>
      </c>
      <c r="Q31" s="129">
        <f t="shared" si="2"/>
        <v>2.9003558918694154E-3</v>
      </c>
      <c r="R31" s="147">
        <v>134.19366640501411</v>
      </c>
      <c r="S31" s="128">
        <v>332.99527242906413</v>
      </c>
      <c r="T31" s="129">
        <f t="shared" si="3"/>
        <v>2.9020354464039939E-3</v>
      </c>
      <c r="U31" s="147">
        <v>147.88482431330112</v>
      </c>
      <c r="V31" s="128">
        <v>342.04451649594586</v>
      </c>
      <c r="W31" s="129">
        <f t="shared" si="4"/>
        <v>2.9028100274292997E-3</v>
      </c>
      <c r="X31" s="147">
        <v>166.07266447925767</v>
      </c>
      <c r="Y31" s="130">
        <f t="shared" si="9"/>
        <v>418.76228281630392</v>
      </c>
      <c r="Z31" s="130">
        <f t="shared" si="10"/>
        <v>166.07266447925767</v>
      </c>
    </row>
    <row r="32" spans="1:26" ht="30" x14ac:dyDescent="0.25">
      <c r="A32" s="137">
        <v>15259</v>
      </c>
      <c r="B32" s="146" t="s">
        <v>120</v>
      </c>
      <c r="C32" s="2"/>
      <c r="D32" s="2"/>
      <c r="E32" s="2"/>
      <c r="F32" s="127" t="s">
        <v>121</v>
      </c>
      <c r="G32" s="143"/>
      <c r="H32"/>
      <c r="I32" s="2"/>
      <c r="J32" s="131">
        <v>1524.2796000000005</v>
      </c>
      <c r="K32" s="129">
        <f t="shared" si="0"/>
        <v>5.7390153759609422E-3</v>
      </c>
      <c r="L32" s="147">
        <v>69.057572018938018</v>
      </c>
      <c r="M32" s="128">
        <v>960.47711315876631</v>
      </c>
      <c r="N32" s="129">
        <f t="shared" si="1"/>
        <v>8.8528371447128117E-3</v>
      </c>
      <c r="O32" s="147">
        <v>367.5432397370418</v>
      </c>
      <c r="P32" s="128">
        <v>991.29006091497808</v>
      </c>
      <c r="Q32" s="129">
        <f t="shared" si="2"/>
        <v>8.8585741692396632E-3</v>
      </c>
      <c r="R32" s="147">
        <v>409.86850966238075</v>
      </c>
      <c r="S32" s="128">
        <v>1017.0694317509107</v>
      </c>
      <c r="T32" s="129">
        <f t="shared" si="3"/>
        <v>8.8637040425967751E-3</v>
      </c>
      <c r="U32" s="147">
        <v>451.68549430668907</v>
      </c>
      <c r="V32" s="128">
        <v>1044.7085914715319</v>
      </c>
      <c r="W32" s="129">
        <f t="shared" si="4"/>
        <v>8.8660698500075113E-3</v>
      </c>
      <c r="X32" s="147">
        <v>507.23672218877971</v>
      </c>
      <c r="Y32" s="130">
        <f t="shared" si="9"/>
        <v>1298.1548157250495</v>
      </c>
      <c r="Z32" s="130">
        <f t="shared" si="10"/>
        <v>507.23672218877971</v>
      </c>
    </row>
    <row r="33" spans="1:26" x14ac:dyDescent="0.25">
      <c r="A33" s="137">
        <v>22247</v>
      </c>
      <c r="B33" s="146" t="s">
        <v>122</v>
      </c>
      <c r="C33" s="2"/>
      <c r="D33" s="2"/>
      <c r="E33" s="2"/>
      <c r="F33" s="127" t="s">
        <v>125</v>
      </c>
      <c r="G33" s="143"/>
      <c r="H33"/>
      <c r="I33" s="2"/>
      <c r="J33" s="131">
        <v>1102.7421000000002</v>
      </c>
      <c r="K33" s="129">
        <f t="shared" si="0"/>
        <v>4.1518982919009463E-3</v>
      </c>
      <c r="L33" s="147">
        <v>49.959792146444087</v>
      </c>
      <c r="M33" s="128">
        <v>950.4827604295881</v>
      </c>
      <c r="N33" s="129">
        <f t="shared" si="1"/>
        <v>8.7607179511723782E-3</v>
      </c>
      <c r="O33" s="147">
        <v>363.7187271788236</v>
      </c>
      <c r="P33" s="128">
        <v>980.97508058907511</v>
      </c>
      <c r="Q33" s="129">
        <f t="shared" si="2"/>
        <v>8.7663952784446542E-3</v>
      </c>
      <c r="R33" s="147">
        <v>405.60357674307727</v>
      </c>
      <c r="S33" s="128">
        <v>1006.4862012795948</v>
      </c>
      <c r="T33" s="129">
        <f t="shared" si="3"/>
        <v>8.7714717723270403E-3</v>
      </c>
      <c r="U33" s="147">
        <v>446.98543004601362</v>
      </c>
      <c r="V33" s="128">
        <v>1033.8377586121931</v>
      </c>
      <c r="W33" s="129">
        <f t="shared" si="4"/>
        <v>8.7738129620624286E-3</v>
      </c>
      <c r="X33" s="147">
        <v>501.9586133725536</v>
      </c>
      <c r="Y33" s="130">
        <f t="shared" si="9"/>
        <v>1266.2675261143586</v>
      </c>
      <c r="Z33" s="130">
        <f t="shared" si="10"/>
        <v>501.9586133725536</v>
      </c>
    </row>
    <row r="34" spans="1:26" x14ac:dyDescent="0.25">
      <c r="B34" s="127"/>
      <c r="C34" s="127"/>
      <c r="D34" s="127"/>
      <c r="E34" s="127"/>
      <c r="F34" s="127"/>
      <c r="G34" s="127"/>
      <c r="H34" s="144"/>
      <c r="I34" s="144"/>
      <c r="J34" s="128"/>
      <c r="K34" s="129"/>
      <c r="L34" s="147"/>
      <c r="M34" s="128"/>
      <c r="N34" s="128"/>
      <c r="O34" s="147"/>
      <c r="P34" s="128"/>
      <c r="Q34" s="128"/>
      <c r="R34" s="147"/>
      <c r="S34" s="128"/>
      <c r="T34" s="128"/>
      <c r="U34" s="147"/>
      <c r="V34" s="128"/>
      <c r="W34" s="129"/>
      <c r="X34" s="147"/>
    </row>
    <row r="35" spans="1:26" ht="15.75" thickBot="1" x14ac:dyDescent="0.3">
      <c r="B35" s="127" t="s">
        <v>0</v>
      </c>
      <c r="C35" s="127"/>
      <c r="D35" s="127"/>
      <c r="E35" s="127"/>
      <c r="F35" s="127"/>
      <c r="G35" s="127"/>
      <c r="H35" s="144"/>
      <c r="I35" s="144"/>
      <c r="J35" s="132">
        <f>SUM(J4:J33)</f>
        <v>265599.42471329996</v>
      </c>
      <c r="K35" s="132"/>
      <c r="L35" s="148">
        <f>SUM(L4:L33)</f>
        <v>12032.996702394505</v>
      </c>
      <c r="M35" s="132">
        <f>SUM(M4:M33)</f>
        <v>108493.71143217103</v>
      </c>
      <c r="N35" s="132"/>
      <c r="O35" s="148">
        <f>SUM(O4:O33)</f>
        <v>41517.001961382899</v>
      </c>
      <c r="P35" s="132">
        <f>SUM(P4:P33)</f>
        <v>111901.76108857551</v>
      </c>
      <c r="Q35" s="132"/>
      <c r="R35" s="148">
        <f t="shared" ref="R35:Z35" si="11">SUM(R4:R33)</f>
        <v>46267.999503229206</v>
      </c>
      <c r="S35" s="132">
        <f t="shared" si="11"/>
        <v>114745.42152495313</v>
      </c>
      <c r="T35" s="132">
        <f t="shared" si="11"/>
        <v>1.0000000244715719</v>
      </c>
      <c r="U35" s="148">
        <f t="shared" si="11"/>
        <v>50959.001247046828</v>
      </c>
      <c r="V35" s="132">
        <f t="shared" si="11"/>
        <v>117832.20255625081</v>
      </c>
      <c r="W35" s="132">
        <f t="shared" si="11"/>
        <v>0.99999994924175117</v>
      </c>
      <c r="X35" s="148">
        <f t="shared" si="11"/>
        <v>57210.997096069841</v>
      </c>
      <c r="Y35" s="132">
        <f t="shared" si="11"/>
        <v>150776.99941405343</v>
      </c>
      <c r="Z35" s="190">
        <f t="shared" si="11"/>
        <v>57210.997096069841</v>
      </c>
    </row>
    <row r="36" spans="1:26" ht="15.75" thickTop="1" x14ac:dyDescent="0.25">
      <c r="B36" s="127"/>
      <c r="C36" s="127"/>
      <c r="D36" s="127"/>
      <c r="E36" s="127"/>
      <c r="F36" s="127"/>
      <c r="G36" s="127"/>
      <c r="H36" s="144"/>
      <c r="I36" s="145"/>
    </row>
    <row r="37" spans="1:26" ht="47.25" customHeight="1" x14ac:dyDescent="0.25">
      <c r="B37" s="127"/>
      <c r="C37" s="127"/>
      <c r="D37" s="127"/>
      <c r="E37" s="127"/>
      <c r="F37" s="127"/>
      <c r="G37" s="127"/>
      <c r="H37" s="144"/>
      <c r="I37" s="145"/>
      <c r="J37" s="131">
        <v>265599.49750000011</v>
      </c>
      <c r="K37" s="133">
        <f>SUM(K4:K33)</f>
        <v>0.9999997259531711</v>
      </c>
      <c r="L37" s="149">
        <f>SUM(L4:L33)</f>
        <v>12032.996702394505</v>
      </c>
      <c r="M37" s="134">
        <v>108493.70630661526</v>
      </c>
      <c r="N37" s="135">
        <f>SUM(N4:N33)</f>
        <v>1.0000000472428858</v>
      </c>
      <c r="O37" s="151">
        <f>SUM(O4:O33)</f>
        <v>41517.001961382899</v>
      </c>
      <c r="P37" s="134">
        <v>111901.7622900437</v>
      </c>
      <c r="Q37" s="135">
        <f>SUM(Q4:Q33)</f>
        <v>0.999999989263188</v>
      </c>
      <c r="R37" s="151">
        <f>SUM(R4:R33)</f>
        <v>46267.999503229206</v>
      </c>
      <c r="S37" s="134">
        <v>114745.41871695239</v>
      </c>
      <c r="T37" s="135">
        <f>SUM(T4:T33)</f>
        <v>1.0000000244715719</v>
      </c>
      <c r="U37" s="151">
        <f>SUM(U4:U33)</f>
        <v>50959.001247046828</v>
      </c>
      <c r="V37" s="134">
        <v>117832.20853720736</v>
      </c>
      <c r="W37" s="135">
        <f>SUM(W4:W33)</f>
        <v>0.99999994924175117</v>
      </c>
      <c r="X37" s="151">
        <f>SUM(X4:X33)</f>
        <v>57210.997096069841</v>
      </c>
      <c r="Y37" s="136">
        <f>SUM(Y4:Y33)</f>
        <v>150776.99941405343</v>
      </c>
      <c r="Z37" s="136">
        <f>SUM(Z4:Z33)</f>
        <v>57210.997096069841</v>
      </c>
    </row>
  </sheetData>
  <autoFilter ref="B3:AL33" xr:uid="{3A038C5B-536D-43F3-A505-005FB955B585}"/>
  <mergeCells count="1">
    <mergeCell ref="B1:V1"/>
  </mergeCells>
  <pageMargins left="0.7" right="0.7" top="0.75" bottom="0.75" header="0.3" footer="0.3"/>
  <pageSetup orientation="portrait" r:id="rId1"/>
  <ignoredErrors>
    <ignoredError sqref="B5:B33" numberStoredAsText="1"/>
    <ignoredError sqref="J35:Y35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042D-7948-48AB-94C0-F2184EA30F3C}">
  <sheetPr>
    <tabColor theme="3" tint="0.749992370372631"/>
  </sheetPr>
  <dimension ref="A1:AN163"/>
  <sheetViews>
    <sheetView zoomScaleNormal="100" workbookViewId="0">
      <pane xSplit="2" ySplit="3" topLeftCell="C4" activePane="bottomRight" state="frozen"/>
      <selection activeCell="Y102" sqref="Y102"/>
      <selection pane="topRight" activeCell="Y102" sqref="Y102"/>
      <selection pane="bottomLeft" activeCell="Y102" sqref="Y102"/>
      <selection pane="bottomRight"/>
    </sheetView>
  </sheetViews>
  <sheetFormatPr defaultRowHeight="15" outlineLevelCol="1" x14ac:dyDescent="0.25"/>
  <cols>
    <col min="1" max="1" width="40.85546875" style="2" customWidth="1"/>
    <col min="2" max="2" width="14.140625" style="172" customWidth="1"/>
    <col min="3" max="3" width="16.28515625" style="185" hidden="1" customWidth="1"/>
    <col min="4" max="6" width="12.28515625" style="185" hidden="1" customWidth="1"/>
    <col min="7" max="7" width="11.7109375" style="186" hidden="1" customWidth="1"/>
    <col min="8" max="9" width="12.28515625" style="186" hidden="1" customWidth="1"/>
    <col min="10" max="10" width="13.28515625" style="187" hidden="1" customWidth="1"/>
    <col min="11" max="11" width="10.140625" style="185" hidden="1" customWidth="1"/>
    <col min="12" max="13" width="9.85546875" style="185" hidden="1" customWidth="1"/>
    <col min="14" max="14" width="9.140625" style="185" hidden="1" customWidth="1"/>
    <col min="15" max="15" width="10.140625" style="187" hidden="1" customWidth="1"/>
    <col min="16" max="18" width="10.85546875" style="187" hidden="1" customWidth="1"/>
    <col min="19" max="19" width="10.140625" style="185" hidden="1" customWidth="1" outlineLevel="1"/>
    <col min="20" max="21" width="11.28515625" style="185" hidden="1" customWidth="1" outlineLevel="1"/>
    <col min="22" max="22" width="10.7109375" style="185" hidden="1" customWidth="1" outlineLevel="1"/>
    <col min="23" max="23" width="14.85546875" style="186" bestFit="1" customWidth="1" collapsed="1"/>
    <col min="24" max="24" width="12.28515625" style="186" bestFit="1" customWidth="1"/>
    <col min="25" max="25" width="12.28515625" style="186" customWidth="1"/>
    <col min="26" max="26" width="14.140625" style="187" bestFit="1" customWidth="1"/>
    <col min="27" max="27" width="10.140625" style="185" hidden="1" customWidth="1" outlineLevel="1"/>
    <col min="28" max="29" width="9.85546875" style="185" hidden="1" customWidth="1" outlineLevel="1"/>
    <col min="30" max="30" width="9.140625" style="185" hidden="1" customWidth="1" outlineLevel="1"/>
    <col min="31" max="31" width="10.85546875" style="186" bestFit="1" customWidth="1" collapsed="1"/>
    <col min="32" max="32" width="11.28515625" style="186" bestFit="1" customWidth="1"/>
    <col min="33" max="33" width="11.28515625" style="186" customWidth="1"/>
    <col min="34" max="34" width="11.140625" style="186" bestFit="1" customWidth="1"/>
    <col min="35" max="35" width="14.85546875" style="186" bestFit="1" customWidth="1"/>
    <col min="36" max="36" width="12.28515625" style="186" bestFit="1" customWidth="1"/>
    <col min="37" max="37" width="12.28515625" style="186" customWidth="1"/>
    <col min="38" max="38" width="10.140625" style="185" bestFit="1" customWidth="1"/>
    <col min="39" max="39" width="9.85546875" style="185" bestFit="1" customWidth="1"/>
    <col min="40" max="40" width="9.85546875" style="185" customWidth="1"/>
    <col min="41" max="16384" width="9.140625" style="2"/>
  </cols>
  <sheetData>
    <row r="1" spans="1:40" ht="14.45" customHeight="1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12" t="s">
        <v>146</v>
      </c>
      <c r="T1" s="213"/>
      <c r="U1" s="213"/>
      <c r="V1" s="213"/>
      <c r="W1" s="214"/>
      <c r="X1" s="213"/>
      <c r="Y1" s="213"/>
      <c r="Z1" s="213"/>
      <c r="AA1" s="213"/>
      <c r="AB1" s="213"/>
      <c r="AC1" s="213"/>
      <c r="AD1" s="213"/>
      <c r="AE1" s="214"/>
      <c r="AF1" s="213"/>
      <c r="AG1" s="213"/>
      <c r="AH1" s="215"/>
      <c r="AI1" s="211" t="s">
        <v>147</v>
      </c>
      <c r="AJ1" s="211"/>
      <c r="AK1" s="211"/>
      <c r="AL1" s="211"/>
      <c r="AM1" s="211"/>
      <c r="AN1" s="211"/>
    </row>
    <row r="2" spans="1:40" s="1" customFormat="1" ht="14.45" customHeight="1" x14ac:dyDescent="0.25">
      <c r="B2" s="17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16" t="s">
        <v>148</v>
      </c>
      <c r="T2" s="217"/>
      <c r="U2" s="217"/>
      <c r="V2" s="218"/>
      <c r="W2" s="207" t="s">
        <v>14</v>
      </c>
      <c r="X2" s="214"/>
      <c r="Y2" s="214"/>
      <c r="Z2" s="219"/>
      <c r="AA2" s="212" t="s">
        <v>149</v>
      </c>
      <c r="AB2" s="213"/>
      <c r="AC2" s="213"/>
      <c r="AD2" s="215"/>
      <c r="AE2" s="207" t="s">
        <v>15</v>
      </c>
      <c r="AF2" s="208"/>
      <c r="AG2" s="208"/>
      <c r="AH2" s="209"/>
      <c r="AI2" s="210" t="s">
        <v>14</v>
      </c>
      <c r="AJ2" s="210"/>
      <c r="AK2" s="210"/>
      <c r="AL2" s="211" t="s">
        <v>149</v>
      </c>
      <c r="AM2" s="211"/>
      <c r="AN2" s="211"/>
    </row>
    <row r="3" spans="1:40" s="1" customFormat="1" ht="45" x14ac:dyDescent="0.25">
      <c r="A3" s="174" t="s">
        <v>150</v>
      </c>
      <c r="B3" s="175" t="s">
        <v>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76" t="s">
        <v>151</v>
      </c>
      <c r="T3" s="177">
        <v>2023</v>
      </c>
      <c r="U3" s="177">
        <v>2024</v>
      </c>
      <c r="V3" s="178" t="s">
        <v>152</v>
      </c>
      <c r="W3" s="177" t="s">
        <v>151</v>
      </c>
      <c r="X3" s="177">
        <v>2023</v>
      </c>
      <c r="Y3" s="177">
        <v>2024</v>
      </c>
      <c r="Z3" s="179" t="s">
        <v>152</v>
      </c>
      <c r="AA3" s="176" t="s">
        <v>151</v>
      </c>
      <c r="AB3" s="177">
        <v>2023</v>
      </c>
      <c r="AC3" s="177">
        <v>2024</v>
      </c>
      <c r="AD3" s="178" t="s">
        <v>152</v>
      </c>
      <c r="AE3" s="177" t="s">
        <v>151</v>
      </c>
      <c r="AF3" s="177">
        <v>2023</v>
      </c>
      <c r="AG3" s="177">
        <v>2024</v>
      </c>
      <c r="AH3" s="180" t="s">
        <v>152</v>
      </c>
      <c r="AI3" s="181" t="s">
        <v>151</v>
      </c>
      <c r="AJ3" s="182">
        <v>2023</v>
      </c>
      <c r="AK3" s="182">
        <v>2024</v>
      </c>
      <c r="AL3" s="183" t="s">
        <v>151</v>
      </c>
      <c r="AM3" s="182">
        <v>2023</v>
      </c>
      <c r="AN3" s="182">
        <v>2024</v>
      </c>
    </row>
    <row r="4" spans="1:40" x14ac:dyDescent="0.25">
      <c r="A4" s="184" t="s">
        <v>153</v>
      </c>
      <c r="B4" s="172">
        <v>21880</v>
      </c>
      <c r="J4" s="186"/>
      <c r="S4" s="188"/>
      <c r="T4" s="185">
        <v>0</v>
      </c>
      <c r="U4" s="185">
        <v>0</v>
      </c>
      <c r="V4" s="188">
        <f t="shared" ref="V4:V35" si="0">SUM(S4:U4)</f>
        <v>0</v>
      </c>
      <c r="W4" s="189">
        <v>16481.888233983318</v>
      </c>
      <c r="X4" s="186">
        <v>27191.307207414178</v>
      </c>
      <c r="Y4" s="186">
        <v>0</v>
      </c>
      <c r="Z4" s="186">
        <f t="shared" ref="Z4:Z35" si="1">SUM(W4:Y4)</f>
        <v>43673.195441397496</v>
      </c>
      <c r="AB4" s="185">
        <v>0</v>
      </c>
      <c r="AC4" s="185">
        <v>0</v>
      </c>
      <c r="AD4" s="188">
        <f t="shared" ref="AD4:AD35" si="2">SUM(AA4:AC4)</f>
        <v>0</v>
      </c>
      <c r="AE4" s="189">
        <v>1253.6429423704235</v>
      </c>
      <c r="AF4" s="186">
        <v>4998.4638141858231</v>
      </c>
      <c r="AG4" s="186">
        <v>0</v>
      </c>
      <c r="AH4" s="186">
        <f t="shared" ref="AH4:AH35" si="3">SUM(AE4:AG4)</f>
        <v>6252.1067565562462</v>
      </c>
      <c r="AI4" s="171">
        <f>IFERROR(W4/(W4+AE4),0)</f>
        <v>0.92931460975683267</v>
      </c>
      <c r="AJ4" s="171">
        <f>IFERROR(X4/(X4+AF4),0)</f>
        <v>0.84471887635262299</v>
      </c>
      <c r="AK4" s="171">
        <f>IFERROR(Y4/(Y4+AG4),0)</f>
        <v>0</v>
      </c>
      <c r="AL4" s="171">
        <f>IFERROR(AE4/(W4+AE4),0)</f>
        <v>7.0685390243167251E-2</v>
      </c>
      <c r="AM4" s="171">
        <f>IFERROR(AF4/(X4+AF4),0)</f>
        <v>0.15528112364737701</v>
      </c>
      <c r="AN4" s="171">
        <f>IFERROR(AG4/(Y4+AG4),0)</f>
        <v>0</v>
      </c>
    </row>
    <row r="5" spans="1:40" x14ac:dyDescent="0.25">
      <c r="A5" s="184" t="s">
        <v>154</v>
      </c>
      <c r="B5" s="172">
        <v>20286</v>
      </c>
      <c r="J5" s="186"/>
      <c r="S5" s="185">
        <v>95802</v>
      </c>
      <c r="T5" s="185">
        <v>13799</v>
      </c>
      <c r="U5" s="185">
        <v>6521</v>
      </c>
      <c r="V5" s="188">
        <f t="shared" si="0"/>
        <v>116122</v>
      </c>
      <c r="W5" s="186">
        <v>38840.931370996215</v>
      </c>
      <c r="X5" s="186">
        <v>31808.881226012818</v>
      </c>
      <c r="Y5" s="186">
        <v>49521.358221045557</v>
      </c>
      <c r="Z5" s="186">
        <f t="shared" si="1"/>
        <v>120171.17081805458</v>
      </c>
      <c r="AA5" s="185">
        <v>3372</v>
      </c>
      <c r="AB5" s="185">
        <v>1512</v>
      </c>
      <c r="AC5" s="185">
        <v>8</v>
      </c>
      <c r="AD5" s="188">
        <f t="shared" si="2"/>
        <v>4892</v>
      </c>
      <c r="AE5" s="186">
        <v>2991.4819172000539</v>
      </c>
      <c r="AF5" s="186">
        <v>3485.3995516871792</v>
      </c>
      <c r="AG5" s="186">
        <v>60.753084767422862</v>
      </c>
      <c r="AH5" s="186">
        <f t="shared" si="3"/>
        <v>6537.634553654656</v>
      </c>
      <c r="AI5" s="171">
        <f t="shared" ref="AI5:AK68" si="4">IFERROR(W5/(W5+AE5),0)</f>
        <v>0.92848889934723999</v>
      </c>
      <c r="AJ5" s="171">
        <f t="shared" si="4"/>
        <v>0.90124746913983411</v>
      </c>
      <c r="AK5" s="171">
        <f t="shared" si="4"/>
        <v>0.99877469750344616</v>
      </c>
      <c r="AL5" s="171">
        <f t="shared" ref="AL5:AN68" si="5">IFERROR(AE5/(W5+AE5),0)</f>
        <v>7.1511100652759882E-2</v>
      </c>
      <c r="AM5" s="171">
        <f t="shared" si="5"/>
        <v>9.8752530860165902E-2</v>
      </c>
      <c r="AN5" s="171">
        <f t="shared" si="5"/>
        <v>1.2253024965538368E-3</v>
      </c>
    </row>
    <row r="6" spans="1:40" x14ac:dyDescent="0.25">
      <c r="A6" s="184" t="s">
        <v>155</v>
      </c>
      <c r="B6" s="172">
        <v>19873</v>
      </c>
      <c r="J6" s="186"/>
      <c r="S6" s="188">
        <v>32</v>
      </c>
      <c r="T6" s="185">
        <v>4</v>
      </c>
      <c r="U6" s="185">
        <v>0</v>
      </c>
      <c r="V6" s="188">
        <f t="shared" si="0"/>
        <v>36</v>
      </c>
      <c r="W6" s="189">
        <v>96887.394108833192</v>
      </c>
      <c r="X6" s="186">
        <v>5307.9631967122177</v>
      </c>
      <c r="Y6" s="186">
        <v>-24920.453016250733</v>
      </c>
      <c r="Z6" s="186">
        <f t="shared" si="1"/>
        <v>77274.904289294675</v>
      </c>
      <c r="AA6" s="185">
        <v>14</v>
      </c>
      <c r="AB6" s="185">
        <v>6</v>
      </c>
      <c r="AC6" s="185">
        <v>0</v>
      </c>
      <c r="AD6" s="188">
        <f t="shared" si="2"/>
        <v>20</v>
      </c>
      <c r="AE6" s="189">
        <v>7369.4346245330435</v>
      </c>
      <c r="AF6" s="186">
        <v>975.74058368778287</v>
      </c>
      <c r="AG6" s="186">
        <v>-49840.906032501465</v>
      </c>
      <c r="AH6" s="186">
        <f t="shared" si="3"/>
        <v>-41495.730824280639</v>
      </c>
      <c r="AI6" s="171">
        <f t="shared" si="4"/>
        <v>0.92931460975683278</v>
      </c>
      <c r="AJ6" s="171">
        <f t="shared" si="4"/>
        <v>0.84471887635262288</v>
      </c>
      <c r="AK6" s="171">
        <f t="shared" si="4"/>
        <v>0.33333333333333331</v>
      </c>
      <c r="AL6" s="171">
        <f t="shared" si="5"/>
        <v>7.0685390243167237E-2</v>
      </c>
      <c r="AM6" s="171">
        <f t="shared" si="5"/>
        <v>0.15528112364737701</v>
      </c>
      <c r="AN6" s="171">
        <f t="shared" si="5"/>
        <v>0.66666666666666663</v>
      </c>
    </row>
    <row r="7" spans="1:40" x14ac:dyDescent="0.25">
      <c r="A7" s="184" t="s">
        <v>156</v>
      </c>
      <c r="B7" s="172">
        <v>20258</v>
      </c>
      <c r="J7" s="186"/>
      <c r="S7" s="185">
        <v>78</v>
      </c>
      <c r="T7" s="185">
        <v>6</v>
      </c>
      <c r="U7" s="185">
        <v>1</v>
      </c>
      <c r="V7" s="188">
        <f t="shared" si="0"/>
        <v>85</v>
      </c>
      <c r="W7" s="186">
        <v>4007.8205179310348</v>
      </c>
      <c r="X7" s="186">
        <v>382.67734989300038</v>
      </c>
      <c r="Y7" s="186">
        <v>204.44191600000002</v>
      </c>
      <c r="Z7" s="186">
        <f t="shared" si="1"/>
        <v>4594.9397838240347</v>
      </c>
      <c r="AA7" s="185">
        <v>45</v>
      </c>
      <c r="AB7" s="185">
        <v>14</v>
      </c>
      <c r="AC7" s="185">
        <v>0</v>
      </c>
      <c r="AD7" s="188">
        <f t="shared" si="2"/>
        <v>59</v>
      </c>
      <c r="AE7" s="186">
        <v>2959.5136920689692</v>
      </c>
      <c r="AF7" s="186">
        <v>892.91381641700082</v>
      </c>
      <c r="AG7" s="186">
        <v>0</v>
      </c>
      <c r="AH7" s="186">
        <f t="shared" si="3"/>
        <v>3852.4275084859701</v>
      </c>
      <c r="AI7" s="171">
        <f t="shared" si="4"/>
        <v>0.57523012347803426</v>
      </c>
      <c r="AJ7" s="171">
        <f t="shared" si="4"/>
        <v>0.30000000000000004</v>
      </c>
      <c r="AK7" s="171">
        <f t="shared" si="4"/>
        <v>1</v>
      </c>
      <c r="AL7" s="171">
        <f t="shared" si="5"/>
        <v>0.42476987652196568</v>
      </c>
      <c r="AM7" s="171">
        <f t="shared" si="5"/>
        <v>0.7</v>
      </c>
      <c r="AN7" s="171">
        <f t="shared" si="5"/>
        <v>0</v>
      </c>
    </row>
    <row r="8" spans="1:40" x14ac:dyDescent="0.25">
      <c r="A8" s="184" t="s">
        <v>157</v>
      </c>
      <c r="B8" s="172">
        <v>19134</v>
      </c>
      <c r="J8" s="186"/>
      <c r="T8" s="185">
        <v>0</v>
      </c>
      <c r="U8" s="185">
        <v>0</v>
      </c>
      <c r="V8" s="188">
        <f t="shared" si="0"/>
        <v>0</v>
      </c>
      <c r="W8" s="189">
        <v>16842.694687164512</v>
      </c>
      <c r="X8" s="186">
        <v>4015.4441823040033</v>
      </c>
      <c r="Y8" s="186">
        <v>1071.178236</v>
      </c>
      <c r="Z8" s="186">
        <f t="shared" si="1"/>
        <v>21929.317105468515</v>
      </c>
      <c r="AB8" s="185">
        <v>0</v>
      </c>
      <c r="AC8" s="185">
        <v>0</v>
      </c>
      <c r="AD8" s="188">
        <f t="shared" si="2"/>
        <v>0</v>
      </c>
      <c r="AE8" s="189">
        <v>1281.0865493874692</v>
      </c>
      <c r="AF8" s="186">
        <v>738.14224119599623</v>
      </c>
      <c r="AG8" s="186">
        <v>2142.3564719999999</v>
      </c>
      <c r="AH8" s="186">
        <f t="shared" si="3"/>
        <v>4161.585262583465</v>
      </c>
      <c r="AI8" s="171">
        <f t="shared" si="4"/>
        <v>0.92931460975683267</v>
      </c>
      <c r="AJ8" s="171">
        <f t="shared" si="4"/>
        <v>0.84471887635262288</v>
      </c>
      <c r="AK8" s="171">
        <f t="shared" si="4"/>
        <v>0.33333333333333331</v>
      </c>
      <c r="AL8" s="171">
        <f t="shared" si="5"/>
        <v>7.0685390243167251E-2</v>
      </c>
      <c r="AM8" s="171">
        <f t="shared" si="5"/>
        <v>0.15528112364737703</v>
      </c>
      <c r="AN8" s="171">
        <f t="shared" si="5"/>
        <v>0.66666666666666663</v>
      </c>
    </row>
    <row r="9" spans="1:40" x14ac:dyDescent="0.25">
      <c r="A9" s="184" t="s">
        <v>158</v>
      </c>
      <c r="B9" s="172">
        <v>22259</v>
      </c>
      <c r="J9" s="186"/>
      <c r="T9" s="185">
        <v>0</v>
      </c>
      <c r="U9" s="185">
        <v>0</v>
      </c>
      <c r="V9" s="188">
        <f t="shared" si="0"/>
        <v>0</v>
      </c>
      <c r="W9" s="189"/>
      <c r="X9" s="186">
        <v>4584.5146178329305</v>
      </c>
      <c r="Y9" s="186">
        <v>23749.123399932589</v>
      </c>
      <c r="Z9" s="186">
        <f t="shared" si="1"/>
        <v>28333.638017765519</v>
      </c>
      <c r="AB9" s="185">
        <v>0</v>
      </c>
      <c r="AC9" s="185">
        <v>0</v>
      </c>
      <c r="AD9" s="188">
        <f t="shared" si="2"/>
        <v>0</v>
      </c>
      <c r="AF9" s="186">
        <v>502.33974216706946</v>
      </c>
      <c r="AG9" s="186">
        <v>29.135560067391609</v>
      </c>
      <c r="AH9" s="186">
        <f t="shared" si="3"/>
        <v>531.47530223446108</v>
      </c>
      <c r="AI9" s="171">
        <f t="shared" si="4"/>
        <v>0</v>
      </c>
      <c r="AJ9" s="171">
        <f t="shared" si="4"/>
        <v>0.901247469139834</v>
      </c>
      <c r="AK9" s="171">
        <f t="shared" si="4"/>
        <v>0.99877469750344616</v>
      </c>
      <c r="AL9" s="171">
        <f t="shared" si="5"/>
        <v>0</v>
      </c>
      <c r="AM9" s="171">
        <f t="shared" si="5"/>
        <v>9.8752530860165902E-2</v>
      </c>
      <c r="AN9" s="171">
        <f t="shared" si="5"/>
        <v>1.2253024965538364E-3</v>
      </c>
    </row>
    <row r="10" spans="1:40" x14ac:dyDescent="0.25">
      <c r="A10" s="184" t="s">
        <v>159</v>
      </c>
      <c r="B10" s="172">
        <v>22256</v>
      </c>
      <c r="J10" s="186"/>
      <c r="T10" s="185">
        <v>26</v>
      </c>
      <c r="U10" s="185">
        <v>50</v>
      </c>
      <c r="V10" s="188">
        <f t="shared" si="0"/>
        <v>76</v>
      </c>
      <c r="W10" s="189">
        <v>8476.8659289279967</v>
      </c>
      <c r="X10" s="186">
        <v>1537.4130037499997</v>
      </c>
      <c r="Y10" s="186">
        <v>2638.0406574351309</v>
      </c>
      <c r="Z10" s="186">
        <f t="shared" si="1"/>
        <v>12652.319590113128</v>
      </c>
      <c r="AB10" s="185">
        <v>6</v>
      </c>
      <c r="AC10" s="185">
        <v>12</v>
      </c>
      <c r="AD10" s="188">
        <f t="shared" si="2"/>
        <v>18</v>
      </c>
      <c r="AF10" s="186">
        <v>354.78761624999993</v>
      </c>
      <c r="AG10" s="186">
        <v>839.37657282026885</v>
      </c>
      <c r="AH10" s="186">
        <f t="shared" si="3"/>
        <v>1194.1641890702688</v>
      </c>
      <c r="AI10" s="171">
        <f t="shared" si="4"/>
        <v>1</v>
      </c>
      <c r="AJ10" s="171">
        <f t="shared" si="4"/>
        <v>0.8125</v>
      </c>
      <c r="AK10" s="171">
        <f t="shared" si="4"/>
        <v>0.75862068965517249</v>
      </c>
      <c r="AL10" s="171">
        <f t="shared" si="5"/>
        <v>0</v>
      </c>
      <c r="AM10" s="171">
        <f t="shared" si="5"/>
        <v>0.1875</v>
      </c>
      <c r="AN10" s="171">
        <f t="shared" si="5"/>
        <v>0.24137931034482757</v>
      </c>
    </row>
    <row r="11" spans="1:40" x14ac:dyDescent="0.25">
      <c r="A11" s="184" t="s">
        <v>160</v>
      </c>
      <c r="B11" s="172">
        <v>20248</v>
      </c>
      <c r="J11" s="186"/>
      <c r="T11" s="185">
        <v>0</v>
      </c>
      <c r="U11" s="185">
        <v>0</v>
      </c>
      <c r="V11" s="188">
        <f t="shared" si="0"/>
        <v>0</v>
      </c>
      <c r="W11" s="186">
        <v>36084.334161406834</v>
      </c>
      <c r="X11" s="186">
        <v>2392.8588503722813</v>
      </c>
      <c r="Y11" s="186">
        <v>25.534963561035376</v>
      </c>
      <c r="Z11" s="186">
        <f t="shared" si="1"/>
        <v>38502.727975340145</v>
      </c>
      <c r="AB11" s="185">
        <v>0</v>
      </c>
      <c r="AC11" s="185">
        <v>0</v>
      </c>
      <c r="AD11" s="188">
        <f t="shared" si="2"/>
        <v>0</v>
      </c>
      <c r="AE11" s="186">
        <v>2779.1721085931322</v>
      </c>
      <c r="AF11" s="186">
        <v>262.19309962771865</v>
      </c>
      <c r="AG11" s="186">
        <v>3.1326438964619382E-2</v>
      </c>
      <c r="AH11" s="186">
        <f t="shared" si="3"/>
        <v>3041.3965346598156</v>
      </c>
      <c r="AI11" s="171">
        <f t="shared" si="4"/>
        <v>0.9284888993472401</v>
      </c>
      <c r="AJ11" s="171">
        <f t="shared" si="4"/>
        <v>0.90124746913983411</v>
      </c>
      <c r="AK11" s="171">
        <f t="shared" si="4"/>
        <v>0.99877469750344616</v>
      </c>
      <c r="AL11" s="171">
        <f t="shared" si="5"/>
        <v>7.1511100652759868E-2</v>
      </c>
      <c r="AM11" s="171">
        <f t="shared" si="5"/>
        <v>9.8752530860165902E-2</v>
      </c>
      <c r="AN11" s="171">
        <f t="shared" si="5"/>
        <v>1.2253024965538366E-3</v>
      </c>
    </row>
    <row r="12" spans="1:40" x14ac:dyDescent="0.25">
      <c r="A12" s="184" t="s">
        <v>161</v>
      </c>
      <c r="B12" s="172">
        <v>19245</v>
      </c>
      <c r="J12" s="186"/>
      <c r="S12" s="185">
        <v>44</v>
      </c>
      <c r="T12" s="185">
        <v>12</v>
      </c>
      <c r="U12" s="185">
        <v>18</v>
      </c>
      <c r="V12" s="188">
        <f t="shared" si="0"/>
        <v>74</v>
      </c>
      <c r="W12" s="186">
        <v>8993.968020303495</v>
      </c>
      <c r="X12" s="186">
        <v>1806.4806657470074</v>
      </c>
      <c r="Y12" s="186">
        <v>2134.7733979999994</v>
      </c>
      <c r="Z12" s="186">
        <f t="shared" si="1"/>
        <v>12935.222084050502</v>
      </c>
      <c r="AA12" s="185">
        <v>11</v>
      </c>
      <c r="AB12" s="185">
        <v>1</v>
      </c>
      <c r="AC12" s="185">
        <v>0</v>
      </c>
      <c r="AD12" s="188">
        <f t="shared" si="2"/>
        <v>12</v>
      </c>
      <c r="AE12" s="186">
        <v>2141.1302102075065</v>
      </c>
      <c r="AF12" s="186">
        <v>150.54005547891728</v>
      </c>
      <c r="AG12" s="186">
        <v>0</v>
      </c>
      <c r="AH12" s="186">
        <f t="shared" si="3"/>
        <v>2291.6702656864236</v>
      </c>
      <c r="AI12" s="171">
        <f t="shared" si="4"/>
        <v>0.80771339723428315</v>
      </c>
      <c r="AJ12" s="171">
        <f t="shared" si="4"/>
        <v>0.92307692307692302</v>
      </c>
      <c r="AK12" s="171">
        <f t="shared" si="4"/>
        <v>1</v>
      </c>
      <c r="AL12" s="171">
        <f t="shared" si="5"/>
        <v>0.19228660276571694</v>
      </c>
      <c r="AM12" s="171">
        <f t="shared" si="5"/>
        <v>7.6923076923076927E-2</v>
      </c>
      <c r="AN12" s="171">
        <f t="shared" si="5"/>
        <v>0</v>
      </c>
    </row>
    <row r="13" spans="1:40" x14ac:dyDescent="0.25">
      <c r="A13" s="184" t="s">
        <v>162</v>
      </c>
      <c r="B13" s="172">
        <v>22247</v>
      </c>
      <c r="J13" s="186"/>
      <c r="S13" s="185">
        <v>971</v>
      </c>
      <c r="T13" s="185">
        <v>605</v>
      </c>
      <c r="U13" s="185">
        <v>773</v>
      </c>
      <c r="V13" s="188">
        <f t="shared" si="0"/>
        <v>2349</v>
      </c>
      <c r="W13" s="186">
        <v>2184.9590087975312</v>
      </c>
      <c r="X13" s="186">
        <v>1385.0297321917826</v>
      </c>
      <c r="Y13" s="186">
        <v>1076.8270907235139</v>
      </c>
      <c r="Z13" s="186">
        <f t="shared" si="1"/>
        <v>4646.8158317128273</v>
      </c>
      <c r="AA13" s="185">
        <v>2</v>
      </c>
      <c r="AB13" s="185">
        <v>52</v>
      </c>
      <c r="AC13" s="185">
        <v>1</v>
      </c>
      <c r="AD13" s="188">
        <f t="shared" si="2"/>
        <v>55</v>
      </c>
      <c r="AE13" s="186">
        <v>3.9953512024665931</v>
      </c>
      <c r="AF13" s="186">
        <v>119.04387780821934</v>
      </c>
      <c r="AG13" s="186">
        <v>1.3930492764857263</v>
      </c>
      <c r="AH13" s="186">
        <f t="shared" si="3"/>
        <v>124.43227828717166</v>
      </c>
      <c r="AI13" s="171">
        <f t="shared" si="4"/>
        <v>0.99817476724253551</v>
      </c>
      <c r="AJ13" s="171">
        <f t="shared" si="4"/>
        <v>0.9208523592085236</v>
      </c>
      <c r="AK13" s="171">
        <f t="shared" si="4"/>
        <v>0.99870801033591738</v>
      </c>
      <c r="AL13" s="171">
        <f t="shared" si="5"/>
        <v>1.8252327574644347E-3</v>
      </c>
      <c r="AM13" s="171">
        <f t="shared" si="5"/>
        <v>7.9147640791476404E-2</v>
      </c>
      <c r="AN13" s="171">
        <f t="shared" si="5"/>
        <v>1.2919896640826304E-3</v>
      </c>
    </row>
    <row r="14" spans="1:40" x14ac:dyDescent="0.25">
      <c r="A14" s="184" t="s">
        <v>163</v>
      </c>
      <c r="B14" s="172">
        <v>22242</v>
      </c>
      <c r="J14" s="186"/>
      <c r="T14" s="185">
        <v>0</v>
      </c>
      <c r="U14" s="185">
        <v>32</v>
      </c>
      <c r="V14" s="188">
        <f t="shared" si="0"/>
        <v>32</v>
      </c>
      <c r="W14" s="189"/>
      <c r="X14" s="186">
        <v>0</v>
      </c>
      <c r="Y14" s="186">
        <v>1961.4292480000001</v>
      </c>
      <c r="Z14" s="186">
        <f t="shared" si="1"/>
        <v>1961.4292480000001</v>
      </c>
      <c r="AB14" s="185">
        <v>1</v>
      </c>
      <c r="AC14" s="185">
        <v>8</v>
      </c>
      <c r="AD14" s="188">
        <f t="shared" si="2"/>
        <v>9</v>
      </c>
      <c r="AF14" s="186">
        <v>59.232030000000044</v>
      </c>
      <c r="AG14" s="186">
        <v>490.35731199999987</v>
      </c>
      <c r="AH14" s="186">
        <f t="shared" si="3"/>
        <v>549.58934199999987</v>
      </c>
      <c r="AI14" s="171">
        <f t="shared" si="4"/>
        <v>0</v>
      </c>
      <c r="AJ14" s="171">
        <f t="shared" si="4"/>
        <v>0</v>
      </c>
      <c r="AK14" s="171">
        <f t="shared" si="4"/>
        <v>0.8</v>
      </c>
      <c r="AL14" s="171">
        <f t="shared" si="5"/>
        <v>0</v>
      </c>
      <c r="AM14" s="171">
        <f t="shared" si="5"/>
        <v>1</v>
      </c>
      <c r="AN14" s="171">
        <f t="shared" si="5"/>
        <v>0.19999999999999996</v>
      </c>
    </row>
    <row r="15" spans="1:40" x14ac:dyDescent="0.25">
      <c r="A15" s="184" t="s">
        <v>164</v>
      </c>
      <c r="B15" s="172">
        <v>19872</v>
      </c>
      <c r="J15" s="186"/>
      <c r="S15" s="188"/>
      <c r="T15" s="185">
        <v>0</v>
      </c>
      <c r="U15" s="185">
        <v>1</v>
      </c>
      <c r="V15" s="188">
        <f t="shared" si="0"/>
        <v>1</v>
      </c>
      <c r="W15" s="189">
        <v>273.93342629094087</v>
      </c>
      <c r="X15" s="186">
        <v>170.89757125893181</v>
      </c>
      <c r="Y15" s="186">
        <v>30850.943308666712</v>
      </c>
      <c r="Z15" s="186">
        <f t="shared" si="1"/>
        <v>31295.774306216586</v>
      </c>
      <c r="AB15" s="185">
        <v>0</v>
      </c>
      <c r="AC15" s="185">
        <v>2</v>
      </c>
      <c r="AD15" s="188">
        <f t="shared" si="2"/>
        <v>2</v>
      </c>
      <c r="AE15" s="189">
        <v>20.835883709059143</v>
      </c>
      <c r="AF15" s="186">
        <v>31.415382841068222</v>
      </c>
      <c r="AG15" s="186">
        <v>61701.886617333425</v>
      </c>
      <c r="AH15" s="186">
        <f t="shared" si="3"/>
        <v>61754.137883883552</v>
      </c>
      <c r="AI15" s="171">
        <f t="shared" si="4"/>
        <v>0.92931460975683278</v>
      </c>
      <c r="AJ15" s="171">
        <f t="shared" si="4"/>
        <v>0.84471887635262299</v>
      </c>
      <c r="AK15" s="171">
        <f t="shared" si="4"/>
        <v>0.33333333333333331</v>
      </c>
      <c r="AL15" s="171">
        <f t="shared" si="5"/>
        <v>7.0685390243167251E-2</v>
      </c>
      <c r="AM15" s="171">
        <f t="shared" si="5"/>
        <v>0.15528112364737706</v>
      </c>
      <c r="AN15" s="171">
        <f t="shared" si="5"/>
        <v>0.66666666666666663</v>
      </c>
    </row>
    <row r="16" spans="1:40" x14ac:dyDescent="0.25">
      <c r="A16" s="184" t="s">
        <v>165</v>
      </c>
      <c r="B16" s="172">
        <v>22878</v>
      </c>
      <c r="J16" s="186"/>
      <c r="S16" s="188">
        <v>8</v>
      </c>
      <c r="T16" s="185">
        <v>4</v>
      </c>
      <c r="U16" s="185">
        <v>0</v>
      </c>
      <c r="V16" s="188">
        <f t="shared" si="0"/>
        <v>12</v>
      </c>
      <c r="W16" s="189">
        <v>331.48904291055004</v>
      </c>
      <c r="X16" s="186">
        <v>54.673809300000016</v>
      </c>
      <c r="Y16" s="186">
        <v>0</v>
      </c>
      <c r="Z16" s="186">
        <f t="shared" si="1"/>
        <v>386.16285221055006</v>
      </c>
      <c r="AB16" s="185">
        <v>2</v>
      </c>
      <c r="AC16" s="185">
        <v>0</v>
      </c>
      <c r="AD16" s="188">
        <f t="shared" si="2"/>
        <v>2</v>
      </c>
      <c r="AF16" s="186">
        <v>27.336904650000008</v>
      </c>
      <c r="AG16" s="186">
        <v>0</v>
      </c>
      <c r="AH16" s="186">
        <f t="shared" si="3"/>
        <v>27.336904650000008</v>
      </c>
      <c r="AI16" s="171">
        <f t="shared" si="4"/>
        <v>1</v>
      </c>
      <c r="AJ16" s="171">
        <f t="shared" si="4"/>
        <v>0.66666666666666663</v>
      </c>
      <c r="AK16" s="171">
        <f t="shared" si="4"/>
        <v>0</v>
      </c>
      <c r="AL16" s="171">
        <f t="shared" si="5"/>
        <v>0</v>
      </c>
      <c r="AM16" s="171">
        <f t="shared" si="5"/>
        <v>0.33333333333333331</v>
      </c>
      <c r="AN16" s="171">
        <f t="shared" si="5"/>
        <v>0</v>
      </c>
    </row>
    <row r="17" spans="1:40" x14ac:dyDescent="0.25">
      <c r="A17" s="184" t="s">
        <v>166</v>
      </c>
      <c r="B17" s="172">
        <v>20282</v>
      </c>
      <c r="J17" s="186"/>
      <c r="S17" s="185">
        <v>4488</v>
      </c>
      <c r="T17" s="185">
        <v>2184</v>
      </c>
      <c r="U17" s="185">
        <v>1654</v>
      </c>
      <c r="V17" s="188">
        <f t="shared" si="0"/>
        <v>8326</v>
      </c>
      <c r="W17" s="186">
        <v>5542.7435774063288</v>
      </c>
      <c r="X17" s="186">
        <v>2101.8856863215256</v>
      </c>
      <c r="Y17" s="186">
        <v>2719.3688300000003</v>
      </c>
      <c r="Z17" s="186">
        <f t="shared" si="1"/>
        <v>10363.998093727856</v>
      </c>
      <c r="AA17" s="185">
        <v>11</v>
      </c>
      <c r="AB17" s="185">
        <v>18</v>
      </c>
      <c r="AC17" s="185">
        <v>0</v>
      </c>
      <c r="AD17" s="188">
        <f t="shared" si="2"/>
        <v>29</v>
      </c>
      <c r="AE17" s="186">
        <v>13.065572593664855</v>
      </c>
      <c r="AF17" s="186">
        <v>17.323233678474111</v>
      </c>
      <c r="AG17" s="186">
        <v>0</v>
      </c>
      <c r="AH17" s="186">
        <f t="shared" si="3"/>
        <v>30.388806272138964</v>
      </c>
      <c r="AI17" s="171">
        <f t="shared" si="4"/>
        <v>0.99764830428099482</v>
      </c>
      <c r="AJ17" s="171">
        <f t="shared" si="4"/>
        <v>0.99182561307901906</v>
      </c>
      <c r="AK17" s="171">
        <f t="shared" si="4"/>
        <v>1</v>
      </c>
      <c r="AL17" s="171">
        <f t="shared" si="5"/>
        <v>2.3516957190051913E-3</v>
      </c>
      <c r="AM17" s="171">
        <f t="shared" si="5"/>
        <v>8.1743869209809257E-3</v>
      </c>
      <c r="AN17" s="171">
        <f t="shared" si="5"/>
        <v>0</v>
      </c>
    </row>
    <row r="18" spans="1:40" x14ac:dyDescent="0.25">
      <c r="A18" s="184" t="s">
        <v>167</v>
      </c>
      <c r="B18" s="172">
        <v>19246</v>
      </c>
      <c r="J18" s="186"/>
      <c r="S18" s="185">
        <v>108.53999999999999</v>
      </c>
      <c r="T18" s="185">
        <v>72</v>
      </c>
      <c r="U18" s="185">
        <v>112</v>
      </c>
      <c r="V18" s="188">
        <f t="shared" si="0"/>
        <v>292.53999999999996</v>
      </c>
      <c r="W18" s="186">
        <v>238798.89413336472</v>
      </c>
      <c r="X18" s="186">
        <v>88546.819773300012</v>
      </c>
      <c r="Y18" s="186">
        <v>214827.19020572939</v>
      </c>
      <c r="Z18" s="186">
        <f t="shared" si="1"/>
        <v>542172.9041123942</v>
      </c>
      <c r="AA18" s="185">
        <v>0.96</v>
      </c>
      <c r="AB18" s="185">
        <v>0</v>
      </c>
      <c r="AC18" s="185">
        <v>0</v>
      </c>
      <c r="AD18" s="188">
        <f t="shared" si="2"/>
        <v>0.96</v>
      </c>
      <c r="AE18" s="186">
        <v>2433.6573873482312</v>
      </c>
      <c r="AF18" s="186">
        <v>0</v>
      </c>
      <c r="AG18" s="186">
        <v>0</v>
      </c>
      <c r="AH18" s="186">
        <f t="shared" si="3"/>
        <v>2433.6573873482312</v>
      </c>
      <c r="AI18" s="171">
        <f t="shared" si="4"/>
        <v>0.98991157133642771</v>
      </c>
      <c r="AJ18" s="171">
        <f t="shared" si="4"/>
        <v>1</v>
      </c>
      <c r="AK18" s="171">
        <f t="shared" si="4"/>
        <v>1</v>
      </c>
      <c r="AL18" s="171">
        <f t="shared" si="5"/>
        <v>1.0088428663572254E-2</v>
      </c>
      <c r="AM18" s="171">
        <f t="shared" si="5"/>
        <v>0</v>
      </c>
      <c r="AN18" s="171">
        <f t="shared" si="5"/>
        <v>0</v>
      </c>
    </row>
    <row r="19" spans="1:40" x14ac:dyDescent="0.25">
      <c r="A19" s="184" t="s">
        <v>168</v>
      </c>
      <c r="B19" s="172">
        <v>20285</v>
      </c>
      <c r="J19" s="186"/>
      <c r="S19" s="185">
        <v>82.85</v>
      </c>
      <c r="T19" s="185">
        <v>60</v>
      </c>
      <c r="U19" s="185">
        <v>35.910288999999999</v>
      </c>
      <c r="V19" s="188">
        <f t="shared" si="0"/>
        <v>178.760289</v>
      </c>
      <c r="W19" s="186">
        <v>136114.53424851556</v>
      </c>
      <c r="X19" s="186">
        <v>37471.336823313111</v>
      </c>
      <c r="Y19" s="186">
        <v>75354.651998000016</v>
      </c>
      <c r="Z19" s="186">
        <f t="shared" si="1"/>
        <v>248940.52306982869</v>
      </c>
      <c r="AA19" s="185">
        <v>0.25</v>
      </c>
      <c r="AB19" s="185">
        <v>0</v>
      </c>
      <c r="AC19" s="185">
        <v>0</v>
      </c>
      <c r="AD19" s="188">
        <f t="shared" si="2"/>
        <v>0.25</v>
      </c>
      <c r="AE19" s="186">
        <v>380.96987832950197</v>
      </c>
      <c r="AF19" s="186">
        <v>0</v>
      </c>
      <c r="AG19" s="186">
        <v>0</v>
      </c>
      <c r="AH19" s="186">
        <f t="shared" si="3"/>
        <v>380.96987832950197</v>
      </c>
      <c r="AI19" s="171">
        <f t="shared" si="4"/>
        <v>0.99720891995112559</v>
      </c>
      <c r="AJ19" s="171">
        <f t="shared" si="4"/>
        <v>1</v>
      </c>
      <c r="AK19" s="171">
        <f t="shared" si="4"/>
        <v>1</v>
      </c>
      <c r="AL19" s="171">
        <f t="shared" si="5"/>
        <v>2.7910800488744839E-3</v>
      </c>
      <c r="AM19" s="171">
        <f t="shared" si="5"/>
        <v>0</v>
      </c>
      <c r="AN19" s="171">
        <f t="shared" si="5"/>
        <v>0</v>
      </c>
    </row>
    <row r="20" spans="1:40" x14ac:dyDescent="0.25">
      <c r="A20" s="184" t="s">
        <v>169</v>
      </c>
      <c r="B20" s="172">
        <v>19260</v>
      </c>
      <c r="J20" s="186"/>
      <c r="T20" s="185">
        <v>0</v>
      </c>
      <c r="U20" s="185">
        <v>0</v>
      </c>
      <c r="V20" s="188">
        <f t="shared" si="0"/>
        <v>0</v>
      </c>
      <c r="W20" s="189">
        <v>292.51733929815992</v>
      </c>
      <c r="X20" s="186">
        <v>6.7553026000000003</v>
      </c>
      <c r="Y20" s="186">
        <v>0</v>
      </c>
      <c r="Z20" s="186">
        <f t="shared" si="1"/>
        <v>299.27264189815992</v>
      </c>
      <c r="AB20" s="185">
        <v>0</v>
      </c>
      <c r="AC20" s="185">
        <v>0</v>
      </c>
      <c r="AD20" s="188">
        <f t="shared" si="2"/>
        <v>0</v>
      </c>
      <c r="AF20" s="186">
        <v>0</v>
      </c>
      <c r="AG20" s="186">
        <v>0</v>
      </c>
      <c r="AH20" s="186">
        <f t="shared" si="3"/>
        <v>0</v>
      </c>
      <c r="AI20" s="171">
        <f t="shared" si="4"/>
        <v>1</v>
      </c>
      <c r="AJ20" s="171">
        <f t="shared" si="4"/>
        <v>1</v>
      </c>
      <c r="AK20" s="171">
        <f t="shared" si="4"/>
        <v>0</v>
      </c>
      <c r="AL20" s="171">
        <f t="shared" si="5"/>
        <v>0</v>
      </c>
      <c r="AM20" s="171">
        <f t="shared" si="5"/>
        <v>0</v>
      </c>
      <c r="AN20" s="171">
        <f t="shared" si="5"/>
        <v>0</v>
      </c>
    </row>
    <row r="21" spans="1:40" x14ac:dyDescent="0.25">
      <c r="A21" s="184" t="s">
        <v>170</v>
      </c>
      <c r="B21" s="172">
        <v>19780</v>
      </c>
      <c r="J21" s="186"/>
      <c r="S21" s="185">
        <v>0</v>
      </c>
      <c r="T21" s="185">
        <v>0</v>
      </c>
      <c r="U21" s="185">
        <v>0</v>
      </c>
      <c r="V21" s="188">
        <f t="shared" si="0"/>
        <v>0</v>
      </c>
      <c r="W21" s="186">
        <v>0</v>
      </c>
      <c r="X21" s="186">
        <v>13830.647951199999</v>
      </c>
      <c r="Y21" s="186">
        <v>652.18859005039974</v>
      </c>
      <c r="Z21" s="186">
        <f t="shared" si="1"/>
        <v>14482.836541250399</v>
      </c>
      <c r="AA21" s="185">
        <v>0</v>
      </c>
      <c r="AB21" s="185">
        <v>0</v>
      </c>
      <c r="AC21" s="185">
        <v>0</v>
      </c>
      <c r="AD21" s="188">
        <f t="shared" si="2"/>
        <v>0</v>
      </c>
      <c r="AE21" s="186">
        <v>0</v>
      </c>
      <c r="AF21" s="186">
        <v>0</v>
      </c>
      <c r="AG21" s="186">
        <v>0</v>
      </c>
      <c r="AH21" s="186">
        <f t="shared" si="3"/>
        <v>0</v>
      </c>
      <c r="AI21" s="171">
        <f t="shared" si="4"/>
        <v>0</v>
      </c>
      <c r="AJ21" s="171">
        <f t="shared" si="4"/>
        <v>1</v>
      </c>
      <c r="AK21" s="171">
        <f t="shared" si="4"/>
        <v>1</v>
      </c>
      <c r="AL21" s="171">
        <f t="shared" si="5"/>
        <v>0</v>
      </c>
      <c r="AM21" s="171">
        <f t="shared" si="5"/>
        <v>0</v>
      </c>
      <c r="AN21" s="171">
        <f t="shared" si="5"/>
        <v>0</v>
      </c>
    </row>
    <row r="22" spans="1:40" x14ac:dyDescent="0.25">
      <c r="A22" s="184" t="s">
        <v>171</v>
      </c>
      <c r="B22" s="172">
        <v>22879</v>
      </c>
      <c r="J22" s="186"/>
      <c r="T22" s="185">
        <v>0</v>
      </c>
      <c r="U22" s="185">
        <v>0</v>
      </c>
      <c r="V22" s="188">
        <f t="shared" si="0"/>
        <v>0</v>
      </c>
      <c r="W22" s="189">
        <v>1050.401811531</v>
      </c>
      <c r="X22" s="186">
        <v>2245.0286362000002</v>
      </c>
      <c r="Y22" s="186">
        <v>2469.7324640000002</v>
      </c>
      <c r="Z22" s="186">
        <f t="shared" si="1"/>
        <v>5765.1629117310003</v>
      </c>
      <c r="AB22" s="185">
        <v>0</v>
      </c>
      <c r="AC22" s="185">
        <v>0</v>
      </c>
      <c r="AD22" s="188">
        <f t="shared" si="2"/>
        <v>0</v>
      </c>
      <c r="AF22" s="186">
        <v>0</v>
      </c>
      <c r="AG22" s="186">
        <v>0</v>
      </c>
      <c r="AH22" s="186">
        <f t="shared" si="3"/>
        <v>0</v>
      </c>
      <c r="AI22" s="171">
        <f t="shared" si="4"/>
        <v>1</v>
      </c>
      <c r="AJ22" s="171">
        <f t="shared" si="4"/>
        <v>1</v>
      </c>
      <c r="AK22" s="171">
        <f t="shared" si="4"/>
        <v>1</v>
      </c>
      <c r="AL22" s="171">
        <f t="shared" si="5"/>
        <v>0</v>
      </c>
      <c r="AM22" s="171">
        <f t="shared" si="5"/>
        <v>0</v>
      </c>
      <c r="AN22" s="171">
        <f t="shared" si="5"/>
        <v>0</v>
      </c>
    </row>
    <row r="23" spans="1:40" x14ac:dyDescent="0.25">
      <c r="A23" s="184" t="s">
        <v>172</v>
      </c>
      <c r="B23" s="172">
        <v>21879</v>
      </c>
      <c r="J23" s="186"/>
      <c r="T23" s="185">
        <v>0</v>
      </c>
      <c r="U23" s="185">
        <v>0</v>
      </c>
      <c r="V23" s="188">
        <f t="shared" si="0"/>
        <v>0</v>
      </c>
      <c r="W23" s="189">
        <v>2512.4612893940398</v>
      </c>
      <c r="X23" s="186">
        <v>0</v>
      </c>
      <c r="Y23" s="186">
        <v>0</v>
      </c>
      <c r="Z23" s="186">
        <f t="shared" si="1"/>
        <v>2512.4612893940398</v>
      </c>
      <c r="AB23" s="185">
        <v>0</v>
      </c>
      <c r="AC23" s="185">
        <v>0</v>
      </c>
      <c r="AD23" s="188">
        <f t="shared" si="2"/>
        <v>0</v>
      </c>
      <c r="AF23" s="186">
        <v>0</v>
      </c>
      <c r="AG23" s="186">
        <v>0</v>
      </c>
      <c r="AH23" s="186">
        <f t="shared" si="3"/>
        <v>0</v>
      </c>
      <c r="AI23" s="171">
        <f t="shared" si="4"/>
        <v>1</v>
      </c>
      <c r="AJ23" s="171">
        <f t="shared" si="4"/>
        <v>0</v>
      </c>
      <c r="AK23" s="171">
        <f t="shared" si="4"/>
        <v>0</v>
      </c>
      <c r="AL23" s="171">
        <f t="shared" si="5"/>
        <v>0</v>
      </c>
      <c r="AM23" s="171">
        <f t="shared" si="5"/>
        <v>0</v>
      </c>
      <c r="AN23" s="171">
        <f t="shared" si="5"/>
        <v>0</v>
      </c>
    </row>
    <row r="24" spans="1:40" hidden="1" x14ac:dyDescent="0.25">
      <c r="A24" s="184" t="s">
        <v>173</v>
      </c>
      <c r="B24" s="172" t="s">
        <v>174</v>
      </c>
      <c r="J24" s="186"/>
      <c r="T24" s="185">
        <v>0</v>
      </c>
      <c r="U24" s="185">
        <v>0</v>
      </c>
      <c r="V24" s="188">
        <f t="shared" si="0"/>
        <v>0</v>
      </c>
      <c r="W24" s="189"/>
      <c r="X24" s="186">
        <v>0</v>
      </c>
      <c r="Y24" s="186">
        <v>0</v>
      </c>
      <c r="Z24" s="186">
        <f t="shared" si="1"/>
        <v>0</v>
      </c>
      <c r="AB24" s="185">
        <v>0</v>
      </c>
      <c r="AC24" s="185">
        <v>0</v>
      </c>
      <c r="AD24" s="188">
        <f t="shared" si="2"/>
        <v>0</v>
      </c>
      <c r="AF24" s="186">
        <v>0</v>
      </c>
      <c r="AG24" s="186">
        <v>0</v>
      </c>
      <c r="AH24" s="186">
        <f t="shared" si="3"/>
        <v>0</v>
      </c>
      <c r="AI24" s="171">
        <f t="shared" si="4"/>
        <v>0</v>
      </c>
      <c r="AJ24" s="171">
        <f t="shared" si="4"/>
        <v>0</v>
      </c>
      <c r="AK24" s="171">
        <f t="shared" si="4"/>
        <v>0</v>
      </c>
      <c r="AL24" s="171">
        <f t="shared" si="5"/>
        <v>0</v>
      </c>
      <c r="AM24" s="171">
        <f t="shared" si="5"/>
        <v>0</v>
      </c>
      <c r="AN24" s="171">
        <f t="shared" si="5"/>
        <v>0</v>
      </c>
    </row>
    <row r="25" spans="1:40" x14ac:dyDescent="0.25">
      <c r="A25" s="184" t="s">
        <v>175</v>
      </c>
      <c r="B25" s="172">
        <v>20277</v>
      </c>
      <c r="J25" s="186"/>
      <c r="T25" s="185">
        <v>0</v>
      </c>
      <c r="U25" s="185">
        <v>0</v>
      </c>
      <c r="V25" s="188">
        <f t="shared" si="0"/>
        <v>0</v>
      </c>
      <c r="W25" s="189">
        <v>18614.651093922723</v>
      </c>
      <c r="X25" s="186">
        <v>101.8116859</v>
      </c>
      <c r="Y25" s="186">
        <v>830.5827924678</v>
      </c>
      <c r="Z25" s="186">
        <f t="shared" si="1"/>
        <v>19547.045572290524</v>
      </c>
      <c r="AB25" s="185">
        <v>0</v>
      </c>
      <c r="AC25" s="185">
        <v>0</v>
      </c>
      <c r="AD25" s="188">
        <f t="shared" si="2"/>
        <v>0</v>
      </c>
      <c r="AF25" s="186">
        <v>0</v>
      </c>
      <c r="AG25" s="186">
        <v>0</v>
      </c>
      <c r="AH25" s="186">
        <f t="shared" si="3"/>
        <v>0</v>
      </c>
      <c r="AI25" s="171">
        <f t="shared" si="4"/>
        <v>1</v>
      </c>
      <c r="AJ25" s="171">
        <f t="shared" si="4"/>
        <v>1</v>
      </c>
      <c r="AK25" s="171">
        <f t="shared" si="4"/>
        <v>1</v>
      </c>
      <c r="AL25" s="171">
        <f t="shared" si="5"/>
        <v>0</v>
      </c>
      <c r="AM25" s="171">
        <f t="shared" si="5"/>
        <v>0</v>
      </c>
      <c r="AN25" s="171">
        <f t="shared" si="5"/>
        <v>0</v>
      </c>
    </row>
    <row r="26" spans="1:40" x14ac:dyDescent="0.25">
      <c r="A26" s="184" t="s">
        <v>176</v>
      </c>
      <c r="B26" s="172">
        <v>21254</v>
      </c>
      <c r="J26" s="186"/>
      <c r="T26" s="185">
        <v>0</v>
      </c>
      <c r="U26" s="185">
        <v>0</v>
      </c>
      <c r="V26" s="188">
        <f t="shared" si="0"/>
        <v>0</v>
      </c>
      <c r="W26" s="189">
        <v>4.9425999999999997</v>
      </c>
      <c r="X26" s="186">
        <v>1006.2418399999999</v>
      </c>
      <c r="Y26" s="186">
        <v>900.77379000000008</v>
      </c>
      <c r="Z26" s="186">
        <f t="shared" si="1"/>
        <v>1911.95823</v>
      </c>
      <c r="AB26" s="185">
        <v>0</v>
      </c>
      <c r="AC26" s="185">
        <v>0</v>
      </c>
      <c r="AD26" s="188">
        <f t="shared" si="2"/>
        <v>0</v>
      </c>
      <c r="AF26" s="186">
        <v>0</v>
      </c>
      <c r="AG26" s="186">
        <v>0</v>
      </c>
      <c r="AH26" s="186">
        <f t="shared" si="3"/>
        <v>0</v>
      </c>
      <c r="AI26" s="171">
        <f t="shared" si="4"/>
        <v>1</v>
      </c>
      <c r="AJ26" s="171">
        <f t="shared" si="4"/>
        <v>1</v>
      </c>
      <c r="AK26" s="171">
        <f t="shared" si="4"/>
        <v>1</v>
      </c>
      <c r="AL26" s="171">
        <f t="shared" si="5"/>
        <v>0</v>
      </c>
      <c r="AM26" s="171">
        <f t="shared" si="5"/>
        <v>0</v>
      </c>
      <c r="AN26" s="171">
        <f t="shared" si="5"/>
        <v>0</v>
      </c>
    </row>
    <row r="27" spans="1:40" x14ac:dyDescent="0.25">
      <c r="A27" s="184" t="s">
        <v>177</v>
      </c>
      <c r="B27" s="172">
        <v>21256</v>
      </c>
      <c r="J27" s="186"/>
      <c r="T27" s="185">
        <v>0</v>
      </c>
      <c r="U27" s="185">
        <v>0</v>
      </c>
      <c r="V27" s="188">
        <f t="shared" si="0"/>
        <v>0</v>
      </c>
      <c r="W27" s="189">
        <v>11746.026375478161</v>
      </c>
      <c r="X27" s="186">
        <v>1139.3403381000001</v>
      </c>
      <c r="Y27" s="186">
        <v>654.05779225020001</v>
      </c>
      <c r="Z27" s="186">
        <f t="shared" si="1"/>
        <v>13539.424505828361</v>
      </c>
      <c r="AB27" s="185">
        <v>0</v>
      </c>
      <c r="AC27" s="185">
        <v>0</v>
      </c>
      <c r="AD27" s="188">
        <f t="shared" si="2"/>
        <v>0</v>
      </c>
      <c r="AF27" s="186">
        <v>0</v>
      </c>
      <c r="AG27" s="186">
        <v>0</v>
      </c>
      <c r="AH27" s="186">
        <f t="shared" si="3"/>
        <v>0</v>
      </c>
      <c r="AI27" s="171">
        <f t="shared" si="4"/>
        <v>1</v>
      </c>
      <c r="AJ27" s="171">
        <f t="shared" si="4"/>
        <v>1</v>
      </c>
      <c r="AK27" s="171">
        <f t="shared" si="4"/>
        <v>1</v>
      </c>
      <c r="AL27" s="171">
        <f t="shared" si="5"/>
        <v>0</v>
      </c>
      <c r="AM27" s="171">
        <f t="shared" si="5"/>
        <v>0</v>
      </c>
      <c r="AN27" s="171">
        <f t="shared" si="5"/>
        <v>0</v>
      </c>
    </row>
    <row r="28" spans="1:40" x14ac:dyDescent="0.25">
      <c r="A28" s="184" t="s">
        <v>178</v>
      </c>
      <c r="B28" s="172">
        <v>21264</v>
      </c>
      <c r="J28" s="186"/>
      <c r="T28" s="185">
        <v>0</v>
      </c>
      <c r="U28" s="185">
        <v>0</v>
      </c>
      <c r="V28" s="188">
        <f t="shared" si="0"/>
        <v>0</v>
      </c>
      <c r="W28" s="189">
        <v>1038.5136600000037</v>
      </c>
      <c r="X28" s="186">
        <v>1203.83627</v>
      </c>
      <c r="Y28" s="186">
        <v>194.99093000000002</v>
      </c>
      <c r="Z28" s="186">
        <f t="shared" si="1"/>
        <v>2437.3408600000039</v>
      </c>
      <c r="AB28" s="185">
        <v>0</v>
      </c>
      <c r="AC28" s="185">
        <v>0</v>
      </c>
      <c r="AD28" s="188">
        <f t="shared" si="2"/>
        <v>0</v>
      </c>
      <c r="AF28" s="186">
        <v>0</v>
      </c>
      <c r="AG28" s="186">
        <v>0</v>
      </c>
      <c r="AH28" s="186">
        <f t="shared" si="3"/>
        <v>0</v>
      </c>
      <c r="AI28" s="171">
        <f t="shared" si="4"/>
        <v>1</v>
      </c>
      <c r="AJ28" s="171">
        <f t="shared" si="4"/>
        <v>1</v>
      </c>
      <c r="AK28" s="171">
        <f t="shared" si="4"/>
        <v>1</v>
      </c>
      <c r="AL28" s="171">
        <f t="shared" si="5"/>
        <v>0</v>
      </c>
      <c r="AM28" s="171">
        <f t="shared" si="5"/>
        <v>0</v>
      </c>
      <c r="AN28" s="171">
        <f t="shared" si="5"/>
        <v>0</v>
      </c>
    </row>
    <row r="29" spans="1:40" x14ac:dyDescent="0.25">
      <c r="A29" s="184" t="s">
        <v>179</v>
      </c>
      <c r="B29" s="172">
        <v>21886</v>
      </c>
      <c r="J29" s="186"/>
      <c r="T29" s="185">
        <v>0</v>
      </c>
      <c r="U29" s="185">
        <v>0</v>
      </c>
      <c r="V29" s="188">
        <f t="shared" si="0"/>
        <v>0</v>
      </c>
      <c r="W29" s="189">
        <v>1109.4991162310002</v>
      </c>
      <c r="X29" s="186">
        <v>4.8952947</v>
      </c>
      <c r="Y29" s="186">
        <v>0</v>
      </c>
      <c r="Z29" s="186">
        <f t="shared" si="1"/>
        <v>1114.3944109310003</v>
      </c>
      <c r="AB29" s="185">
        <v>0</v>
      </c>
      <c r="AC29" s="185">
        <v>0</v>
      </c>
      <c r="AD29" s="188">
        <f t="shared" si="2"/>
        <v>0</v>
      </c>
      <c r="AF29" s="186">
        <v>0</v>
      </c>
      <c r="AG29" s="186">
        <v>0</v>
      </c>
      <c r="AH29" s="186">
        <f t="shared" si="3"/>
        <v>0</v>
      </c>
      <c r="AI29" s="171">
        <f t="shared" si="4"/>
        <v>1</v>
      </c>
      <c r="AJ29" s="171">
        <f t="shared" si="4"/>
        <v>1</v>
      </c>
      <c r="AK29" s="171">
        <f t="shared" si="4"/>
        <v>0</v>
      </c>
      <c r="AL29" s="171">
        <f t="shared" si="5"/>
        <v>0</v>
      </c>
      <c r="AM29" s="171">
        <f t="shared" si="5"/>
        <v>0</v>
      </c>
      <c r="AN29" s="171">
        <f t="shared" si="5"/>
        <v>0</v>
      </c>
    </row>
    <row r="30" spans="1:40" x14ac:dyDescent="0.25">
      <c r="A30" s="184" t="s">
        <v>180</v>
      </c>
      <c r="B30" s="172">
        <v>21892</v>
      </c>
      <c r="J30" s="186"/>
      <c r="T30" s="185">
        <v>0</v>
      </c>
      <c r="U30" s="185">
        <v>0</v>
      </c>
      <c r="V30" s="188">
        <f t="shared" si="0"/>
        <v>0</v>
      </c>
      <c r="W30" s="189">
        <v>1443.4891389839997</v>
      </c>
      <c r="X30" s="186">
        <v>341.47824120000001</v>
      </c>
      <c r="Y30" s="186">
        <v>0</v>
      </c>
      <c r="Z30" s="186">
        <f t="shared" si="1"/>
        <v>1784.9673801839997</v>
      </c>
      <c r="AB30" s="185">
        <v>0</v>
      </c>
      <c r="AC30" s="185">
        <v>0</v>
      </c>
      <c r="AD30" s="188">
        <f t="shared" si="2"/>
        <v>0</v>
      </c>
      <c r="AF30" s="186">
        <v>0</v>
      </c>
      <c r="AG30" s="186">
        <v>0</v>
      </c>
      <c r="AH30" s="186">
        <f t="shared" si="3"/>
        <v>0</v>
      </c>
      <c r="AI30" s="171">
        <f t="shared" si="4"/>
        <v>1</v>
      </c>
      <c r="AJ30" s="171">
        <f t="shared" si="4"/>
        <v>1</v>
      </c>
      <c r="AK30" s="171">
        <f t="shared" si="4"/>
        <v>0</v>
      </c>
      <c r="AL30" s="171">
        <f t="shared" si="5"/>
        <v>0</v>
      </c>
      <c r="AM30" s="171">
        <f t="shared" si="5"/>
        <v>0</v>
      </c>
      <c r="AN30" s="171">
        <f t="shared" si="5"/>
        <v>0</v>
      </c>
    </row>
    <row r="31" spans="1:40" x14ac:dyDescent="0.25">
      <c r="A31" s="184" t="s">
        <v>181</v>
      </c>
      <c r="B31" s="172">
        <v>22877</v>
      </c>
      <c r="J31" s="186"/>
      <c r="T31" s="185">
        <v>0</v>
      </c>
      <c r="U31" s="185">
        <v>0</v>
      </c>
      <c r="V31" s="188">
        <f t="shared" si="0"/>
        <v>0</v>
      </c>
      <c r="W31" s="189">
        <v>1927.0018718189999</v>
      </c>
      <c r="X31" s="186">
        <v>401.53003799999999</v>
      </c>
      <c r="Y31" s="186">
        <v>0</v>
      </c>
      <c r="Z31" s="186">
        <f t="shared" si="1"/>
        <v>2328.5319098189998</v>
      </c>
      <c r="AB31" s="185">
        <v>0</v>
      </c>
      <c r="AC31" s="185">
        <v>0</v>
      </c>
      <c r="AD31" s="188">
        <f t="shared" si="2"/>
        <v>0</v>
      </c>
      <c r="AF31" s="186">
        <v>0</v>
      </c>
      <c r="AG31" s="186">
        <v>0</v>
      </c>
      <c r="AH31" s="186">
        <f t="shared" si="3"/>
        <v>0</v>
      </c>
      <c r="AI31" s="171">
        <f t="shared" si="4"/>
        <v>1</v>
      </c>
      <c r="AJ31" s="171">
        <f t="shared" si="4"/>
        <v>1</v>
      </c>
      <c r="AK31" s="171">
        <f t="shared" si="4"/>
        <v>0</v>
      </c>
      <c r="AL31" s="171">
        <f t="shared" si="5"/>
        <v>0</v>
      </c>
      <c r="AM31" s="171">
        <f t="shared" si="5"/>
        <v>0</v>
      </c>
      <c r="AN31" s="171">
        <f t="shared" si="5"/>
        <v>0</v>
      </c>
    </row>
    <row r="32" spans="1:40" x14ac:dyDescent="0.25">
      <c r="A32" s="184" t="s">
        <v>182</v>
      </c>
      <c r="B32" s="172">
        <v>24875</v>
      </c>
      <c r="J32" s="186"/>
      <c r="T32" s="185">
        <v>0</v>
      </c>
      <c r="U32" s="185">
        <v>0</v>
      </c>
      <c r="V32" s="188">
        <f t="shared" si="0"/>
        <v>0</v>
      </c>
      <c r="W32" s="189"/>
      <c r="X32" s="186">
        <v>0</v>
      </c>
      <c r="Y32" s="186">
        <v>5352.9833439999993</v>
      </c>
      <c r="Z32" s="186">
        <f t="shared" si="1"/>
        <v>5352.9833439999993</v>
      </c>
      <c r="AB32" s="185">
        <v>0</v>
      </c>
      <c r="AC32" s="185">
        <v>0</v>
      </c>
      <c r="AD32" s="188">
        <f t="shared" si="2"/>
        <v>0</v>
      </c>
      <c r="AF32" s="186">
        <v>0</v>
      </c>
      <c r="AG32" s="186">
        <v>0</v>
      </c>
      <c r="AH32" s="186">
        <f t="shared" si="3"/>
        <v>0</v>
      </c>
      <c r="AI32" s="171">
        <f t="shared" si="4"/>
        <v>0</v>
      </c>
      <c r="AJ32" s="171">
        <f t="shared" si="4"/>
        <v>0</v>
      </c>
      <c r="AK32" s="171">
        <f t="shared" si="4"/>
        <v>1</v>
      </c>
      <c r="AL32" s="171">
        <f t="shared" si="5"/>
        <v>0</v>
      </c>
      <c r="AM32" s="171">
        <f t="shared" si="5"/>
        <v>0</v>
      </c>
      <c r="AN32" s="171">
        <f t="shared" si="5"/>
        <v>0</v>
      </c>
    </row>
    <row r="33" spans="1:40" x14ac:dyDescent="0.25">
      <c r="A33" s="184" t="s">
        <v>183</v>
      </c>
      <c r="B33" s="172">
        <v>23879</v>
      </c>
      <c r="J33" s="186"/>
      <c r="T33" s="185">
        <v>0</v>
      </c>
      <c r="U33" s="185">
        <v>0</v>
      </c>
      <c r="V33" s="188">
        <f t="shared" si="0"/>
        <v>0</v>
      </c>
      <c r="W33" s="189"/>
      <c r="X33" s="186">
        <v>8259.9674462000003</v>
      </c>
      <c r="Y33" s="186">
        <v>8294.9914087670004</v>
      </c>
      <c r="Z33" s="186">
        <f t="shared" si="1"/>
        <v>16554.958854967001</v>
      </c>
      <c r="AB33" s="185">
        <v>0</v>
      </c>
      <c r="AC33" s="185">
        <v>0</v>
      </c>
      <c r="AD33" s="188">
        <f t="shared" si="2"/>
        <v>0</v>
      </c>
      <c r="AF33" s="186">
        <v>0</v>
      </c>
      <c r="AG33" s="186">
        <v>0</v>
      </c>
      <c r="AH33" s="186">
        <f t="shared" si="3"/>
        <v>0</v>
      </c>
      <c r="AI33" s="171">
        <f t="shared" si="4"/>
        <v>0</v>
      </c>
      <c r="AJ33" s="171">
        <f t="shared" si="4"/>
        <v>1</v>
      </c>
      <c r="AK33" s="171">
        <f t="shared" si="4"/>
        <v>1</v>
      </c>
      <c r="AL33" s="171">
        <f t="shared" si="5"/>
        <v>0</v>
      </c>
      <c r="AM33" s="171">
        <f t="shared" si="5"/>
        <v>0</v>
      </c>
      <c r="AN33" s="171">
        <f t="shared" si="5"/>
        <v>0</v>
      </c>
    </row>
    <row r="34" spans="1:40" x14ac:dyDescent="0.25">
      <c r="A34" s="184" t="s">
        <v>184</v>
      </c>
      <c r="B34" s="172">
        <v>23880</v>
      </c>
      <c r="J34" s="186"/>
      <c r="T34" s="185">
        <v>0</v>
      </c>
      <c r="U34" s="185">
        <v>0</v>
      </c>
      <c r="V34" s="188">
        <f t="shared" si="0"/>
        <v>0</v>
      </c>
      <c r="W34" s="189"/>
      <c r="X34" s="186">
        <v>1399.8370135999999</v>
      </c>
      <c r="Y34" s="186">
        <v>312.60470670000007</v>
      </c>
      <c r="Z34" s="186">
        <f t="shared" si="1"/>
        <v>1712.4417202999998</v>
      </c>
      <c r="AB34" s="185">
        <v>0</v>
      </c>
      <c r="AC34" s="185">
        <v>0</v>
      </c>
      <c r="AD34" s="188">
        <f t="shared" si="2"/>
        <v>0</v>
      </c>
      <c r="AF34" s="186">
        <v>0</v>
      </c>
      <c r="AG34" s="186">
        <v>0</v>
      </c>
      <c r="AH34" s="186">
        <f t="shared" si="3"/>
        <v>0</v>
      </c>
      <c r="AI34" s="171">
        <f t="shared" si="4"/>
        <v>0</v>
      </c>
      <c r="AJ34" s="171">
        <f t="shared" si="4"/>
        <v>1</v>
      </c>
      <c r="AK34" s="171">
        <f t="shared" si="4"/>
        <v>1</v>
      </c>
      <c r="AL34" s="171">
        <f t="shared" si="5"/>
        <v>0</v>
      </c>
      <c r="AM34" s="171">
        <f t="shared" si="5"/>
        <v>0</v>
      </c>
      <c r="AN34" s="171">
        <f t="shared" si="5"/>
        <v>0</v>
      </c>
    </row>
    <row r="35" spans="1:40" x14ac:dyDescent="0.25">
      <c r="A35" s="184" t="s">
        <v>185</v>
      </c>
      <c r="B35" s="172">
        <v>8165</v>
      </c>
      <c r="J35" s="186"/>
      <c r="S35" s="185">
        <v>132.4</v>
      </c>
      <c r="T35" s="185">
        <v>0</v>
      </c>
      <c r="U35" s="185">
        <v>0</v>
      </c>
      <c r="V35" s="188">
        <f t="shared" si="0"/>
        <v>132.4</v>
      </c>
      <c r="W35" s="186">
        <v>147721.12204705243</v>
      </c>
      <c r="X35" s="186">
        <v>0</v>
      </c>
      <c r="Y35" s="186">
        <v>0</v>
      </c>
      <c r="Z35" s="186">
        <f t="shared" si="1"/>
        <v>147721.12204705243</v>
      </c>
      <c r="AB35" s="185">
        <v>0</v>
      </c>
      <c r="AC35" s="185">
        <v>0</v>
      </c>
      <c r="AD35" s="188">
        <f t="shared" si="2"/>
        <v>0</v>
      </c>
      <c r="AF35" s="186">
        <v>0</v>
      </c>
      <c r="AG35" s="186">
        <v>0</v>
      </c>
      <c r="AH35" s="186">
        <f t="shared" si="3"/>
        <v>0</v>
      </c>
      <c r="AI35" s="171">
        <f t="shared" si="4"/>
        <v>1</v>
      </c>
      <c r="AJ35" s="171">
        <f t="shared" si="4"/>
        <v>0</v>
      </c>
      <c r="AK35" s="171">
        <f t="shared" si="4"/>
        <v>0</v>
      </c>
      <c r="AL35" s="171">
        <f t="shared" si="5"/>
        <v>0</v>
      </c>
      <c r="AM35" s="171">
        <f t="shared" si="5"/>
        <v>0</v>
      </c>
      <c r="AN35" s="171">
        <f t="shared" si="5"/>
        <v>0</v>
      </c>
    </row>
    <row r="36" spans="1:40" x14ac:dyDescent="0.25">
      <c r="A36" s="184" t="s">
        <v>186</v>
      </c>
      <c r="B36" s="172">
        <v>22253</v>
      </c>
      <c r="J36" s="186"/>
      <c r="T36" s="185">
        <v>0</v>
      </c>
      <c r="U36" s="185">
        <v>0</v>
      </c>
      <c r="V36" s="188">
        <f t="shared" ref="V36:V99" si="6">SUM(S36:U36)</f>
        <v>0</v>
      </c>
      <c r="W36" s="189"/>
      <c r="X36" s="186">
        <v>0</v>
      </c>
      <c r="Y36" s="186">
        <v>0</v>
      </c>
      <c r="Z36" s="186">
        <f t="shared" ref="Z36:Z99" si="7">SUM(W36:Y36)</f>
        <v>0</v>
      </c>
      <c r="AB36" s="185">
        <v>0</v>
      </c>
      <c r="AC36" s="185">
        <v>0</v>
      </c>
      <c r="AD36" s="188">
        <f t="shared" ref="AD36:AD99" si="8">SUM(AA36:AC36)</f>
        <v>0</v>
      </c>
      <c r="AF36" s="186">
        <v>0</v>
      </c>
      <c r="AG36" s="186">
        <v>0</v>
      </c>
      <c r="AH36" s="186">
        <f t="shared" ref="AH36:AH99" si="9">SUM(AE36:AG36)</f>
        <v>0</v>
      </c>
      <c r="AI36" s="171">
        <f t="shared" si="4"/>
        <v>0</v>
      </c>
      <c r="AJ36" s="171">
        <f t="shared" si="4"/>
        <v>0</v>
      </c>
      <c r="AK36" s="171">
        <f t="shared" si="4"/>
        <v>0</v>
      </c>
      <c r="AL36" s="171">
        <f t="shared" si="5"/>
        <v>0</v>
      </c>
      <c r="AM36" s="171">
        <f t="shared" si="5"/>
        <v>0</v>
      </c>
      <c r="AN36" s="171">
        <f t="shared" si="5"/>
        <v>0</v>
      </c>
    </row>
    <row r="37" spans="1:40" x14ac:dyDescent="0.25">
      <c r="A37" s="184" t="s">
        <v>187</v>
      </c>
      <c r="B37" s="172">
        <v>8165</v>
      </c>
      <c r="J37" s="186"/>
      <c r="T37" s="185">
        <v>0</v>
      </c>
      <c r="U37" s="185">
        <v>0</v>
      </c>
      <c r="V37" s="188">
        <f t="shared" si="6"/>
        <v>0</v>
      </c>
      <c r="W37" s="189"/>
      <c r="X37" s="186">
        <v>1361.7200689762008</v>
      </c>
      <c r="Y37" s="186">
        <v>169.27775999999997</v>
      </c>
      <c r="Z37" s="186">
        <f t="shared" si="7"/>
        <v>1530.9978289762007</v>
      </c>
      <c r="AB37" s="185">
        <v>0</v>
      </c>
      <c r="AC37" s="185">
        <v>0</v>
      </c>
      <c r="AD37" s="188">
        <f t="shared" si="8"/>
        <v>0</v>
      </c>
      <c r="AF37" s="186">
        <v>0</v>
      </c>
      <c r="AG37" s="186">
        <v>0</v>
      </c>
      <c r="AH37" s="186">
        <f t="shared" si="9"/>
        <v>0</v>
      </c>
      <c r="AI37" s="171">
        <f t="shared" si="4"/>
        <v>0</v>
      </c>
      <c r="AJ37" s="171">
        <f t="shared" si="4"/>
        <v>1</v>
      </c>
      <c r="AK37" s="171">
        <f t="shared" si="4"/>
        <v>1</v>
      </c>
      <c r="AL37" s="171">
        <f t="shared" si="5"/>
        <v>0</v>
      </c>
      <c r="AM37" s="171">
        <f t="shared" si="5"/>
        <v>0</v>
      </c>
      <c r="AN37" s="171">
        <f t="shared" si="5"/>
        <v>0</v>
      </c>
    </row>
    <row r="38" spans="1:40" x14ac:dyDescent="0.25">
      <c r="A38" s="184" t="s">
        <v>188</v>
      </c>
      <c r="B38" s="172">
        <v>23128</v>
      </c>
      <c r="J38" s="186"/>
      <c r="T38" s="185">
        <v>0</v>
      </c>
      <c r="U38" s="185">
        <v>0</v>
      </c>
      <c r="V38" s="188">
        <f t="shared" si="6"/>
        <v>0</v>
      </c>
      <c r="W38" s="189"/>
      <c r="X38" s="186">
        <v>0</v>
      </c>
      <c r="Y38" s="186">
        <v>862.02212799999995</v>
      </c>
      <c r="Z38" s="186">
        <f t="shared" si="7"/>
        <v>862.02212799999995</v>
      </c>
      <c r="AB38" s="185">
        <v>0</v>
      </c>
      <c r="AC38" s="185">
        <v>0</v>
      </c>
      <c r="AD38" s="188">
        <f t="shared" si="8"/>
        <v>0</v>
      </c>
      <c r="AF38" s="186">
        <v>0</v>
      </c>
      <c r="AG38" s="186">
        <v>0</v>
      </c>
      <c r="AH38" s="186">
        <f t="shared" si="9"/>
        <v>0</v>
      </c>
      <c r="AI38" s="171">
        <f t="shared" si="4"/>
        <v>0</v>
      </c>
      <c r="AJ38" s="171">
        <f t="shared" si="4"/>
        <v>0</v>
      </c>
      <c r="AK38" s="171">
        <f t="shared" si="4"/>
        <v>1</v>
      </c>
      <c r="AL38" s="171">
        <f t="shared" si="5"/>
        <v>0</v>
      </c>
      <c r="AM38" s="171">
        <f t="shared" si="5"/>
        <v>0</v>
      </c>
      <c r="AN38" s="171">
        <f t="shared" si="5"/>
        <v>0</v>
      </c>
    </row>
    <row r="39" spans="1:40" x14ac:dyDescent="0.25">
      <c r="A39" s="184" t="s">
        <v>189</v>
      </c>
      <c r="B39" s="172">
        <v>23249</v>
      </c>
      <c r="J39" s="186"/>
      <c r="T39" s="185">
        <v>0</v>
      </c>
      <c r="U39" s="185">
        <v>0</v>
      </c>
      <c r="V39" s="188">
        <f t="shared" si="6"/>
        <v>0</v>
      </c>
      <c r="X39" s="186">
        <v>0</v>
      </c>
      <c r="Y39" s="186">
        <v>0</v>
      </c>
      <c r="Z39" s="186">
        <f t="shared" si="7"/>
        <v>0</v>
      </c>
      <c r="AB39" s="185">
        <v>0</v>
      </c>
      <c r="AC39" s="185">
        <v>0</v>
      </c>
      <c r="AD39" s="188">
        <f t="shared" si="8"/>
        <v>0</v>
      </c>
      <c r="AF39" s="186">
        <v>0</v>
      </c>
      <c r="AG39" s="186">
        <v>0</v>
      </c>
      <c r="AH39" s="186">
        <f t="shared" si="9"/>
        <v>0</v>
      </c>
      <c r="AI39" s="171">
        <f t="shared" si="4"/>
        <v>0</v>
      </c>
      <c r="AJ39" s="171">
        <f t="shared" si="4"/>
        <v>0</v>
      </c>
      <c r="AK39" s="171">
        <f t="shared" si="4"/>
        <v>0</v>
      </c>
      <c r="AL39" s="171">
        <f t="shared" si="5"/>
        <v>0</v>
      </c>
      <c r="AM39" s="171">
        <f t="shared" si="5"/>
        <v>0</v>
      </c>
      <c r="AN39" s="171">
        <f t="shared" si="5"/>
        <v>0</v>
      </c>
    </row>
    <row r="40" spans="1:40" x14ac:dyDescent="0.25">
      <c r="A40" s="184" t="s">
        <v>190</v>
      </c>
      <c r="B40" s="172">
        <v>11253</v>
      </c>
      <c r="J40" s="186"/>
      <c r="S40" s="185">
        <v>1802.2160197576504</v>
      </c>
      <c r="T40" s="185">
        <v>0</v>
      </c>
      <c r="U40" s="185">
        <v>0</v>
      </c>
      <c r="V40" s="188">
        <f t="shared" si="6"/>
        <v>1802.2160197576504</v>
      </c>
      <c r="W40" s="186">
        <v>2981.0460971734187</v>
      </c>
      <c r="X40" s="186">
        <v>10.666203700000001</v>
      </c>
      <c r="Y40" s="186">
        <v>0</v>
      </c>
      <c r="Z40" s="186">
        <f t="shared" si="7"/>
        <v>2991.7123008734188</v>
      </c>
      <c r="AA40" s="185">
        <v>432.7839802423494</v>
      </c>
      <c r="AB40" s="185">
        <v>0</v>
      </c>
      <c r="AC40" s="185">
        <v>0</v>
      </c>
      <c r="AD40" s="188">
        <f t="shared" si="8"/>
        <v>432.7839802423494</v>
      </c>
      <c r="AE40" s="186">
        <v>689.42265539857954</v>
      </c>
      <c r="AF40" s="186">
        <v>0</v>
      </c>
      <c r="AG40" s="186">
        <v>0</v>
      </c>
      <c r="AH40" s="186">
        <f t="shared" si="9"/>
        <v>689.42265539857954</v>
      </c>
      <c r="AI40" s="171">
        <f t="shared" si="4"/>
        <v>0.81217040605086688</v>
      </c>
      <c r="AJ40" s="171">
        <f t="shared" si="4"/>
        <v>1</v>
      </c>
      <c r="AK40" s="171">
        <f t="shared" si="4"/>
        <v>0</v>
      </c>
      <c r="AL40" s="171">
        <f t="shared" si="5"/>
        <v>0.18782959394913309</v>
      </c>
      <c r="AM40" s="171">
        <f t="shared" si="5"/>
        <v>0</v>
      </c>
      <c r="AN40" s="171">
        <f t="shared" si="5"/>
        <v>0</v>
      </c>
    </row>
    <row r="41" spans="1:40" x14ac:dyDescent="0.25">
      <c r="A41" s="184" t="s">
        <v>191</v>
      </c>
      <c r="B41" s="172">
        <v>19242</v>
      </c>
      <c r="J41" s="186"/>
      <c r="S41" s="185">
        <v>9865.0012578616352</v>
      </c>
      <c r="T41" s="185">
        <v>36</v>
      </c>
      <c r="U41" s="185">
        <v>188</v>
      </c>
      <c r="V41" s="188">
        <f t="shared" si="6"/>
        <v>10089.001257861635</v>
      </c>
      <c r="W41" s="186">
        <v>17901.770203098728</v>
      </c>
      <c r="X41" s="186">
        <v>38.97848000000004</v>
      </c>
      <c r="Y41" s="186">
        <v>207.31373999999997</v>
      </c>
      <c r="Z41" s="186">
        <f t="shared" si="7"/>
        <v>18148.062423098731</v>
      </c>
      <c r="AA41" s="185">
        <v>10.998742138364779</v>
      </c>
      <c r="AB41" s="185">
        <v>0</v>
      </c>
      <c r="AC41" s="185">
        <v>0</v>
      </c>
      <c r="AD41" s="188">
        <f t="shared" si="8"/>
        <v>10.998742138364779</v>
      </c>
      <c r="AE41" s="186">
        <v>20.199856901253423</v>
      </c>
      <c r="AF41" s="186">
        <v>0</v>
      </c>
      <c r="AG41" s="186">
        <v>0</v>
      </c>
      <c r="AH41" s="186">
        <f t="shared" si="9"/>
        <v>20.199856901253423</v>
      </c>
      <c r="AI41" s="171">
        <f t="shared" si="4"/>
        <v>0.99887289975188953</v>
      </c>
      <c r="AJ41" s="171">
        <f t="shared" si="4"/>
        <v>1</v>
      </c>
      <c r="AK41" s="171">
        <f t="shared" si="4"/>
        <v>1</v>
      </c>
      <c r="AL41" s="171">
        <f t="shared" si="5"/>
        <v>1.1271002481104157E-3</v>
      </c>
      <c r="AM41" s="171">
        <f t="shared" si="5"/>
        <v>0</v>
      </c>
      <c r="AN41" s="171">
        <f t="shared" si="5"/>
        <v>0</v>
      </c>
    </row>
    <row r="42" spans="1:40" x14ac:dyDescent="0.25">
      <c r="A42" s="184" t="s">
        <v>192</v>
      </c>
      <c r="B42" s="172">
        <v>19249</v>
      </c>
      <c r="J42" s="186"/>
      <c r="S42" s="188">
        <v>3</v>
      </c>
      <c r="T42" s="185">
        <v>0</v>
      </c>
      <c r="U42" s="185">
        <v>0</v>
      </c>
      <c r="V42" s="188">
        <f t="shared" si="6"/>
        <v>3</v>
      </c>
      <c r="W42" s="186">
        <v>13586.010478472197</v>
      </c>
      <c r="X42" s="186">
        <v>1531.1572285</v>
      </c>
      <c r="Y42" s="186">
        <v>3938.8219639999988</v>
      </c>
      <c r="Z42" s="186">
        <f t="shared" si="7"/>
        <v>19055.989670972194</v>
      </c>
      <c r="AA42" s="188">
        <v>2</v>
      </c>
      <c r="AB42" s="185">
        <v>0</v>
      </c>
      <c r="AC42" s="185">
        <v>0</v>
      </c>
      <c r="AD42" s="188">
        <f t="shared" si="8"/>
        <v>2</v>
      </c>
      <c r="AE42" s="186">
        <v>1335.1288927698138</v>
      </c>
      <c r="AF42" s="186">
        <v>0</v>
      </c>
      <c r="AG42" s="186">
        <v>0</v>
      </c>
      <c r="AH42" s="186">
        <f t="shared" si="9"/>
        <v>1335.1288927698138</v>
      </c>
      <c r="AI42" s="171">
        <f t="shared" si="4"/>
        <v>0.91052098237598067</v>
      </c>
      <c r="AJ42" s="171">
        <f t="shared" si="4"/>
        <v>1</v>
      </c>
      <c r="AK42" s="171">
        <f t="shared" si="4"/>
        <v>1</v>
      </c>
      <c r="AL42" s="171">
        <f t="shared" si="5"/>
        <v>8.9479017624019414E-2</v>
      </c>
      <c r="AM42" s="171">
        <f t="shared" si="5"/>
        <v>0</v>
      </c>
      <c r="AN42" s="171">
        <f t="shared" si="5"/>
        <v>0</v>
      </c>
    </row>
    <row r="43" spans="1:40" x14ac:dyDescent="0.25">
      <c r="A43" s="184" t="s">
        <v>193</v>
      </c>
      <c r="B43" s="172">
        <v>21243</v>
      </c>
      <c r="J43" s="186"/>
      <c r="S43" s="188"/>
      <c r="T43" s="185">
        <v>0</v>
      </c>
      <c r="U43" s="185">
        <v>0</v>
      </c>
      <c r="V43" s="188">
        <f t="shared" si="6"/>
        <v>0</v>
      </c>
      <c r="W43" s="186">
        <v>3392.2260190390366</v>
      </c>
      <c r="X43" s="186">
        <v>1086.1976353</v>
      </c>
      <c r="Y43" s="186">
        <v>0</v>
      </c>
      <c r="Z43" s="186">
        <f t="shared" si="7"/>
        <v>4478.4236543390361</v>
      </c>
      <c r="AA43" s="188"/>
      <c r="AB43" s="185">
        <v>0</v>
      </c>
      <c r="AC43" s="185">
        <v>0</v>
      </c>
      <c r="AD43" s="188">
        <f t="shared" si="8"/>
        <v>0</v>
      </c>
      <c r="AE43" s="186">
        <v>333.36195169296326</v>
      </c>
      <c r="AF43" s="186">
        <v>0</v>
      </c>
      <c r="AG43" s="186">
        <v>0</v>
      </c>
      <c r="AH43" s="186">
        <f t="shared" si="9"/>
        <v>333.36195169296326</v>
      </c>
      <c r="AI43" s="171">
        <f t="shared" si="4"/>
        <v>0.91052098237598056</v>
      </c>
      <c r="AJ43" s="171">
        <f t="shared" si="4"/>
        <v>1</v>
      </c>
      <c r="AK43" s="171">
        <f t="shared" si="4"/>
        <v>0</v>
      </c>
      <c r="AL43" s="171">
        <f t="shared" si="5"/>
        <v>8.9479017624019386E-2</v>
      </c>
      <c r="AM43" s="171">
        <f t="shared" si="5"/>
        <v>0</v>
      </c>
      <c r="AN43" s="171">
        <f t="shared" si="5"/>
        <v>0</v>
      </c>
    </row>
    <row r="44" spans="1:40" x14ac:dyDescent="0.25">
      <c r="A44" s="184" t="s">
        <v>194</v>
      </c>
      <c r="B44" s="172">
        <v>21244</v>
      </c>
      <c r="J44" s="186"/>
      <c r="S44" s="188"/>
      <c r="T44" s="185">
        <v>0</v>
      </c>
      <c r="U44" s="185">
        <v>0</v>
      </c>
      <c r="V44" s="188">
        <f t="shared" si="6"/>
        <v>0</v>
      </c>
      <c r="W44" s="186">
        <v>1236.3211965143601</v>
      </c>
      <c r="X44" s="186">
        <v>0</v>
      </c>
      <c r="Y44" s="186">
        <v>361.08335000000005</v>
      </c>
      <c r="Z44" s="186">
        <f t="shared" si="7"/>
        <v>1597.4045465143602</v>
      </c>
      <c r="AA44" s="188"/>
      <c r="AB44" s="185">
        <v>0</v>
      </c>
      <c r="AC44" s="185">
        <v>0</v>
      </c>
      <c r="AD44" s="188">
        <f t="shared" si="8"/>
        <v>0</v>
      </c>
      <c r="AE44" s="186">
        <v>121.49616348563949</v>
      </c>
      <c r="AF44" s="186">
        <v>0</v>
      </c>
      <c r="AG44" s="186">
        <v>0</v>
      </c>
      <c r="AH44" s="186">
        <f t="shared" si="9"/>
        <v>121.49616348563949</v>
      </c>
      <c r="AI44" s="171">
        <f t="shared" si="4"/>
        <v>0.91052098237598056</v>
      </c>
      <c r="AJ44" s="171">
        <f t="shared" si="4"/>
        <v>0</v>
      </c>
      <c r="AK44" s="171">
        <f t="shared" si="4"/>
        <v>1</v>
      </c>
      <c r="AL44" s="171">
        <f t="shared" si="5"/>
        <v>8.9479017624019427E-2</v>
      </c>
      <c r="AM44" s="171">
        <f t="shared" si="5"/>
        <v>0</v>
      </c>
      <c r="AN44" s="171">
        <f t="shared" si="5"/>
        <v>0</v>
      </c>
    </row>
    <row r="45" spans="1:40" x14ac:dyDescent="0.25">
      <c r="A45" s="184" t="s">
        <v>195</v>
      </c>
      <c r="B45" s="172">
        <v>21245</v>
      </c>
      <c r="J45" s="186"/>
      <c r="S45" s="188"/>
      <c r="T45" s="185">
        <v>0</v>
      </c>
      <c r="U45" s="185">
        <v>0</v>
      </c>
      <c r="V45" s="188">
        <f t="shared" si="6"/>
        <v>0</v>
      </c>
      <c r="W45" s="186">
        <v>150.9138449634157</v>
      </c>
      <c r="X45" s="186">
        <v>0</v>
      </c>
      <c r="Y45" s="186">
        <v>2173.7551699999995</v>
      </c>
      <c r="Z45" s="186">
        <f t="shared" si="7"/>
        <v>2324.6690149634151</v>
      </c>
      <c r="AA45" s="188"/>
      <c r="AB45" s="185">
        <v>0</v>
      </c>
      <c r="AC45" s="185">
        <v>0</v>
      </c>
      <c r="AD45" s="188">
        <f t="shared" si="8"/>
        <v>0</v>
      </c>
      <c r="AE45" s="186">
        <v>14.830655036584288</v>
      </c>
      <c r="AF45" s="186">
        <v>0</v>
      </c>
      <c r="AG45" s="186">
        <v>0</v>
      </c>
      <c r="AH45" s="186">
        <f t="shared" si="9"/>
        <v>14.830655036584288</v>
      </c>
      <c r="AI45" s="171">
        <f t="shared" si="4"/>
        <v>0.91052098237598056</v>
      </c>
      <c r="AJ45" s="171">
        <f t="shared" si="4"/>
        <v>0</v>
      </c>
      <c r="AK45" s="171">
        <f t="shared" si="4"/>
        <v>1</v>
      </c>
      <c r="AL45" s="171">
        <f t="shared" si="5"/>
        <v>8.9479017624019427E-2</v>
      </c>
      <c r="AM45" s="171">
        <f t="shared" si="5"/>
        <v>0</v>
      </c>
      <c r="AN45" s="171">
        <f t="shared" si="5"/>
        <v>0</v>
      </c>
    </row>
    <row r="46" spans="1:40" x14ac:dyDescent="0.25">
      <c r="A46" s="184" t="s">
        <v>196</v>
      </c>
      <c r="B46" s="172">
        <v>21273</v>
      </c>
      <c r="J46" s="186"/>
      <c r="S46" s="188"/>
      <c r="T46" s="185">
        <v>0</v>
      </c>
      <c r="U46" s="185">
        <v>0</v>
      </c>
      <c r="V46" s="188">
        <f t="shared" si="6"/>
        <v>0</v>
      </c>
      <c r="W46" s="189"/>
      <c r="X46" s="186">
        <v>0</v>
      </c>
      <c r="Y46" s="186">
        <v>33.954169999999998</v>
      </c>
      <c r="Z46" s="186">
        <f t="shared" si="7"/>
        <v>33.954169999999998</v>
      </c>
      <c r="AA46" s="188"/>
      <c r="AB46" s="185">
        <v>0</v>
      </c>
      <c r="AC46" s="185">
        <v>0</v>
      </c>
      <c r="AD46" s="188">
        <f t="shared" si="8"/>
        <v>0</v>
      </c>
      <c r="AE46" s="189"/>
      <c r="AF46" s="186">
        <v>0</v>
      </c>
      <c r="AG46" s="186">
        <v>0</v>
      </c>
      <c r="AH46" s="186">
        <f t="shared" si="9"/>
        <v>0</v>
      </c>
      <c r="AI46" s="171">
        <f t="shared" si="4"/>
        <v>0</v>
      </c>
      <c r="AJ46" s="171">
        <f t="shared" si="4"/>
        <v>0</v>
      </c>
      <c r="AK46" s="171">
        <f t="shared" si="4"/>
        <v>1</v>
      </c>
      <c r="AL46" s="171">
        <f t="shared" si="5"/>
        <v>0</v>
      </c>
      <c r="AM46" s="171">
        <f t="shared" si="5"/>
        <v>0</v>
      </c>
      <c r="AN46" s="171">
        <f t="shared" si="5"/>
        <v>0</v>
      </c>
    </row>
    <row r="47" spans="1:40" x14ac:dyDescent="0.25">
      <c r="A47" s="184" t="s">
        <v>197</v>
      </c>
      <c r="B47" s="172">
        <v>15259</v>
      </c>
      <c r="J47" s="186"/>
      <c r="S47" s="185">
        <v>13</v>
      </c>
      <c r="T47" s="185">
        <v>4</v>
      </c>
      <c r="U47" s="185">
        <v>5</v>
      </c>
      <c r="V47" s="188">
        <f t="shared" si="6"/>
        <v>22</v>
      </c>
      <c r="W47" s="189">
        <v>40453.901130743245</v>
      </c>
      <c r="X47" s="186">
        <v>6799.5453190999997</v>
      </c>
      <c r="Y47" s="186">
        <v>8740.8949239999965</v>
      </c>
      <c r="Z47" s="186">
        <f t="shared" si="7"/>
        <v>55994.341373843243</v>
      </c>
      <c r="AB47" s="185">
        <v>0</v>
      </c>
      <c r="AC47" s="185">
        <v>0</v>
      </c>
      <c r="AD47" s="188">
        <f t="shared" si="8"/>
        <v>0</v>
      </c>
      <c r="AF47" s="186">
        <v>0</v>
      </c>
      <c r="AG47" s="186">
        <v>0</v>
      </c>
      <c r="AH47" s="186">
        <f t="shared" si="9"/>
        <v>0</v>
      </c>
      <c r="AI47" s="171">
        <f t="shared" si="4"/>
        <v>1</v>
      </c>
      <c r="AJ47" s="171">
        <f t="shared" si="4"/>
        <v>1</v>
      </c>
      <c r="AK47" s="171">
        <f t="shared" si="4"/>
        <v>1</v>
      </c>
      <c r="AL47" s="171">
        <f t="shared" si="5"/>
        <v>0</v>
      </c>
      <c r="AM47" s="171">
        <f t="shared" si="5"/>
        <v>0</v>
      </c>
      <c r="AN47" s="171">
        <f t="shared" si="5"/>
        <v>0</v>
      </c>
    </row>
    <row r="48" spans="1:40" x14ac:dyDescent="0.25">
      <c r="A48" s="184" t="s">
        <v>198</v>
      </c>
      <c r="B48" s="172">
        <v>13247</v>
      </c>
      <c r="J48" s="186"/>
      <c r="S48" s="185">
        <v>0</v>
      </c>
      <c r="T48" s="185">
        <v>0</v>
      </c>
      <c r="U48" s="185">
        <v>0</v>
      </c>
      <c r="V48" s="188">
        <f t="shared" si="6"/>
        <v>0</v>
      </c>
      <c r="X48" s="186">
        <v>3.0722750000000003</v>
      </c>
      <c r="Y48" s="186">
        <v>0</v>
      </c>
      <c r="Z48" s="186">
        <f t="shared" si="7"/>
        <v>3.0722750000000003</v>
      </c>
      <c r="AB48" s="185">
        <v>0</v>
      </c>
      <c r="AC48" s="185">
        <v>0</v>
      </c>
      <c r="AD48" s="188">
        <f t="shared" si="8"/>
        <v>0</v>
      </c>
      <c r="AF48" s="186">
        <v>0</v>
      </c>
      <c r="AG48" s="186">
        <v>0</v>
      </c>
      <c r="AH48" s="186">
        <f t="shared" si="9"/>
        <v>0</v>
      </c>
      <c r="AI48" s="171">
        <f t="shared" si="4"/>
        <v>0</v>
      </c>
      <c r="AJ48" s="171">
        <f t="shared" si="4"/>
        <v>1</v>
      </c>
      <c r="AK48" s="171">
        <f t="shared" si="4"/>
        <v>0</v>
      </c>
      <c r="AL48" s="171">
        <f t="shared" si="5"/>
        <v>0</v>
      </c>
      <c r="AM48" s="171">
        <f t="shared" si="5"/>
        <v>0</v>
      </c>
      <c r="AN48" s="171">
        <f t="shared" si="5"/>
        <v>0</v>
      </c>
    </row>
    <row r="49" spans="1:40" x14ac:dyDescent="0.25">
      <c r="A49" s="184" t="s">
        <v>199</v>
      </c>
      <c r="B49" s="172">
        <v>17254</v>
      </c>
      <c r="J49" s="186"/>
      <c r="T49" s="185">
        <v>0</v>
      </c>
      <c r="U49" s="185">
        <v>0</v>
      </c>
      <c r="V49" s="188">
        <f t="shared" si="6"/>
        <v>0</v>
      </c>
      <c r="X49" s="186">
        <v>5.0332799999999995</v>
      </c>
      <c r="Y49" s="186">
        <v>0</v>
      </c>
      <c r="Z49" s="186">
        <f t="shared" si="7"/>
        <v>5.0332799999999995</v>
      </c>
      <c r="AB49" s="185">
        <v>0</v>
      </c>
      <c r="AC49" s="185">
        <v>0</v>
      </c>
      <c r="AD49" s="188">
        <f t="shared" si="8"/>
        <v>0</v>
      </c>
      <c r="AF49" s="186">
        <v>0</v>
      </c>
      <c r="AG49" s="186">
        <v>0</v>
      </c>
      <c r="AH49" s="186">
        <f t="shared" si="9"/>
        <v>0</v>
      </c>
      <c r="AI49" s="171">
        <f t="shared" si="4"/>
        <v>0</v>
      </c>
      <c r="AJ49" s="171">
        <f t="shared" si="4"/>
        <v>1</v>
      </c>
      <c r="AK49" s="171">
        <f t="shared" si="4"/>
        <v>0</v>
      </c>
      <c r="AL49" s="171">
        <f t="shared" si="5"/>
        <v>0</v>
      </c>
      <c r="AM49" s="171">
        <f t="shared" si="5"/>
        <v>0</v>
      </c>
      <c r="AN49" s="171">
        <f t="shared" si="5"/>
        <v>0</v>
      </c>
    </row>
    <row r="50" spans="1:40" x14ac:dyDescent="0.25">
      <c r="A50" s="184" t="s">
        <v>200</v>
      </c>
      <c r="B50" s="172">
        <v>20284</v>
      </c>
      <c r="J50" s="186"/>
      <c r="S50" s="185">
        <v>344.86</v>
      </c>
      <c r="T50" s="185">
        <v>2.33</v>
      </c>
      <c r="U50" s="185">
        <v>0.54182699999999995</v>
      </c>
      <c r="V50" s="188">
        <f t="shared" si="6"/>
        <v>347.73182700000001</v>
      </c>
      <c r="W50" s="186">
        <v>377346.07095019281</v>
      </c>
      <c r="X50" s="186">
        <v>3281.7334076000002</v>
      </c>
      <c r="Y50" s="186">
        <v>3682.8501779999965</v>
      </c>
      <c r="Z50" s="186">
        <f t="shared" si="7"/>
        <v>384310.65453579283</v>
      </c>
      <c r="AA50" s="185">
        <v>3.94</v>
      </c>
      <c r="AB50" s="185">
        <v>0</v>
      </c>
      <c r="AC50" s="185">
        <v>0</v>
      </c>
      <c r="AD50" s="188">
        <f t="shared" si="8"/>
        <v>3.94</v>
      </c>
      <c r="AE50" s="186">
        <v>3452.4345096124607</v>
      </c>
      <c r="AF50" s="186">
        <v>0</v>
      </c>
      <c r="AG50" s="186">
        <v>0</v>
      </c>
      <c r="AH50" s="186">
        <f t="shared" si="9"/>
        <v>3452.4345096124607</v>
      </c>
      <c r="AI50" s="171">
        <f t="shared" si="4"/>
        <v>0.99093369732256775</v>
      </c>
      <c r="AJ50" s="171">
        <f t="shared" si="4"/>
        <v>1</v>
      </c>
      <c r="AK50" s="171">
        <f t="shared" si="4"/>
        <v>1</v>
      </c>
      <c r="AL50" s="171">
        <f t="shared" si="5"/>
        <v>9.0663026774323256E-3</v>
      </c>
      <c r="AM50" s="171">
        <f t="shared" si="5"/>
        <v>0</v>
      </c>
      <c r="AN50" s="171">
        <f t="shared" si="5"/>
        <v>0</v>
      </c>
    </row>
    <row r="51" spans="1:40" x14ac:dyDescent="0.25">
      <c r="A51" s="184" t="s">
        <v>201</v>
      </c>
      <c r="B51" s="172">
        <v>23251</v>
      </c>
      <c r="J51" s="186"/>
      <c r="T51" s="185">
        <v>0</v>
      </c>
      <c r="U51" s="185">
        <v>0</v>
      </c>
      <c r="V51" s="188">
        <f t="shared" si="6"/>
        <v>0</v>
      </c>
      <c r="X51" s="186">
        <v>0</v>
      </c>
      <c r="Y51" s="186">
        <v>28.434240000000006</v>
      </c>
      <c r="Z51" s="186">
        <f t="shared" si="7"/>
        <v>28.434240000000006</v>
      </c>
      <c r="AB51" s="185">
        <v>0</v>
      </c>
      <c r="AC51" s="185">
        <v>0</v>
      </c>
      <c r="AD51" s="188">
        <f t="shared" si="8"/>
        <v>0</v>
      </c>
      <c r="AF51" s="186">
        <v>0</v>
      </c>
      <c r="AG51" s="186">
        <v>0</v>
      </c>
      <c r="AH51" s="186">
        <f t="shared" si="9"/>
        <v>0</v>
      </c>
      <c r="AI51" s="171">
        <f t="shared" si="4"/>
        <v>0</v>
      </c>
      <c r="AJ51" s="171">
        <f t="shared" si="4"/>
        <v>0</v>
      </c>
      <c r="AK51" s="171">
        <f t="shared" si="4"/>
        <v>1</v>
      </c>
      <c r="AL51" s="171">
        <f t="shared" si="5"/>
        <v>0</v>
      </c>
      <c r="AM51" s="171">
        <f t="shared" si="5"/>
        <v>0</v>
      </c>
      <c r="AN51" s="171">
        <f t="shared" si="5"/>
        <v>0</v>
      </c>
    </row>
    <row r="52" spans="1:40" x14ac:dyDescent="0.25">
      <c r="A52" s="184" t="s">
        <v>202</v>
      </c>
      <c r="B52" s="172">
        <v>239</v>
      </c>
      <c r="J52" s="186"/>
      <c r="S52" s="185">
        <v>125433</v>
      </c>
      <c r="T52" s="185">
        <v>98640</v>
      </c>
      <c r="U52" s="185">
        <v>16503</v>
      </c>
      <c r="V52" s="188">
        <f t="shared" si="6"/>
        <v>240576</v>
      </c>
      <c r="W52" s="186">
        <v>46098.582377788123</v>
      </c>
      <c r="X52" s="186">
        <v>10527.755609099999</v>
      </c>
      <c r="Y52" s="186">
        <v>1684.3148676001254</v>
      </c>
      <c r="Z52" s="186">
        <f t="shared" si="7"/>
        <v>58310.652854488246</v>
      </c>
      <c r="AB52" s="185">
        <v>0</v>
      </c>
      <c r="AC52" s="185">
        <v>0</v>
      </c>
      <c r="AD52" s="188">
        <f t="shared" si="8"/>
        <v>0</v>
      </c>
      <c r="AF52" s="186">
        <v>0</v>
      </c>
      <c r="AG52" s="186">
        <v>0</v>
      </c>
      <c r="AH52" s="186">
        <f t="shared" si="9"/>
        <v>0</v>
      </c>
      <c r="AI52" s="171">
        <f t="shared" si="4"/>
        <v>1</v>
      </c>
      <c r="AJ52" s="171">
        <f t="shared" si="4"/>
        <v>1</v>
      </c>
      <c r="AK52" s="171">
        <f t="shared" si="4"/>
        <v>1</v>
      </c>
      <c r="AL52" s="171">
        <f t="shared" si="5"/>
        <v>0</v>
      </c>
      <c r="AM52" s="171">
        <f t="shared" si="5"/>
        <v>0</v>
      </c>
      <c r="AN52" s="171">
        <f t="shared" si="5"/>
        <v>0</v>
      </c>
    </row>
    <row r="53" spans="1:40" x14ac:dyDescent="0.25">
      <c r="A53" s="184" t="s">
        <v>203</v>
      </c>
      <c r="B53" s="172">
        <v>20127</v>
      </c>
      <c r="J53" s="186"/>
      <c r="S53" s="188">
        <v>6996</v>
      </c>
      <c r="T53" s="185">
        <v>1928</v>
      </c>
      <c r="U53" s="185">
        <v>2438</v>
      </c>
      <c r="V53" s="188">
        <f t="shared" si="6"/>
        <v>11362</v>
      </c>
      <c r="W53" s="186">
        <v>2608.1720099999998</v>
      </c>
      <c r="X53" s="186">
        <v>1074.9709310999999</v>
      </c>
      <c r="Y53" s="186">
        <v>461.07629977006786</v>
      </c>
      <c r="Z53" s="186">
        <f t="shared" si="7"/>
        <v>4144.2192408700676</v>
      </c>
      <c r="AA53" s="188"/>
      <c r="AB53" s="185">
        <v>0</v>
      </c>
      <c r="AC53" s="185">
        <v>502</v>
      </c>
      <c r="AD53" s="188">
        <f t="shared" si="8"/>
        <v>502</v>
      </c>
      <c r="AE53" s="189"/>
      <c r="AF53" s="186">
        <v>0</v>
      </c>
      <c r="AG53" s="186">
        <v>94.938598229931941</v>
      </c>
      <c r="AH53" s="186">
        <f t="shared" si="9"/>
        <v>94.938598229931941</v>
      </c>
      <c r="AI53" s="171">
        <f t="shared" si="4"/>
        <v>1</v>
      </c>
      <c r="AJ53" s="171">
        <f t="shared" si="4"/>
        <v>1</v>
      </c>
      <c r="AK53" s="171">
        <f t="shared" si="4"/>
        <v>0.8292517006802721</v>
      </c>
      <c r="AL53" s="171">
        <f t="shared" si="5"/>
        <v>0</v>
      </c>
      <c r="AM53" s="171">
        <f t="shared" si="5"/>
        <v>0</v>
      </c>
      <c r="AN53" s="171">
        <f t="shared" si="5"/>
        <v>0.1707482993197279</v>
      </c>
    </row>
    <row r="54" spans="1:40" x14ac:dyDescent="0.25">
      <c r="A54" s="184" t="s">
        <v>204</v>
      </c>
      <c r="B54" s="172">
        <v>21134</v>
      </c>
      <c r="J54" s="186"/>
      <c r="S54" s="188"/>
      <c r="T54" s="185">
        <v>0</v>
      </c>
      <c r="U54" s="185">
        <v>0</v>
      </c>
      <c r="V54" s="188">
        <f t="shared" si="6"/>
        <v>0</v>
      </c>
      <c r="W54" s="186">
        <v>-13.723229999999985</v>
      </c>
      <c r="X54" s="186">
        <v>152.08025000000001</v>
      </c>
      <c r="Y54" s="186">
        <v>388.43635513061224</v>
      </c>
      <c r="Z54" s="186">
        <f t="shared" si="7"/>
        <v>526.79337513061228</v>
      </c>
      <c r="AA54" s="188"/>
      <c r="AB54" s="185">
        <v>0</v>
      </c>
      <c r="AC54" s="185">
        <v>0</v>
      </c>
      <c r="AD54" s="188">
        <f t="shared" si="8"/>
        <v>0</v>
      </c>
      <c r="AE54" s="189"/>
      <c r="AF54" s="186">
        <v>0</v>
      </c>
      <c r="AG54" s="186">
        <v>79.981562869387758</v>
      </c>
      <c r="AH54" s="186">
        <f t="shared" si="9"/>
        <v>79.981562869387758</v>
      </c>
      <c r="AI54" s="171">
        <f t="shared" si="4"/>
        <v>1</v>
      </c>
      <c r="AJ54" s="171">
        <f t="shared" si="4"/>
        <v>1</v>
      </c>
      <c r="AK54" s="171">
        <f t="shared" si="4"/>
        <v>0.8292517006802721</v>
      </c>
      <c r="AL54" s="171">
        <f t="shared" si="5"/>
        <v>0</v>
      </c>
      <c r="AM54" s="171">
        <f t="shared" si="5"/>
        <v>0</v>
      </c>
      <c r="AN54" s="171">
        <f t="shared" si="5"/>
        <v>0.1707482993197279</v>
      </c>
    </row>
    <row r="55" spans="1:40" x14ac:dyDescent="0.25">
      <c r="A55" s="184" t="s">
        <v>205</v>
      </c>
      <c r="B55" s="172">
        <v>239</v>
      </c>
      <c r="J55" s="186"/>
      <c r="S55" s="185">
        <v>43867</v>
      </c>
      <c r="T55" s="185">
        <v>0</v>
      </c>
      <c r="U55" s="185">
        <v>2225</v>
      </c>
      <c r="V55" s="188">
        <f t="shared" si="6"/>
        <v>46092</v>
      </c>
      <c r="W55" s="189">
        <v>5092.0123776659557</v>
      </c>
      <c r="X55" s="186">
        <v>0</v>
      </c>
      <c r="Y55" s="186">
        <v>227.08601953646479</v>
      </c>
      <c r="Z55" s="186">
        <f t="shared" si="7"/>
        <v>5319.0983972024205</v>
      </c>
      <c r="AB55" s="185">
        <v>0</v>
      </c>
      <c r="AC55" s="185">
        <v>0</v>
      </c>
      <c r="AD55" s="188">
        <f t="shared" si="8"/>
        <v>0</v>
      </c>
      <c r="AF55" s="186">
        <v>0</v>
      </c>
      <c r="AG55" s="186">
        <v>0</v>
      </c>
      <c r="AH55" s="186">
        <f t="shared" si="9"/>
        <v>0</v>
      </c>
      <c r="AI55" s="171">
        <f t="shared" si="4"/>
        <v>1</v>
      </c>
      <c r="AJ55" s="171">
        <f t="shared" si="4"/>
        <v>0</v>
      </c>
      <c r="AK55" s="171">
        <f t="shared" si="4"/>
        <v>1</v>
      </c>
      <c r="AL55" s="171">
        <f t="shared" si="5"/>
        <v>0</v>
      </c>
      <c r="AM55" s="171">
        <f t="shared" si="5"/>
        <v>0</v>
      </c>
      <c r="AN55" s="171">
        <f t="shared" si="5"/>
        <v>0</v>
      </c>
    </row>
    <row r="56" spans="1:40" x14ac:dyDescent="0.25">
      <c r="A56" s="184" t="s">
        <v>206</v>
      </c>
      <c r="B56" s="172">
        <v>239</v>
      </c>
      <c r="J56" s="186"/>
      <c r="S56" s="185">
        <v>345787</v>
      </c>
      <c r="T56" s="185">
        <v>0</v>
      </c>
      <c r="U56" s="185">
        <v>86140</v>
      </c>
      <c r="V56" s="188">
        <f t="shared" si="6"/>
        <v>431927</v>
      </c>
      <c r="W56" s="189">
        <v>4030.1028145458249</v>
      </c>
      <c r="X56" s="186">
        <v>0</v>
      </c>
      <c r="Y56" s="186">
        <v>8791.5459428634058</v>
      </c>
      <c r="Z56" s="186">
        <f t="shared" si="7"/>
        <v>12821.648757409232</v>
      </c>
      <c r="AB56" s="185">
        <v>0</v>
      </c>
      <c r="AC56" s="185">
        <v>0</v>
      </c>
      <c r="AD56" s="188">
        <f t="shared" si="8"/>
        <v>0</v>
      </c>
      <c r="AF56" s="186">
        <v>0</v>
      </c>
      <c r="AG56" s="186">
        <v>0</v>
      </c>
      <c r="AH56" s="186">
        <f t="shared" si="9"/>
        <v>0</v>
      </c>
      <c r="AI56" s="171">
        <f t="shared" si="4"/>
        <v>1</v>
      </c>
      <c r="AJ56" s="171">
        <f t="shared" si="4"/>
        <v>0</v>
      </c>
      <c r="AK56" s="171">
        <f t="shared" si="4"/>
        <v>1</v>
      </c>
      <c r="AL56" s="171">
        <f t="shared" si="5"/>
        <v>0</v>
      </c>
      <c r="AM56" s="171">
        <f t="shared" si="5"/>
        <v>0</v>
      </c>
      <c r="AN56" s="171">
        <f t="shared" si="5"/>
        <v>0</v>
      </c>
    </row>
    <row r="57" spans="1:40" x14ac:dyDescent="0.25">
      <c r="A57" s="184" t="s">
        <v>207</v>
      </c>
      <c r="B57" s="172">
        <v>9132</v>
      </c>
      <c r="J57" s="186"/>
      <c r="S57" s="188"/>
      <c r="T57" s="185">
        <v>0</v>
      </c>
      <c r="U57" s="185">
        <v>0</v>
      </c>
      <c r="V57" s="188">
        <f t="shared" si="6"/>
        <v>0</v>
      </c>
      <c r="W57" s="189">
        <v>2262.467908005</v>
      </c>
      <c r="X57" s="186">
        <v>3924.7281644</v>
      </c>
      <c r="Y57" s="186">
        <v>431.82134000000008</v>
      </c>
      <c r="Z57" s="186">
        <f t="shared" si="7"/>
        <v>6619.0174124050009</v>
      </c>
      <c r="AB57" s="185">
        <v>0</v>
      </c>
      <c r="AC57" s="185">
        <v>0</v>
      </c>
      <c r="AD57" s="188">
        <f t="shared" si="8"/>
        <v>0</v>
      </c>
      <c r="AF57" s="186">
        <v>0</v>
      </c>
      <c r="AG57" s="186">
        <v>0</v>
      </c>
      <c r="AH57" s="186">
        <f t="shared" si="9"/>
        <v>0</v>
      </c>
      <c r="AI57" s="171">
        <f t="shared" si="4"/>
        <v>1</v>
      </c>
      <c r="AJ57" s="171">
        <f t="shared" si="4"/>
        <v>1</v>
      </c>
      <c r="AK57" s="171">
        <f t="shared" si="4"/>
        <v>1</v>
      </c>
      <c r="AL57" s="171">
        <f t="shared" si="5"/>
        <v>0</v>
      </c>
      <c r="AM57" s="171">
        <f t="shared" si="5"/>
        <v>0</v>
      </c>
      <c r="AN57" s="171">
        <f t="shared" si="5"/>
        <v>0</v>
      </c>
    </row>
    <row r="58" spans="1:40" x14ac:dyDescent="0.25">
      <c r="A58" s="184" t="s">
        <v>208</v>
      </c>
      <c r="B58" s="172">
        <v>10143</v>
      </c>
      <c r="J58" s="186"/>
      <c r="S58" s="188"/>
      <c r="T58" s="185">
        <v>0</v>
      </c>
      <c r="U58" s="185">
        <v>0</v>
      </c>
      <c r="V58" s="188">
        <f t="shared" si="6"/>
        <v>0</v>
      </c>
      <c r="W58" s="189">
        <v>713.50879702499981</v>
      </c>
      <c r="X58" s="186">
        <v>0</v>
      </c>
      <c r="Y58" s="186">
        <v>169.656892</v>
      </c>
      <c r="Z58" s="186">
        <f t="shared" si="7"/>
        <v>883.16568902499978</v>
      </c>
      <c r="AB58" s="185">
        <v>0</v>
      </c>
      <c r="AC58" s="185">
        <v>0</v>
      </c>
      <c r="AD58" s="188">
        <f t="shared" si="8"/>
        <v>0</v>
      </c>
      <c r="AF58" s="186">
        <v>0</v>
      </c>
      <c r="AG58" s="186">
        <v>0</v>
      </c>
      <c r="AH58" s="186">
        <f t="shared" si="9"/>
        <v>0</v>
      </c>
      <c r="AI58" s="171">
        <f t="shared" si="4"/>
        <v>1</v>
      </c>
      <c r="AJ58" s="171">
        <f t="shared" si="4"/>
        <v>0</v>
      </c>
      <c r="AK58" s="171">
        <f t="shared" si="4"/>
        <v>1</v>
      </c>
      <c r="AL58" s="171">
        <f t="shared" si="5"/>
        <v>0</v>
      </c>
      <c r="AM58" s="171">
        <f t="shared" si="5"/>
        <v>0</v>
      </c>
      <c r="AN58" s="171">
        <f t="shared" si="5"/>
        <v>0</v>
      </c>
    </row>
    <row r="59" spans="1:40" x14ac:dyDescent="0.25">
      <c r="A59" s="184" t="s">
        <v>209</v>
      </c>
      <c r="B59" s="172">
        <v>10144</v>
      </c>
      <c r="J59" s="186"/>
      <c r="S59" s="188"/>
      <c r="T59" s="185">
        <v>0</v>
      </c>
      <c r="U59" s="185">
        <v>0</v>
      </c>
      <c r="V59" s="188">
        <f t="shared" si="6"/>
        <v>0</v>
      </c>
      <c r="W59" s="189">
        <v>659.10655281900029</v>
      </c>
      <c r="X59" s="186">
        <v>3226.3170570000002</v>
      </c>
      <c r="Y59" s="186">
        <v>3333.0450639999985</v>
      </c>
      <c r="Z59" s="186">
        <f t="shared" si="7"/>
        <v>7218.4686738189994</v>
      </c>
      <c r="AB59" s="185">
        <v>0</v>
      </c>
      <c r="AC59" s="185">
        <v>0</v>
      </c>
      <c r="AD59" s="188">
        <f t="shared" si="8"/>
        <v>0</v>
      </c>
      <c r="AF59" s="186">
        <v>0</v>
      </c>
      <c r="AG59" s="186">
        <v>0</v>
      </c>
      <c r="AH59" s="186">
        <f t="shared" si="9"/>
        <v>0</v>
      </c>
      <c r="AI59" s="171">
        <f t="shared" si="4"/>
        <v>1</v>
      </c>
      <c r="AJ59" s="171">
        <f t="shared" si="4"/>
        <v>1</v>
      </c>
      <c r="AK59" s="171">
        <f t="shared" si="4"/>
        <v>1</v>
      </c>
      <c r="AL59" s="171">
        <f t="shared" si="5"/>
        <v>0</v>
      </c>
      <c r="AM59" s="171">
        <f t="shared" si="5"/>
        <v>0</v>
      </c>
      <c r="AN59" s="171">
        <f t="shared" si="5"/>
        <v>0</v>
      </c>
    </row>
    <row r="60" spans="1:40" x14ac:dyDescent="0.25">
      <c r="A60" s="184" t="s">
        <v>210</v>
      </c>
      <c r="B60" s="172">
        <v>10145</v>
      </c>
      <c r="J60" s="186"/>
      <c r="S60" s="188"/>
      <c r="T60" s="185">
        <v>0</v>
      </c>
      <c r="U60" s="185">
        <v>0</v>
      </c>
      <c r="V60" s="188">
        <f t="shared" si="6"/>
        <v>0</v>
      </c>
      <c r="W60" s="189">
        <v>2399.3161218729992</v>
      </c>
      <c r="X60" s="186">
        <v>6.7919818999999997</v>
      </c>
      <c r="Y60" s="186">
        <v>2.3463999999999992E-2</v>
      </c>
      <c r="Z60" s="186">
        <f t="shared" si="7"/>
        <v>2406.131567772999</v>
      </c>
      <c r="AB60" s="185">
        <v>0</v>
      </c>
      <c r="AC60" s="185">
        <v>0</v>
      </c>
      <c r="AD60" s="188">
        <f t="shared" si="8"/>
        <v>0</v>
      </c>
      <c r="AF60" s="186">
        <v>0</v>
      </c>
      <c r="AG60" s="186">
        <v>0</v>
      </c>
      <c r="AH60" s="186">
        <f t="shared" si="9"/>
        <v>0</v>
      </c>
      <c r="AI60" s="171">
        <f t="shared" si="4"/>
        <v>1</v>
      </c>
      <c r="AJ60" s="171">
        <f t="shared" si="4"/>
        <v>1</v>
      </c>
      <c r="AK60" s="171">
        <f t="shared" si="4"/>
        <v>1</v>
      </c>
      <c r="AL60" s="171">
        <f t="shared" si="5"/>
        <v>0</v>
      </c>
      <c r="AM60" s="171">
        <f t="shared" si="5"/>
        <v>0</v>
      </c>
      <c r="AN60" s="171">
        <f t="shared" si="5"/>
        <v>0</v>
      </c>
    </row>
    <row r="61" spans="1:40" x14ac:dyDescent="0.25">
      <c r="A61" s="184" t="s">
        <v>211</v>
      </c>
      <c r="B61" s="172">
        <v>10146</v>
      </c>
      <c r="J61" s="186"/>
      <c r="S61" s="188"/>
      <c r="T61" s="185">
        <v>0</v>
      </c>
      <c r="U61" s="185">
        <v>0</v>
      </c>
      <c r="V61" s="188">
        <f t="shared" si="6"/>
        <v>0</v>
      </c>
      <c r="W61" s="189">
        <v>484.66303225699994</v>
      </c>
      <c r="X61" s="186">
        <v>0</v>
      </c>
      <c r="Y61" s="186">
        <v>232.27245399999998</v>
      </c>
      <c r="Z61" s="186">
        <f t="shared" si="7"/>
        <v>716.93548625699987</v>
      </c>
      <c r="AB61" s="185">
        <v>0</v>
      </c>
      <c r="AC61" s="185">
        <v>0</v>
      </c>
      <c r="AD61" s="188">
        <f t="shared" si="8"/>
        <v>0</v>
      </c>
      <c r="AF61" s="186">
        <v>0</v>
      </c>
      <c r="AG61" s="186">
        <v>0</v>
      </c>
      <c r="AH61" s="186">
        <f t="shared" si="9"/>
        <v>0</v>
      </c>
      <c r="AI61" s="171">
        <f t="shared" si="4"/>
        <v>1</v>
      </c>
      <c r="AJ61" s="171">
        <f t="shared" si="4"/>
        <v>0</v>
      </c>
      <c r="AK61" s="171">
        <f t="shared" si="4"/>
        <v>1</v>
      </c>
      <c r="AL61" s="171">
        <f t="shared" si="5"/>
        <v>0</v>
      </c>
      <c r="AM61" s="171">
        <f t="shared" si="5"/>
        <v>0</v>
      </c>
      <c r="AN61" s="171">
        <f t="shared" si="5"/>
        <v>0</v>
      </c>
    </row>
    <row r="62" spans="1:40" x14ac:dyDescent="0.25">
      <c r="A62" s="184" t="s">
        <v>212</v>
      </c>
      <c r="B62" s="172">
        <v>10149</v>
      </c>
      <c r="J62" s="186"/>
      <c r="S62" s="188"/>
      <c r="T62" s="185">
        <v>0</v>
      </c>
      <c r="U62" s="185">
        <v>0</v>
      </c>
      <c r="V62" s="188">
        <f t="shared" si="6"/>
        <v>0</v>
      </c>
      <c r="W62" s="189">
        <v>3789.2126510079988</v>
      </c>
      <c r="X62" s="186">
        <v>15.9049827</v>
      </c>
      <c r="Y62" s="186">
        <v>0</v>
      </c>
      <c r="Z62" s="186">
        <f t="shared" si="7"/>
        <v>3805.1176337079987</v>
      </c>
      <c r="AB62" s="185">
        <v>0</v>
      </c>
      <c r="AC62" s="185">
        <v>0</v>
      </c>
      <c r="AD62" s="188">
        <f t="shared" si="8"/>
        <v>0</v>
      </c>
      <c r="AF62" s="186">
        <v>0</v>
      </c>
      <c r="AG62" s="186">
        <v>0</v>
      </c>
      <c r="AH62" s="186">
        <f t="shared" si="9"/>
        <v>0</v>
      </c>
      <c r="AI62" s="171">
        <f t="shared" si="4"/>
        <v>1</v>
      </c>
      <c r="AJ62" s="171">
        <f t="shared" si="4"/>
        <v>1</v>
      </c>
      <c r="AK62" s="171">
        <f t="shared" si="4"/>
        <v>0</v>
      </c>
      <c r="AL62" s="171">
        <f t="shared" si="5"/>
        <v>0</v>
      </c>
      <c r="AM62" s="171">
        <f t="shared" si="5"/>
        <v>0</v>
      </c>
      <c r="AN62" s="171">
        <f t="shared" si="5"/>
        <v>0</v>
      </c>
    </row>
    <row r="63" spans="1:40" x14ac:dyDescent="0.25">
      <c r="A63" s="184" t="s">
        <v>213</v>
      </c>
      <c r="B63" s="172">
        <v>12136</v>
      </c>
      <c r="J63" s="186"/>
      <c r="S63" s="188"/>
      <c r="T63" s="185">
        <v>0</v>
      </c>
      <c r="U63" s="185">
        <v>0</v>
      </c>
      <c r="V63" s="188">
        <f t="shared" si="6"/>
        <v>0</v>
      </c>
      <c r="W63" s="189">
        <v>485.29466246599975</v>
      </c>
      <c r="X63" s="186">
        <v>927.03991229999997</v>
      </c>
      <c r="Y63" s="186">
        <v>78.505991999999992</v>
      </c>
      <c r="Z63" s="186">
        <f t="shared" si="7"/>
        <v>1490.8405667659995</v>
      </c>
      <c r="AB63" s="185">
        <v>0</v>
      </c>
      <c r="AC63" s="185">
        <v>0</v>
      </c>
      <c r="AD63" s="188">
        <f t="shared" si="8"/>
        <v>0</v>
      </c>
      <c r="AF63" s="186">
        <v>0</v>
      </c>
      <c r="AG63" s="186">
        <v>0</v>
      </c>
      <c r="AH63" s="186">
        <f t="shared" si="9"/>
        <v>0</v>
      </c>
      <c r="AI63" s="171">
        <f t="shared" si="4"/>
        <v>1</v>
      </c>
      <c r="AJ63" s="171">
        <f t="shared" si="4"/>
        <v>1</v>
      </c>
      <c r="AK63" s="171">
        <f t="shared" si="4"/>
        <v>1</v>
      </c>
      <c r="AL63" s="171">
        <f t="shared" si="5"/>
        <v>0</v>
      </c>
      <c r="AM63" s="171">
        <f t="shared" si="5"/>
        <v>0</v>
      </c>
      <c r="AN63" s="171">
        <f t="shared" si="5"/>
        <v>0</v>
      </c>
    </row>
    <row r="64" spans="1:40" x14ac:dyDescent="0.25">
      <c r="A64" s="184" t="s">
        <v>214</v>
      </c>
      <c r="B64" s="172">
        <v>12137</v>
      </c>
      <c r="J64" s="186"/>
      <c r="S64" s="188"/>
      <c r="T64" s="185">
        <v>0</v>
      </c>
      <c r="U64" s="185">
        <v>0</v>
      </c>
      <c r="V64" s="188">
        <f t="shared" si="6"/>
        <v>0</v>
      </c>
      <c r="W64" s="189">
        <v>1419.5005156339998</v>
      </c>
      <c r="X64" s="186">
        <v>24.938321699999999</v>
      </c>
      <c r="Y64" s="186">
        <v>6.9059999999999998E-3</v>
      </c>
      <c r="Z64" s="186">
        <f t="shared" si="7"/>
        <v>1444.4457433339999</v>
      </c>
      <c r="AB64" s="185">
        <v>0</v>
      </c>
      <c r="AC64" s="185">
        <v>0</v>
      </c>
      <c r="AD64" s="188">
        <f t="shared" si="8"/>
        <v>0</v>
      </c>
      <c r="AF64" s="186">
        <v>0</v>
      </c>
      <c r="AG64" s="186">
        <v>0</v>
      </c>
      <c r="AH64" s="186">
        <f t="shared" si="9"/>
        <v>0</v>
      </c>
      <c r="AI64" s="171">
        <f t="shared" si="4"/>
        <v>1</v>
      </c>
      <c r="AJ64" s="171">
        <f t="shared" si="4"/>
        <v>1</v>
      </c>
      <c r="AK64" s="171">
        <f t="shared" si="4"/>
        <v>1</v>
      </c>
      <c r="AL64" s="171">
        <f t="shared" si="5"/>
        <v>0</v>
      </c>
      <c r="AM64" s="171">
        <f t="shared" si="5"/>
        <v>0</v>
      </c>
      <c r="AN64" s="171">
        <f t="shared" si="5"/>
        <v>0</v>
      </c>
    </row>
    <row r="65" spans="1:40" x14ac:dyDescent="0.25">
      <c r="A65" s="184" t="s">
        <v>215</v>
      </c>
      <c r="B65" s="172">
        <v>12144</v>
      </c>
      <c r="J65" s="186"/>
      <c r="S65" s="188"/>
      <c r="T65" s="185">
        <v>0</v>
      </c>
      <c r="U65" s="185">
        <v>0</v>
      </c>
      <c r="V65" s="188">
        <f t="shared" si="6"/>
        <v>0</v>
      </c>
      <c r="W65" s="189">
        <v>405.57898149299996</v>
      </c>
      <c r="X65" s="186">
        <v>14.837907700000001</v>
      </c>
      <c r="Y65" s="186">
        <v>0.75868800000000014</v>
      </c>
      <c r="Z65" s="186">
        <f t="shared" si="7"/>
        <v>421.17557719299998</v>
      </c>
      <c r="AB65" s="185">
        <v>0</v>
      </c>
      <c r="AC65" s="185">
        <v>0</v>
      </c>
      <c r="AD65" s="188">
        <f t="shared" si="8"/>
        <v>0</v>
      </c>
      <c r="AF65" s="186">
        <v>0</v>
      </c>
      <c r="AG65" s="186">
        <v>0</v>
      </c>
      <c r="AH65" s="186">
        <f t="shared" si="9"/>
        <v>0</v>
      </c>
      <c r="AI65" s="171">
        <f t="shared" si="4"/>
        <v>1</v>
      </c>
      <c r="AJ65" s="171">
        <f t="shared" si="4"/>
        <v>1</v>
      </c>
      <c r="AK65" s="171">
        <f t="shared" si="4"/>
        <v>1</v>
      </c>
      <c r="AL65" s="171">
        <f t="shared" si="5"/>
        <v>0</v>
      </c>
      <c r="AM65" s="171">
        <f t="shared" si="5"/>
        <v>0</v>
      </c>
      <c r="AN65" s="171">
        <f t="shared" si="5"/>
        <v>0</v>
      </c>
    </row>
    <row r="66" spans="1:40" x14ac:dyDescent="0.25">
      <c r="A66" s="184" t="s">
        <v>216</v>
      </c>
      <c r="B66" s="172">
        <v>12149</v>
      </c>
      <c r="J66" s="186"/>
      <c r="S66" s="188"/>
      <c r="T66" s="185">
        <v>0</v>
      </c>
      <c r="U66" s="185">
        <v>0</v>
      </c>
      <c r="V66" s="188">
        <f t="shared" si="6"/>
        <v>0</v>
      </c>
      <c r="W66" s="189"/>
      <c r="X66" s="186">
        <v>0</v>
      </c>
      <c r="Y66" s="186">
        <v>12.561629999999999</v>
      </c>
      <c r="Z66" s="186">
        <f t="shared" si="7"/>
        <v>12.561629999999999</v>
      </c>
      <c r="AB66" s="185">
        <v>0</v>
      </c>
      <c r="AC66" s="185">
        <v>0</v>
      </c>
      <c r="AD66" s="188">
        <f t="shared" si="8"/>
        <v>0</v>
      </c>
      <c r="AF66" s="186">
        <v>0</v>
      </c>
      <c r="AG66" s="186">
        <v>0</v>
      </c>
      <c r="AH66" s="186">
        <f t="shared" si="9"/>
        <v>0</v>
      </c>
      <c r="AI66" s="171">
        <f t="shared" si="4"/>
        <v>0</v>
      </c>
      <c r="AJ66" s="171">
        <f t="shared" si="4"/>
        <v>0</v>
      </c>
      <c r="AK66" s="171">
        <f t="shared" si="4"/>
        <v>1</v>
      </c>
      <c r="AL66" s="171">
        <f t="shared" si="5"/>
        <v>0</v>
      </c>
      <c r="AM66" s="171">
        <f t="shared" si="5"/>
        <v>0</v>
      </c>
      <c r="AN66" s="171">
        <f t="shared" si="5"/>
        <v>0</v>
      </c>
    </row>
    <row r="67" spans="1:40" x14ac:dyDescent="0.25">
      <c r="A67" s="184" t="s">
        <v>217</v>
      </c>
      <c r="B67" s="172">
        <v>12150</v>
      </c>
      <c r="J67" s="186"/>
      <c r="S67" s="188"/>
      <c r="T67" s="185">
        <v>0</v>
      </c>
      <c r="U67" s="185">
        <v>0</v>
      </c>
      <c r="V67" s="188">
        <f t="shared" si="6"/>
        <v>0</v>
      </c>
      <c r="W67" s="189">
        <v>661.91518523699995</v>
      </c>
      <c r="X67" s="186">
        <v>2126.5255499999998</v>
      </c>
      <c r="Y67" s="186">
        <v>29.329540000000001</v>
      </c>
      <c r="Z67" s="186">
        <f t="shared" si="7"/>
        <v>2817.7702752370001</v>
      </c>
      <c r="AB67" s="185">
        <v>0</v>
      </c>
      <c r="AC67" s="185">
        <v>0</v>
      </c>
      <c r="AD67" s="188">
        <f t="shared" si="8"/>
        <v>0</v>
      </c>
      <c r="AF67" s="186">
        <v>0</v>
      </c>
      <c r="AG67" s="186">
        <v>0</v>
      </c>
      <c r="AH67" s="186">
        <f t="shared" si="9"/>
        <v>0</v>
      </c>
      <c r="AI67" s="171">
        <f t="shared" si="4"/>
        <v>1</v>
      </c>
      <c r="AJ67" s="171">
        <f t="shared" si="4"/>
        <v>1</v>
      </c>
      <c r="AK67" s="171">
        <f t="shared" si="4"/>
        <v>1</v>
      </c>
      <c r="AL67" s="171">
        <f t="shared" si="5"/>
        <v>0</v>
      </c>
      <c r="AM67" s="171">
        <f t="shared" si="5"/>
        <v>0</v>
      </c>
      <c r="AN67" s="171">
        <f t="shared" si="5"/>
        <v>0</v>
      </c>
    </row>
    <row r="68" spans="1:40" x14ac:dyDescent="0.25">
      <c r="A68" s="184" t="s">
        <v>218</v>
      </c>
      <c r="B68" s="172">
        <v>12152</v>
      </c>
      <c r="J68" s="186"/>
      <c r="S68" s="188"/>
      <c r="T68" s="185">
        <v>0</v>
      </c>
      <c r="U68" s="185">
        <v>0</v>
      </c>
      <c r="V68" s="188">
        <f t="shared" si="6"/>
        <v>0</v>
      </c>
      <c r="W68" s="189">
        <v>124.79778259999999</v>
      </c>
      <c r="X68" s="186">
        <v>10.619522399999999</v>
      </c>
      <c r="Y68" s="186">
        <v>11.968500000000001</v>
      </c>
      <c r="Z68" s="186">
        <f t="shared" si="7"/>
        <v>147.385805</v>
      </c>
      <c r="AB68" s="185">
        <v>0</v>
      </c>
      <c r="AC68" s="185">
        <v>0</v>
      </c>
      <c r="AD68" s="188">
        <f t="shared" si="8"/>
        <v>0</v>
      </c>
      <c r="AF68" s="186">
        <v>0</v>
      </c>
      <c r="AG68" s="186">
        <v>0</v>
      </c>
      <c r="AH68" s="186">
        <f t="shared" si="9"/>
        <v>0</v>
      </c>
      <c r="AI68" s="171">
        <f t="shared" si="4"/>
        <v>1</v>
      </c>
      <c r="AJ68" s="171">
        <f t="shared" si="4"/>
        <v>1</v>
      </c>
      <c r="AK68" s="171">
        <f t="shared" si="4"/>
        <v>1</v>
      </c>
      <c r="AL68" s="171">
        <f t="shared" si="5"/>
        <v>0</v>
      </c>
      <c r="AM68" s="171">
        <f t="shared" si="5"/>
        <v>0</v>
      </c>
      <c r="AN68" s="171">
        <f t="shared" si="5"/>
        <v>0</v>
      </c>
    </row>
    <row r="69" spans="1:40" x14ac:dyDescent="0.25">
      <c r="A69" s="184" t="s">
        <v>219</v>
      </c>
      <c r="B69" s="172">
        <v>14140</v>
      </c>
      <c r="J69" s="186"/>
      <c r="S69" s="188">
        <v>23</v>
      </c>
      <c r="T69" s="185">
        <v>17.3</v>
      </c>
      <c r="U69" s="185">
        <v>7</v>
      </c>
      <c r="V69" s="188">
        <f t="shared" si="6"/>
        <v>47.3</v>
      </c>
      <c r="W69" s="189">
        <v>1033.4948249639999</v>
      </c>
      <c r="X69" s="186">
        <v>2583.9265943</v>
      </c>
      <c r="Y69" s="186">
        <v>6574.9701860000005</v>
      </c>
      <c r="Z69" s="186">
        <f t="shared" si="7"/>
        <v>10192.391605264002</v>
      </c>
      <c r="AB69" s="185">
        <v>0</v>
      </c>
      <c r="AC69" s="185">
        <v>0</v>
      </c>
      <c r="AD69" s="188">
        <f t="shared" si="8"/>
        <v>0</v>
      </c>
      <c r="AF69" s="186">
        <v>0</v>
      </c>
      <c r="AG69" s="186">
        <v>0</v>
      </c>
      <c r="AH69" s="186">
        <f t="shared" si="9"/>
        <v>0</v>
      </c>
      <c r="AI69" s="171">
        <f t="shared" ref="AI69:AK132" si="10">IFERROR(W69/(W69+AE69),0)</f>
        <v>1</v>
      </c>
      <c r="AJ69" s="171">
        <f t="shared" si="10"/>
        <v>1</v>
      </c>
      <c r="AK69" s="171">
        <f t="shared" si="10"/>
        <v>1</v>
      </c>
      <c r="AL69" s="171">
        <f t="shared" ref="AL69:AN132" si="11">IFERROR(AE69/(W69+AE69),0)</f>
        <v>0</v>
      </c>
      <c r="AM69" s="171">
        <f t="shared" si="11"/>
        <v>0</v>
      </c>
      <c r="AN69" s="171">
        <f t="shared" si="11"/>
        <v>0</v>
      </c>
    </row>
    <row r="70" spans="1:40" x14ac:dyDescent="0.25">
      <c r="A70" s="184" t="s">
        <v>220</v>
      </c>
      <c r="B70" s="172">
        <v>20134</v>
      </c>
      <c r="J70" s="186"/>
      <c r="S70" s="188">
        <v>0</v>
      </c>
      <c r="T70" s="185">
        <v>0</v>
      </c>
      <c r="U70" s="185">
        <v>0</v>
      </c>
      <c r="V70" s="188">
        <f t="shared" si="6"/>
        <v>0</v>
      </c>
      <c r="W70" s="189"/>
      <c r="X70" s="186">
        <v>0</v>
      </c>
      <c r="Y70" s="186">
        <v>129.54607000000001</v>
      </c>
      <c r="Z70" s="186">
        <f t="shared" si="7"/>
        <v>129.54607000000001</v>
      </c>
      <c r="AB70" s="185">
        <v>0</v>
      </c>
      <c r="AC70" s="185">
        <v>0</v>
      </c>
      <c r="AD70" s="188">
        <f t="shared" si="8"/>
        <v>0</v>
      </c>
      <c r="AF70" s="186">
        <v>0</v>
      </c>
      <c r="AG70" s="186">
        <v>0</v>
      </c>
      <c r="AH70" s="186">
        <f t="shared" si="9"/>
        <v>0</v>
      </c>
      <c r="AI70" s="171">
        <f t="shared" si="10"/>
        <v>0</v>
      </c>
      <c r="AJ70" s="171">
        <f t="shared" si="10"/>
        <v>0</v>
      </c>
      <c r="AK70" s="171">
        <f t="shared" si="10"/>
        <v>1</v>
      </c>
      <c r="AL70" s="171">
        <f t="shared" si="11"/>
        <v>0</v>
      </c>
      <c r="AM70" s="171">
        <f t="shared" si="11"/>
        <v>0</v>
      </c>
      <c r="AN70" s="171">
        <f t="shared" si="11"/>
        <v>0</v>
      </c>
    </row>
    <row r="71" spans="1:40" x14ac:dyDescent="0.25">
      <c r="A71" s="184" t="s">
        <v>221</v>
      </c>
      <c r="B71" s="172">
        <v>20135</v>
      </c>
      <c r="J71" s="186"/>
      <c r="S71" s="188"/>
      <c r="T71" s="185">
        <v>0</v>
      </c>
      <c r="U71" s="185">
        <v>0</v>
      </c>
      <c r="V71" s="188">
        <f t="shared" si="6"/>
        <v>0</v>
      </c>
      <c r="W71" s="189"/>
      <c r="X71" s="186">
        <v>0</v>
      </c>
      <c r="Y71" s="186">
        <v>572.72156799999971</v>
      </c>
      <c r="Z71" s="186">
        <f t="shared" si="7"/>
        <v>572.72156799999971</v>
      </c>
      <c r="AB71" s="185">
        <v>0</v>
      </c>
      <c r="AC71" s="185">
        <v>0</v>
      </c>
      <c r="AD71" s="188">
        <f t="shared" si="8"/>
        <v>0</v>
      </c>
      <c r="AF71" s="186">
        <v>0</v>
      </c>
      <c r="AG71" s="186">
        <v>0</v>
      </c>
      <c r="AH71" s="186">
        <f t="shared" si="9"/>
        <v>0</v>
      </c>
      <c r="AI71" s="171">
        <f t="shared" si="10"/>
        <v>0</v>
      </c>
      <c r="AJ71" s="171">
        <f t="shared" si="10"/>
        <v>0</v>
      </c>
      <c r="AK71" s="171">
        <f t="shared" si="10"/>
        <v>1</v>
      </c>
      <c r="AL71" s="171">
        <f t="shared" si="11"/>
        <v>0</v>
      </c>
      <c r="AM71" s="171">
        <f t="shared" si="11"/>
        <v>0</v>
      </c>
      <c r="AN71" s="171">
        <f t="shared" si="11"/>
        <v>0</v>
      </c>
    </row>
    <row r="72" spans="1:40" x14ac:dyDescent="0.25">
      <c r="A72" s="184" t="s">
        <v>222</v>
      </c>
      <c r="B72" s="172">
        <v>20141</v>
      </c>
      <c r="J72" s="186"/>
      <c r="S72" s="188"/>
      <c r="T72" s="185">
        <v>0</v>
      </c>
      <c r="U72" s="185">
        <v>0</v>
      </c>
      <c r="V72" s="188">
        <f t="shared" si="6"/>
        <v>0</v>
      </c>
      <c r="W72" s="189"/>
      <c r="X72" s="186">
        <v>0</v>
      </c>
      <c r="Y72" s="186">
        <v>0</v>
      </c>
      <c r="Z72" s="186">
        <f t="shared" si="7"/>
        <v>0</v>
      </c>
      <c r="AB72" s="185">
        <v>0</v>
      </c>
      <c r="AC72" s="185">
        <v>0</v>
      </c>
      <c r="AD72" s="188">
        <f t="shared" si="8"/>
        <v>0</v>
      </c>
      <c r="AF72" s="186">
        <v>0</v>
      </c>
      <c r="AG72" s="186">
        <v>0</v>
      </c>
      <c r="AH72" s="186">
        <f t="shared" si="9"/>
        <v>0</v>
      </c>
      <c r="AI72" s="171">
        <f t="shared" si="10"/>
        <v>0</v>
      </c>
      <c r="AJ72" s="171">
        <f t="shared" si="10"/>
        <v>0</v>
      </c>
      <c r="AK72" s="171">
        <f t="shared" si="10"/>
        <v>0</v>
      </c>
      <c r="AL72" s="171">
        <f t="shared" si="11"/>
        <v>0</v>
      </c>
      <c r="AM72" s="171">
        <f t="shared" si="11"/>
        <v>0</v>
      </c>
      <c r="AN72" s="171">
        <f t="shared" si="11"/>
        <v>0</v>
      </c>
    </row>
    <row r="73" spans="1:40" x14ac:dyDescent="0.25">
      <c r="A73" s="184" t="s">
        <v>223</v>
      </c>
      <c r="B73" s="172">
        <v>20142</v>
      </c>
      <c r="J73" s="186"/>
      <c r="S73" s="188"/>
      <c r="T73" s="185">
        <v>0</v>
      </c>
      <c r="U73" s="185">
        <v>0</v>
      </c>
      <c r="V73" s="188">
        <f t="shared" si="6"/>
        <v>0</v>
      </c>
      <c r="W73" s="189"/>
      <c r="X73" s="186">
        <v>0</v>
      </c>
      <c r="Y73" s="186">
        <v>13.883870000000003</v>
      </c>
      <c r="Z73" s="186">
        <f t="shared" si="7"/>
        <v>13.883870000000003</v>
      </c>
      <c r="AB73" s="185">
        <v>0</v>
      </c>
      <c r="AC73" s="185">
        <v>0</v>
      </c>
      <c r="AD73" s="188">
        <f t="shared" si="8"/>
        <v>0</v>
      </c>
      <c r="AF73" s="186">
        <v>0</v>
      </c>
      <c r="AG73" s="186">
        <v>0</v>
      </c>
      <c r="AH73" s="186">
        <f t="shared" si="9"/>
        <v>0</v>
      </c>
      <c r="AI73" s="171">
        <f t="shared" si="10"/>
        <v>0</v>
      </c>
      <c r="AJ73" s="171">
        <f t="shared" si="10"/>
        <v>0</v>
      </c>
      <c r="AK73" s="171">
        <f t="shared" si="10"/>
        <v>1</v>
      </c>
      <c r="AL73" s="171">
        <f t="shared" si="11"/>
        <v>0</v>
      </c>
      <c r="AM73" s="171">
        <f t="shared" si="11"/>
        <v>0</v>
      </c>
      <c r="AN73" s="171">
        <f t="shared" si="11"/>
        <v>0</v>
      </c>
    </row>
    <row r="74" spans="1:40" x14ac:dyDescent="0.25">
      <c r="A74" s="184" t="s">
        <v>224</v>
      </c>
      <c r="B74" s="172">
        <v>20144</v>
      </c>
      <c r="J74" s="186"/>
      <c r="S74" s="188"/>
      <c r="T74" s="185">
        <v>0</v>
      </c>
      <c r="U74" s="185">
        <v>0</v>
      </c>
      <c r="V74" s="188">
        <f t="shared" si="6"/>
        <v>0</v>
      </c>
      <c r="W74" s="189"/>
      <c r="X74" s="186">
        <v>0</v>
      </c>
      <c r="Y74" s="186">
        <v>0</v>
      </c>
      <c r="Z74" s="186">
        <f t="shared" si="7"/>
        <v>0</v>
      </c>
      <c r="AB74" s="185">
        <v>0</v>
      </c>
      <c r="AC74" s="185">
        <v>0</v>
      </c>
      <c r="AD74" s="188">
        <f t="shared" si="8"/>
        <v>0</v>
      </c>
      <c r="AF74" s="186">
        <v>0</v>
      </c>
      <c r="AG74" s="186">
        <v>0</v>
      </c>
      <c r="AH74" s="186">
        <f t="shared" si="9"/>
        <v>0</v>
      </c>
      <c r="AI74" s="171">
        <f t="shared" si="10"/>
        <v>0</v>
      </c>
      <c r="AJ74" s="171">
        <f t="shared" si="10"/>
        <v>0</v>
      </c>
      <c r="AK74" s="171">
        <f t="shared" si="10"/>
        <v>0</v>
      </c>
      <c r="AL74" s="171">
        <f t="shared" si="11"/>
        <v>0</v>
      </c>
      <c r="AM74" s="171">
        <f t="shared" si="11"/>
        <v>0</v>
      </c>
      <c r="AN74" s="171">
        <f t="shared" si="11"/>
        <v>0</v>
      </c>
    </row>
    <row r="75" spans="1:40" x14ac:dyDescent="0.25">
      <c r="A75" s="184" t="s">
        <v>225</v>
      </c>
      <c r="B75" s="172">
        <v>20145</v>
      </c>
      <c r="J75" s="186"/>
      <c r="S75" s="188"/>
      <c r="T75" s="185">
        <v>0</v>
      </c>
      <c r="U75" s="185">
        <v>0</v>
      </c>
      <c r="V75" s="188">
        <f t="shared" si="6"/>
        <v>0</v>
      </c>
      <c r="W75" s="189"/>
      <c r="X75" s="186">
        <v>0</v>
      </c>
      <c r="Y75" s="186">
        <v>344.80052999999998</v>
      </c>
      <c r="Z75" s="186">
        <f t="shared" si="7"/>
        <v>344.80052999999998</v>
      </c>
      <c r="AB75" s="185">
        <v>0</v>
      </c>
      <c r="AC75" s="185">
        <v>0</v>
      </c>
      <c r="AD75" s="188">
        <f t="shared" si="8"/>
        <v>0</v>
      </c>
      <c r="AF75" s="186">
        <v>0</v>
      </c>
      <c r="AG75" s="186">
        <v>0</v>
      </c>
      <c r="AH75" s="186">
        <f t="shared" si="9"/>
        <v>0</v>
      </c>
      <c r="AI75" s="171">
        <f t="shared" si="10"/>
        <v>0</v>
      </c>
      <c r="AJ75" s="171">
        <f t="shared" si="10"/>
        <v>0</v>
      </c>
      <c r="AK75" s="171">
        <f t="shared" si="10"/>
        <v>1</v>
      </c>
      <c r="AL75" s="171">
        <f t="shared" si="11"/>
        <v>0</v>
      </c>
      <c r="AM75" s="171">
        <f t="shared" si="11"/>
        <v>0</v>
      </c>
      <c r="AN75" s="171">
        <f t="shared" si="11"/>
        <v>0</v>
      </c>
    </row>
    <row r="76" spans="1:40" x14ac:dyDescent="0.25">
      <c r="A76" s="184" t="s">
        <v>226</v>
      </c>
      <c r="B76" s="172">
        <v>20152</v>
      </c>
      <c r="J76" s="186"/>
      <c r="S76" s="188"/>
      <c r="T76" s="185">
        <v>0</v>
      </c>
      <c r="U76" s="185">
        <v>0</v>
      </c>
      <c r="V76" s="188">
        <f t="shared" si="6"/>
        <v>0</v>
      </c>
      <c r="W76" s="189">
        <v>21.723246480999997</v>
      </c>
      <c r="X76" s="186">
        <v>20.721373200000002</v>
      </c>
      <c r="Y76" s="186">
        <v>242.38037800000001</v>
      </c>
      <c r="Z76" s="186">
        <f t="shared" si="7"/>
        <v>284.82499768100001</v>
      </c>
      <c r="AB76" s="185">
        <v>0</v>
      </c>
      <c r="AC76" s="185">
        <v>0</v>
      </c>
      <c r="AD76" s="188">
        <f t="shared" si="8"/>
        <v>0</v>
      </c>
      <c r="AF76" s="186">
        <v>0</v>
      </c>
      <c r="AG76" s="186">
        <v>0</v>
      </c>
      <c r="AH76" s="186">
        <f t="shared" si="9"/>
        <v>0</v>
      </c>
      <c r="AI76" s="171">
        <f t="shared" si="10"/>
        <v>1</v>
      </c>
      <c r="AJ76" s="171">
        <f t="shared" si="10"/>
        <v>1</v>
      </c>
      <c r="AK76" s="171">
        <f t="shared" si="10"/>
        <v>1</v>
      </c>
      <c r="AL76" s="171">
        <f t="shared" si="11"/>
        <v>0</v>
      </c>
      <c r="AM76" s="171">
        <f t="shared" si="11"/>
        <v>0</v>
      </c>
      <c r="AN76" s="171">
        <f t="shared" si="11"/>
        <v>0</v>
      </c>
    </row>
    <row r="77" spans="1:40" x14ac:dyDescent="0.25">
      <c r="A77" s="184" t="s">
        <v>227</v>
      </c>
      <c r="B77" s="172">
        <v>9142</v>
      </c>
      <c r="J77" s="186"/>
      <c r="S77" s="188"/>
      <c r="T77" s="185">
        <v>0</v>
      </c>
      <c r="U77" s="185">
        <v>0</v>
      </c>
      <c r="V77" s="188">
        <f t="shared" si="6"/>
        <v>0</v>
      </c>
      <c r="W77" s="189"/>
      <c r="X77" s="186">
        <v>0</v>
      </c>
      <c r="Y77" s="186">
        <v>-8.0055100000000028</v>
      </c>
      <c r="Z77" s="186">
        <f t="shared" si="7"/>
        <v>-8.0055100000000028</v>
      </c>
      <c r="AB77" s="185">
        <v>0</v>
      </c>
      <c r="AC77" s="185">
        <v>0</v>
      </c>
      <c r="AD77" s="188">
        <f t="shared" si="8"/>
        <v>0</v>
      </c>
      <c r="AF77" s="186">
        <v>0</v>
      </c>
      <c r="AG77" s="186">
        <v>0</v>
      </c>
      <c r="AH77" s="186">
        <f t="shared" si="9"/>
        <v>0</v>
      </c>
      <c r="AI77" s="171">
        <f t="shared" si="10"/>
        <v>0</v>
      </c>
      <c r="AJ77" s="171">
        <f t="shared" si="10"/>
        <v>0</v>
      </c>
      <c r="AK77" s="171">
        <f t="shared" si="10"/>
        <v>1</v>
      </c>
      <c r="AL77" s="171">
        <f t="shared" si="11"/>
        <v>0</v>
      </c>
      <c r="AM77" s="171">
        <f t="shared" si="11"/>
        <v>0</v>
      </c>
      <c r="AN77" s="171">
        <f t="shared" si="11"/>
        <v>0</v>
      </c>
    </row>
    <row r="78" spans="1:40" x14ac:dyDescent="0.25">
      <c r="A78" s="184" t="s">
        <v>228</v>
      </c>
      <c r="B78" s="172">
        <v>24242</v>
      </c>
      <c r="J78" s="186"/>
      <c r="T78" s="185">
        <v>738</v>
      </c>
      <c r="U78" s="185">
        <v>676</v>
      </c>
      <c r="V78" s="188">
        <f t="shared" si="6"/>
        <v>1414</v>
      </c>
      <c r="X78" s="186">
        <v>3.6600000000000001E-2</v>
      </c>
      <c r="Y78" s="186">
        <v>692.94032070796459</v>
      </c>
      <c r="Z78" s="186">
        <f t="shared" si="7"/>
        <v>692.97692070796461</v>
      </c>
      <c r="AB78" s="185">
        <v>229</v>
      </c>
      <c r="AC78" s="185">
        <v>2</v>
      </c>
      <c r="AD78" s="188">
        <f t="shared" si="8"/>
        <v>231</v>
      </c>
      <c r="AF78" s="186">
        <v>0</v>
      </c>
      <c r="AG78" s="186">
        <v>2.050119292035447</v>
      </c>
      <c r="AH78" s="186">
        <f t="shared" si="9"/>
        <v>2.050119292035447</v>
      </c>
      <c r="AI78" s="171">
        <f t="shared" si="10"/>
        <v>0</v>
      </c>
      <c r="AJ78" s="171">
        <f t="shared" si="10"/>
        <v>1</v>
      </c>
      <c r="AK78" s="171">
        <f t="shared" si="10"/>
        <v>0.99705014749262533</v>
      </c>
      <c r="AL78" s="171">
        <f t="shared" si="11"/>
        <v>0</v>
      </c>
      <c r="AM78" s="171">
        <f t="shared" si="11"/>
        <v>0</v>
      </c>
      <c r="AN78" s="171">
        <f t="shared" si="11"/>
        <v>2.9498525073747011E-3</v>
      </c>
    </row>
    <row r="79" spans="1:40" x14ac:dyDescent="0.25">
      <c r="A79" s="184" t="s">
        <v>229</v>
      </c>
      <c r="B79" s="172">
        <v>19248</v>
      </c>
      <c r="J79" s="186"/>
      <c r="S79" s="185">
        <v>0</v>
      </c>
      <c r="T79" s="185">
        <v>0</v>
      </c>
      <c r="U79" s="185">
        <v>0</v>
      </c>
      <c r="V79" s="188">
        <f t="shared" si="6"/>
        <v>0</v>
      </c>
      <c r="W79" s="186">
        <v>4538.8067326603805</v>
      </c>
      <c r="X79" s="186">
        <v>1330.2959433999999</v>
      </c>
      <c r="Y79" s="186">
        <v>0</v>
      </c>
      <c r="Z79" s="186">
        <f t="shared" si="7"/>
        <v>5869.10267606038</v>
      </c>
      <c r="AA79" s="185">
        <v>0</v>
      </c>
      <c r="AB79" s="185">
        <v>0</v>
      </c>
      <c r="AC79" s="185">
        <v>0</v>
      </c>
      <c r="AD79" s="188">
        <f t="shared" si="8"/>
        <v>0</v>
      </c>
      <c r="AE79" s="186">
        <v>0</v>
      </c>
      <c r="AF79" s="186">
        <v>0</v>
      </c>
      <c r="AG79" s="186">
        <v>0</v>
      </c>
      <c r="AH79" s="186">
        <f t="shared" si="9"/>
        <v>0</v>
      </c>
      <c r="AI79" s="171">
        <f t="shared" si="10"/>
        <v>1</v>
      </c>
      <c r="AJ79" s="171">
        <f t="shared" si="10"/>
        <v>1</v>
      </c>
      <c r="AK79" s="171">
        <f t="shared" si="10"/>
        <v>0</v>
      </c>
      <c r="AL79" s="171">
        <f t="shared" si="11"/>
        <v>0</v>
      </c>
      <c r="AM79" s="171">
        <f t="shared" si="11"/>
        <v>0</v>
      </c>
      <c r="AN79" s="171">
        <f t="shared" si="11"/>
        <v>0</v>
      </c>
    </row>
    <row r="80" spans="1:40" x14ac:dyDescent="0.25">
      <c r="A80" s="184" t="s">
        <v>230</v>
      </c>
      <c r="B80" s="172">
        <v>20240</v>
      </c>
      <c r="J80" s="186"/>
      <c r="S80" s="185">
        <v>0</v>
      </c>
      <c r="T80" s="185">
        <v>0</v>
      </c>
      <c r="U80" s="185">
        <v>0</v>
      </c>
      <c r="V80" s="188">
        <f t="shared" si="6"/>
        <v>0</v>
      </c>
      <c r="W80" s="186">
        <v>5239.817528908201</v>
      </c>
      <c r="X80" s="186">
        <v>10.1321344</v>
      </c>
      <c r="Y80" s="186">
        <v>0</v>
      </c>
      <c r="Z80" s="186">
        <f t="shared" si="7"/>
        <v>5249.9496633082008</v>
      </c>
      <c r="AA80" s="185">
        <v>0</v>
      </c>
      <c r="AB80" s="185">
        <v>0</v>
      </c>
      <c r="AC80" s="185">
        <v>0</v>
      </c>
      <c r="AD80" s="188">
        <f t="shared" si="8"/>
        <v>0</v>
      </c>
      <c r="AE80" s="186">
        <v>0</v>
      </c>
      <c r="AF80" s="186">
        <v>0</v>
      </c>
      <c r="AG80" s="186">
        <v>0</v>
      </c>
      <c r="AH80" s="186">
        <f t="shared" si="9"/>
        <v>0</v>
      </c>
      <c r="AI80" s="171">
        <f t="shared" si="10"/>
        <v>1</v>
      </c>
      <c r="AJ80" s="171">
        <f t="shared" si="10"/>
        <v>1</v>
      </c>
      <c r="AK80" s="171">
        <f t="shared" si="10"/>
        <v>0</v>
      </c>
      <c r="AL80" s="171">
        <f t="shared" si="11"/>
        <v>0</v>
      </c>
      <c r="AM80" s="171">
        <f t="shared" si="11"/>
        <v>0</v>
      </c>
      <c r="AN80" s="171">
        <f t="shared" si="11"/>
        <v>0</v>
      </c>
    </row>
    <row r="81" spans="1:40" x14ac:dyDescent="0.25">
      <c r="A81" s="184" t="s">
        <v>231</v>
      </c>
      <c r="B81" s="172">
        <v>19247</v>
      </c>
      <c r="J81" s="186"/>
      <c r="S81" s="185">
        <v>139</v>
      </c>
      <c r="T81" s="185">
        <v>0</v>
      </c>
      <c r="U81" s="185">
        <v>0</v>
      </c>
      <c r="V81" s="188">
        <f t="shared" si="6"/>
        <v>139</v>
      </c>
      <c r="W81" s="186">
        <v>2207.7837146457673</v>
      </c>
      <c r="X81" s="186">
        <v>88.483987899999988</v>
      </c>
      <c r="Y81" s="186">
        <v>93.957430756000008</v>
      </c>
      <c r="Z81" s="186">
        <f t="shared" si="7"/>
        <v>2390.2251333017675</v>
      </c>
      <c r="AA81" s="185">
        <v>0</v>
      </c>
      <c r="AB81" s="185">
        <v>0</v>
      </c>
      <c r="AC81" s="185">
        <v>0</v>
      </c>
      <c r="AD81" s="188">
        <f t="shared" si="8"/>
        <v>0</v>
      </c>
      <c r="AE81" s="186">
        <v>0</v>
      </c>
      <c r="AF81" s="186">
        <v>0</v>
      </c>
      <c r="AG81" s="186">
        <v>0</v>
      </c>
      <c r="AH81" s="186">
        <f t="shared" si="9"/>
        <v>0</v>
      </c>
      <c r="AI81" s="171">
        <f t="shared" si="10"/>
        <v>1</v>
      </c>
      <c r="AJ81" s="171">
        <f t="shared" si="10"/>
        <v>1</v>
      </c>
      <c r="AK81" s="171">
        <f t="shared" si="10"/>
        <v>1</v>
      </c>
      <c r="AL81" s="171">
        <f t="shared" si="11"/>
        <v>0</v>
      </c>
      <c r="AM81" s="171">
        <f t="shared" si="11"/>
        <v>0</v>
      </c>
      <c r="AN81" s="171">
        <f t="shared" si="11"/>
        <v>0</v>
      </c>
    </row>
    <row r="82" spans="1:40" x14ac:dyDescent="0.25">
      <c r="A82" s="184" t="s">
        <v>232</v>
      </c>
      <c r="B82" s="172">
        <v>22252</v>
      </c>
      <c r="J82" s="186"/>
      <c r="S82" s="188">
        <v>12</v>
      </c>
      <c r="T82" s="185">
        <v>0</v>
      </c>
      <c r="U82" s="185">
        <v>0</v>
      </c>
      <c r="V82" s="188">
        <f t="shared" si="6"/>
        <v>12</v>
      </c>
      <c r="W82" s="189">
        <v>3.3358936530000007</v>
      </c>
      <c r="X82" s="186">
        <v>122.96396060000001</v>
      </c>
      <c r="Y82" s="186">
        <v>5.0611520000000016</v>
      </c>
      <c r="Z82" s="186">
        <f t="shared" si="7"/>
        <v>131.361006253</v>
      </c>
      <c r="AB82" s="185">
        <v>0</v>
      </c>
      <c r="AC82" s="185">
        <v>0</v>
      </c>
      <c r="AD82" s="188">
        <f t="shared" si="8"/>
        <v>0</v>
      </c>
      <c r="AF82" s="186">
        <v>0</v>
      </c>
      <c r="AG82" s="186">
        <v>0</v>
      </c>
      <c r="AH82" s="186">
        <f t="shared" si="9"/>
        <v>0</v>
      </c>
      <c r="AI82" s="171">
        <f t="shared" si="10"/>
        <v>1</v>
      </c>
      <c r="AJ82" s="171">
        <f t="shared" si="10"/>
        <v>1</v>
      </c>
      <c r="AK82" s="171">
        <f t="shared" si="10"/>
        <v>1</v>
      </c>
      <c r="AL82" s="171">
        <f t="shared" si="11"/>
        <v>0</v>
      </c>
      <c r="AM82" s="171">
        <f t="shared" si="11"/>
        <v>0</v>
      </c>
      <c r="AN82" s="171">
        <f t="shared" si="11"/>
        <v>0</v>
      </c>
    </row>
    <row r="83" spans="1:40" x14ac:dyDescent="0.25">
      <c r="A83" s="184" t="s">
        <v>233</v>
      </c>
      <c r="B83" s="172">
        <v>23877</v>
      </c>
      <c r="J83" s="186"/>
      <c r="T83" s="185">
        <v>0</v>
      </c>
      <c r="U83" s="185">
        <v>0</v>
      </c>
      <c r="V83" s="188">
        <f t="shared" si="6"/>
        <v>0</v>
      </c>
      <c r="X83" s="186">
        <v>0</v>
      </c>
      <c r="Y83" s="186">
        <v>487.55249599999979</v>
      </c>
      <c r="Z83" s="186">
        <f t="shared" si="7"/>
        <v>487.55249599999979</v>
      </c>
      <c r="AB83" s="185">
        <v>0</v>
      </c>
      <c r="AC83" s="185">
        <v>0</v>
      </c>
      <c r="AD83" s="188">
        <f t="shared" si="8"/>
        <v>0</v>
      </c>
      <c r="AF83" s="186">
        <v>0</v>
      </c>
      <c r="AG83" s="186">
        <v>0</v>
      </c>
      <c r="AH83" s="186">
        <f t="shared" si="9"/>
        <v>0</v>
      </c>
      <c r="AI83" s="171">
        <f t="shared" si="10"/>
        <v>0</v>
      </c>
      <c r="AJ83" s="171">
        <f t="shared" si="10"/>
        <v>0</v>
      </c>
      <c r="AK83" s="171">
        <f t="shared" si="10"/>
        <v>1</v>
      </c>
      <c r="AL83" s="171">
        <f t="shared" si="11"/>
        <v>0</v>
      </c>
      <c r="AM83" s="171">
        <f t="shared" si="11"/>
        <v>0</v>
      </c>
      <c r="AN83" s="171">
        <f t="shared" si="11"/>
        <v>0</v>
      </c>
    </row>
    <row r="84" spans="1:40" x14ac:dyDescent="0.25">
      <c r="A84" s="184" t="s">
        <v>234</v>
      </c>
      <c r="B84" s="172">
        <v>20891</v>
      </c>
      <c r="J84" s="186"/>
      <c r="S84" s="188">
        <v>0</v>
      </c>
      <c r="T84" s="185">
        <v>0</v>
      </c>
      <c r="U84" s="185">
        <v>0</v>
      </c>
      <c r="V84" s="188">
        <f t="shared" si="6"/>
        <v>0</v>
      </c>
      <c r="W84" s="189">
        <v>8713.8779831685606</v>
      </c>
      <c r="X84" s="186">
        <v>290.73503570000003</v>
      </c>
      <c r="Y84" s="186">
        <v>0</v>
      </c>
      <c r="Z84" s="186">
        <f t="shared" si="7"/>
        <v>9004.6130188685602</v>
      </c>
      <c r="AA84" s="185">
        <v>0</v>
      </c>
      <c r="AB84" s="185">
        <v>0</v>
      </c>
      <c r="AC84" s="185">
        <v>0</v>
      </c>
      <c r="AD84" s="188">
        <f t="shared" si="8"/>
        <v>0</v>
      </c>
      <c r="AE84" s="186">
        <v>0</v>
      </c>
      <c r="AF84" s="186">
        <v>0</v>
      </c>
      <c r="AG84" s="186">
        <v>0</v>
      </c>
      <c r="AH84" s="186">
        <f t="shared" si="9"/>
        <v>0</v>
      </c>
      <c r="AI84" s="171">
        <f t="shared" si="10"/>
        <v>1</v>
      </c>
      <c r="AJ84" s="171">
        <f t="shared" si="10"/>
        <v>1</v>
      </c>
      <c r="AK84" s="171">
        <f t="shared" si="10"/>
        <v>0</v>
      </c>
      <c r="AL84" s="171">
        <f t="shared" si="11"/>
        <v>0</v>
      </c>
      <c r="AM84" s="171">
        <f t="shared" si="11"/>
        <v>0</v>
      </c>
      <c r="AN84" s="171">
        <f t="shared" si="11"/>
        <v>0</v>
      </c>
    </row>
    <row r="85" spans="1:40" x14ac:dyDescent="0.25">
      <c r="A85" s="184" t="s">
        <v>235</v>
      </c>
      <c r="B85" s="172">
        <v>20898</v>
      </c>
      <c r="J85" s="186"/>
      <c r="S85" s="188"/>
      <c r="T85" s="185">
        <v>0</v>
      </c>
      <c r="U85" s="185">
        <v>0</v>
      </c>
      <c r="V85" s="188">
        <f t="shared" si="6"/>
        <v>0</v>
      </c>
      <c r="W85" s="189">
        <v>10848.457677321519</v>
      </c>
      <c r="X85" s="186">
        <v>4516.2996155999999</v>
      </c>
      <c r="Y85" s="186">
        <v>800.997704</v>
      </c>
      <c r="Z85" s="186">
        <f t="shared" si="7"/>
        <v>16165.75499692152</v>
      </c>
      <c r="AB85" s="185">
        <v>0</v>
      </c>
      <c r="AC85" s="185">
        <v>0</v>
      </c>
      <c r="AD85" s="188">
        <f t="shared" si="8"/>
        <v>0</v>
      </c>
      <c r="AF85" s="186">
        <v>0</v>
      </c>
      <c r="AG85" s="186">
        <v>0</v>
      </c>
      <c r="AH85" s="186">
        <f t="shared" si="9"/>
        <v>0</v>
      </c>
      <c r="AI85" s="171">
        <f t="shared" si="10"/>
        <v>1</v>
      </c>
      <c r="AJ85" s="171">
        <f t="shared" si="10"/>
        <v>1</v>
      </c>
      <c r="AK85" s="171">
        <f t="shared" si="10"/>
        <v>1</v>
      </c>
      <c r="AL85" s="171">
        <f t="shared" si="11"/>
        <v>0</v>
      </c>
      <c r="AM85" s="171">
        <f t="shared" si="11"/>
        <v>0</v>
      </c>
      <c r="AN85" s="171">
        <f t="shared" si="11"/>
        <v>0</v>
      </c>
    </row>
    <row r="86" spans="1:40" x14ac:dyDescent="0.25">
      <c r="A86" s="184" t="s">
        <v>236</v>
      </c>
      <c r="B86" s="172">
        <v>21875</v>
      </c>
      <c r="J86" s="186"/>
      <c r="S86" s="188"/>
      <c r="T86" s="185">
        <v>0</v>
      </c>
      <c r="U86" s="185">
        <v>0</v>
      </c>
      <c r="V86" s="188">
        <f t="shared" si="6"/>
        <v>0</v>
      </c>
      <c r="W86" s="189">
        <v>7084.7464067421797</v>
      </c>
      <c r="X86" s="186">
        <v>-342.43637540000003</v>
      </c>
      <c r="Y86" s="186">
        <v>4.3514691079999999</v>
      </c>
      <c r="Z86" s="186">
        <f t="shared" si="7"/>
        <v>6746.66150045018</v>
      </c>
      <c r="AB86" s="185">
        <v>0</v>
      </c>
      <c r="AC86" s="185">
        <v>0</v>
      </c>
      <c r="AD86" s="188">
        <f t="shared" si="8"/>
        <v>0</v>
      </c>
      <c r="AF86" s="186">
        <v>0</v>
      </c>
      <c r="AG86" s="186">
        <v>0</v>
      </c>
      <c r="AH86" s="186">
        <f t="shared" si="9"/>
        <v>0</v>
      </c>
      <c r="AI86" s="171">
        <f t="shared" si="10"/>
        <v>1</v>
      </c>
      <c r="AJ86" s="171">
        <f t="shared" si="10"/>
        <v>1</v>
      </c>
      <c r="AK86" s="171">
        <f t="shared" si="10"/>
        <v>1</v>
      </c>
      <c r="AL86" s="171">
        <f t="shared" si="11"/>
        <v>0</v>
      </c>
      <c r="AM86" s="171">
        <f t="shared" si="11"/>
        <v>0</v>
      </c>
      <c r="AN86" s="171">
        <f t="shared" si="11"/>
        <v>0</v>
      </c>
    </row>
    <row r="87" spans="1:40" x14ac:dyDescent="0.25">
      <c r="A87" s="184" t="s">
        <v>237</v>
      </c>
      <c r="B87" s="172">
        <v>21884</v>
      </c>
      <c r="J87" s="186"/>
      <c r="S87" s="188"/>
      <c r="T87" s="185">
        <v>0</v>
      </c>
      <c r="U87" s="185">
        <v>0</v>
      </c>
      <c r="V87" s="188">
        <f t="shared" si="6"/>
        <v>0</v>
      </c>
      <c r="W87" s="189">
        <v>5031.964125294</v>
      </c>
      <c r="X87" s="186">
        <v>347.70234049999999</v>
      </c>
      <c r="Y87" s="186">
        <v>0</v>
      </c>
      <c r="Z87" s="186">
        <f t="shared" si="7"/>
        <v>5379.666465794</v>
      </c>
      <c r="AB87" s="185">
        <v>0</v>
      </c>
      <c r="AC87" s="185">
        <v>0</v>
      </c>
      <c r="AD87" s="188">
        <f t="shared" si="8"/>
        <v>0</v>
      </c>
      <c r="AF87" s="186">
        <v>0</v>
      </c>
      <c r="AG87" s="186">
        <v>0</v>
      </c>
      <c r="AH87" s="186">
        <f t="shared" si="9"/>
        <v>0</v>
      </c>
      <c r="AI87" s="171">
        <f t="shared" si="10"/>
        <v>1</v>
      </c>
      <c r="AJ87" s="171">
        <f t="shared" si="10"/>
        <v>1</v>
      </c>
      <c r="AK87" s="171">
        <f t="shared" si="10"/>
        <v>0</v>
      </c>
      <c r="AL87" s="171">
        <f t="shared" si="11"/>
        <v>0</v>
      </c>
      <c r="AM87" s="171">
        <f t="shared" si="11"/>
        <v>0</v>
      </c>
      <c r="AN87" s="171">
        <f t="shared" si="11"/>
        <v>0</v>
      </c>
    </row>
    <row r="88" spans="1:40" x14ac:dyDescent="0.25">
      <c r="A88" s="184" t="s">
        <v>238</v>
      </c>
      <c r="B88" s="172" t="s">
        <v>239</v>
      </c>
      <c r="J88" s="186"/>
      <c r="T88" s="185">
        <v>0</v>
      </c>
      <c r="U88" s="185">
        <v>0</v>
      </c>
      <c r="V88" s="188">
        <f t="shared" si="6"/>
        <v>0</v>
      </c>
      <c r="X88" s="186">
        <v>0</v>
      </c>
      <c r="Y88" s="186">
        <v>0</v>
      </c>
      <c r="Z88" s="186">
        <f t="shared" si="7"/>
        <v>0</v>
      </c>
      <c r="AB88" s="185">
        <v>0</v>
      </c>
      <c r="AC88" s="185">
        <v>0</v>
      </c>
      <c r="AD88" s="188">
        <f t="shared" si="8"/>
        <v>0</v>
      </c>
      <c r="AF88" s="186">
        <v>0</v>
      </c>
      <c r="AG88" s="186">
        <v>0</v>
      </c>
      <c r="AH88" s="186">
        <f t="shared" si="9"/>
        <v>0</v>
      </c>
      <c r="AI88" s="171">
        <f t="shared" si="10"/>
        <v>0</v>
      </c>
      <c r="AJ88" s="171">
        <f t="shared" si="10"/>
        <v>0</v>
      </c>
      <c r="AK88" s="171">
        <f t="shared" si="10"/>
        <v>0</v>
      </c>
      <c r="AL88" s="171">
        <f t="shared" si="11"/>
        <v>0</v>
      </c>
      <c r="AM88" s="171">
        <f t="shared" si="11"/>
        <v>0</v>
      </c>
      <c r="AN88" s="171">
        <f t="shared" si="11"/>
        <v>0</v>
      </c>
    </row>
    <row r="89" spans="1:40" x14ac:dyDescent="0.25">
      <c r="A89" s="184" t="s">
        <v>240</v>
      </c>
      <c r="B89" s="172">
        <v>23875</v>
      </c>
      <c r="J89" s="186"/>
      <c r="S89" s="188"/>
      <c r="T89" s="185">
        <v>0</v>
      </c>
      <c r="U89" s="185">
        <v>0</v>
      </c>
      <c r="V89" s="188">
        <f t="shared" si="6"/>
        <v>0</v>
      </c>
      <c r="W89" s="189"/>
      <c r="X89" s="186">
        <v>2093.0203132000001</v>
      </c>
      <c r="Y89" s="186">
        <v>3769.5590879999995</v>
      </c>
      <c r="Z89" s="186">
        <f t="shared" si="7"/>
        <v>5862.5794011999997</v>
      </c>
      <c r="AB89" s="185">
        <v>0</v>
      </c>
      <c r="AC89" s="185">
        <v>0</v>
      </c>
      <c r="AD89" s="188">
        <f t="shared" si="8"/>
        <v>0</v>
      </c>
      <c r="AF89" s="186">
        <v>0</v>
      </c>
      <c r="AG89" s="186">
        <v>0</v>
      </c>
      <c r="AH89" s="186">
        <f t="shared" si="9"/>
        <v>0</v>
      </c>
      <c r="AI89" s="171">
        <f t="shared" si="10"/>
        <v>0</v>
      </c>
      <c r="AJ89" s="171">
        <f t="shared" si="10"/>
        <v>1</v>
      </c>
      <c r="AK89" s="171">
        <f t="shared" si="10"/>
        <v>1</v>
      </c>
      <c r="AL89" s="171">
        <f t="shared" si="11"/>
        <v>0</v>
      </c>
      <c r="AM89" s="171">
        <f t="shared" si="11"/>
        <v>0</v>
      </c>
      <c r="AN89" s="171">
        <f t="shared" si="11"/>
        <v>0</v>
      </c>
    </row>
    <row r="90" spans="1:40" x14ac:dyDescent="0.25">
      <c r="A90" s="184" t="s">
        <v>241</v>
      </c>
      <c r="B90" s="172">
        <v>23876</v>
      </c>
      <c r="J90" s="186"/>
      <c r="S90" s="188"/>
      <c r="T90" s="185">
        <v>0</v>
      </c>
      <c r="U90" s="185">
        <v>0</v>
      </c>
      <c r="V90" s="188">
        <f t="shared" si="6"/>
        <v>0</v>
      </c>
      <c r="W90" s="189"/>
      <c r="X90" s="186">
        <v>0</v>
      </c>
      <c r="Y90" s="186">
        <v>3183.7798320000006</v>
      </c>
      <c r="Z90" s="186">
        <f t="shared" si="7"/>
        <v>3183.7798320000006</v>
      </c>
      <c r="AB90" s="185">
        <v>0</v>
      </c>
      <c r="AC90" s="185">
        <v>0</v>
      </c>
      <c r="AD90" s="188">
        <f t="shared" si="8"/>
        <v>0</v>
      </c>
      <c r="AF90" s="186">
        <v>0</v>
      </c>
      <c r="AG90" s="186">
        <v>0</v>
      </c>
      <c r="AH90" s="186">
        <f t="shared" si="9"/>
        <v>0</v>
      </c>
      <c r="AI90" s="171">
        <f t="shared" si="10"/>
        <v>0</v>
      </c>
      <c r="AJ90" s="171">
        <f t="shared" si="10"/>
        <v>0</v>
      </c>
      <c r="AK90" s="171">
        <f t="shared" si="10"/>
        <v>1</v>
      </c>
      <c r="AL90" s="171">
        <f t="shared" si="11"/>
        <v>0</v>
      </c>
      <c r="AM90" s="171">
        <f t="shared" si="11"/>
        <v>0</v>
      </c>
      <c r="AN90" s="171">
        <f t="shared" si="11"/>
        <v>0</v>
      </c>
    </row>
    <row r="91" spans="1:40" x14ac:dyDescent="0.25">
      <c r="A91" s="184" t="s">
        <v>242</v>
      </c>
      <c r="B91" s="172">
        <v>22255</v>
      </c>
      <c r="J91" s="186"/>
      <c r="S91" s="188"/>
      <c r="T91" s="185">
        <v>0</v>
      </c>
      <c r="U91" s="185">
        <v>0</v>
      </c>
      <c r="V91" s="188">
        <f t="shared" si="6"/>
        <v>0</v>
      </c>
      <c r="W91" s="189">
        <v>1485.832307373</v>
      </c>
      <c r="X91" s="186">
        <v>0</v>
      </c>
      <c r="Y91" s="186">
        <v>0</v>
      </c>
      <c r="Z91" s="186">
        <f t="shared" si="7"/>
        <v>1485.832307373</v>
      </c>
      <c r="AB91" s="185">
        <v>0</v>
      </c>
      <c r="AC91" s="185">
        <v>0</v>
      </c>
      <c r="AD91" s="188">
        <f t="shared" si="8"/>
        <v>0</v>
      </c>
      <c r="AF91" s="186">
        <v>0</v>
      </c>
      <c r="AG91" s="186">
        <v>0</v>
      </c>
      <c r="AH91" s="186">
        <f t="shared" si="9"/>
        <v>0</v>
      </c>
      <c r="AI91" s="171">
        <f t="shared" si="10"/>
        <v>1</v>
      </c>
      <c r="AJ91" s="171">
        <f t="shared" si="10"/>
        <v>0</v>
      </c>
      <c r="AK91" s="171">
        <f t="shared" si="10"/>
        <v>0</v>
      </c>
      <c r="AL91" s="171">
        <f t="shared" si="11"/>
        <v>0</v>
      </c>
      <c r="AM91" s="171">
        <f t="shared" si="11"/>
        <v>0</v>
      </c>
      <c r="AN91" s="171">
        <f t="shared" si="11"/>
        <v>0</v>
      </c>
    </row>
    <row r="92" spans="1:40" x14ac:dyDescent="0.25">
      <c r="A92" s="184" t="s">
        <v>243</v>
      </c>
      <c r="B92" s="172">
        <v>21877</v>
      </c>
      <c r="J92" s="186"/>
      <c r="S92" s="188"/>
      <c r="T92" s="185">
        <v>0</v>
      </c>
      <c r="U92" s="185">
        <v>0</v>
      </c>
      <c r="V92" s="188">
        <f t="shared" si="6"/>
        <v>0</v>
      </c>
      <c r="W92" s="189">
        <v>3659.3049643508002</v>
      </c>
      <c r="X92" s="186">
        <v>-58.769053599999999</v>
      </c>
      <c r="Y92" s="186">
        <v>0</v>
      </c>
      <c r="Z92" s="186">
        <f t="shared" si="7"/>
        <v>3600.5359107508002</v>
      </c>
      <c r="AB92" s="185">
        <v>0</v>
      </c>
      <c r="AC92" s="185">
        <v>0</v>
      </c>
      <c r="AD92" s="188">
        <f t="shared" si="8"/>
        <v>0</v>
      </c>
      <c r="AF92" s="186">
        <v>0</v>
      </c>
      <c r="AG92" s="186">
        <v>0</v>
      </c>
      <c r="AH92" s="186">
        <f t="shared" si="9"/>
        <v>0</v>
      </c>
      <c r="AI92" s="171">
        <f t="shared" si="10"/>
        <v>1</v>
      </c>
      <c r="AJ92" s="171">
        <f t="shared" si="10"/>
        <v>1</v>
      </c>
      <c r="AK92" s="171">
        <f t="shared" si="10"/>
        <v>0</v>
      </c>
      <c r="AL92" s="171">
        <f t="shared" si="11"/>
        <v>0</v>
      </c>
      <c r="AM92" s="171">
        <f t="shared" si="11"/>
        <v>0</v>
      </c>
      <c r="AN92" s="171">
        <f t="shared" si="11"/>
        <v>0</v>
      </c>
    </row>
    <row r="93" spans="1:40" x14ac:dyDescent="0.25">
      <c r="A93" s="184" t="s">
        <v>244</v>
      </c>
      <c r="B93" s="172">
        <v>22876</v>
      </c>
      <c r="J93" s="186"/>
      <c r="S93" s="188"/>
      <c r="T93" s="185">
        <v>0</v>
      </c>
      <c r="U93" s="185">
        <v>0</v>
      </c>
      <c r="V93" s="188">
        <f t="shared" si="6"/>
        <v>0</v>
      </c>
      <c r="W93" s="189">
        <v>1581.1744563599998</v>
      </c>
      <c r="X93" s="186">
        <v>4043.2312343000003</v>
      </c>
      <c r="Y93" s="186">
        <v>843.72228799999993</v>
      </c>
      <c r="Z93" s="186">
        <f t="shared" si="7"/>
        <v>6468.1279786599998</v>
      </c>
      <c r="AB93" s="185">
        <v>0</v>
      </c>
      <c r="AC93" s="185">
        <v>0</v>
      </c>
      <c r="AD93" s="188">
        <f t="shared" si="8"/>
        <v>0</v>
      </c>
      <c r="AF93" s="186">
        <v>0</v>
      </c>
      <c r="AG93" s="186">
        <v>0</v>
      </c>
      <c r="AH93" s="186">
        <f t="shared" si="9"/>
        <v>0</v>
      </c>
      <c r="AI93" s="171">
        <f t="shared" si="10"/>
        <v>1</v>
      </c>
      <c r="AJ93" s="171">
        <f t="shared" si="10"/>
        <v>1</v>
      </c>
      <c r="AK93" s="171">
        <f t="shared" si="10"/>
        <v>1</v>
      </c>
      <c r="AL93" s="171">
        <f t="shared" si="11"/>
        <v>0</v>
      </c>
      <c r="AM93" s="171">
        <f t="shared" si="11"/>
        <v>0</v>
      </c>
      <c r="AN93" s="171">
        <f t="shared" si="11"/>
        <v>0</v>
      </c>
    </row>
    <row r="94" spans="1:40" x14ac:dyDescent="0.25">
      <c r="A94" s="184" t="s">
        <v>245</v>
      </c>
      <c r="B94" s="172">
        <v>22881</v>
      </c>
      <c r="J94" s="186"/>
      <c r="S94" s="188"/>
      <c r="T94" s="185">
        <v>0</v>
      </c>
      <c r="U94" s="185">
        <v>0</v>
      </c>
      <c r="V94" s="188">
        <f t="shared" si="6"/>
        <v>0</v>
      </c>
      <c r="W94" s="189">
        <v>630.96255232499982</v>
      </c>
      <c r="X94" s="186">
        <v>1219.539464</v>
      </c>
      <c r="Y94" s="186">
        <v>-1.0821039999999984</v>
      </c>
      <c r="Z94" s="186">
        <f t="shared" si="7"/>
        <v>1849.4199123249996</v>
      </c>
      <c r="AB94" s="185">
        <v>0</v>
      </c>
      <c r="AC94" s="185">
        <v>0</v>
      </c>
      <c r="AD94" s="188">
        <f t="shared" si="8"/>
        <v>0</v>
      </c>
      <c r="AF94" s="186">
        <v>0</v>
      </c>
      <c r="AG94" s="186">
        <v>0</v>
      </c>
      <c r="AH94" s="186">
        <f t="shared" si="9"/>
        <v>0</v>
      </c>
      <c r="AI94" s="171">
        <f t="shared" si="10"/>
        <v>1</v>
      </c>
      <c r="AJ94" s="171">
        <f t="shared" si="10"/>
        <v>1</v>
      </c>
      <c r="AK94" s="171">
        <f t="shared" si="10"/>
        <v>1</v>
      </c>
      <c r="AL94" s="171">
        <f t="shared" si="11"/>
        <v>0</v>
      </c>
      <c r="AM94" s="171">
        <f t="shared" si="11"/>
        <v>0</v>
      </c>
      <c r="AN94" s="171">
        <f t="shared" si="11"/>
        <v>0</v>
      </c>
    </row>
    <row r="95" spans="1:40" x14ac:dyDescent="0.25">
      <c r="A95" s="184" t="s">
        <v>246</v>
      </c>
      <c r="B95" s="172">
        <v>24877</v>
      </c>
      <c r="J95" s="186"/>
      <c r="S95" s="188"/>
      <c r="T95" s="185">
        <v>0</v>
      </c>
      <c r="U95" s="185">
        <v>0</v>
      </c>
      <c r="V95" s="188">
        <f t="shared" si="6"/>
        <v>0</v>
      </c>
      <c r="W95" s="189"/>
      <c r="X95" s="186">
        <v>0</v>
      </c>
      <c r="Y95" s="186">
        <v>891.04430400000024</v>
      </c>
      <c r="Z95" s="186">
        <f t="shared" si="7"/>
        <v>891.04430400000024</v>
      </c>
      <c r="AB95" s="185">
        <v>0</v>
      </c>
      <c r="AC95" s="185">
        <v>0</v>
      </c>
      <c r="AD95" s="188">
        <f t="shared" si="8"/>
        <v>0</v>
      </c>
      <c r="AF95" s="186">
        <v>0</v>
      </c>
      <c r="AG95" s="186">
        <v>0</v>
      </c>
      <c r="AH95" s="186">
        <f t="shared" si="9"/>
        <v>0</v>
      </c>
      <c r="AI95" s="171">
        <f t="shared" si="10"/>
        <v>0</v>
      </c>
      <c r="AJ95" s="171">
        <f t="shared" si="10"/>
        <v>0</v>
      </c>
      <c r="AK95" s="171">
        <f t="shared" si="10"/>
        <v>1</v>
      </c>
      <c r="AL95" s="171">
        <f t="shared" si="11"/>
        <v>0</v>
      </c>
      <c r="AM95" s="171">
        <f t="shared" si="11"/>
        <v>0</v>
      </c>
      <c r="AN95" s="171">
        <f t="shared" si="11"/>
        <v>0</v>
      </c>
    </row>
    <row r="96" spans="1:40" x14ac:dyDescent="0.25">
      <c r="A96" s="184" t="s">
        <v>247</v>
      </c>
      <c r="B96" s="172" t="s">
        <v>248</v>
      </c>
      <c r="J96" s="186"/>
      <c r="S96" s="188"/>
      <c r="T96" s="185">
        <v>0</v>
      </c>
      <c r="U96" s="185">
        <v>0</v>
      </c>
      <c r="V96" s="188">
        <f t="shared" si="6"/>
        <v>0</v>
      </c>
      <c r="W96" s="189"/>
      <c r="X96" s="186">
        <v>0</v>
      </c>
      <c r="Y96" s="186">
        <v>0</v>
      </c>
      <c r="Z96" s="186">
        <f t="shared" si="7"/>
        <v>0</v>
      </c>
      <c r="AB96" s="185">
        <v>0</v>
      </c>
      <c r="AC96" s="185">
        <v>0</v>
      </c>
      <c r="AD96" s="188">
        <f t="shared" si="8"/>
        <v>0</v>
      </c>
      <c r="AF96" s="186">
        <v>0</v>
      </c>
      <c r="AG96" s="186">
        <v>0</v>
      </c>
      <c r="AH96" s="186">
        <f t="shared" si="9"/>
        <v>0</v>
      </c>
      <c r="AI96" s="171">
        <f t="shared" si="10"/>
        <v>0</v>
      </c>
      <c r="AJ96" s="171">
        <f t="shared" si="10"/>
        <v>0</v>
      </c>
      <c r="AK96" s="171">
        <f t="shared" si="10"/>
        <v>0</v>
      </c>
      <c r="AL96" s="171">
        <f t="shared" si="11"/>
        <v>0</v>
      </c>
      <c r="AM96" s="171">
        <f t="shared" si="11"/>
        <v>0</v>
      </c>
      <c r="AN96" s="171">
        <f t="shared" si="11"/>
        <v>0</v>
      </c>
    </row>
    <row r="97" spans="1:40" x14ac:dyDescent="0.25">
      <c r="A97" s="184" t="s">
        <v>249</v>
      </c>
      <c r="B97" s="172">
        <v>23884</v>
      </c>
      <c r="J97" s="186"/>
      <c r="S97" s="188"/>
      <c r="T97" s="185">
        <v>0</v>
      </c>
      <c r="U97" s="185">
        <v>0</v>
      </c>
      <c r="V97" s="188">
        <f t="shared" si="6"/>
        <v>0</v>
      </c>
      <c r="W97" s="189"/>
      <c r="X97" s="186">
        <v>0</v>
      </c>
      <c r="Y97" s="186">
        <v>569.54994913920007</v>
      </c>
      <c r="Z97" s="186">
        <f t="shared" si="7"/>
        <v>569.54994913920007</v>
      </c>
      <c r="AB97" s="185">
        <v>0</v>
      </c>
      <c r="AC97" s="185">
        <v>0</v>
      </c>
      <c r="AD97" s="188">
        <f t="shared" si="8"/>
        <v>0</v>
      </c>
      <c r="AF97" s="186">
        <v>0</v>
      </c>
      <c r="AG97" s="186">
        <v>0</v>
      </c>
      <c r="AH97" s="186">
        <f t="shared" si="9"/>
        <v>0</v>
      </c>
      <c r="AI97" s="171">
        <f t="shared" si="10"/>
        <v>0</v>
      </c>
      <c r="AJ97" s="171">
        <f t="shared" si="10"/>
        <v>0</v>
      </c>
      <c r="AK97" s="171">
        <f t="shared" si="10"/>
        <v>1</v>
      </c>
      <c r="AL97" s="171">
        <f t="shared" si="11"/>
        <v>0</v>
      </c>
      <c r="AM97" s="171">
        <f t="shared" si="11"/>
        <v>0</v>
      </c>
      <c r="AN97" s="171">
        <f t="shared" si="11"/>
        <v>0</v>
      </c>
    </row>
    <row r="98" spans="1:40" hidden="1" x14ac:dyDescent="0.25">
      <c r="A98" s="184" t="s">
        <v>250</v>
      </c>
      <c r="B98" s="172">
        <v>7118690</v>
      </c>
      <c r="J98" s="186"/>
      <c r="T98" s="185">
        <v>0</v>
      </c>
      <c r="U98" s="185">
        <v>0</v>
      </c>
      <c r="V98" s="188">
        <f t="shared" si="6"/>
        <v>0</v>
      </c>
      <c r="X98" s="186">
        <v>0</v>
      </c>
      <c r="Y98" s="186">
        <v>0</v>
      </c>
      <c r="Z98" s="186">
        <f t="shared" si="7"/>
        <v>0</v>
      </c>
      <c r="AB98" s="185">
        <v>0</v>
      </c>
      <c r="AC98" s="185">
        <v>0</v>
      </c>
      <c r="AD98" s="188">
        <f t="shared" si="8"/>
        <v>0</v>
      </c>
      <c r="AF98" s="186">
        <v>0</v>
      </c>
      <c r="AG98" s="186">
        <v>0</v>
      </c>
      <c r="AH98" s="186">
        <f t="shared" si="9"/>
        <v>0</v>
      </c>
      <c r="AI98" s="171">
        <f t="shared" si="10"/>
        <v>0</v>
      </c>
      <c r="AJ98" s="171">
        <f t="shared" si="10"/>
        <v>0</v>
      </c>
      <c r="AK98" s="171">
        <f t="shared" si="10"/>
        <v>0</v>
      </c>
      <c r="AL98" s="171">
        <f t="shared" si="11"/>
        <v>0</v>
      </c>
      <c r="AM98" s="171">
        <f t="shared" si="11"/>
        <v>0</v>
      </c>
      <c r="AN98" s="171">
        <f t="shared" si="11"/>
        <v>0</v>
      </c>
    </row>
    <row r="99" spans="1:40" hidden="1" x14ac:dyDescent="0.25">
      <c r="A99" s="184" t="s">
        <v>251</v>
      </c>
      <c r="B99" s="172">
        <v>7110102</v>
      </c>
      <c r="J99" s="186"/>
      <c r="T99" s="185">
        <v>0</v>
      </c>
      <c r="U99" s="185">
        <v>0</v>
      </c>
      <c r="V99" s="188">
        <f t="shared" si="6"/>
        <v>0</v>
      </c>
      <c r="X99" s="186">
        <v>0</v>
      </c>
      <c r="Y99" s="186">
        <v>0</v>
      </c>
      <c r="Z99" s="186">
        <f t="shared" si="7"/>
        <v>0</v>
      </c>
      <c r="AB99" s="185">
        <v>0</v>
      </c>
      <c r="AC99" s="185">
        <v>0</v>
      </c>
      <c r="AD99" s="188">
        <f t="shared" si="8"/>
        <v>0</v>
      </c>
      <c r="AF99" s="186">
        <v>0</v>
      </c>
      <c r="AG99" s="186">
        <v>0</v>
      </c>
      <c r="AH99" s="186">
        <f t="shared" si="9"/>
        <v>0</v>
      </c>
      <c r="AI99" s="171">
        <f t="shared" si="10"/>
        <v>0</v>
      </c>
      <c r="AJ99" s="171">
        <f t="shared" si="10"/>
        <v>0</v>
      </c>
      <c r="AK99" s="171">
        <f t="shared" si="10"/>
        <v>0</v>
      </c>
      <c r="AL99" s="171">
        <f t="shared" si="11"/>
        <v>0</v>
      </c>
      <c r="AM99" s="171">
        <f t="shared" si="11"/>
        <v>0</v>
      </c>
      <c r="AN99" s="171">
        <f t="shared" si="11"/>
        <v>0</v>
      </c>
    </row>
    <row r="100" spans="1:40" hidden="1" x14ac:dyDescent="0.25">
      <c r="A100" s="184" t="s">
        <v>252</v>
      </c>
      <c r="B100" s="172" t="s">
        <v>253</v>
      </c>
      <c r="J100" s="186"/>
      <c r="T100" s="185">
        <v>0</v>
      </c>
      <c r="U100" s="185">
        <v>0</v>
      </c>
      <c r="V100" s="188">
        <f t="shared" ref="V100:V156" si="12">SUM(S100:U100)</f>
        <v>0</v>
      </c>
      <c r="X100" s="186">
        <v>0</v>
      </c>
      <c r="Y100" s="186">
        <v>0</v>
      </c>
      <c r="Z100" s="186">
        <f t="shared" ref="Z100:Z156" si="13">SUM(W100:Y100)</f>
        <v>0</v>
      </c>
      <c r="AB100" s="185">
        <v>0</v>
      </c>
      <c r="AC100" s="185">
        <v>0</v>
      </c>
      <c r="AD100" s="188">
        <f t="shared" ref="AD100:AD156" si="14">SUM(AA100:AC100)</f>
        <v>0</v>
      </c>
      <c r="AF100" s="186">
        <v>0</v>
      </c>
      <c r="AG100" s="186">
        <v>0</v>
      </c>
      <c r="AH100" s="186">
        <f t="shared" ref="AH100:AH156" si="15">SUM(AE100:AG100)</f>
        <v>0</v>
      </c>
      <c r="AI100" s="171">
        <f t="shared" si="10"/>
        <v>0</v>
      </c>
      <c r="AJ100" s="171">
        <f t="shared" si="10"/>
        <v>0</v>
      </c>
      <c r="AK100" s="171">
        <f t="shared" si="10"/>
        <v>0</v>
      </c>
      <c r="AL100" s="171">
        <f t="shared" si="11"/>
        <v>0</v>
      </c>
      <c r="AM100" s="171">
        <f t="shared" si="11"/>
        <v>0</v>
      </c>
      <c r="AN100" s="171">
        <f t="shared" si="11"/>
        <v>0</v>
      </c>
    </row>
    <row r="101" spans="1:40" hidden="1" x14ac:dyDescent="0.25">
      <c r="A101" s="184" t="s">
        <v>254</v>
      </c>
      <c r="B101" s="172" t="s">
        <v>255</v>
      </c>
      <c r="J101" s="186"/>
      <c r="T101" s="185">
        <v>0</v>
      </c>
      <c r="U101" s="185">
        <v>0</v>
      </c>
      <c r="V101" s="188">
        <f t="shared" si="12"/>
        <v>0</v>
      </c>
      <c r="X101" s="186">
        <v>0</v>
      </c>
      <c r="Y101" s="186">
        <v>0</v>
      </c>
      <c r="Z101" s="186">
        <f t="shared" si="13"/>
        <v>0</v>
      </c>
      <c r="AB101" s="185">
        <v>0</v>
      </c>
      <c r="AC101" s="185">
        <v>0</v>
      </c>
      <c r="AD101" s="188">
        <f t="shared" si="14"/>
        <v>0</v>
      </c>
      <c r="AF101" s="186">
        <v>0</v>
      </c>
      <c r="AG101" s="186">
        <v>0</v>
      </c>
      <c r="AH101" s="186">
        <f t="shared" si="15"/>
        <v>0</v>
      </c>
      <c r="AI101" s="171">
        <f t="shared" si="10"/>
        <v>0</v>
      </c>
      <c r="AJ101" s="171">
        <f t="shared" si="10"/>
        <v>0</v>
      </c>
      <c r="AK101" s="171">
        <f t="shared" si="10"/>
        <v>0</v>
      </c>
      <c r="AL101" s="171">
        <f t="shared" si="11"/>
        <v>0</v>
      </c>
      <c r="AM101" s="171">
        <f t="shared" si="11"/>
        <v>0</v>
      </c>
      <c r="AN101" s="171">
        <f t="shared" si="11"/>
        <v>0</v>
      </c>
    </row>
    <row r="102" spans="1:40" hidden="1" x14ac:dyDescent="0.25">
      <c r="A102" s="184" t="s">
        <v>256</v>
      </c>
      <c r="B102" s="172" t="s">
        <v>257</v>
      </c>
      <c r="J102" s="186"/>
      <c r="T102" s="185">
        <v>0</v>
      </c>
      <c r="U102" s="185">
        <v>0</v>
      </c>
      <c r="V102" s="188">
        <f t="shared" si="12"/>
        <v>0</v>
      </c>
      <c r="X102" s="186">
        <v>0</v>
      </c>
      <c r="Y102" s="186">
        <v>0</v>
      </c>
      <c r="Z102" s="186">
        <f t="shared" si="13"/>
        <v>0</v>
      </c>
      <c r="AB102" s="185">
        <v>0</v>
      </c>
      <c r="AC102" s="185">
        <v>0</v>
      </c>
      <c r="AD102" s="188">
        <f t="shared" si="14"/>
        <v>0</v>
      </c>
      <c r="AF102" s="186">
        <v>0</v>
      </c>
      <c r="AG102" s="186">
        <v>0</v>
      </c>
      <c r="AH102" s="186">
        <f t="shared" si="15"/>
        <v>0</v>
      </c>
      <c r="AI102" s="171">
        <f t="shared" si="10"/>
        <v>0</v>
      </c>
      <c r="AJ102" s="171">
        <f t="shared" si="10"/>
        <v>0</v>
      </c>
      <c r="AK102" s="171">
        <f t="shared" si="10"/>
        <v>0</v>
      </c>
      <c r="AL102" s="171">
        <f t="shared" si="11"/>
        <v>0</v>
      </c>
      <c r="AM102" s="171">
        <f t="shared" si="11"/>
        <v>0</v>
      </c>
      <c r="AN102" s="171">
        <f t="shared" si="11"/>
        <v>0</v>
      </c>
    </row>
    <row r="103" spans="1:40" hidden="1" x14ac:dyDescent="0.25">
      <c r="A103" s="184" t="s">
        <v>258</v>
      </c>
      <c r="B103" s="172">
        <v>7138134</v>
      </c>
      <c r="J103" s="186"/>
      <c r="T103" s="185">
        <v>0</v>
      </c>
      <c r="U103" s="185">
        <v>0</v>
      </c>
      <c r="V103" s="188">
        <f t="shared" si="12"/>
        <v>0</v>
      </c>
      <c r="X103" s="186">
        <v>0</v>
      </c>
      <c r="Y103" s="186">
        <v>0</v>
      </c>
      <c r="Z103" s="186">
        <f t="shared" si="13"/>
        <v>0</v>
      </c>
      <c r="AB103" s="185">
        <v>0</v>
      </c>
      <c r="AC103" s="185">
        <v>0</v>
      </c>
      <c r="AD103" s="188">
        <f t="shared" si="14"/>
        <v>0</v>
      </c>
      <c r="AF103" s="186">
        <v>0</v>
      </c>
      <c r="AG103" s="186">
        <v>0</v>
      </c>
      <c r="AH103" s="186">
        <f t="shared" si="15"/>
        <v>0</v>
      </c>
      <c r="AI103" s="171">
        <f t="shared" si="10"/>
        <v>0</v>
      </c>
      <c r="AJ103" s="171">
        <f t="shared" si="10"/>
        <v>0</v>
      </c>
      <c r="AK103" s="171">
        <f t="shared" si="10"/>
        <v>0</v>
      </c>
      <c r="AL103" s="171">
        <f t="shared" si="11"/>
        <v>0</v>
      </c>
      <c r="AM103" s="171">
        <f t="shared" si="11"/>
        <v>0</v>
      </c>
      <c r="AN103" s="171">
        <f t="shared" si="11"/>
        <v>0</v>
      </c>
    </row>
    <row r="104" spans="1:40" hidden="1" x14ac:dyDescent="0.25">
      <c r="A104" s="184" t="s">
        <v>259</v>
      </c>
      <c r="B104" s="172">
        <v>6013464</v>
      </c>
      <c r="J104" s="186"/>
      <c r="T104" s="185">
        <v>0</v>
      </c>
      <c r="U104" s="185">
        <v>0</v>
      </c>
      <c r="V104" s="188">
        <f t="shared" si="12"/>
        <v>0</v>
      </c>
      <c r="X104" s="186">
        <v>0</v>
      </c>
      <c r="Y104" s="186">
        <v>0</v>
      </c>
      <c r="Z104" s="186">
        <f t="shared" si="13"/>
        <v>0</v>
      </c>
      <c r="AB104" s="185">
        <v>0</v>
      </c>
      <c r="AC104" s="185">
        <v>0</v>
      </c>
      <c r="AD104" s="188">
        <f t="shared" si="14"/>
        <v>0</v>
      </c>
      <c r="AF104" s="186">
        <v>0</v>
      </c>
      <c r="AG104" s="186">
        <v>0</v>
      </c>
      <c r="AH104" s="186">
        <f t="shared" si="15"/>
        <v>0</v>
      </c>
      <c r="AI104" s="171">
        <f t="shared" si="10"/>
        <v>0</v>
      </c>
      <c r="AJ104" s="171">
        <f t="shared" si="10"/>
        <v>0</v>
      </c>
      <c r="AK104" s="171">
        <f t="shared" si="10"/>
        <v>0</v>
      </c>
      <c r="AL104" s="171">
        <f t="shared" si="11"/>
        <v>0</v>
      </c>
      <c r="AM104" s="171">
        <f t="shared" si="11"/>
        <v>0</v>
      </c>
      <c r="AN104" s="171">
        <f t="shared" si="11"/>
        <v>0</v>
      </c>
    </row>
    <row r="105" spans="1:40" hidden="1" x14ac:dyDescent="0.25">
      <c r="A105" s="184" t="s">
        <v>260</v>
      </c>
      <c r="B105" s="172" t="s">
        <v>261</v>
      </c>
      <c r="J105" s="186"/>
      <c r="T105" s="185">
        <v>0</v>
      </c>
      <c r="U105" s="185">
        <v>0</v>
      </c>
      <c r="V105" s="188">
        <f t="shared" si="12"/>
        <v>0</v>
      </c>
      <c r="X105" s="186">
        <v>0</v>
      </c>
      <c r="Y105" s="186">
        <v>0</v>
      </c>
      <c r="Z105" s="186">
        <f t="shared" si="13"/>
        <v>0</v>
      </c>
      <c r="AB105" s="185">
        <v>0</v>
      </c>
      <c r="AC105" s="185">
        <v>0</v>
      </c>
      <c r="AD105" s="188">
        <f t="shared" si="14"/>
        <v>0</v>
      </c>
      <c r="AF105" s="186">
        <v>0</v>
      </c>
      <c r="AG105" s="186">
        <v>0</v>
      </c>
      <c r="AH105" s="186">
        <f t="shared" si="15"/>
        <v>0</v>
      </c>
      <c r="AI105" s="171">
        <f t="shared" si="10"/>
        <v>0</v>
      </c>
      <c r="AJ105" s="171">
        <f t="shared" si="10"/>
        <v>0</v>
      </c>
      <c r="AK105" s="171">
        <f t="shared" si="10"/>
        <v>0</v>
      </c>
      <c r="AL105" s="171">
        <f t="shared" si="11"/>
        <v>0</v>
      </c>
      <c r="AM105" s="171">
        <f t="shared" si="11"/>
        <v>0</v>
      </c>
      <c r="AN105" s="171">
        <f t="shared" si="11"/>
        <v>0</v>
      </c>
    </row>
    <row r="106" spans="1:40" hidden="1" x14ac:dyDescent="0.25">
      <c r="A106" s="184" t="s">
        <v>262</v>
      </c>
      <c r="B106" s="172">
        <v>7115645</v>
      </c>
      <c r="J106" s="186"/>
      <c r="T106" s="185">
        <v>0</v>
      </c>
      <c r="U106" s="185">
        <v>0</v>
      </c>
      <c r="V106" s="188">
        <f t="shared" si="12"/>
        <v>0</v>
      </c>
      <c r="X106" s="186">
        <v>0</v>
      </c>
      <c r="Y106" s="186">
        <v>0</v>
      </c>
      <c r="Z106" s="186">
        <f t="shared" si="13"/>
        <v>0</v>
      </c>
      <c r="AB106" s="185">
        <v>0</v>
      </c>
      <c r="AC106" s="185">
        <v>0</v>
      </c>
      <c r="AD106" s="188">
        <f t="shared" si="14"/>
        <v>0</v>
      </c>
      <c r="AF106" s="186">
        <v>0</v>
      </c>
      <c r="AG106" s="186">
        <v>0</v>
      </c>
      <c r="AH106" s="186">
        <f t="shared" si="15"/>
        <v>0</v>
      </c>
      <c r="AI106" s="171">
        <f t="shared" si="10"/>
        <v>0</v>
      </c>
      <c r="AJ106" s="171">
        <f t="shared" si="10"/>
        <v>0</v>
      </c>
      <c r="AK106" s="171">
        <f t="shared" si="10"/>
        <v>0</v>
      </c>
      <c r="AL106" s="171">
        <f t="shared" si="11"/>
        <v>0</v>
      </c>
      <c r="AM106" s="171">
        <f t="shared" si="11"/>
        <v>0</v>
      </c>
      <c r="AN106" s="171">
        <f t="shared" si="11"/>
        <v>0</v>
      </c>
    </row>
    <row r="107" spans="1:40" hidden="1" x14ac:dyDescent="0.25">
      <c r="A107" s="184" t="s">
        <v>263</v>
      </c>
      <c r="B107" s="172">
        <v>7133280</v>
      </c>
      <c r="J107" s="186"/>
      <c r="T107" s="185">
        <v>0</v>
      </c>
      <c r="U107" s="185">
        <v>0</v>
      </c>
      <c r="V107" s="188">
        <f t="shared" si="12"/>
        <v>0</v>
      </c>
      <c r="X107" s="186">
        <v>0</v>
      </c>
      <c r="Y107" s="186">
        <v>0</v>
      </c>
      <c r="Z107" s="186">
        <f t="shared" si="13"/>
        <v>0</v>
      </c>
      <c r="AB107" s="185">
        <v>0</v>
      </c>
      <c r="AC107" s="185">
        <v>0</v>
      </c>
      <c r="AD107" s="188">
        <f t="shared" si="14"/>
        <v>0</v>
      </c>
      <c r="AF107" s="186">
        <v>0</v>
      </c>
      <c r="AG107" s="186">
        <v>0</v>
      </c>
      <c r="AH107" s="186">
        <f t="shared" si="15"/>
        <v>0</v>
      </c>
      <c r="AI107" s="171">
        <f t="shared" si="10"/>
        <v>0</v>
      </c>
      <c r="AJ107" s="171">
        <f t="shared" si="10"/>
        <v>0</v>
      </c>
      <c r="AK107" s="171">
        <f t="shared" si="10"/>
        <v>0</v>
      </c>
      <c r="AL107" s="171">
        <f t="shared" si="11"/>
        <v>0</v>
      </c>
      <c r="AM107" s="171">
        <f t="shared" si="11"/>
        <v>0</v>
      </c>
      <c r="AN107" s="171">
        <f t="shared" si="11"/>
        <v>0</v>
      </c>
    </row>
    <row r="108" spans="1:40" hidden="1" x14ac:dyDescent="0.25">
      <c r="A108" s="184" t="s">
        <v>264</v>
      </c>
      <c r="B108" s="172">
        <v>7133773</v>
      </c>
      <c r="J108" s="186"/>
      <c r="T108" s="185">
        <v>0</v>
      </c>
      <c r="U108" s="185">
        <v>0</v>
      </c>
      <c r="V108" s="188">
        <f t="shared" si="12"/>
        <v>0</v>
      </c>
      <c r="X108" s="186">
        <v>0</v>
      </c>
      <c r="Y108" s="186">
        <v>0</v>
      </c>
      <c r="Z108" s="186">
        <f t="shared" si="13"/>
        <v>0</v>
      </c>
      <c r="AB108" s="185">
        <v>0</v>
      </c>
      <c r="AC108" s="185">
        <v>0</v>
      </c>
      <c r="AD108" s="188">
        <f t="shared" si="14"/>
        <v>0</v>
      </c>
      <c r="AF108" s="186">
        <v>0</v>
      </c>
      <c r="AG108" s="186">
        <v>0</v>
      </c>
      <c r="AH108" s="186">
        <f t="shared" si="15"/>
        <v>0</v>
      </c>
      <c r="AI108" s="171">
        <f t="shared" si="10"/>
        <v>0</v>
      </c>
      <c r="AJ108" s="171">
        <f t="shared" si="10"/>
        <v>0</v>
      </c>
      <c r="AK108" s="171">
        <f t="shared" si="10"/>
        <v>0</v>
      </c>
      <c r="AL108" s="171">
        <f t="shared" si="11"/>
        <v>0</v>
      </c>
      <c r="AM108" s="171">
        <f t="shared" si="11"/>
        <v>0</v>
      </c>
      <c r="AN108" s="171">
        <f t="shared" si="11"/>
        <v>0</v>
      </c>
    </row>
    <row r="109" spans="1:40" hidden="1" x14ac:dyDescent="0.25">
      <c r="A109" s="184" t="s">
        <v>265</v>
      </c>
      <c r="B109" s="172">
        <v>6010250</v>
      </c>
      <c r="J109" s="186"/>
      <c r="T109" s="185">
        <v>0</v>
      </c>
      <c r="U109" s="185">
        <v>0</v>
      </c>
      <c r="V109" s="188">
        <f t="shared" si="12"/>
        <v>0</v>
      </c>
      <c r="X109" s="186">
        <v>0</v>
      </c>
      <c r="Y109" s="186">
        <v>0</v>
      </c>
      <c r="Z109" s="186">
        <f t="shared" si="13"/>
        <v>0</v>
      </c>
      <c r="AB109" s="185">
        <v>0</v>
      </c>
      <c r="AC109" s="185">
        <v>0</v>
      </c>
      <c r="AD109" s="188">
        <f t="shared" si="14"/>
        <v>0</v>
      </c>
      <c r="AF109" s="186">
        <v>0</v>
      </c>
      <c r="AG109" s="186">
        <v>0</v>
      </c>
      <c r="AH109" s="186">
        <f t="shared" si="15"/>
        <v>0</v>
      </c>
      <c r="AI109" s="171">
        <f t="shared" si="10"/>
        <v>0</v>
      </c>
      <c r="AJ109" s="171">
        <f t="shared" si="10"/>
        <v>0</v>
      </c>
      <c r="AK109" s="171">
        <f t="shared" si="10"/>
        <v>0</v>
      </c>
      <c r="AL109" s="171">
        <f t="shared" si="11"/>
        <v>0</v>
      </c>
      <c r="AM109" s="171">
        <f t="shared" si="11"/>
        <v>0</v>
      </c>
      <c r="AN109" s="171">
        <f t="shared" si="11"/>
        <v>0</v>
      </c>
    </row>
    <row r="110" spans="1:40" hidden="1" x14ac:dyDescent="0.25">
      <c r="A110" s="184" t="s">
        <v>266</v>
      </c>
      <c r="B110" s="172">
        <v>501</v>
      </c>
      <c r="J110" s="186"/>
      <c r="T110" s="185">
        <v>0</v>
      </c>
      <c r="U110" s="185">
        <v>0</v>
      </c>
      <c r="V110" s="188">
        <f t="shared" si="12"/>
        <v>0</v>
      </c>
      <c r="X110" s="186">
        <v>0</v>
      </c>
      <c r="Y110" s="186">
        <v>0</v>
      </c>
      <c r="Z110" s="186">
        <f t="shared" si="13"/>
        <v>0</v>
      </c>
      <c r="AB110" s="185">
        <v>0</v>
      </c>
      <c r="AC110" s="185">
        <v>0</v>
      </c>
      <c r="AD110" s="188">
        <f t="shared" si="14"/>
        <v>0</v>
      </c>
      <c r="AF110" s="186">
        <v>0</v>
      </c>
      <c r="AG110" s="186">
        <v>0</v>
      </c>
      <c r="AH110" s="186">
        <f t="shared" si="15"/>
        <v>0</v>
      </c>
      <c r="AI110" s="171">
        <f t="shared" si="10"/>
        <v>0</v>
      </c>
      <c r="AJ110" s="171">
        <f t="shared" si="10"/>
        <v>0</v>
      </c>
      <c r="AK110" s="171">
        <f t="shared" si="10"/>
        <v>0</v>
      </c>
      <c r="AL110" s="171">
        <f t="shared" si="11"/>
        <v>0</v>
      </c>
      <c r="AM110" s="171">
        <f t="shared" si="11"/>
        <v>0</v>
      </c>
      <c r="AN110" s="171">
        <f t="shared" si="11"/>
        <v>0</v>
      </c>
    </row>
    <row r="111" spans="1:40" x14ac:dyDescent="0.25">
      <c r="A111" s="184" t="s">
        <v>267</v>
      </c>
      <c r="B111" s="172">
        <v>20877</v>
      </c>
      <c r="J111" s="186"/>
      <c r="S111" s="188"/>
      <c r="T111" s="185">
        <v>0</v>
      </c>
      <c r="U111" s="185">
        <v>0</v>
      </c>
      <c r="V111" s="188">
        <f t="shared" si="12"/>
        <v>0</v>
      </c>
      <c r="W111" s="189">
        <v>383.52028160699996</v>
      </c>
      <c r="X111" s="186">
        <v>0</v>
      </c>
      <c r="Y111" s="186">
        <v>0</v>
      </c>
      <c r="Z111" s="186">
        <f t="shared" si="13"/>
        <v>383.52028160699996</v>
      </c>
      <c r="AB111" s="185">
        <v>0</v>
      </c>
      <c r="AC111" s="185">
        <v>0</v>
      </c>
      <c r="AD111" s="188">
        <f t="shared" si="14"/>
        <v>0</v>
      </c>
      <c r="AF111" s="186">
        <v>0</v>
      </c>
      <c r="AG111" s="186">
        <v>0</v>
      </c>
      <c r="AH111" s="186">
        <f t="shared" si="15"/>
        <v>0</v>
      </c>
      <c r="AI111" s="171">
        <f t="shared" si="10"/>
        <v>1</v>
      </c>
      <c r="AJ111" s="171">
        <f t="shared" si="10"/>
        <v>0</v>
      </c>
      <c r="AK111" s="171">
        <f t="shared" si="10"/>
        <v>0</v>
      </c>
      <c r="AL111" s="171">
        <f t="shared" si="11"/>
        <v>0</v>
      </c>
      <c r="AM111" s="171">
        <f t="shared" si="11"/>
        <v>0</v>
      </c>
      <c r="AN111" s="171">
        <f t="shared" si="11"/>
        <v>0</v>
      </c>
    </row>
    <row r="112" spans="1:40" x14ac:dyDescent="0.25">
      <c r="A112" s="184" t="s">
        <v>268</v>
      </c>
      <c r="B112" s="172">
        <v>20890</v>
      </c>
      <c r="J112" s="186"/>
      <c r="S112" s="188"/>
      <c r="T112" s="185">
        <v>0</v>
      </c>
      <c r="U112" s="185">
        <v>0</v>
      </c>
      <c r="V112" s="188">
        <f t="shared" si="12"/>
        <v>0</v>
      </c>
      <c r="W112" s="189">
        <v>9659.7872832523099</v>
      </c>
      <c r="X112" s="186">
        <v>0</v>
      </c>
      <c r="Y112" s="186">
        <v>0</v>
      </c>
      <c r="Z112" s="186">
        <f t="shared" si="13"/>
        <v>9659.7872832523099</v>
      </c>
      <c r="AB112" s="185">
        <v>0</v>
      </c>
      <c r="AC112" s="185">
        <v>0</v>
      </c>
      <c r="AD112" s="188">
        <f t="shared" si="14"/>
        <v>0</v>
      </c>
      <c r="AF112" s="186">
        <v>0</v>
      </c>
      <c r="AG112" s="186">
        <v>0</v>
      </c>
      <c r="AH112" s="186">
        <f t="shared" si="15"/>
        <v>0</v>
      </c>
      <c r="AI112" s="171">
        <f t="shared" si="10"/>
        <v>1</v>
      </c>
      <c r="AJ112" s="171">
        <f t="shared" si="10"/>
        <v>0</v>
      </c>
      <c r="AK112" s="171">
        <f t="shared" si="10"/>
        <v>0</v>
      </c>
      <c r="AL112" s="171">
        <f t="shared" si="11"/>
        <v>0</v>
      </c>
      <c r="AM112" s="171">
        <f t="shared" si="11"/>
        <v>0</v>
      </c>
      <c r="AN112" s="171">
        <f t="shared" si="11"/>
        <v>0</v>
      </c>
    </row>
    <row r="113" spans="1:40" s="186" customFormat="1" hidden="1" x14ac:dyDescent="0.25">
      <c r="A113" s="184" t="s">
        <v>269</v>
      </c>
      <c r="B113" s="172" t="s">
        <v>270</v>
      </c>
      <c r="C113" s="185"/>
      <c r="D113" s="185"/>
      <c r="E113" s="185"/>
      <c r="F113" s="185"/>
      <c r="J113" s="187"/>
      <c r="K113" s="185"/>
      <c r="L113" s="185"/>
      <c r="M113" s="185"/>
      <c r="N113" s="185"/>
      <c r="O113" s="187"/>
      <c r="P113" s="187"/>
      <c r="Q113" s="187"/>
      <c r="R113" s="187"/>
      <c r="S113" s="185"/>
      <c r="T113" s="185">
        <v>0</v>
      </c>
      <c r="U113" s="185">
        <v>0</v>
      </c>
      <c r="V113" s="188">
        <f t="shared" si="12"/>
        <v>0</v>
      </c>
      <c r="X113" s="186">
        <v>0</v>
      </c>
      <c r="Y113" s="186">
        <v>0</v>
      </c>
      <c r="Z113" s="186">
        <f t="shared" si="13"/>
        <v>0</v>
      </c>
      <c r="AA113" s="185"/>
      <c r="AB113" s="185">
        <v>0</v>
      </c>
      <c r="AC113" s="185">
        <v>0</v>
      </c>
      <c r="AD113" s="188">
        <f t="shared" si="14"/>
        <v>0</v>
      </c>
      <c r="AF113" s="186">
        <v>0</v>
      </c>
      <c r="AG113" s="186">
        <v>0</v>
      </c>
      <c r="AH113" s="186">
        <f t="shared" si="15"/>
        <v>0</v>
      </c>
      <c r="AI113" s="171">
        <f t="shared" si="10"/>
        <v>0</v>
      </c>
      <c r="AJ113" s="171">
        <f t="shared" si="10"/>
        <v>0</v>
      </c>
      <c r="AK113" s="171">
        <f t="shared" si="10"/>
        <v>0</v>
      </c>
      <c r="AL113" s="171">
        <f t="shared" si="11"/>
        <v>0</v>
      </c>
      <c r="AM113" s="171">
        <f t="shared" si="11"/>
        <v>0</v>
      </c>
      <c r="AN113" s="171">
        <f t="shared" si="11"/>
        <v>0</v>
      </c>
    </row>
    <row r="114" spans="1:40" s="186" customFormat="1" hidden="1" x14ac:dyDescent="0.25">
      <c r="A114" s="184" t="s">
        <v>271</v>
      </c>
      <c r="B114" s="172" t="s">
        <v>272</v>
      </c>
      <c r="C114" s="185"/>
      <c r="D114" s="185"/>
      <c r="E114" s="185"/>
      <c r="F114" s="185"/>
      <c r="J114" s="187"/>
      <c r="K114" s="185"/>
      <c r="L114" s="185"/>
      <c r="M114" s="185"/>
      <c r="N114" s="185"/>
      <c r="O114" s="187"/>
      <c r="P114" s="187"/>
      <c r="Q114" s="187"/>
      <c r="R114" s="187"/>
      <c r="S114" s="185"/>
      <c r="T114" s="185">
        <v>0</v>
      </c>
      <c r="U114" s="185">
        <v>0</v>
      </c>
      <c r="V114" s="188">
        <f t="shared" si="12"/>
        <v>0</v>
      </c>
      <c r="X114" s="186">
        <v>0</v>
      </c>
      <c r="Y114" s="186">
        <v>0</v>
      </c>
      <c r="Z114" s="186">
        <f t="shared" si="13"/>
        <v>0</v>
      </c>
      <c r="AA114" s="185"/>
      <c r="AB114" s="185">
        <v>0</v>
      </c>
      <c r="AC114" s="185">
        <v>0</v>
      </c>
      <c r="AD114" s="188">
        <f t="shared" si="14"/>
        <v>0</v>
      </c>
      <c r="AF114" s="186">
        <v>0</v>
      </c>
      <c r="AG114" s="186">
        <v>0</v>
      </c>
      <c r="AH114" s="186">
        <f t="shared" si="15"/>
        <v>0</v>
      </c>
      <c r="AI114" s="171">
        <f t="shared" si="10"/>
        <v>0</v>
      </c>
      <c r="AJ114" s="171">
        <f t="shared" si="10"/>
        <v>0</v>
      </c>
      <c r="AK114" s="171">
        <f t="shared" si="10"/>
        <v>0</v>
      </c>
      <c r="AL114" s="171">
        <f t="shared" si="11"/>
        <v>0</v>
      </c>
      <c r="AM114" s="171">
        <f t="shared" si="11"/>
        <v>0</v>
      </c>
      <c r="AN114" s="171">
        <f t="shared" si="11"/>
        <v>0</v>
      </c>
    </row>
    <row r="115" spans="1:40" s="186" customFormat="1" hidden="1" x14ac:dyDescent="0.25">
      <c r="A115" s="184" t="s">
        <v>273</v>
      </c>
      <c r="B115" s="172">
        <v>7110105</v>
      </c>
      <c r="C115" s="185"/>
      <c r="D115" s="185"/>
      <c r="E115" s="185"/>
      <c r="F115" s="185"/>
      <c r="J115" s="187"/>
      <c r="K115" s="185"/>
      <c r="L115" s="185"/>
      <c r="M115" s="185"/>
      <c r="N115" s="185"/>
      <c r="O115" s="187"/>
      <c r="P115" s="187"/>
      <c r="Q115" s="187"/>
      <c r="R115" s="187"/>
      <c r="S115" s="185"/>
      <c r="T115" s="185">
        <v>0</v>
      </c>
      <c r="U115" s="185">
        <v>0</v>
      </c>
      <c r="V115" s="188">
        <f t="shared" si="12"/>
        <v>0</v>
      </c>
      <c r="X115" s="186">
        <v>0</v>
      </c>
      <c r="Y115" s="186">
        <v>0</v>
      </c>
      <c r="Z115" s="186">
        <f t="shared" si="13"/>
        <v>0</v>
      </c>
      <c r="AA115" s="185"/>
      <c r="AB115" s="185">
        <v>0</v>
      </c>
      <c r="AC115" s="185">
        <v>0</v>
      </c>
      <c r="AD115" s="188">
        <f t="shared" si="14"/>
        <v>0</v>
      </c>
      <c r="AF115" s="186">
        <v>0</v>
      </c>
      <c r="AG115" s="186">
        <v>0</v>
      </c>
      <c r="AH115" s="186">
        <f t="shared" si="15"/>
        <v>0</v>
      </c>
      <c r="AI115" s="171">
        <f t="shared" si="10"/>
        <v>0</v>
      </c>
      <c r="AJ115" s="171">
        <f t="shared" si="10"/>
        <v>0</v>
      </c>
      <c r="AK115" s="171">
        <f t="shared" si="10"/>
        <v>0</v>
      </c>
      <c r="AL115" s="171">
        <f t="shared" si="11"/>
        <v>0</v>
      </c>
      <c r="AM115" s="171">
        <f t="shared" si="11"/>
        <v>0</v>
      </c>
      <c r="AN115" s="171">
        <f t="shared" si="11"/>
        <v>0</v>
      </c>
    </row>
    <row r="116" spans="1:40" s="186" customFormat="1" hidden="1" x14ac:dyDescent="0.25">
      <c r="A116" s="184" t="s">
        <v>274</v>
      </c>
      <c r="B116" s="172" t="s">
        <v>275</v>
      </c>
      <c r="C116" s="185"/>
      <c r="D116" s="185"/>
      <c r="E116" s="185"/>
      <c r="F116" s="185"/>
      <c r="J116" s="187"/>
      <c r="K116" s="185"/>
      <c r="L116" s="185"/>
      <c r="M116" s="185"/>
      <c r="N116" s="185"/>
      <c r="O116" s="187"/>
      <c r="P116" s="187"/>
      <c r="Q116" s="187"/>
      <c r="R116" s="187"/>
      <c r="S116" s="185"/>
      <c r="T116" s="185">
        <v>0</v>
      </c>
      <c r="U116" s="185">
        <v>0</v>
      </c>
      <c r="V116" s="188">
        <f t="shared" si="12"/>
        <v>0</v>
      </c>
      <c r="X116" s="186">
        <v>0</v>
      </c>
      <c r="Y116" s="186">
        <v>0</v>
      </c>
      <c r="Z116" s="186">
        <f t="shared" si="13"/>
        <v>0</v>
      </c>
      <c r="AA116" s="185"/>
      <c r="AB116" s="185">
        <v>0</v>
      </c>
      <c r="AC116" s="185">
        <v>0</v>
      </c>
      <c r="AD116" s="188">
        <f t="shared" si="14"/>
        <v>0</v>
      </c>
      <c r="AF116" s="186">
        <v>0</v>
      </c>
      <c r="AG116" s="186">
        <v>0</v>
      </c>
      <c r="AH116" s="186">
        <f t="shared" si="15"/>
        <v>0</v>
      </c>
      <c r="AI116" s="171">
        <f t="shared" si="10"/>
        <v>0</v>
      </c>
      <c r="AJ116" s="171">
        <f t="shared" si="10"/>
        <v>0</v>
      </c>
      <c r="AK116" s="171">
        <f t="shared" si="10"/>
        <v>0</v>
      </c>
      <c r="AL116" s="171">
        <f t="shared" si="11"/>
        <v>0</v>
      </c>
      <c r="AM116" s="171">
        <f t="shared" si="11"/>
        <v>0</v>
      </c>
      <c r="AN116" s="171">
        <f t="shared" si="11"/>
        <v>0</v>
      </c>
    </row>
    <row r="117" spans="1:40" s="186" customFormat="1" hidden="1" x14ac:dyDescent="0.25">
      <c r="A117" s="184" t="s">
        <v>276</v>
      </c>
      <c r="B117" s="172" t="s">
        <v>277</v>
      </c>
      <c r="C117" s="185"/>
      <c r="D117" s="185"/>
      <c r="E117" s="185"/>
      <c r="F117" s="185"/>
      <c r="J117" s="187"/>
      <c r="K117" s="185"/>
      <c r="L117" s="185"/>
      <c r="M117" s="185"/>
      <c r="N117" s="185"/>
      <c r="O117" s="187"/>
      <c r="P117" s="187"/>
      <c r="Q117" s="187"/>
      <c r="R117" s="187"/>
      <c r="S117" s="185"/>
      <c r="T117" s="185">
        <v>0</v>
      </c>
      <c r="U117" s="185">
        <v>0</v>
      </c>
      <c r="V117" s="188">
        <f t="shared" si="12"/>
        <v>0</v>
      </c>
      <c r="X117" s="186">
        <v>0</v>
      </c>
      <c r="Y117" s="186">
        <v>0</v>
      </c>
      <c r="Z117" s="186">
        <f t="shared" si="13"/>
        <v>0</v>
      </c>
      <c r="AA117" s="185"/>
      <c r="AB117" s="185">
        <v>0</v>
      </c>
      <c r="AC117" s="185">
        <v>0</v>
      </c>
      <c r="AD117" s="188">
        <f t="shared" si="14"/>
        <v>0</v>
      </c>
      <c r="AF117" s="186">
        <v>0</v>
      </c>
      <c r="AG117" s="186">
        <v>0</v>
      </c>
      <c r="AH117" s="186">
        <f t="shared" si="15"/>
        <v>0</v>
      </c>
      <c r="AI117" s="171">
        <f t="shared" si="10"/>
        <v>0</v>
      </c>
      <c r="AJ117" s="171">
        <f t="shared" si="10"/>
        <v>0</v>
      </c>
      <c r="AK117" s="171">
        <f t="shared" si="10"/>
        <v>0</v>
      </c>
      <c r="AL117" s="171">
        <f t="shared" si="11"/>
        <v>0</v>
      </c>
      <c r="AM117" s="171">
        <f t="shared" si="11"/>
        <v>0</v>
      </c>
      <c r="AN117" s="171">
        <f t="shared" si="11"/>
        <v>0</v>
      </c>
    </row>
    <row r="118" spans="1:40" s="186" customFormat="1" hidden="1" x14ac:dyDescent="0.25">
      <c r="A118" s="184" t="s">
        <v>278</v>
      </c>
      <c r="B118" s="172" t="s">
        <v>279</v>
      </c>
      <c r="C118" s="185"/>
      <c r="D118" s="185"/>
      <c r="E118" s="185"/>
      <c r="F118" s="185"/>
      <c r="J118" s="187"/>
      <c r="K118" s="185"/>
      <c r="L118" s="185"/>
      <c r="M118" s="185"/>
      <c r="N118" s="185"/>
      <c r="O118" s="187"/>
      <c r="P118" s="187"/>
      <c r="Q118" s="187"/>
      <c r="R118" s="187"/>
      <c r="S118" s="185"/>
      <c r="T118" s="185">
        <v>0</v>
      </c>
      <c r="U118" s="185">
        <v>0</v>
      </c>
      <c r="V118" s="188">
        <f t="shared" si="12"/>
        <v>0</v>
      </c>
      <c r="X118" s="186">
        <v>0</v>
      </c>
      <c r="Y118" s="186">
        <v>0</v>
      </c>
      <c r="Z118" s="186">
        <f t="shared" si="13"/>
        <v>0</v>
      </c>
      <c r="AA118" s="185"/>
      <c r="AB118" s="185">
        <v>0</v>
      </c>
      <c r="AC118" s="185">
        <v>0</v>
      </c>
      <c r="AD118" s="188">
        <f t="shared" si="14"/>
        <v>0</v>
      </c>
      <c r="AF118" s="186">
        <v>0</v>
      </c>
      <c r="AG118" s="186">
        <v>0</v>
      </c>
      <c r="AH118" s="186">
        <f t="shared" si="15"/>
        <v>0</v>
      </c>
      <c r="AI118" s="171">
        <f t="shared" si="10"/>
        <v>0</v>
      </c>
      <c r="AJ118" s="171">
        <f t="shared" si="10"/>
        <v>0</v>
      </c>
      <c r="AK118" s="171">
        <f t="shared" si="10"/>
        <v>0</v>
      </c>
      <c r="AL118" s="171">
        <f t="shared" si="11"/>
        <v>0</v>
      </c>
      <c r="AM118" s="171">
        <f t="shared" si="11"/>
        <v>0</v>
      </c>
      <c r="AN118" s="171">
        <f t="shared" si="11"/>
        <v>0</v>
      </c>
    </row>
    <row r="119" spans="1:40" s="186" customFormat="1" hidden="1" x14ac:dyDescent="0.25">
      <c r="A119" s="184" t="s">
        <v>280</v>
      </c>
      <c r="B119" s="172">
        <v>7129048</v>
      </c>
      <c r="C119" s="185"/>
      <c r="D119" s="185"/>
      <c r="E119" s="185"/>
      <c r="F119" s="185"/>
      <c r="J119" s="187"/>
      <c r="K119" s="185"/>
      <c r="L119" s="185"/>
      <c r="M119" s="185"/>
      <c r="N119" s="185"/>
      <c r="O119" s="187"/>
      <c r="P119" s="187"/>
      <c r="Q119" s="187"/>
      <c r="R119" s="187"/>
      <c r="S119" s="185"/>
      <c r="T119" s="185">
        <v>0</v>
      </c>
      <c r="U119" s="185">
        <v>0</v>
      </c>
      <c r="V119" s="188">
        <f t="shared" si="12"/>
        <v>0</v>
      </c>
      <c r="X119" s="186">
        <v>0</v>
      </c>
      <c r="Y119" s="186">
        <v>0</v>
      </c>
      <c r="Z119" s="186">
        <f t="shared" si="13"/>
        <v>0</v>
      </c>
      <c r="AA119" s="185"/>
      <c r="AB119" s="185">
        <v>0</v>
      </c>
      <c r="AC119" s="185">
        <v>0</v>
      </c>
      <c r="AD119" s="188">
        <f t="shared" si="14"/>
        <v>0</v>
      </c>
      <c r="AF119" s="186">
        <v>0</v>
      </c>
      <c r="AG119" s="186">
        <v>0</v>
      </c>
      <c r="AH119" s="186">
        <f t="shared" si="15"/>
        <v>0</v>
      </c>
      <c r="AI119" s="171">
        <f t="shared" si="10"/>
        <v>0</v>
      </c>
      <c r="AJ119" s="171">
        <f t="shared" si="10"/>
        <v>0</v>
      </c>
      <c r="AK119" s="171">
        <f t="shared" si="10"/>
        <v>0</v>
      </c>
      <c r="AL119" s="171">
        <f t="shared" si="11"/>
        <v>0</v>
      </c>
      <c r="AM119" s="171">
        <f t="shared" si="11"/>
        <v>0</v>
      </c>
      <c r="AN119" s="171">
        <f t="shared" si="11"/>
        <v>0</v>
      </c>
    </row>
    <row r="120" spans="1:40" s="186" customFormat="1" hidden="1" x14ac:dyDescent="0.25">
      <c r="A120" s="184" t="s">
        <v>281</v>
      </c>
      <c r="B120" s="172" t="s">
        <v>282</v>
      </c>
      <c r="C120" s="185"/>
      <c r="D120" s="185"/>
      <c r="E120" s="185"/>
      <c r="F120" s="185"/>
      <c r="J120" s="187"/>
      <c r="K120" s="185"/>
      <c r="L120" s="185"/>
      <c r="M120" s="185"/>
      <c r="N120" s="185"/>
      <c r="O120" s="187"/>
      <c r="P120" s="187"/>
      <c r="Q120" s="187"/>
      <c r="R120" s="187"/>
      <c r="S120" s="185"/>
      <c r="T120" s="185">
        <v>0</v>
      </c>
      <c r="U120" s="185">
        <v>0</v>
      </c>
      <c r="V120" s="188">
        <f t="shared" si="12"/>
        <v>0</v>
      </c>
      <c r="X120" s="186">
        <v>0</v>
      </c>
      <c r="Y120" s="186">
        <v>0</v>
      </c>
      <c r="Z120" s="186">
        <f t="shared" si="13"/>
        <v>0</v>
      </c>
      <c r="AA120" s="185"/>
      <c r="AB120" s="185">
        <v>0</v>
      </c>
      <c r="AC120" s="185">
        <v>0</v>
      </c>
      <c r="AD120" s="188">
        <f t="shared" si="14"/>
        <v>0</v>
      </c>
      <c r="AF120" s="186">
        <v>0</v>
      </c>
      <c r="AG120" s="186">
        <v>0</v>
      </c>
      <c r="AH120" s="186">
        <f t="shared" si="15"/>
        <v>0</v>
      </c>
      <c r="AI120" s="171">
        <f t="shared" si="10"/>
        <v>0</v>
      </c>
      <c r="AJ120" s="171">
        <f t="shared" si="10"/>
        <v>0</v>
      </c>
      <c r="AK120" s="171">
        <f t="shared" si="10"/>
        <v>0</v>
      </c>
      <c r="AL120" s="171">
        <f t="shared" si="11"/>
        <v>0</v>
      </c>
      <c r="AM120" s="171">
        <f t="shared" si="11"/>
        <v>0</v>
      </c>
      <c r="AN120" s="171">
        <f t="shared" si="11"/>
        <v>0</v>
      </c>
    </row>
    <row r="121" spans="1:40" s="186" customFormat="1" hidden="1" x14ac:dyDescent="0.25">
      <c r="A121" s="184" t="s">
        <v>283</v>
      </c>
      <c r="B121" s="172" t="s">
        <v>284</v>
      </c>
      <c r="C121" s="185"/>
      <c r="D121" s="185"/>
      <c r="E121" s="185"/>
      <c r="F121" s="185"/>
      <c r="J121" s="187"/>
      <c r="K121" s="185"/>
      <c r="L121" s="185"/>
      <c r="M121" s="185"/>
      <c r="N121" s="185"/>
      <c r="O121" s="187"/>
      <c r="P121" s="187"/>
      <c r="Q121" s="187"/>
      <c r="R121" s="187"/>
      <c r="S121" s="185"/>
      <c r="T121" s="185">
        <v>0</v>
      </c>
      <c r="U121" s="185">
        <v>0</v>
      </c>
      <c r="V121" s="188">
        <f t="shared" si="12"/>
        <v>0</v>
      </c>
      <c r="X121" s="186">
        <v>0</v>
      </c>
      <c r="Y121" s="186">
        <v>0</v>
      </c>
      <c r="Z121" s="186">
        <f t="shared" si="13"/>
        <v>0</v>
      </c>
      <c r="AA121" s="185"/>
      <c r="AB121" s="185">
        <v>0</v>
      </c>
      <c r="AC121" s="185">
        <v>0</v>
      </c>
      <c r="AD121" s="188">
        <f t="shared" si="14"/>
        <v>0</v>
      </c>
      <c r="AF121" s="186">
        <v>0</v>
      </c>
      <c r="AG121" s="186">
        <v>0</v>
      </c>
      <c r="AH121" s="186">
        <f t="shared" si="15"/>
        <v>0</v>
      </c>
      <c r="AI121" s="171">
        <f t="shared" si="10"/>
        <v>0</v>
      </c>
      <c r="AJ121" s="171">
        <f t="shared" si="10"/>
        <v>0</v>
      </c>
      <c r="AK121" s="171">
        <f t="shared" si="10"/>
        <v>0</v>
      </c>
      <c r="AL121" s="171">
        <f t="shared" si="11"/>
        <v>0</v>
      </c>
      <c r="AM121" s="171">
        <f t="shared" si="11"/>
        <v>0</v>
      </c>
      <c r="AN121" s="171">
        <f t="shared" si="11"/>
        <v>0</v>
      </c>
    </row>
    <row r="122" spans="1:40" s="186" customFormat="1" hidden="1" x14ac:dyDescent="0.25">
      <c r="A122" s="184" t="s">
        <v>285</v>
      </c>
      <c r="B122" s="172" t="s">
        <v>286</v>
      </c>
      <c r="C122" s="185"/>
      <c r="D122" s="185"/>
      <c r="E122" s="185"/>
      <c r="F122" s="185"/>
      <c r="J122" s="187"/>
      <c r="K122" s="185"/>
      <c r="L122" s="185"/>
      <c r="M122" s="185"/>
      <c r="N122" s="185"/>
      <c r="O122" s="187"/>
      <c r="P122" s="187"/>
      <c r="Q122" s="187"/>
      <c r="R122" s="187"/>
      <c r="S122" s="185"/>
      <c r="T122" s="185">
        <v>0</v>
      </c>
      <c r="U122" s="185">
        <v>0</v>
      </c>
      <c r="V122" s="188">
        <f t="shared" si="12"/>
        <v>0</v>
      </c>
      <c r="X122" s="186">
        <v>0</v>
      </c>
      <c r="Y122" s="186">
        <v>0</v>
      </c>
      <c r="Z122" s="186">
        <f t="shared" si="13"/>
        <v>0</v>
      </c>
      <c r="AA122" s="185"/>
      <c r="AB122" s="185">
        <v>0</v>
      </c>
      <c r="AC122" s="185">
        <v>0</v>
      </c>
      <c r="AD122" s="188">
        <f t="shared" si="14"/>
        <v>0</v>
      </c>
      <c r="AF122" s="186">
        <v>0</v>
      </c>
      <c r="AG122" s="186">
        <v>0</v>
      </c>
      <c r="AH122" s="186">
        <f t="shared" si="15"/>
        <v>0</v>
      </c>
      <c r="AI122" s="171">
        <f t="shared" si="10"/>
        <v>0</v>
      </c>
      <c r="AJ122" s="171">
        <f t="shared" si="10"/>
        <v>0</v>
      </c>
      <c r="AK122" s="171">
        <f t="shared" si="10"/>
        <v>0</v>
      </c>
      <c r="AL122" s="171">
        <f t="shared" si="11"/>
        <v>0</v>
      </c>
      <c r="AM122" s="171">
        <f t="shared" si="11"/>
        <v>0</v>
      </c>
      <c r="AN122" s="171">
        <f t="shared" si="11"/>
        <v>0</v>
      </c>
    </row>
    <row r="123" spans="1:40" s="186" customFormat="1" hidden="1" x14ac:dyDescent="0.25">
      <c r="A123" s="184" t="s">
        <v>287</v>
      </c>
      <c r="B123" s="172" t="s">
        <v>288</v>
      </c>
      <c r="C123" s="185"/>
      <c r="D123" s="185"/>
      <c r="E123" s="185"/>
      <c r="F123" s="185"/>
      <c r="J123" s="187"/>
      <c r="K123" s="185"/>
      <c r="L123" s="185"/>
      <c r="M123" s="185"/>
      <c r="N123" s="185"/>
      <c r="O123" s="187"/>
      <c r="P123" s="187"/>
      <c r="Q123" s="187"/>
      <c r="R123" s="187"/>
      <c r="S123" s="185"/>
      <c r="T123" s="185">
        <v>0</v>
      </c>
      <c r="U123" s="185">
        <v>0</v>
      </c>
      <c r="V123" s="188">
        <f t="shared" si="12"/>
        <v>0</v>
      </c>
      <c r="X123" s="186">
        <v>0</v>
      </c>
      <c r="Y123" s="186">
        <v>0</v>
      </c>
      <c r="Z123" s="186">
        <f t="shared" si="13"/>
        <v>0</v>
      </c>
      <c r="AA123" s="185"/>
      <c r="AB123" s="185">
        <v>0</v>
      </c>
      <c r="AC123" s="185">
        <v>0</v>
      </c>
      <c r="AD123" s="188">
        <f t="shared" si="14"/>
        <v>0</v>
      </c>
      <c r="AF123" s="186">
        <v>0</v>
      </c>
      <c r="AG123" s="186">
        <v>0</v>
      </c>
      <c r="AH123" s="186">
        <f t="shared" si="15"/>
        <v>0</v>
      </c>
      <c r="AI123" s="171">
        <f t="shared" si="10"/>
        <v>0</v>
      </c>
      <c r="AJ123" s="171">
        <f t="shared" si="10"/>
        <v>0</v>
      </c>
      <c r="AK123" s="171">
        <f t="shared" si="10"/>
        <v>0</v>
      </c>
      <c r="AL123" s="171">
        <f t="shared" si="11"/>
        <v>0</v>
      </c>
      <c r="AM123" s="171">
        <f t="shared" si="11"/>
        <v>0</v>
      </c>
      <c r="AN123" s="171">
        <f t="shared" si="11"/>
        <v>0</v>
      </c>
    </row>
    <row r="124" spans="1:40" s="186" customFormat="1" hidden="1" x14ac:dyDescent="0.25">
      <c r="A124" s="184" t="s">
        <v>289</v>
      </c>
      <c r="B124" s="172">
        <v>7113810</v>
      </c>
      <c r="C124" s="185"/>
      <c r="D124" s="185"/>
      <c r="E124" s="185"/>
      <c r="F124" s="185"/>
      <c r="J124" s="187"/>
      <c r="K124" s="185"/>
      <c r="L124" s="185"/>
      <c r="M124" s="185"/>
      <c r="N124" s="185"/>
      <c r="O124" s="187"/>
      <c r="P124" s="187"/>
      <c r="Q124" s="187"/>
      <c r="R124" s="187"/>
      <c r="S124" s="185"/>
      <c r="T124" s="185">
        <v>0</v>
      </c>
      <c r="U124" s="185">
        <v>0</v>
      </c>
      <c r="V124" s="188">
        <f t="shared" si="12"/>
        <v>0</v>
      </c>
      <c r="X124" s="186">
        <v>0</v>
      </c>
      <c r="Y124" s="186">
        <v>0</v>
      </c>
      <c r="Z124" s="186">
        <f t="shared" si="13"/>
        <v>0</v>
      </c>
      <c r="AA124" s="185"/>
      <c r="AB124" s="185">
        <v>0</v>
      </c>
      <c r="AC124" s="185">
        <v>0</v>
      </c>
      <c r="AD124" s="188">
        <f t="shared" si="14"/>
        <v>0</v>
      </c>
      <c r="AF124" s="186">
        <v>0</v>
      </c>
      <c r="AG124" s="186">
        <v>0</v>
      </c>
      <c r="AH124" s="186">
        <f t="shared" si="15"/>
        <v>0</v>
      </c>
      <c r="AI124" s="171">
        <f t="shared" si="10"/>
        <v>0</v>
      </c>
      <c r="AJ124" s="171">
        <f t="shared" si="10"/>
        <v>0</v>
      </c>
      <c r="AK124" s="171">
        <f t="shared" si="10"/>
        <v>0</v>
      </c>
      <c r="AL124" s="171">
        <f t="shared" si="11"/>
        <v>0</v>
      </c>
      <c r="AM124" s="171">
        <f t="shared" si="11"/>
        <v>0</v>
      </c>
      <c r="AN124" s="171">
        <f t="shared" si="11"/>
        <v>0</v>
      </c>
    </row>
    <row r="125" spans="1:40" s="186" customFormat="1" hidden="1" x14ac:dyDescent="0.25">
      <c r="A125" s="184" t="s">
        <v>290</v>
      </c>
      <c r="B125" s="172">
        <v>7127615</v>
      </c>
      <c r="C125" s="185"/>
      <c r="D125" s="185"/>
      <c r="E125" s="185"/>
      <c r="F125" s="185"/>
      <c r="J125" s="187"/>
      <c r="K125" s="185"/>
      <c r="L125" s="185"/>
      <c r="M125" s="185"/>
      <c r="N125" s="185"/>
      <c r="O125" s="187"/>
      <c r="P125" s="187"/>
      <c r="Q125" s="187"/>
      <c r="R125" s="187"/>
      <c r="S125" s="185"/>
      <c r="T125" s="185">
        <v>0</v>
      </c>
      <c r="U125" s="185">
        <v>0</v>
      </c>
      <c r="V125" s="188">
        <f t="shared" si="12"/>
        <v>0</v>
      </c>
      <c r="X125" s="186">
        <v>0</v>
      </c>
      <c r="Y125" s="186">
        <v>0</v>
      </c>
      <c r="Z125" s="186">
        <f t="shared" si="13"/>
        <v>0</v>
      </c>
      <c r="AA125" s="185"/>
      <c r="AB125" s="185">
        <v>0</v>
      </c>
      <c r="AC125" s="185">
        <v>0</v>
      </c>
      <c r="AD125" s="188">
        <f t="shared" si="14"/>
        <v>0</v>
      </c>
      <c r="AF125" s="186">
        <v>0</v>
      </c>
      <c r="AG125" s="186">
        <v>0</v>
      </c>
      <c r="AH125" s="186">
        <f t="shared" si="15"/>
        <v>0</v>
      </c>
      <c r="AI125" s="171">
        <f t="shared" si="10"/>
        <v>0</v>
      </c>
      <c r="AJ125" s="171">
        <f t="shared" si="10"/>
        <v>0</v>
      </c>
      <c r="AK125" s="171">
        <f t="shared" si="10"/>
        <v>0</v>
      </c>
      <c r="AL125" s="171">
        <f t="shared" si="11"/>
        <v>0</v>
      </c>
      <c r="AM125" s="171">
        <f t="shared" si="11"/>
        <v>0</v>
      </c>
      <c r="AN125" s="171">
        <f t="shared" si="11"/>
        <v>0</v>
      </c>
    </row>
    <row r="126" spans="1:40" s="186" customFormat="1" hidden="1" x14ac:dyDescent="0.25">
      <c r="A126" s="184" t="s">
        <v>291</v>
      </c>
      <c r="B126" s="172">
        <v>7143342</v>
      </c>
      <c r="C126" s="185"/>
      <c r="D126" s="185"/>
      <c r="E126" s="185"/>
      <c r="F126" s="185"/>
      <c r="J126" s="187"/>
      <c r="K126" s="185"/>
      <c r="L126" s="185"/>
      <c r="M126" s="185"/>
      <c r="N126" s="185"/>
      <c r="O126" s="187"/>
      <c r="P126" s="187"/>
      <c r="Q126" s="187"/>
      <c r="R126" s="187"/>
      <c r="S126" s="185"/>
      <c r="T126" s="185">
        <v>0</v>
      </c>
      <c r="U126" s="185">
        <v>0</v>
      </c>
      <c r="V126" s="188">
        <f t="shared" si="12"/>
        <v>0</v>
      </c>
      <c r="X126" s="186">
        <v>0</v>
      </c>
      <c r="Y126" s="186">
        <v>0</v>
      </c>
      <c r="Z126" s="186">
        <f t="shared" si="13"/>
        <v>0</v>
      </c>
      <c r="AA126" s="185"/>
      <c r="AB126" s="185">
        <v>0</v>
      </c>
      <c r="AC126" s="185">
        <v>0</v>
      </c>
      <c r="AD126" s="188">
        <f t="shared" si="14"/>
        <v>0</v>
      </c>
      <c r="AF126" s="186">
        <v>0</v>
      </c>
      <c r="AG126" s="186">
        <v>0</v>
      </c>
      <c r="AH126" s="186">
        <f t="shared" si="15"/>
        <v>0</v>
      </c>
      <c r="AI126" s="171">
        <f t="shared" si="10"/>
        <v>0</v>
      </c>
      <c r="AJ126" s="171">
        <f t="shared" si="10"/>
        <v>0</v>
      </c>
      <c r="AK126" s="171">
        <f t="shared" si="10"/>
        <v>0</v>
      </c>
      <c r="AL126" s="171">
        <f t="shared" si="11"/>
        <v>0</v>
      </c>
      <c r="AM126" s="171">
        <f t="shared" si="11"/>
        <v>0</v>
      </c>
      <c r="AN126" s="171">
        <f t="shared" si="11"/>
        <v>0</v>
      </c>
    </row>
    <row r="127" spans="1:40" s="186" customFormat="1" hidden="1" x14ac:dyDescent="0.25">
      <c r="A127" s="184" t="s">
        <v>292</v>
      </c>
      <c r="B127" s="172" t="s">
        <v>293</v>
      </c>
      <c r="C127" s="185"/>
      <c r="D127" s="185"/>
      <c r="E127" s="185"/>
      <c r="F127" s="185"/>
      <c r="J127" s="187"/>
      <c r="K127" s="185"/>
      <c r="L127" s="185"/>
      <c r="M127" s="185"/>
      <c r="N127" s="185"/>
      <c r="O127" s="187"/>
      <c r="P127" s="187"/>
      <c r="Q127" s="187"/>
      <c r="R127" s="187"/>
      <c r="S127" s="185"/>
      <c r="T127" s="185">
        <v>0</v>
      </c>
      <c r="U127" s="185">
        <v>0</v>
      </c>
      <c r="V127" s="188">
        <f t="shared" si="12"/>
        <v>0</v>
      </c>
      <c r="X127" s="186">
        <v>0</v>
      </c>
      <c r="Y127" s="186">
        <v>0</v>
      </c>
      <c r="Z127" s="186">
        <f t="shared" si="13"/>
        <v>0</v>
      </c>
      <c r="AA127" s="185"/>
      <c r="AB127" s="185">
        <v>0</v>
      </c>
      <c r="AC127" s="185">
        <v>0</v>
      </c>
      <c r="AD127" s="188">
        <f t="shared" si="14"/>
        <v>0</v>
      </c>
      <c r="AF127" s="186">
        <v>0</v>
      </c>
      <c r="AG127" s="186">
        <v>0</v>
      </c>
      <c r="AH127" s="186">
        <f t="shared" si="15"/>
        <v>0</v>
      </c>
      <c r="AI127" s="171">
        <f t="shared" si="10"/>
        <v>0</v>
      </c>
      <c r="AJ127" s="171">
        <f t="shared" si="10"/>
        <v>0</v>
      </c>
      <c r="AK127" s="171">
        <f t="shared" si="10"/>
        <v>0</v>
      </c>
      <c r="AL127" s="171">
        <f t="shared" si="11"/>
        <v>0</v>
      </c>
      <c r="AM127" s="171">
        <f t="shared" si="11"/>
        <v>0</v>
      </c>
      <c r="AN127" s="171">
        <f t="shared" si="11"/>
        <v>0</v>
      </c>
    </row>
    <row r="128" spans="1:40" s="186" customFormat="1" hidden="1" x14ac:dyDescent="0.25">
      <c r="A128" s="184" t="s">
        <v>294</v>
      </c>
      <c r="B128" s="172" t="s">
        <v>295</v>
      </c>
      <c r="C128" s="185"/>
      <c r="D128" s="185"/>
      <c r="E128" s="185"/>
      <c r="F128" s="185"/>
      <c r="J128" s="187"/>
      <c r="K128" s="185"/>
      <c r="L128" s="185"/>
      <c r="M128" s="185"/>
      <c r="N128" s="185"/>
      <c r="O128" s="187"/>
      <c r="P128" s="187"/>
      <c r="Q128" s="187"/>
      <c r="R128" s="187"/>
      <c r="S128" s="185"/>
      <c r="T128" s="185">
        <v>0</v>
      </c>
      <c r="U128" s="185">
        <v>0</v>
      </c>
      <c r="V128" s="188">
        <f t="shared" si="12"/>
        <v>0</v>
      </c>
      <c r="X128" s="186">
        <v>0</v>
      </c>
      <c r="Y128" s="186">
        <v>0</v>
      </c>
      <c r="Z128" s="186">
        <f t="shared" si="13"/>
        <v>0</v>
      </c>
      <c r="AA128" s="185"/>
      <c r="AB128" s="185">
        <v>0</v>
      </c>
      <c r="AC128" s="185">
        <v>0</v>
      </c>
      <c r="AD128" s="188">
        <f t="shared" si="14"/>
        <v>0</v>
      </c>
      <c r="AF128" s="186">
        <v>0</v>
      </c>
      <c r="AG128" s="186">
        <v>0</v>
      </c>
      <c r="AH128" s="186">
        <f t="shared" si="15"/>
        <v>0</v>
      </c>
      <c r="AI128" s="171">
        <f t="shared" si="10"/>
        <v>0</v>
      </c>
      <c r="AJ128" s="171">
        <f t="shared" si="10"/>
        <v>0</v>
      </c>
      <c r="AK128" s="171">
        <f t="shared" si="10"/>
        <v>0</v>
      </c>
      <c r="AL128" s="171">
        <f t="shared" si="11"/>
        <v>0</v>
      </c>
      <c r="AM128" s="171">
        <f t="shared" si="11"/>
        <v>0</v>
      </c>
      <c r="AN128" s="171">
        <f t="shared" si="11"/>
        <v>0</v>
      </c>
    </row>
    <row r="129" spans="1:40" hidden="1" x14ac:dyDescent="0.25">
      <c r="A129" s="184" t="s">
        <v>296</v>
      </c>
      <c r="B129" s="172" t="s">
        <v>297</v>
      </c>
      <c r="T129" s="185">
        <v>0</v>
      </c>
      <c r="U129" s="185">
        <v>0</v>
      </c>
      <c r="V129" s="188">
        <f t="shared" si="12"/>
        <v>0</v>
      </c>
      <c r="X129" s="186">
        <v>0</v>
      </c>
      <c r="Y129" s="186">
        <v>0</v>
      </c>
      <c r="Z129" s="186">
        <f t="shared" si="13"/>
        <v>0</v>
      </c>
      <c r="AB129" s="185">
        <v>0</v>
      </c>
      <c r="AC129" s="185">
        <v>0</v>
      </c>
      <c r="AD129" s="188">
        <f t="shared" si="14"/>
        <v>0</v>
      </c>
      <c r="AF129" s="186">
        <v>0</v>
      </c>
      <c r="AG129" s="186">
        <v>0</v>
      </c>
      <c r="AH129" s="186">
        <f t="shared" si="15"/>
        <v>0</v>
      </c>
      <c r="AI129" s="171">
        <f t="shared" si="10"/>
        <v>0</v>
      </c>
      <c r="AJ129" s="171">
        <f t="shared" si="10"/>
        <v>0</v>
      </c>
      <c r="AK129" s="171">
        <f t="shared" si="10"/>
        <v>0</v>
      </c>
      <c r="AL129" s="171">
        <f t="shared" si="11"/>
        <v>0</v>
      </c>
      <c r="AM129" s="171">
        <f t="shared" si="11"/>
        <v>0</v>
      </c>
      <c r="AN129" s="171">
        <f t="shared" si="11"/>
        <v>0</v>
      </c>
    </row>
    <row r="130" spans="1:40" hidden="1" x14ac:dyDescent="0.25">
      <c r="A130" s="184" t="s">
        <v>298</v>
      </c>
      <c r="B130" s="172">
        <v>7144089</v>
      </c>
      <c r="T130" s="185">
        <v>0</v>
      </c>
      <c r="U130" s="185">
        <v>0</v>
      </c>
      <c r="V130" s="188">
        <f t="shared" si="12"/>
        <v>0</v>
      </c>
      <c r="X130" s="186">
        <v>0</v>
      </c>
      <c r="Y130" s="186">
        <v>0</v>
      </c>
      <c r="Z130" s="186">
        <f t="shared" si="13"/>
        <v>0</v>
      </c>
      <c r="AB130" s="185">
        <v>0</v>
      </c>
      <c r="AC130" s="185">
        <v>0</v>
      </c>
      <c r="AD130" s="188">
        <f t="shared" si="14"/>
        <v>0</v>
      </c>
      <c r="AF130" s="186">
        <v>0</v>
      </c>
      <c r="AG130" s="186">
        <v>0</v>
      </c>
      <c r="AH130" s="186">
        <f t="shared" si="15"/>
        <v>0</v>
      </c>
      <c r="AI130" s="171">
        <f t="shared" si="10"/>
        <v>0</v>
      </c>
      <c r="AJ130" s="171">
        <f t="shared" si="10"/>
        <v>0</v>
      </c>
      <c r="AK130" s="171">
        <f t="shared" si="10"/>
        <v>0</v>
      </c>
      <c r="AL130" s="171">
        <f t="shared" si="11"/>
        <v>0</v>
      </c>
      <c r="AM130" s="171">
        <f t="shared" si="11"/>
        <v>0</v>
      </c>
      <c r="AN130" s="171">
        <f t="shared" si="11"/>
        <v>0</v>
      </c>
    </row>
    <row r="131" spans="1:40" hidden="1" x14ac:dyDescent="0.25">
      <c r="A131" s="184" t="s">
        <v>299</v>
      </c>
      <c r="B131" s="172">
        <v>7137944</v>
      </c>
      <c r="T131" s="185">
        <v>0</v>
      </c>
      <c r="U131" s="185">
        <v>0</v>
      </c>
      <c r="V131" s="188">
        <f t="shared" si="12"/>
        <v>0</v>
      </c>
      <c r="X131" s="186">
        <v>0</v>
      </c>
      <c r="Y131" s="186">
        <v>0</v>
      </c>
      <c r="Z131" s="186">
        <f t="shared" si="13"/>
        <v>0</v>
      </c>
      <c r="AB131" s="185">
        <v>0</v>
      </c>
      <c r="AC131" s="185">
        <v>0</v>
      </c>
      <c r="AD131" s="188">
        <f t="shared" si="14"/>
        <v>0</v>
      </c>
      <c r="AF131" s="186">
        <v>0</v>
      </c>
      <c r="AG131" s="186">
        <v>0</v>
      </c>
      <c r="AH131" s="186">
        <f t="shared" si="15"/>
        <v>0</v>
      </c>
      <c r="AI131" s="171">
        <f t="shared" si="10"/>
        <v>0</v>
      </c>
      <c r="AJ131" s="171">
        <f t="shared" si="10"/>
        <v>0</v>
      </c>
      <c r="AK131" s="171">
        <f t="shared" si="10"/>
        <v>0</v>
      </c>
      <c r="AL131" s="171">
        <f t="shared" si="11"/>
        <v>0</v>
      </c>
      <c r="AM131" s="171">
        <f t="shared" si="11"/>
        <v>0</v>
      </c>
      <c r="AN131" s="171">
        <f t="shared" si="11"/>
        <v>0</v>
      </c>
    </row>
    <row r="132" spans="1:40" hidden="1" x14ac:dyDescent="0.25">
      <c r="A132" s="184" t="s">
        <v>300</v>
      </c>
      <c r="B132" s="172">
        <v>7117506</v>
      </c>
      <c r="T132" s="185">
        <v>0</v>
      </c>
      <c r="U132" s="185">
        <v>0</v>
      </c>
      <c r="V132" s="188">
        <f t="shared" si="12"/>
        <v>0</v>
      </c>
      <c r="X132" s="186">
        <v>0</v>
      </c>
      <c r="Y132" s="186">
        <v>0</v>
      </c>
      <c r="Z132" s="186">
        <f t="shared" si="13"/>
        <v>0</v>
      </c>
      <c r="AB132" s="185">
        <v>0</v>
      </c>
      <c r="AC132" s="185">
        <v>0</v>
      </c>
      <c r="AD132" s="188">
        <f t="shared" si="14"/>
        <v>0</v>
      </c>
      <c r="AF132" s="186">
        <v>0</v>
      </c>
      <c r="AG132" s="186">
        <v>0</v>
      </c>
      <c r="AH132" s="186">
        <f t="shared" si="15"/>
        <v>0</v>
      </c>
      <c r="AI132" s="171">
        <f t="shared" si="10"/>
        <v>0</v>
      </c>
      <c r="AJ132" s="171">
        <f t="shared" si="10"/>
        <v>0</v>
      </c>
      <c r="AK132" s="171">
        <f t="shared" si="10"/>
        <v>0</v>
      </c>
      <c r="AL132" s="171">
        <f t="shared" si="11"/>
        <v>0</v>
      </c>
      <c r="AM132" s="171">
        <f t="shared" si="11"/>
        <v>0</v>
      </c>
      <c r="AN132" s="171">
        <f t="shared" si="11"/>
        <v>0</v>
      </c>
    </row>
    <row r="133" spans="1:40" hidden="1" x14ac:dyDescent="0.25">
      <c r="A133" s="184" t="s">
        <v>301</v>
      </c>
      <c r="B133" s="172">
        <v>7113807</v>
      </c>
      <c r="T133" s="185">
        <v>0</v>
      </c>
      <c r="U133" s="185">
        <v>0</v>
      </c>
      <c r="V133" s="188">
        <f t="shared" si="12"/>
        <v>0</v>
      </c>
      <c r="X133" s="186">
        <v>0</v>
      </c>
      <c r="Y133" s="186">
        <v>0</v>
      </c>
      <c r="Z133" s="186">
        <f t="shared" si="13"/>
        <v>0</v>
      </c>
      <c r="AB133" s="185">
        <v>0</v>
      </c>
      <c r="AC133" s="185">
        <v>0</v>
      </c>
      <c r="AD133" s="188">
        <f t="shared" si="14"/>
        <v>0</v>
      </c>
      <c r="AF133" s="186">
        <v>0</v>
      </c>
      <c r="AG133" s="186">
        <v>0</v>
      </c>
      <c r="AH133" s="186">
        <f t="shared" si="15"/>
        <v>0</v>
      </c>
      <c r="AI133" s="171">
        <f t="shared" ref="AI133:AK156" si="16">IFERROR(W133/(W133+AE133),0)</f>
        <v>0</v>
      </c>
      <c r="AJ133" s="171">
        <f t="shared" si="16"/>
        <v>0</v>
      </c>
      <c r="AK133" s="171">
        <f t="shared" si="16"/>
        <v>0</v>
      </c>
      <c r="AL133" s="171">
        <f t="shared" ref="AL133:AN156" si="17">IFERROR(AE133/(W133+AE133),0)</f>
        <v>0</v>
      </c>
      <c r="AM133" s="171">
        <f t="shared" si="17"/>
        <v>0</v>
      </c>
      <c r="AN133" s="171">
        <f t="shared" si="17"/>
        <v>0</v>
      </c>
    </row>
    <row r="134" spans="1:40" hidden="1" x14ac:dyDescent="0.25">
      <c r="A134" s="184" t="s">
        <v>302</v>
      </c>
      <c r="B134" s="172" t="s">
        <v>303</v>
      </c>
      <c r="T134" s="185">
        <v>0</v>
      </c>
      <c r="U134" s="185">
        <v>0</v>
      </c>
      <c r="V134" s="188">
        <f t="shared" si="12"/>
        <v>0</v>
      </c>
      <c r="X134" s="186">
        <v>0</v>
      </c>
      <c r="Y134" s="186">
        <v>0</v>
      </c>
      <c r="Z134" s="186">
        <f t="shared" si="13"/>
        <v>0</v>
      </c>
      <c r="AB134" s="185">
        <v>0</v>
      </c>
      <c r="AC134" s="185">
        <v>0</v>
      </c>
      <c r="AD134" s="188">
        <f t="shared" si="14"/>
        <v>0</v>
      </c>
      <c r="AF134" s="186">
        <v>0</v>
      </c>
      <c r="AG134" s="186">
        <v>0</v>
      </c>
      <c r="AH134" s="186">
        <f t="shared" si="15"/>
        <v>0</v>
      </c>
      <c r="AI134" s="171">
        <f t="shared" si="16"/>
        <v>0</v>
      </c>
      <c r="AJ134" s="171">
        <f t="shared" si="16"/>
        <v>0</v>
      </c>
      <c r="AK134" s="171">
        <f t="shared" si="16"/>
        <v>0</v>
      </c>
      <c r="AL134" s="171">
        <f t="shared" si="17"/>
        <v>0</v>
      </c>
      <c r="AM134" s="171">
        <f t="shared" si="17"/>
        <v>0</v>
      </c>
      <c r="AN134" s="171">
        <f t="shared" si="17"/>
        <v>0</v>
      </c>
    </row>
    <row r="135" spans="1:40" hidden="1" x14ac:dyDescent="0.25">
      <c r="A135" s="184" t="s">
        <v>304</v>
      </c>
      <c r="B135" s="172" t="s">
        <v>305</v>
      </c>
      <c r="T135" s="185">
        <v>0</v>
      </c>
      <c r="U135" s="185">
        <v>0</v>
      </c>
      <c r="V135" s="188">
        <f t="shared" si="12"/>
        <v>0</v>
      </c>
      <c r="X135" s="186">
        <v>0</v>
      </c>
      <c r="Y135" s="186">
        <v>0</v>
      </c>
      <c r="Z135" s="186">
        <f t="shared" si="13"/>
        <v>0</v>
      </c>
      <c r="AB135" s="185">
        <v>0</v>
      </c>
      <c r="AC135" s="185">
        <v>0</v>
      </c>
      <c r="AD135" s="188">
        <f t="shared" si="14"/>
        <v>0</v>
      </c>
      <c r="AF135" s="186">
        <v>0</v>
      </c>
      <c r="AG135" s="186">
        <v>0</v>
      </c>
      <c r="AH135" s="186">
        <f t="shared" si="15"/>
        <v>0</v>
      </c>
      <c r="AI135" s="171">
        <f t="shared" si="16"/>
        <v>0</v>
      </c>
      <c r="AJ135" s="171">
        <f t="shared" si="16"/>
        <v>0</v>
      </c>
      <c r="AK135" s="171">
        <f t="shared" si="16"/>
        <v>0</v>
      </c>
      <c r="AL135" s="171">
        <f t="shared" si="17"/>
        <v>0</v>
      </c>
      <c r="AM135" s="171">
        <f t="shared" si="17"/>
        <v>0</v>
      </c>
      <c r="AN135" s="171">
        <f t="shared" si="17"/>
        <v>0</v>
      </c>
    </row>
    <row r="136" spans="1:40" hidden="1" x14ac:dyDescent="0.25">
      <c r="A136" s="184" t="s">
        <v>306</v>
      </c>
      <c r="B136" s="172">
        <v>7111445</v>
      </c>
      <c r="T136" s="185">
        <v>0</v>
      </c>
      <c r="U136" s="185">
        <v>0</v>
      </c>
      <c r="V136" s="188">
        <f t="shared" si="12"/>
        <v>0</v>
      </c>
      <c r="X136" s="186">
        <v>0</v>
      </c>
      <c r="Y136" s="186">
        <v>0</v>
      </c>
      <c r="Z136" s="186">
        <f t="shared" si="13"/>
        <v>0</v>
      </c>
      <c r="AB136" s="185">
        <v>0</v>
      </c>
      <c r="AC136" s="185">
        <v>0</v>
      </c>
      <c r="AD136" s="188">
        <f t="shared" si="14"/>
        <v>0</v>
      </c>
      <c r="AF136" s="186">
        <v>0</v>
      </c>
      <c r="AG136" s="186">
        <v>0</v>
      </c>
      <c r="AH136" s="186">
        <f t="shared" si="15"/>
        <v>0</v>
      </c>
      <c r="AI136" s="171">
        <f t="shared" si="16"/>
        <v>0</v>
      </c>
      <c r="AJ136" s="171">
        <f t="shared" si="16"/>
        <v>0</v>
      </c>
      <c r="AK136" s="171">
        <f t="shared" si="16"/>
        <v>0</v>
      </c>
      <c r="AL136" s="171">
        <f t="shared" si="17"/>
        <v>0</v>
      </c>
      <c r="AM136" s="171">
        <f t="shared" si="17"/>
        <v>0</v>
      </c>
      <c r="AN136" s="171">
        <f t="shared" si="17"/>
        <v>0</v>
      </c>
    </row>
    <row r="137" spans="1:40" hidden="1" x14ac:dyDescent="0.25">
      <c r="A137" s="184" t="s">
        <v>307</v>
      </c>
      <c r="B137" s="172" t="s">
        <v>308</v>
      </c>
      <c r="T137" s="185">
        <v>0</v>
      </c>
      <c r="U137" s="185">
        <v>0</v>
      </c>
      <c r="V137" s="188">
        <f t="shared" si="12"/>
        <v>0</v>
      </c>
      <c r="X137" s="186">
        <v>0</v>
      </c>
      <c r="Y137" s="186">
        <v>0</v>
      </c>
      <c r="Z137" s="186">
        <f t="shared" si="13"/>
        <v>0</v>
      </c>
      <c r="AB137" s="185">
        <v>0</v>
      </c>
      <c r="AC137" s="185">
        <v>0</v>
      </c>
      <c r="AD137" s="188">
        <f t="shared" si="14"/>
        <v>0</v>
      </c>
      <c r="AF137" s="186">
        <v>0</v>
      </c>
      <c r="AG137" s="186">
        <v>0</v>
      </c>
      <c r="AH137" s="186">
        <f t="shared" si="15"/>
        <v>0</v>
      </c>
      <c r="AI137" s="171">
        <f t="shared" si="16"/>
        <v>0</v>
      </c>
      <c r="AJ137" s="171">
        <f t="shared" si="16"/>
        <v>0</v>
      </c>
      <c r="AK137" s="171">
        <f t="shared" si="16"/>
        <v>0</v>
      </c>
      <c r="AL137" s="171">
        <f t="shared" si="17"/>
        <v>0</v>
      </c>
      <c r="AM137" s="171">
        <f t="shared" si="17"/>
        <v>0</v>
      </c>
      <c r="AN137" s="171">
        <f t="shared" si="17"/>
        <v>0</v>
      </c>
    </row>
    <row r="138" spans="1:40" hidden="1" x14ac:dyDescent="0.25">
      <c r="A138" s="184" t="s">
        <v>309</v>
      </c>
      <c r="B138" s="172" t="s">
        <v>310</v>
      </c>
      <c r="T138" s="185">
        <v>0</v>
      </c>
      <c r="U138" s="185">
        <v>0</v>
      </c>
      <c r="V138" s="188">
        <f t="shared" si="12"/>
        <v>0</v>
      </c>
      <c r="X138" s="186">
        <v>0</v>
      </c>
      <c r="Y138" s="186">
        <v>0</v>
      </c>
      <c r="Z138" s="186">
        <f t="shared" si="13"/>
        <v>0</v>
      </c>
      <c r="AB138" s="185">
        <v>0</v>
      </c>
      <c r="AC138" s="185">
        <v>0</v>
      </c>
      <c r="AD138" s="188">
        <f t="shared" si="14"/>
        <v>0</v>
      </c>
      <c r="AF138" s="186">
        <v>0</v>
      </c>
      <c r="AG138" s="186">
        <v>0</v>
      </c>
      <c r="AH138" s="186">
        <f t="shared" si="15"/>
        <v>0</v>
      </c>
      <c r="AI138" s="171">
        <f t="shared" si="16"/>
        <v>0</v>
      </c>
      <c r="AJ138" s="171">
        <f t="shared" si="16"/>
        <v>0</v>
      </c>
      <c r="AK138" s="171">
        <f t="shared" si="16"/>
        <v>0</v>
      </c>
      <c r="AL138" s="171">
        <f t="shared" si="17"/>
        <v>0</v>
      </c>
      <c r="AM138" s="171">
        <f t="shared" si="17"/>
        <v>0</v>
      </c>
      <c r="AN138" s="171">
        <f t="shared" si="17"/>
        <v>0</v>
      </c>
    </row>
    <row r="139" spans="1:40" hidden="1" x14ac:dyDescent="0.25">
      <c r="A139" s="184" t="s">
        <v>311</v>
      </c>
      <c r="B139" s="172" t="s">
        <v>312</v>
      </c>
      <c r="T139" s="185">
        <v>0</v>
      </c>
      <c r="U139" s="185">
        <v>0</v>
      </c>
      <c r="V139" s="188">
        <f t="shared" si="12"/>
        <v>0</v>
      </c>
      <c r="X139" s="186">
        <v>0</v>
      </c>
      <c r="Y139" s="186">
        <v>0</v>
      </c>
      <c r="Z139" s="186">
        <f t="shared" si="13"/>
        <v>0</v>
      </c>
      <c r="AB139" s="185">
        <v>0</v>
      </c>
      <c r="AC139" s="185">
        <v>0</v>
      </c>
      <c r="AD139" s="188">
        <f t="shared" si="14"/>
        <v>0</v>
      </c>
      <c r="AF139" s="186">
        <v>0</v>
      </c>
      <c r="AG139" s="186">
        <v>0</v>
      </c>
      <c r="AH139" s="186">
        <f t="shared" si="15"/>
        <v>0</v>
      </c>
      <c r="AI139" s="171">
        <f t="shared" si="16"/>
        <v>0</v>
      </c>
      <c r="AJ139" s="171">
        <f t="shared" si="16"/>
        <v>0</v>
      </c>
      <c r="AK139" s="171">
        <f t="shared" si="16"/>
        <v>0</v>
      </c>
      <c r="AL139" s="171">
        <f t="shared" si="17"/>
        <v>0</v>
      </c>
      <c r="AM139" s="171">
        <f t="shared" si="17"/>
        <v>0</v>
      </c>
      <c r="AN139" s="171">
        <f t="shared" si="17"/>
        <v>0</v>
      </c>
    </row>
    <row r="140" spans="1:40" x14ac:dyDescent="0.25">
      <c r="A140" s="184" t="s">
        <v>313</v>
      </c>
      <c r="B140" s="172">
        <v>21255</v>
      </c>
      <c r="T140" s="185">
        <v>0</v>
      </c>
      <c r="U140" s="185">
        <v>0</v>
      </c>
      <c r="V140" s="188">
        <f t="shared" si="12"/>
        <v>0</v>
      </c>
      <c r="W140" s="189">
        <v>1197.326773882</v>
      </c>
      <c r="X140" s="186">
        <v>0</v>
      </c>
      <c r="Y140" s="186">
        <v>0</v>
      </c>
      <c r="Z140" s="186">
        <f t="shared" si="13"/>
        <v>1197.326773882</v>
      </c>
      <c r="AB140" s="185">
        <v>0</v>
      </c>
      <c r="AC140" s="185">
        <v>0</v>
      </c>
      <c r="AD140" s="188">
        <f t="shared" si="14"/>
        <v>0</v>
      </c>
      <c r="AF140" s="186">
        <v>0</v>
      </c>
      <c r="AG140" s="186">
        <v>0</v>
      </c>
      <c r="AH140" s="186">
        <f t="shared" si="15"/>
        <v>0</v>
      </c>
      <c r="AI140" s="171">
        <f t="shared" si="16"/>
        <v>1</v>
      </c>
      <c r="AJ140" s="171">
        <f t="shared" si="16"/>
        <v>0</v>
      </c>
      <c r="AK140" s="171">
        <f t="shared" si="16"/>
        <v>0</v>
      </c>
      <c r="AL140" s="171">
        <f t="shared" si="17"/>
        <v>0</v>
      </c>
      <c r="AM140" s="171">
        <f t="shared" si="17"/>
        <v>0</v>
      </c>
      <c r="AN140" s="171">
        <f t="shared" si="17"/>
        <v>0</v>
      </c>
    </row>
    <row r="141" spans="1:40" x14ac:dyDescent="0.25">
      <c r="A141" s="184" t="s">
        <v>314</v>
      </c>
      <c r="B141" s="172">
        <v>9137</v>
      </c>
      <c r="T141" s="185">
        <v>0</v>
      </c>
      <c r="U141" s="185">
        <v>0</v>
      </c>
      <c r="V141" s="188">
        <f t="shared" si="12"/>
        <v>0</v>
      </c>
      <c r="W141" s="186">
        <v>3341.9127040090393</v>
      </c>
      <c r="X141" s="186">
        <v>0</v>
      </c>
      <c r="Y141" s="186">
        <v>0</v>
      </c>
      <c r="Z141" s="186">
        <f t="shared" si="13"/>
        <v>3341.9127040090393</v>
      </c>
      <c r="AB141" s="185">
        <v>0</v>
      </c>
      <c r="AC141" s="185">
        <v>0</v>
      </c>
      <c r="AD141" s="188">
        <f t="shared" si="14"/>
        <v>0</v>
      </c>
      <c r="AF141" s="186">
        <v>0</v>
      </c>
      <c r="AG141" s="186">
        <v>0</v>
      </c>
      <c r="AH141" s="186">
        <f t="shared" si="15"/>
        <v>0</v>
      </c>
      <c r="AI141" s="171">
        <f t="shared" si="16"/>
        <v>1</v>
      </c>
      <c r="AJ141" s="171">
        <f t="shared" si="16"/>
        <v>0</v>
      </c>
      <c r="AK141" s="171">
        <f t="shared" si="16"/>
        <v>0</v>
      </c>
      <c r="AL141" s="171">
        <f t="shared" si="17"/>
        <v>0</v>
      </c>
      <c r="AM141" s="171">
        <f t="shared" si="17"/>
        <v>0</v>
      </c>
      <c r="AN141" s="171">
        <f t="shared" si="17"/>
        <v>0</v>
      </c>
    </row>
    <row r="142" spans="1:40" x14ac:dyDescent="0.25">
      <c r="A142" s="184" t="s">
        <v>315</v>
      </c>
      <c r="B142" s="172">
        <v>16150</v>
      </c>
      <c r="T142" s="185">
        <v>0</v>
      </c>
      <c r="U142" s="185">
        <v>0</v>
      </c>
      <c r="V142" s="188">
        <f t="shared" si="12"/>
        <v>0</v>
      </c>
      <c r="W142" s="186">
        <v>48.904482882000003</v>
      </c>
      <c r="X142" s="186">
        <v>0</v>
      </c>
      <c r="Y142" s="186">
        <v>0</v>
      </c>
      <c r="Z142" s="186">
        <f t="shared" si="13"/>
        <v>48.904482882000003</v>
      </c>
      <c r="AB142" s="185">
        <v>0</v>
      </c>
      <c r="AC142" s="185">
        <v>0</v>
      </c>
      <c r="AD142" s="188">
        <f t="shared" si="14"/>
        <v>0</v>
      </c>
      <c r="AF142" s="186">
        <v>0</v>
      </c>
      <c r="AG142" s="186">
        <v>0</v>
      </c>
      <c r="AH142" s="186">
        <f t="shared" si="15"/>
        <v>0</v>
      </c>
      <c r="AI142" s="171">
        <f t="shared" si="16"/>
        <v>1</v>
      </c>
      <c r="AJ142" s="171">
        <f t="shared" si="16"/>
        <v>0</v>
      </c>
      <c r="AK142" s="171">
        <f t="shared" si="16"/>
        <v>0</v>
      </c>
      <c r="AL142" s="171">
        <f t="shared" si="17"/>
        <v>0</v>
      </c>
      <c r="AM142" s="171">
        <f t="shared" si="17"/>
        <v>0</v>
      </c>
      <c r="AN142" s="171">
        <f t="shared" si="17"/>
        <v>0</v>
      </c>
    </row>
    <row r="143" spans="1:40" x14ac:dyDescent="0.25">
      <c r="A143" s="184" t="s">
        <v>316</v>
      </c>
      <c r="B143" s="172">
        <v>16245</v>
      </c>
      <c r="T143" s="185">
        <v>0</v>
      </c>
      <c r="U143" s="185">
        <v>0</v>
      </c>
      <c r="V143" s="188">
        <f t="shared" si="12"/>
        <v>0</v>
      </c>
      <c r="W143" s="186">
        <v>5.6004218465999989</v>
      </c>
      <c r="X143" s="186">
        <v>0</v>
      </c>
      <c r="Y143" s="186">
        <v>0</v>
      </c>
      <c r="Z143" s="186">
        <f t="shared" si="13"/>
        <v>5.6004218465999989</v>
      </c>
      <c r="AB143" s="185">
        <v>0</v>
      </c>
      <c r="AC143" s="185">
        <v>0</v>
      </c>
      <c r="AD143" s="188">
        <f t="shared" si="14"/>
        <v>0</v>
      </c>
      <c r="AF143" s="186">
        <v>0</v>
      </c>
      <c r="AG143" s="186">
        <v>0</v>
      </c>
      <c r="AH143" s="186">
        <f t="shared" si="15"/>
        <v>0</v>
      </c>
      <c r="AI143" s="171">
        <f t="shared" si="16"/>
        <v>1</v>
      </c>
      <c r="AJ143" s="171">
        <f t="shared" si="16"/>
        <v>0</v>
      </c>
      <c r="AK143" s="171">
        <f t="shared" si="16"/>
        <v>0</v>
      </c>
      <c r="AL143" s="171">
        <f t="shared" si="17"/>
        <v>0</v>
      </c>
      <c r="AM143" s="171">
        <f t="shared" si="17"/>
        <v>0</v>
      </c>
      <c r="AN143" s="171">
        <f t="shared" si="17"/>
        <v>0</v>
      </c>
    </row>
    <row r="144" spans="1:40" x14ac:dyDescent="0.25">
      <c r="A144" s="184" t="s">
        <v>317</v>
      </c>
      <c r="B144" s="172">
        <v>19250</v>
      </c>
      <c r="T144" s="185">
        <v>0</v>
      </c>
      <c r="U144" s="185">
        <v>0</v>
      </c>
      <c r="V144" s="188">
        <f t="shared" si="12"/>
        <v>0</v>
      </c>
      <c r="W144" s="186">
        <v>743.01936222640006</v>
      </c>
      <c r="X144" s="186">
        <v>0</v>
      </c>
      <c r="Y144" s="186">
        <v>0</v>
      </c>
      <c r="Z144" s="186">
        <f t="shared" si="13"/>
        <v>743.01936222640006</v>
      </c>
      <c r="AB144" s="185">
        <v>0</v>
      </c>
      <c r="AC144" s="185">
        <v>0</v>
      </c>
      <c r="AD144" s="188">
        <f t="shared" si="14"/>
        <v>0</v>
      </c>
      <c r="AF144" s="186">
        <v>0</v>
      </c>
      <c r="AG144" s="186">
        <v>0</v>
      </c>
      <c r="AH144" s="186">
        <f t="shared" si="15"/>
        <v>0</v>
      </c>
      <c r="AI144" s="171">
        <f t="shared" si="16"/>
        <v>1</v>
      </c>
      <c r="AJ144" s="171">
        <f t="shared" si="16"/>
        <v>0</v>
      </c>
      <c r="AK144" s="171">
        <f t="shared" si="16"/>
        <v>0</v>
      </c>
      <c r="AL144" s="171">
        <f t="shared" si="17"/>
        <v>0</v>
      </c>
      <c r="AM144" s="171">
        <f t="shared" si="17"/>
        <v>0</v>
      </c>
      <c r="AN144" s="171">
        <f t="shared" si="17"/>
        <v>0</v>
      </c>
    </row>
    <row r="145" spans="1:40" x14ac:dyDescent="0.25">
      <c r="A145" s="184" t="s">
        <v>318</v>
      </c>
      <c r="B145" s="172">
        <v>20155</v>
      </c>
      <c r="T145" s="185">
        <v>0</v>
      </c>
      <c r="U145" s="185">
        <v>0</v>
      </c>
      <c r="V145" s="188">
        <f t="shared" si="12"/>
        <v>0</v>
      </c>
      <c r="W145" s="186">
        <v>105.41325056767479</v>
      </c>
      <c r="X145" s="186">
        <v>0</v>
      </c>
      <c r="Y145" s="186">
        <v>0</v>
      </c>
      <c r="Z145" s="186">
        <f t="shared" si="13"/>
        <v>105.41325056767479</v>
      </c>
      <c r="AB145" s="185">
        <v>0</v>
      </c>
      <c r="AC145" s="185">
        <v>0</v>
      </c>
      <c r="AD145" s="188">
        <f t="shared" si="14"/>
        <v>0</v>
      </c>
      <c r="AE145" s="186">
        <v>8.1188020414452104</v>
      </c>
      <c r="AF145" s="186">
        <v>0</v>
      </c>
      <c r="AG145" s="186">
        <v>0</v>
      </c>
      <c r="AH145" s="186">
        <f t="shared" si="15"/>
        <v>8.1188020414452104</v>
      </c>
      <c r="AI145" s="171">
        <f t="shared" si="16"/>
        <v>0.9284888993472401</v>
      </c>
      <c r="AJ145" s="171">
        <f t="shared" si="16"/>
        <v>0</v>
      </c>
      <c r="AK145" s="171">
        <f t="shared" si="16"/>
        <v>0</v>
      </c>
      <c r="AL145" s="171">
        <f t="shared" si="17"/>
        <v>7.1511100652759882E-2</v>
      </c>
      <c r="AM145" s="171">
        <f t="shared" si="17"/>
        <v>0</v>
      </c>
      <c r="AN145" s="171">
        <f t="shared" si="17"/>
        <v>0</v>
      </c>
    </row>
    <row r="146" spans="1:40" x14ac:dyDescent="0.25">
      <c r="A146" s="184" t="s">
        <v>319</v>
      </c>
      <c r="B146" s="172">
        <v>20279</v>
      </c>
      <c r="T146" s="185">
        <v>0</v>
      </c>
      <c r="U146" s="185">
        <v>0</v>
      </c>
      <c r="V146" s="188">
        <f t="shared" si="12"/>
        <v>0</v>
      </c>
      <c r="W146" s="186">
        <v>226.76087623799998</v>
      </c>
      <c r="X146" s="186">
        <v>0</v>
      </c>
      <c r="Y146" s="186">
        <v>0</v>
      </c>
      <c r="Z146" s="186">
        <f t="shared" si="13"/>
        <v>226.76087623799998</v>
      </c>
      <c r="AB146" s="185">
        <v>0</v>
      </c>
      <c r="AC146" s="185">
        <v>0</v>
      </c>
      <c r="AD146" s="188">
        <f t="shared" si="14"/>
        <v>0</v>
      </c>
      <c r="AF146" s="186">
        <v>0</v>
      </c>
      <c r="AG146" s="186">
        <v>0</v>
      </c>
      <c r="AH146" s="186">
        <f t="shared" si="15"/>
        <v>0</v>
      </c>
      <c r="AI146" s="171">
        <f t="shared" si="16"/>
        <v>1</v>
      </c>
      <c r="AJ146" s="171">
        <f t="shared" si="16"/>
        <v>0</v>
      </c>
      <c r="AK146" s="171">
        <f t="shared" si="16"/>
        <v>0</v>
      </c>
      <c r="AL146" s="171">
        <f t="shared" si="17"/>
        <v>0</v>
      </c>
      <c r="AM146" s="171">
        <f t="shared" si="17"/>
        <v>0</v>
      </c>
      <c r="AN146" s="171">
        <f t="shared" si="17"/>
        <v>0</v>
      </c>
    </row>
    <row r="147" spans="1:40" x14ac:dyDescent="0.25">
      <c r="A147" s="184" t="s">
        <v>320</v>
      </c>
      <c r="B147" s="172">
        <v>20875</v>
      </c>
      <c r="T147" s="185">
        <v>0</v>
      </c>
      <c r="U147" s="185">
        <v>0</v>
      </c>
      <c r="V147" s="188">
        <f t="shared" si="12"/>
        <v>0</v>
      </c>
      <c r="W147" s="186">
        <v>6138.0857773910911</v>
      </c>
      <c r="X147" s="186">
        <v>0</v>
      </c>
      <c r="Y147" s="186">
        <v>0</v>
      </c>
      <c r="Z147" s="186">
        <f t="shared" si="13"/>
        <v>6138.0857773910911</v>
      </c>
      <c r="AB147" s="185">
        <v>0</v>
      </c>
      <c r="AC147" s="185">
        <v>0</v>
      </c>
      <c r="AD147" s="188">
        <f t="shared" si="14"/>
        <v>0</v>
      </c>
      <c r="AF147" s="186">
        <v>0</v>
      </c>
      <c r="AG147" s="186">
        <v>0</v>
      </c>
      <c r="AH147" s="186">
        <f t="shared" si="15"/>
        <v>0</v>
      </c>
      <c r="AI147" s="171">
        <f t="shared" si="16"/>
        <v>1</v>
      </c>
      <c r="AJ147" s="171">
        <f t="shared" si="16"/>
        <v>0</v>
      </c>
      <c r="AK147" s="171">
        <f t="shared" si="16"/>
        <v>0</v>
      </c>
      <c r="AL147" s="171">
        <f t="shared" si="17"/>
        <v>0</v>
      </c>
      <c r="AM147" s="171">
        <f t="shared" si="17"/>
        <v>0</v>
      </c>
      <c r="AN147" s="171">
        <f t="shared" si="17"/>
        <v>0</v>
      </c>
    </row>
    <row r="148" spans="1:40" x14ac:dyDescent="0.25">
      <c r="A148" s="184" t="s">
        <v>321</v>
      </c>
      <c r="B148" s="172">
        <v>20876</v>
      </c>
      <c r="T148" s="185">
        <v>0</v>
      </c>
      <c r="U148" s="185">
        <v>0</v>
      </c>
      <c r="V148" s="188">
        <f t="shared" si="12"/>
        <v>0</v>
      </c>
      <c r="W148" s="186">
        <v>674.50228935539997</v>
      </c>
      <c r="X148" s="186">
        <v>0</v>
      </c>
      <c r="Y148" s="186">
        <v>0</v>
      </c>
      <c r="Z148" s="186">
        <f t="shared" si="13"/>
        <v>674.50228935539997</v>
      </c>
      <c r="AB148" s="185">
        <v>0</v>
      </c>
      <c r="AC148" s="185">
        <v>0</v>
      </c>
      <c r="AD148" s="188">
        <f t="shared" si="14"/>
        <v>0</v>
      </c>
      <c r="AF148" s="186">
        <v>0</v>
      </c>
      <c r="AG148" s="186">
        <v>0</v>
      </c>
      <c r="AH148" s="186">
        <f t="shared" si="15"/>
        <v>0</v>
      </c>
      <c r="AI148" s="171">
        <f t="shared" si="16"/>
        <v>1</v>
      </c>
      <c r="AJ148" s="171">
        <f t="shared" si="16"/>
        <v>0</v>
      </c>
      <c r="AK148" s="171">
        <f t="shared" si="16"/>
        <v>0</v>
      </c>
      <c r="AL148" s="171">
        <f t="shared" si="17"/>
        <v>0</v>
      </c>
      <c r="AM148" s="171">
        <f t="shared" si="17"/>
        <v>0</v>
      </c>
      <c r="AN148" s="171">
        <f t="shared" si="17"/>
        <v>0</v>
      </c>
    </row>
    <row r="149" spans="1:40" x14ac:dyDescent="0.25">
      <c r="A149" s="184" t="s">
        <v>322</v>
      </c>
      <c r="B149" s="172">
        <v>20878</v>
      </c>
      <c r="T149" s="185">
        <v>0</v>
      </c>
      <c r="U149" s="185">
        <v>0</v>
      </c>
      <c r="V149" s="188">
        <f t="shared" si="12"/>
        <v>0</v>
      </c>
      <c r="W149" s="186">
        <v>712.98922911716011</v>
      </c>
      <c r="X149" s="186">
        <v>0</v>
      </c>
      <c r="Y149" s="186">
        <v>0</v>
      </c>
      <c r="Z149" s="186">
        <f t="shared" si="13"/>
        <v>712.98922911716011</v>
      </c>
      <c r="AB149" s="185">
        <v>0</v>
      </c>
      <c r="AC149" s="185">
        <v>0</v>
      </c>
      <c r="AD149" s="188">
        <f t="shared" si="14"/>
        <v>0</v>
      </c>
      <c r="AF149" s="186">
        <v>0</v>
      </c>
      <c r="AG149" s="186">
        <v>0</v>
      </c>
      <c r="AH149" s="186">
        <f t="shared" si="15"/>
        <v>0</v>
      </c>
      <c r="AI149" s="171">
        <f t="shared" si="16"/>
        <v>1</v>
      </c>
      <c r="AJ149" s="171">
        <f t="shared" si="16"/>
        <v>0</v>
      </c>
      <c r="AK149" s="171">
        <f t="shared" si="16"/>
        <v>0</v>
      </c>
      <c r="AL149" s="171">
        <f t="shared" si="17"/>
        <v>0</v>
      </c>
      <c r="AM149" s="171">
        <f t="shared" si="17"/>
        <v>0</v>
      </c>
      <c r="AN149" s="171">
        <f t="shared" si="17"/>
        <v>0</v>
      </c>
    </row>
    <row r="150" spans="1:40" x14ac:dyDescent="0.25">
      <c r="A150" s="184" t="s">
        <v>323</v>
      </c>
      <c r="B150" s="172">
        <v>20887</v>
      </c>
      <c r="T150" s="185">
        <v>0</v>
      </c>
      <c r="U150" s="185">
        <v>0</v>
      </c>
      <c r="V150" s="188">
        <f t="shared" si="12"/>
        <v>0</v>
      </c>
      <c r="W150" s="186">
        <v>499.46495366812002</v>
      </c>
      <c r="X150" s="186">
        <v>0</v>
      </c>
      <c r="Y150" s="186">
        <v>0</v>
      </c>
      <c r="Z150" s="186">
        <f t="shared" si="13"/>
        <v>499.46495366812002</v>
      </c>
      <c r="AB150" s="185">
        <v>0</v>
      </c>
      <c r="AC150" s="185">
        <v>0</v>
      </c>
      <c r="AD150" s="188">
        <f t="shared" si="14"/>
        <v>0</v>
      </c>
      <c r="AF150" s="186">
        <v>0</v>
      </c>
      <c r="AG150" s="186">
        <v>0</v>
      </c>
      <c r="AH150" s="186">
        <f t="shared" si="15"/>
        <v>0</v>
      </c>
      <c r="AI150" s="171">
        <f t="shared" si="16"/>
        <v>1</v>
      </c>
      <c r="AJ150" s="171">
        <f t="shared" si="16"/>
        <v>0</v>
      </c>
      <c r="AK150" s="171">
        <f t="shared" si="16"/>
        <v>0</v>
      </c>
      <c r="AL150" s="171">
        <f t="shared" si="17"/>
        <v>0</v>
      </c>
      <c r="AM150" s="171">
        <f t="shared" si="17"/>
        <v>0</v>
      </c>
      <c r="AN150" s="171">
        <f t="shared" si="17"/>
        <v>0</v>
      </c>
    </row>
    <row r="151" spans="1:40" x14ac:dyDescent="0.25">
      <c r="A151" s="184" t="s">
        <v>324</v>
      </c>
      <c r="B151" s="172">
        <v>20889</v>
      </c>
      <c r="T151" s="185">
        <v>0</v>
      </c>
      <c r="U151" s="185">
        <v>0</v>
      </c>
      <c r="V151" s="188">
        <f t="shared" si="12"/>
        <v>0</v>
      </c>
      <c r="W151" s="186">
        <v>267.53500439591994</v>
      </c>
      <c r="X151" s="186">
        <v>0</v>
      </c>
      <c r="Y151" s="186">
        <v>0</v>
      </c>
      <c r="Z151" s="186">
        <f t="shared" si="13"/>
        <v>267.53500439591994</v>
      </c>
      <c r="AB151" s="185">
        <v>0</v>
      </c>
      <c r="AC151" s="185">
        <v>0</v>
      </c>
      <c r="AD151" s="188">
        <f t="shared" si="14"/>
        <v>0</v>
      </c>
      <c r="AF151" s="186">
        <v>0</v>
      </c>
      <c r="AG151" s="186">
        <v>0</v>
      </c>
      <c r="AH151" s="186">
        <f t="shared" si="15"/>
        <v>0</v>
      </c>
      <c r="AI151" s="171">
        <f t="shared" si="16"/>
        <v>1</v>
      </c>
      <c r="AJ151" s="171">
        <f t="shared" si="16"/>
        <v>0</v>
      </c>
      <c r="AK151" s="171">
        <f t="shared" si="16"/>
        <v>0</v>
      </c>
      <c r="AL151" s="171">
        <f t="shared" si="17"/>
        <v>0</v>
      </c>
      <c r="AM151" s="171">
        <f t="shared" si="17"/>
        <v>0</v>
      </c>
      <c r="AN151" s="171">
        <f t="shared" si="17"/>
        <v>0</v>
      </c>
    </row>
    <row r="152" spans="1:40" x14ac:dyDescent="0.25">
      <c r="A152" s="184" t="s">
        <v>325</v>
      </c>
      <c r="B152" s="172">
        <v>20893</v>
      </c>
      <c r="T152" s="185">
        <v>0</v>
      </c>
      <c r="U152" s="185">
        <v>0</v>
      </c>
      <c r="V152" s="188">
        <f t="shared" si="12"/>
        <v>0</v>
      </c>
      <c r="W152" s="186">
        <v>1760.9160462572199</v>
      </c>
      <c r="X152" s="186">
        <v>0</v>
      </c>
      <c r="Y152" s="186">
        <v>0</v>
      </c>
      <c r="Z152" s="186">
        <f t="shared" si="13"/>
        <v>1760.9160462572199</v>
      </c>
      <c r="AB152" s="185">
        <v>0</v>
      </c>
      <c r="AC152" s="185">
        <v>0</v>
      </c>
      <c r="AD152" s="188">
        <f t="shared" si="14"/>
        <v>0</v>
      </c>
      <c r="AF152" s="186">
        <v>0</v>
      </c>
      <c r="AG152" s="186">
        <v>0</v>
      </c>
      <c r="AH152" s="186">
        <f t="shared" si="15"/>
        <v>0</v>
      </c>
      <c r="AI152" s="171">
        <f t="shared" si="16"/>
        <v>1</v>
      </c>
      <c r="AJ152" s="171">
        <f t="shared" si="16"/>
        <v>0</v>
      </c>
      <c r="AK152" s="171">
        <f t="shared" si="16"/>
        <v>0</v>
      </c>
      <c r="AL152" s="171">
        <f t="shared" si="17"/>
        <v>0</v>
      </c>
      <c r="AM152" s="171">
        <f t="shared" si="17"/>
        <v>0</v>
      </c>
      <c r="AN152" s="171">
        <f t="shared" si="17"/>
        <v>0</v>
      </c>
    </row>
    <row r="153" spans="1:40" x14ac:dyDescent="0.25">
      <c r="A153" s="184" t="s">
        <v>326</v>
      </c>
      <c r="B153" s="172">
        <v>21265</v>
      </c>
      <c r="T153" s="185">
        <v>0</v>
      </c>
      <c r="U153" s="185">
        <v>0</v>
      </c>
      <c r="V153" s="188">
        <f t="shared" si="12"/>
        <v>0</v>
      </c>
      <c r="W153" s="186">
        <v>176.36287325600003</v>
      </c>
      <c r="X153" s="186">
        <v>0</v>
      </c>
      <c r="Y153" s="186">
        <v>0</v>
      </c>
      <c r="Z153" s="186">
        <f t="shared" si="13"/>
        <v>176.36287325600003</v>
      </c>
      <c r="AB153" s="185">
        <v>0</v>
      </c>
      <c r="AC153" s="185">
        <v>0</v>
      </c>
      <c r="AD153" s="188">
        <f t="shared" si="14"/>
        <v>0</v>
      </c>
      <c r="AF153" s="186">
        <v>0</v>
      </c>
      <c r="AG153" s="186">
        <v>0</v>
      </c>
      <c r="AH153" s="186">
        <f t="shared" si="15"/>
        <v>0</v>
      </c>
      <c r="AI153" s="171">
        <f t="shared" si="16"/>
        <v>1</v>
      </c>
      <c r="AJ153" s="171">
        <f t="shared" si="16"/>
        <v>0</v>
      </c>
      <c r="AK153" s="171">
        <f t="shared" si="16"/>
        <v>0</v>
      </c>
      <c r="AL153" s="171">
        <f t="shared" si="17"/>
        <v>0</v>
      </c>
      <c r="AM153" s="171">
        <f t="shared" si="17"/>
        <v>0</v>
      </c>
      <c r="AN153" s="171">
        <f t="shared" si="17"/>
        <v>0</v>
      </c>
    </row>
    <row r="154" spans="1:40" x14ac:dyDescent="0.25">
      <c r="A154" s="184" t="s">
        <v>327</v>
      </c>
      <c r="B154" s="172">
        <v>21882</v>
      </c>
      <c r="T154" s="185">
        <v>0</v>
      </c>
      <c r="U154" s="185">
        <v>0</v>
      </c>
      <c r="V154" s="188">
        <f t="shared" si="12"/>
        <v>0</v>
      </c>
      <c r="W154" s="186">
        <v>1842.9060094675301</v>
      </c>
      <c r="X154" s="186">
        <v>0</v>
      </c>
      <c r="Y154" s="186">
        <v>0</v>
      </c>
      <c r="Z154" s="186">
        <f t="shared" si="13"/>
        <v>1842.9060094675301</v>
      </c>
      <c r="AB154" s="185">
        <v>0</v>
      </c>
      <c r="AC154" s="185">
        <v>0</v>
      </c>
      <c r="AD154" s="188">
        <f t="shared" si="14"/>
        <v>0</v>
      </c>
      <c r="AF154" s="186">
        <v>0</v>
      </c>
      <c r="AG154" s="186">
        <v>0</v>
      </c>
      <c r="AH154" s="186">
        <f t="shared" si="15"/>
        <v>0</v>
      </c>
      <c r="AI154" s="171">
        <f t="shared" si="16"/>
        <v>1</v>
      </c>
      <c r="AJ154" s="171">
        <f t="shared" si="16"/>
        <v>0</v>
      </c>
      <c r="AK154" s="171">
        <f t="shared" si="16"/>
        <v>0</v>
      </c>
      <c r="AL154" s="171">
        <f t="shared" si="17"/>
        <v>0</v>
      </c>
      <c r="AM154" s="171">
        <f t="shared" si="17"/>
        <v>0</v>
      </c>
      <c r="AN154" s="171">
        <f t="shared" si="17"/>
        <v>0</v>
      </c>
    </row>
    <row r="155" spans="1:40" x14ac:dyDescent="0.25">
      <c r="A155" s="184" t="s">
        <v>328</v>
      </c>
      <c r="B155" s="172">
        <v>21883</v>
      </c>
      <c r="T155" s="185">
        <v>0</v>
      </c>
      <c r="U155" s="185">
        <v>0</v>
      </c>
      <c r="V155" s="188">
        <f t="shared" si="12"/>
        <v>0</v>
      </c>
      <c r="W155" s="186">
        <v>926.18112313879976</v>
      </c>
      <c r="X155" s="186">
        <v>0</v>
      </c>
      <c r="Y155" s="186">
        <v>0</v>
      </c>
      <c r="Z155" s="186">
        <f t="shared" si="13"/>
        <v>926.18112313879976</v>
      </c>
      <c r="AB155" s="185">
        <v>0</v>
      </c>
      <c r="AC155" s="185">
        <v>0</v>
      </c>
      <c r="AD155" s="188">
        <f t="shared" si="14"/>
        <v>0</v>
      </c>
      <c r="AF155" s="186">
        <v>0</v>
      </c>
      <c r="AG155" s="186">
        <v>0</v>
      </c>
      <c r="AH155" s="186">
        <f t="shared" si="15"/>
        <v>0</v>
      </c>
      <c r="AI155" s="171">
        <f t="shared" si="16"/>
        <v>1</v>
      </c>
      <c r="AJ155" s="171">
        <f t="shared" si="16"/>
        <v>0</v>
      </c>
      <c r="AK155" s="171">
        <f t="shared" si="16"/>
        <v>0</v>
      </c>
      <c r="AL155" s="171">
        <f t="shared" si="17"/>
        <v>0</v>
      </c>
      <c r="AM155" s="171">
        <f t="shared" si="17"/>
        <v>0</v>
      </c>
      <c r="AN155" s="171">
        <f t="shared" si="17"/>
        <v>0</v>
      </c>
    </row>
    <row r="156" spans="1:40" x14ac:dyDescent="0.25">
      <c r="A156" s="184" t="s">
        <v>329</v>
      </c>
      <c r="B156" s="172">
        <v>24251</v>
      </c>
      <c r="T156" s="185">
        <v>0</v>
      </c>
      <c r="U156" s="185">
        <v>0</v>
      </c>
      <c r="V156" s="188">
        <f t="shared" si="12"/>
        <v>0</v>
      </c>
      <c r="X156" s="186">
        <v>0</v>
      </c>
      <c r="Y156" s="186">
        <v>2244.5670139999993</v>
      </c>
      <c r="Z156" s="186">
        <f t="shared" si="13"/>
        <v>2244.5670139999993</v>
      </c>
      <c r="AB156" s="185">
        <v>0</v>
      </c>
      <c r="AC156" s="185">
        <v>0</v>
      </c>
      <c r="AD156" s="188">
        <f t="shared" si="14"/>
        <v>0</v>
      </c>
      <c r="AF156" s="186">
        <v>0</v>
      </c>
      <c r="AG156" s="186">
        <v>0</v>
      </c>
      <c r="AH156" s="186">
        <f t="shared" si="15"/>
        <v>0</v>
      </c>
      <c r="AI156" s="171">
        <f t="shared" si="16"/>
        <v>0</v>
      </c>
      <c r="AJ156" s="171">
        <f t="shared" si="16"/>
        <v>0</v>
      </c>
      <c r="AK156" s="171">
        <f t="shared" si="16"/>
        <v>1</v>
      </c>
      <c r="AL156" s="171">
        <f t="shared" si="17"/>
        <v>0</v>
      </c>
      <c r="AM156" s="171">
        <f t="shared" si="17"/>
        <v>0</v>
      </c>
      <c r="AN156" s="171">
        <f t="shared" si="17"/>
        <v>0</v>
      </c>
    </row>
    <row r="157" spans="1:40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</row>
    <row r="158" spans="1:40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</row>
    <row r="160" spans="1:40" x14ac:dyDescent="0.25">
      <c r="B160" s="172">
        <v>1</v>
      </c>
      <c r="C160" s="185">
        <v>2</v>
      </c>
      <c r="D160" s="172">
        <v>3</v>
      </c>
      <c r="E160" s="185">
        <v>4</v>
      </c>
      <c r="F160" s="172">
        <v>5</v>
      </c>
      <c r="G160" s="185">
        <v>6</v>
      </c>
      <c r="H160" s="172">
        <v>7</v>
      </c>
      <c r="I160" s="185">
        <v>8</v>
      </c>
      <c r="J160" s="172">
        <v>9</v>
      </c>
      <c r="K160" s="185">
        <v>10</v>
      </c>
      <c r="L160" s="172">
        <v>11</v>
      </c>
      <c r="M160" s="185">
        <v>12</v>
      </c>
      <c r="N160" s="172">
        <v>13</v>
      </c>
      <c r="O160" s="185">
        <v>14</v>
      </c>
      <c r="P160" s="172">
        <v>15</v>
      </c>
      <c r="Q160" s="185">
        <v>16</v>
      </c>
      <c r="R160" s="172">
        <v>17</v>
      </c>
      <c r="S160" s="185">
        <v>18</v>
      </c>
      <c r="T160" s="172">
        <v>19</v>
      </c>
      <c r="U160" s="185">
        <v>20</v>
      </c>
      <c r="V160" s="172">
        <v>21</v>
      </c>
      <c r="W160" s="185">
        <v>22</v>
      </c>
      <c r="X160" s="172">
        <v>23</v>
      </c>
      <c r="Y160" s="185">
        <v>24</v>
      </c>
      <c r="Z160" s="172">
        <v>25</v>
      </c>
      <c r="AA160" s="185">
        <v>26</v>
      </c>
      <c r="AB160" s="172">
        <v>27</v>
      </c>
      <c r="AC160" s="185">
        <v>28</v>
      </c>
      <c r="AD160" s="172">
        <v>29</v>
      </c>
      <c r="AE160" s="185">
        <v>30</v>
      </c>
      <c r="AF160" s="172">
        <v>31</v>
      </c>
      <c r="AG160" s="185">
        <v>32</v>
      </c>
      <c r="AH160" s="172">
        <v>33</v>
      </c>
      <c r="AI160" s="185">
        <v>34</v>
      </c>
      <c r="AJ160" s="172">
        <v>35</v>
      </c>
      <c r="AK160" s="185">
        <v>36</v>
      </c>
      <c r="AL160" s="172">
        <v>37</v>
      </c>
      <c r="AM160" s="185">
        <v>38</v>
      </c>
      <c r="AN160" s="172">
        <v>39</v>
      </c>
    </row>
    <row r="163" spans="2:40" s="186" customFormat="1" x14ac:dyDescent="0.25">
      <c r="B163" s="172"/>
      <c r="C163" s="185"/>
      <c r="D163" s="185"/>
      <c r="E163" s="185"/>
      <c r="F163" s="185"/>
      <c r="J163" s="187"/>
      <c r="K163" s="185"/>
      <c r="L163" s="185"/>
      <c r="M163" s="185"/>
      <c r="N163" s="185"/>
      <c r="O163" s="187"/>
      <c r="P163" s="187"/>
      <c r="Q163" s="187"/>
      <c r="R163" s="187"/>
      <c r="S163" s="185"/>
      <c r="T163" s="185"/>
      <c r="U163" s="185"/>
      <c r="V163" s="185"/>
      <c r="W163" s="186">
        <f t="shared" ref="W163:AH163" si="18">SUM(W4:W156)</f>
        <v>1406384.3164279629</v>
      </c>
      <c r="X163" s="186">
        <f t="shared" si="18"/>
        <v>291116.05101000023</v>
      </c>
      <c r="Y163" s="186">
        <f t="shared" si="18"/>
        <v>458384.42988969054</v>
      </c>
      <c r="Z163" s="186">
        <f t="shared" si="18"/>
        <v>2155884.797327653</v>
      </c>
      <c r="AA163" s="186">
        <f t="shared" si="18"/>
        <v>3905.9327223807145</v>
      </c>
      <c r="AB163" s="186">
        <f t="shared" si="18"/>
        <v>1841</v>
      </c>
      <c r="AC163" s="186">
        <f t="shared" si="18"/>
        <v>535</v>
      </c>
      <c r="AD163" s="186">
        <f t="shared" si="18"/>
        <v>6281.932722380714</v>
      </c>
      <c r="AE163" s="186">
        <f t="shared" si="18"/>
        <v>29602.979604482261</v>
      </c>
      <c r="AF163" s="186">
        <f t="shared" si="18"/>
        <v>12614.871949675249</v>
      </c>
      <c r="AG163" s="186">
        <f t="shared" si="18"/>
        <v>15601.354242593845</v>
      </c>
      <c r="AH163" s="186">
        <f t="shared" si="18"/>
        <v>57819.205796751354</v>
      </c>
      <c r="AL163" s="185"/>
      <c r="AM163" s="185"/>
      <c r="AN163" s="185"/>
    </row>
  </sheetData>
  <autoFilter ref="A3:AN158" xr:uid="{F0EFBB80-575C-4C8F-9DB3-DBDF0ED92B9B}"/>
  <mergeCells count="8">
    <mergeCell ref="AE2:AH2"/>
    <mergeCell ref="AI2:AK2"/>
    <mergeCell ref="AL2:AN2"/>
    <mergeCell ref="S1:AH1"/>
    <mergeCell ref="AI1:AN1"/>
    <mergeCell ref="S2:V2"/>
    <mergeCell ref="W2:Z2"/>
    <mergeCell ref="AA2:AD2"/>
  </mergeCells>
  <pageMargins left="0.7" right="0.7" top="0.75" bottom="0.75" header="0.3" footer="0.3"/>
  <pageSetup scale="27" orientation="portrait" r:id="rId1"/>
  <ignoredErrors>
    <ignoredError sqref="W163:AH16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22AB6-A30A-428B-8492-9D78CAA05EB4}">
  <sheetPr>
    <tabColor theme="9" tint="0.59999389629810485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_pios_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1EA0-C47C-4808-9E8B-E9551906811F}">
  <sheetPr>
    <tabColor theme="9" tint="0.59999389629810485"/>
  </sheetPr>
  <dimension ref="A1:AX154"/>
  <sheetViews>
    <sheetView zoomScale="80" zoomScaleNormal="80" workbookViewId="0">
      <pane ySplit="2" topLeftCell="A3" activePane="bottomLeft" state="frozen"/>
      <selection activeCell="T1" sqref="T1:W1"/>
      <selection pane="bottomLeft"/>
    </sheetView>
  </sheetViews>
  <sheetFormatPr defaultColWidth="9.140625" defaultRowHeight="12.75" x14ac:dyDescent="0.2"/>
  <cols>
    <col min="1" max="1" width="67.5703125" style="49" customWidth="1"/>
    <col min="2" max="2" width="48.5703125" style="49" customWidth="1"/>
    <col min="3" max="3" width="29.7109375" style="49" customWidth="1"/>
    <col min="4" max="5" width="15.7109375" style="83" customWidth="1"/>
    <col min="6" max="7" width="15.7109375" style="49" customWidth="1"/>
    <col min="8" max="8" width="2.7109375" style="84" customWidth="1"/>
    <col min="9" max="10" width="15.7109375" style="83" customWidth="1"/>
    <col min="11" max="11" width="2.7109375" style="49" customWidth="1"/>
    <col min="12" max="13" width="15.7109375" style="83" customWidth="1"/>
    <col min="14" max="15" width="15.7109375" style="49" customWidth="1"/>
    <col min="16" max="16" width="2.7109375" style="49" customWidth="1"/>
    <col min="17" max="18" width="15.7109375" style="83" customWidth="1"/>
    <col min="19" max="19" width="2.7109375" style="49" customWidth="1"/>
    <col min="20" max="21" width="15.7109375" style="83" customWidth="1"/>
    <col min="22" max="23" width="15.7109375" style="49" customWidth="1"/>
    <col min="24" max="24" width="2.7109375" style="49" customWidth="1"/>
    <col min="25" max="28" width="15.7109375" style="83" customWidth="1"/>
    <col min="29" max="29" width="2.7109375" style="49" customWidth="1"/>
    <col min="30" max="31" width="15.7109375" style="83" customWidth="1"/>
    <col min="32" max="32" width="2.7109375" style="49" customWidth="1"/>
    <col min="33" max="34" width="15.7109375" style="83" customWidth="1"/>
    <col min="35" max="36" width="15.7109375" style="49" customWidth="1"/>
    <col min="37" max="37" width="2.7109375" style="49" customWidth="1"/>
    <col min="38" max="39" width="15.7109375" style="83" customWidth="1"/>
    <col min="40" max="40" width="2.7109375" style="49" customWidth="1"/>
    <col min="41" max="42" width="15.7109375" style="83" customWidth="1"/>
    <col min="43" max="44" width="15.7109375" style="49" customWidth="1"/>
    <col min="45" max="45" width="2.7109375" style="49" customWidth="1"/>
    <col min="46" max="47" width="15.7109375" style="83" customWidth="1"/>
    <col min="48" max="48" width="2.7109375" style="49" customWidth="1"/>
    <col min="49" max="50" width="15.7109375" style="83" customWidth="1"/>
    <col min="51" max="51" width="5.7109375" style="49" customWidth="1"/>
    <col min="52" max="16384" width="9.140625" style="49"/>
  </cols>
  <sheetData>
    <row r="1" spans="1:50" s="52" customFormat="1" ht="51" customHeight="1" thickBot="1" x14ac:dyDescent="0.3">
      <c r="D1" s="222" t="s">
        <v>331</v>
      </c>
      <c r="E1" s="223"/>
      <c r="F1" s="223"/>
      <c r="G1" s="223"/>
      <c r="H1" s="53"/>
      <c r="I1" s="224" t="s">
        <v>332</v>
      </c>
      <c r="J1" s="224"/>
      <c r="L1" s="222" t="s">
        <v>333</v>
      </c>
      <c r="M1" s="223"/>
      <c r="N1" s="223"/>
      <c r="O1" s="223"/>
      <c r="P1" s="53"/>
      <c r="Q1" s="224" t="s">
        <v>334</v>
      </c>
      <c r="R1" s="224"/>
      <c r="T1" s="225" t="s">
        <v>335</v>
      </c>
      <c r="U1" s="226"/>
      <c r="V1" s="226"/>
      <c r="W1" s="227"/>
      <c r="X1" s="54"/>
      <c r="Y1" s="228" t="s">
        <v>336</v>
      </c>
      <c r="Z1" s="229"/>
      <c r="AA1" s="229"/>
      <c r="AB1" s="230"/>
      <c r="AD1" s="220" t="s">
        <v>337</v>
      </c>
      <c r="AE1" s="221"/>
      <c r="AG1" s="222" t="s">
        <v>338</v>
      </c>
      <c r="AH1" s="223"/>
      <c r="AI1" s="223"/>
      <c r="AJ1" s="223"/>
      <c r="AK1" s="53"/>
      <c r="AL1" s="224" t="s">
        <v>339</v>
      </c>
      <c r="AM1" s="224"/>
      <c r="AO1" s="222" t="s">
        <v>340</v>
      </c>
      <c r="AP1" s="223"/>
      <c r="AQ1" s="223"/>
      <c r="AR1" s="223"/>
      <c r="AT1" s="224" t="s">
        <v>341</v>
      </c>
      <c r="AU1" s="224"/>
      <c r="AW1" s="220" t="s">
        <v>342</v>
      </c>
      <c r="AX1" s="221"/>
    </row>
    <row r="2" spans="1:50" s="55" customFormat="1" ht="25.5" x14ac:dyDescent="0.25">
      <c r="A2" s="55" t="s">
        <v>343</v>
      </c>
      <c r="B2" s="55" t="s">
        <v>344</v>
      </c>
      <c r="C2" s="55" t="s">
        <v>345</v>
      </c>
      <c r="D2" s="56" t="s">
        <v>346</v>
      </c>
      <c r="E2" s="57" t="s">
        <v>347</v>
      </c>
      <c r="F2" s="58" t="s">
        <v>348</v>
      </c>
      <c r="G2" s="58" t="s">
        <v>349</v>
      </c>
      <c r="H2" s="59"/>
      <c r="I2" s="60" t="s">
        <v>350</v>
      </c>
      <c r="J2" s="60" t="s">
        <v>351</v>
      </c>
      <c r="L2" s="56" t="s">
        <v>346</v>
      </c>
      <c r="M2" s="57" t="s">
        <v>347</v>
      </c>
      <c r="N2" s="58" t="s">
        <v>348</v>
      </c>
      <c r="O2" s="58" t="s">
        <v>349</v>
      </c>
      <c r="P2" s="59"/>
      <c r="Q2" s="60" t="s">
        <v>350</v>
      </c>
      <c r="R2" s="60" t="s">
        <v>351</v>
      </c>
      <c r="T2" s="61" t="s">
        <v>350</v>
      </c>
      <c r="U2" s="62" t="s">
        <v>352</v>
      </c>
      <c r="V2" s="63" t="s">
        <v>353</v>
      </c>
      <c r="W2" s="64" t="s">
        <v>354</v>
      </c>
      <c r="X2" s="65"/>
      <c r="Y2" s="66" t="s">
        <v>355</v>
      </c>
      <c r="Z2" s="67" t="s">
        <v>356</v>
      </c>
      <c r="AA2" s="67" t="s">
        <v>357</v>
      </c>
      <c r="AB2" s="68" t="s">
        <v>358</v>
      </c>
      <c r="AD2" s="69" t="s">
        <v>26</v>
      </c>
      <c r="AE2" s="70" t="s">
        <v>359</v>
      </c>
      <c r="AG2" s="71" t="s">
        <v>346</v>
      </c>
      <c r="AH2" s="72" t="s">
        <v>359</v>
      </c>
      <c r="AI2" s="58" t="s">
        <v>360</v>
      </c>
      <c r="AJ2" s="73" t="s">
        <v>349</v>
      </c>
      <c r="AL2" s="60" t="s">
        <v>350</v>
      </c>
      <c r="AM2" s="60" t="s">
        <v>352</v>
      </c>
      <c r="AO2" s="71" t="s">
        <v>346</v>
      </c>
      <c r="AP2" s="72" t="s">
        <v>359</v>
      </c>
      <c r="AQ2" s="58" t="s">
        <v>360</v>
      </c>
      <c r="AR2" s="73" t="s">
        <v>361</v>
      </c>
      <c r="AT2" s="60" t="s">
        <v>350</v>
      </c>
      <c r="AU2" s="60" t="s">
        <v>352</v>
      </c>
      <c r="AW2" s="69" t="s">
        <v>26</v>
      </c>
      <c r="AX2" s="70" t="s">
        <v>359</v>
      </c>
    </row>
    <row r="3" spans="1:50" x14ac:dyDescent="0.2">
      <c r="A3" s="49" t="s">
        <v>132</v>
      </c>
      <c r="B3" s="49" t="s">
        <v>47</v>
      </c>
      <c r="C3" s="49" t="s">
        <v>131</v>
      </c>
      <c r="D3" s="74">
        <v>0</v>
      </c>
      <c r="E3" s="74">
        <v>0</v>
      </c>
      <c r="F3" s="75">
        <f t="shared" ref="F3:G34" si="0">+D3/$E$153</f>
        <v>0</v>
      </c>
      <c r="G3" s="75">
        <f t="shared" si="0"/>
        <v>0</v>
      </c>
      <c r="H3" s="76"/>
      <c r="I3" s="74">
        <v>0</v>
      </c>
      <c r="J3" s="74">
        <v>0</v>
      </c>
      <c r="L3" s="74">
        <v>0</v>
      </c>
      <c r="M3" s="74">
        <v>0</v>
      </c>
      <c r="N3" s="75">
        <f t="shared" ref="N3:O34" si="1">+L3/$M$153</f>
        <v>0</v>
      </c>
      <c r="O3" s="75">
        <f t="shared" si="1"/>
        <v>0</v>
      </c>
      <c r="P3" s="75"/>
      <c r="Q3" s="74">
        <v>0</v>
      </c>
      <c r="R3" s="74">
        <v>0</v>
      </c>
      <c r="T3" s="74">
        <v>0</v>
      </c>
      <c r="U3" s="74">
        <v>0</v>
      </c>
      <c r="V3" s="77">
        <f t="shared" ref="V3:W34" si="2">T3/$U$153</f>
        <v>0</v>
      </c>
      <c r="W3" s="77">
        <f t="shared" si="2"/>
        <v>0</v>
      </c>
      <c r="X3" s="77"/>
      <c r="Y3" s="74">
        <v>0</v>
      </c>
      <c r="Z3" s="74">
        <v>0</v>
      </c>
      <c r="AA3" s="74"/>
      <c r="AB3" s="74"/>
      <c r="AD3" s="74">
        <f t="shared" ref="AD3:AE34" si="3">+I3+Q3+((Y3+AA3)/1000)</f>
        <v>0</v>
      </c>
      <c r="AE3" s="74">
        <f t="shared" si="3"/>
        <v>0</v>
      </c>
      <c r="AG3" s="74"/>
      <c r="AH3" s="74"/>
      <c r="AL3" s="74"/>
      <c r="AM3" s="74"/>
      <c r="AO3" s="74"/>
      <c r="AP3" s="74"/>
      <c r="AT3" s="74"/>
      <c r="AU3" s="74"/>
      <c r="AW3" s="74"/>
      <c r="AX3" s="74"/>
    </row>
    <row r="4" spans="1:50" x14ac:dyDescent="0.2">
      <c r="A4" s="49" t="s">
        <v>362</v>
      </c>
      <c r="B4" s="49" t="s">
        <v>47</v>
      </c>
      <c r="C4" s="49" t="s">
        <v>140</v>
      </c>
      <c r="D4" s="74">
        <v>0</v>
      </c>
      <c r="E4" s="74">
        <v>0</v>
      </c>
      <c r="F4" s="75">
        <f t="shared" si="0"/>
        <v>0</v>
      </c>
      <c r="G4" s="75">
        <f t="shared" si="0"/>
        <v>0</v>
      </c>
      <c r="H4" s="76"/>
      <c r="I4" s="74">
        <v>0</v>
      </c>
      <c r="J4" s="74">
        <v>0</v>
      </c>
      <c r="L4" s="74">
        <v>0</v>
      </c>
      <c r="M4" s="74">
        <v>0</v>
      </c>
      <c r="N4" s="75">
        <f t="shared" si="1"/>
        <v>0</v>
      </c>
      <c r="O4" s="75">
        <f t="shared" si="1"/>
        <v>0</v>
      </c>
      <c r="P4" s="75"/>
      <c r="Q4" s="74">
        <v>0</v>
      </c>
      <c r="R4" s="74">
        <v>0</v>
      </c>
      <c r="T4" s="74">
        <v>0</v>
      </c>
      <c r="U4" s="74">
        <v>0</v>
      </c>
      <c r="V4" s="77">
        <f t="shared" si="2"/>
        <v>0</v>
      </c>
      <c r="W4" s="77">
        <f t="shared" si="2"/>
        <v>0</v>
      </c>
      <c r="X4" s="77"/>
      <c r="Y4" s="74">
        <v>0</v>
      </c>
      <c r="Z4" s="74">
        <v>0</v>
      </c>
      <c r="AA4" s="74"/>
      <c r="AB4" s="74"/>
      <c r="AD4" s="74">
        <f t="shared" si="3"/>
        <v>0</v>
      </c>
      <c r="AE4" s="74">
        <f t="shared" si="3"/>
        <v>0</v>
      </c>
      <c r="AG4" s="74"/>
      <c r="AH4" s="74"/>
      <c r="AL4" s="74"/>
      <c r="AM4" s="74"/>
      <c r="AO4" s="74"/>
      <c r="AP4" s="74"/>
      <c r="AT4" s="74"/>
      <c r="AU4" s="74"/>
      <c r="AW4" s="74"/>
      <c r="AX4" s="74"/>
    </row>
    <row r="5" spans="1:50" x14ac:dyDescent="0.2">
      <c r="A5" s="49" t="s">
        <v>363</v>
      </c>
      <c r="B5" s="49" t="s">
        <v>364</v>
      </c>
      <c r="C5" s="49" t="s">
        <v>134</v>
      </c>
      <c r="D5" s="74">
        <v>0</v>
      </c>
      <c r="E5" s="74">
        <v>0</v>
      </c>
      <c r="F5" s="75">
        <f t="shared" si="0"/>
        <v>0</v>
      </c>
      <c r="G5" s="75">
        <f t="shared" si="0"/>
        <v>0</v>
      </c>
      <c r="H5" s="76"/>
      <c r="I5" s="74">
        <v>0</v>
      </c>
      <c r="J5" s="74">
        <v>0</v>
      </c>
      <c r="L5" s="74">
        <v>0</v>
      </c>
      <c r="M5" s="74">
        <v>0</v>
      </c>
      <c r="N5" s="75">
        <f t="shared" si="1"/>
        <v>0</v>
      </c>
      <c r="O5" s="75">
        <f t="shared" si="1"/>
        <v>0</v>
      </c>
      <c r="P5" s="75"/>
      <c r="Q5" s="74">
        <v>0</v>
      </c>
      <c r="R5" s="74">
        <v>0</v>
      </c>
      <c r="T5" s="74">
        <v>0</v>
      </c>
      <c r="U5" s="74">
        <v>0</v>
      </c>
      <c r="V5" s="77">
        <f t="shared" si="2"/>
        <v>0</v>
      </c>
      <c r="W5" s="77">
        <f t="shared" si="2"/>
        <v>0</v>
      </c>
      <c r="X5" s="77"/>
      <c r="Y5" s="74">
        <v>0</v>
      </c>
      <c r="Z5" s="74">
        <v>0</v>
      </c>
      <c r="AA5" s="74"/>
      <c r="AB5" s="74"/>
      <c r="AD5" s="74">
        <f t="shared" si="3"/>
        <v>0</v>
      </c>
      <c r="AE5" s="74">
        <f t="shared" si="3"/>
        <v>0</v>
      </c>
      <c r="AG5" s="74"/>
      <c r="AH5" s="74"/>
      <c r="AL5" s="74"/>
      <c r="AM5" s="74"/>
      <c r="AO5" s="74"/>
      <c r="AP5" s="74"/>
      <c r="AT5" s="74"/>
      <c r="AU5" s="74"/>
      <c r="AW5" s="74"/>
      <c r="AX5" s="74"/>
    </row>
    <row r="6" spans="1:50" x14ac:dyDescent="0.2">
      <c r="A6" s="49" t="s">
        <v>363</v>
      </c>
      <c r="B6" s="49" t="s">
        <v>364</v>
      </c>
      <c r="C6" s="49" t="s">
        <v>134</v>
      </c>
      <c r="D6" s="74">
        <v>9774.5876286490311</v>
      </c>
      <c r="E6" s="74">
        <v>0</v>
      </c>
      <c r="F6" s="75">
        <f t="shared" si="0"/>
        <v>5.1433077967923568E-2</v>
      </c>
      <c r="G6" s="75">
        <f t="shared" si="0"/>
        <v>0</v>
      </c>
      <c r="H6" s="76"/>
      <c r="I6" s="74">
        <v>7653.3963008609308</v>
      </c>
      <c r="J6" s="74">
        <v>0</v>
      </c>
      <c r="L6" s="74">
        <v>18472</v>
      </c>
      <c r="M6" s="74">
        <v>0</v>
      </c>
      <c r="N6" s="75">
        <f t="shared" si="1"/>
        <v>0.16394344696599894</v>
      </c>
      <c r="O6" s="75">
        <f t="shared" si="1"/>
        <v>0</v>
      </c>
      <c r="P6" s="75"/>
      <c r="Q6" s="74">
        <v>18498.067008067592</v>
      </c>
      <c r="R6" s="74">
        <v>0</v>
      </c>
      <c r="T6" s="74">
        <v>62037.454590000765</v>
      </c>
      <c r="U6" s="74">
        <v>0</v>
      </c>
      <c r="V6" s="77">
        <f t="shared" si="2"/>
        <v>0.11033573705406333</v>
      </c>
      <c r="W6" s="77">
        <f t="shared" si="2"/>
        <v>0</v>
      </c>
      <c r="X6" s="77"/>
      <c r="Y6" s="74">
        <v>14678684.294258837</v>
      </c>
      <c r="Z6" s="74">
        <v>0</v>
      </c>
      <c r="AA6" s="74">
        <v>0</v>
      </c>
      <c r="AB6" s="74">
        <v>0</v>
      </c>
      <c r="AD6" s="74">
        <f t="shared" si="3"/>
        <v>40830.147603187361</v>
      </c>
      <c r="AE6" s="74">
        <f t="shared" si="3"/>
        <v>0</v>
      </c>
      <c r="AG6" s="74"/>
      <c r="AH6" s="74"/>
      <c r="AL6" s="74"/>
      <c r="AM6" s="74"/>
      <c r="AO6" s="74"/>
      <c r="AP6" s="74"/>
      <c r="AT6" s="74"/>
      <c r="AU6" s="74"/>
      <c r="AW6" s="74"/>
      <c r="AX6" s="74"/>
    </row>
    <row r="7" spans="1:50" x14ac:dyDescent="0.2">
      <c r="A7" s="49" t="s">
        <v>363</v>
      </c>
      <c r="B7" s="49" t="s">
        <v>364</v>
      </c>
      <c r="C7" s="49" t="s">
        <v>134</v>
      </c>
      <c r="D7" s="74">
        <v>0</v>
      </c>
      <c r="E7" s="74">
        <v>0</v>
      </c>
      <c r="F7" s="75">
        <f t="shared" si="0"/>
        <v>0</v>
      </c>
      <c r="G7" s="75">
        <f t="shared" si="0"/>
        <v>0</v>
      </c>
      <c r="H7" s="76"/>
      <c r="I7" s="74">
        <v>0</v>
      </c>
      <c r="J7" s="74">
        <v>0</v>
      </c>
      <c r="L7" s="74">
        <v>0</v>
      </c>
      <c r="M7" s="74">
        <v>0</v>
      </c>
      <c r="N7" s="75">
        <f t="shared" si="1"/>
        <v>0</v>
      </c>
      <c r="O7" s="75">
        <f t="shared" si="1"/>
        <v>0</v>
      </c>
      <c r="P7" s="75"/>
      <c r="Q7" s="74">
        <v>0</v>
      </c>
      <c r="R7" s="74">
        <v>0</v>
      </c>
      <c r="T7" s="74">
        <v>0</v>
      </c>
      <c r="U7" s="74">
        <v>0</v>
      </c>
      <c r="V7" s="77">
        <f t="shared" si="2"/>
        <v>0</v>
      </c>
      <c r="W7" s="77">
        <f t="shared" si="2"/>
        <v>0</v>
      </c>
      <c r="X7" s="77"/>
      <c r="Y7" s="74">
        <v>0</v>
      </c>
      <c r="Z7" s="74">
        <v>0</v>
      </c>
      <c r="AA7" s="74"/>
      <c r="AB7" s="74"/>
      <c r="AD7" s="74">
        <f t="shared" si="3"/>
        <v>0</v>
      </c>
      <c r="AE7" s="74">
        <f t="shared" si="3"/>
        <v>0</v>
      </c>
      <c r="AG7" s="74"/>
      <c r="AH7" s="74"/>
      <c r="AL7" s="74"/>
      <c r="AM7" s="74"/>
      <c r="AO7" s="74"/>
      <c r="AP7" s="74"/>
      <c r="AT7" s="74"/>
      <c r="AU7" s="74"/>
      <c r="AW7" s="74"/>
      <c r="AX7" s="74"/>
    </row>
    <row r="8" spans="1:50" x14ac:dyDescent="0.2">
      <c r="A8" s="49" t="s">
        <v>363</v>
      </c>
      <c r="B8" s="49" t="s">
        <v>364</v>
      </c>
      <c r="C8" s="49" t="s">
        <v>134</v>
      </c>
      <c r="D8" s="74">
        <v>0</v>
      </c>
      <c r="E8" s="74">
        <v>0</v>
      </c>
      <c r="F8" s="75">
        <f t="shared" si="0"/>
        <v>0</v>
      </c>
      <c r="G8" s="75">
        <f t="shared" si="0"/>
        <v>0</v>
      </c>
      <c r="H8" s="76"/>
      <c r="I8" s="74">
        <v>0</v>
      </c>
      <c r="J8" s="74">
        <v>0</v>
      </c>
      <c r="L8" s="74">
        <v>0</v>
      </c>
      <c r="M8" s="74">
        <v>0</v>
      </c>
      <c r="N8" s="75">
        <f t="shared" si="1"/>
        <v>0</v>
      </c>
      <c r="O8" s="75">
        <f t="shared" si="1"/>
        <v>0</v>
      </c>
      <c r="P8" s="75"/>
      <c r="Q8" s="74">
        <v>0</v>
      </c>
      <c r="R8" s="74">
        <v>0</v>
      </c>
      <c r="T8" s="74">
        <v>0</v>
      </c>
      <c r="U8" s="74">
        <v>0</v>
      </c>
      <c r="V8" s="77">
        <f t="shared" si="2"/>
        <v>0</v>
      </c>
      <c r="W8" s="77">
        <f t="shared" si="2"/>
        <v>0</v>
      </c>
      <c r="X8" s="77"/>
      <c r="Y8" s="74">
        <v>0</v>
      </c>
      <c r="Z8" s="74">
        <v>0</v>
      </c>
      <c r="AA8" s="74"/>
      <c r="AB8" s="74"/>
      <c r="AD8" s="74">
        <f t="shared" si="3"/>
        <v>0</v>
      </c>
      <c r="AE8" s="74">
        <f t="shared" si="3"/>
        <v>0</v>
      </c>
      <c r="AG8" s="74"/>
      <c r="AH8" s="74"/>
      <c r="AL8" s="74"/>
      <c r="AM8" s="74"/>
      <c r="AO8" s="74"/>
      <c r="AP8" s="74"/>
      <c r="AT8" s="74"/>
      <c r="AU8" s="74"/>
      <c r="AW8" s="74"/>
      <c r="AX8" s="74"/>
    </row>
    <row r="9" spans="1:50" x14ac:dyDescent="0.2">
      <c r="A9" s="49" t="s">
        <v>363</v>
      </c>
      <c r="B9" s="49" t="s">
        <v>364</v>
      </c>
      <c r="C9" s="49" t="s">
        <v>134</v>
      </c>
      <c r="D9" s="74">
        <v>0</v>
      </c>
      <c r="E9" s="74">
        <v>0</v>
      </c>
      <c r="F9" s="75">
        <f t="shared" si="0"/>
        <v>0</v>
      </c>
      <c r="G9" s="75">
        <f t="shared" si="0"/>
        <v>0</v>
      </c>
      <c r="H9" s="76"/>
      <c r="I9" s="74">
        <v>0</v>
      </c>
      <c r="J9" s="74">
        <v>0</v>
      </c>
      <c r="L9" s="74">
        <v>0</v>
      </c>
      <c r="M9" s="74">
        <v>0</v>
      </c>
      <c r="N9" s="75">
        <f t="shared" si="1"/>
        <v>0</v>
      </c>
      <c r="O9" s="75">
        <f t="shared" si="1"/>
        <v>0</v>
      </c>
      <c r="P9" s="75"/>
      <c r="Q9" s="74">
        <v>0</v>
      </c>
      <c r="R9" s="74">
        <v>0</v>
      </c>
      <c r="T9" s="74">
        <v>0</v>
      </c>
      <c r="U9" s="74">
        <v>0</v>
      </c>
      <c r="V9" s="77">
        <f t="shared" si="2"/>
        <v>0</v>
      </c>
      <c r="W9" s="77">
        <f t="shared" si="2"/>
        <v>0</v>
      </c>
      <c r="X9" s="77"/>
      <c r="Y9" s="74">
        <v>0</v>
      </c>
      <c r="Z9" s="74">
        <v>0</v>
      </c>
      <c r="AA9" s="74"/>
      <c r="AB9" s="74"/>
      <c r="AD9" s="74">
        <f t="shared" si="3"/>
        <v>0</v>
      </c>
      <c r="AE9" s="74">
        <f t="shared" si="3"/>
        <v>0</v>
      </c>
      <c r="AG9" s="74"/>
      <c r="AH9" s="74"/>
      <c r="AL9" s="74"/>
      <c r="AM9" s="74"/>
      <c r="AO9" s="74"/>
      <c r="AP9" s="74"/>
      <c r="AT9" s="74"/>
      <c r="AU9" s="74"/>
      <c r="AW9" s="74"/>
      <c r="AX9" s="74"/>
    </row>
    <row r="10" spans="1:50" x14ac:dyDescent="0.2">
      <c r="A10" s="49" t="s">
        <v>365</v>
      </c>
      <c r="B10" s="49" t="s">
        <v>364</v>
      </c>
      <c r="C10" s="49" t="s">
        <v>138</v>
      </c>
      <c r="D10" s="74">
        <v>0</v>
      </c>
      <c r="E10" s="74">
        <v>0</v>
      </c>
      <c r="F10" s="75">
        <f t="shared" si="0"/>
        <v>0</v>
      </c>
      <c r="G10" s="75">
        <f t="shared" si="0"/>
        <v>0</v>
      </c>
      <c r="H10" s="76"/>
      <c r="I10" s="74">
        <v>0</v>
      </c>
      <c r="J10" s="74">
        <v>0</v>
      </c>
      <c r="L10" s="74">
        <v>0</v>
      </c>
      <c r="M10" s="74">
        <v>0</v>
      </c>
      <c r="N10" s="75">
        <f t="shared" si="1"/>
        <v>0</v>
      </c>
      <c r="O10" s="75">
        <f t="shared" si="1"/>
        <v>0</v>
      </c>
      <c r="P10" s="75"/>
      <c r="Q10" s="74">
        <v>0</v>
      </c>
      <c r="R10" s="74">
        <v>0</v>
      </c>
      <c r="T10" s="74">
        <v>0</v>
      </c>
      <c r="U10" s="74">
        <v>0</v>
      </c>
      <c r="V10" s="77">
        <f t="shared" si="2"/>
        <v>0</v>
      </c>
      <c r="W10" s="77">
        <f t="shared" si="2"/>
        <v>0</v>
      </c>
      <c r="X10" s="77"/>
      <c r="Y10" s="74">
        <v>0</v>
      </c>
      <c r="Z10" s="74">
        <v>0</v>
      </c>
      <c r="AA10" s="74"/>
      <c r="AB10" s="74"/>
      <c r="AD10" s="74">
        <f t="shared" si="3"/>
        <v>0</v>
      </c>
      <c r="AE10" s="74">
        <f t="shared" si="3"/>
        <v>0</v>
      </c>
      <c r="AG10" s="74"/>
      <c r="AH10" s="74"/>
      <c r="AL10" s="74"/>
      <c r="AM10" s="74"/>
      <c r="AO10" s="74"/>
      <c r="AP10" s="74"/>
      <c r="AT10" s="74"/>
      <c r="AU10" s="74"/>
      <c r="AW10" s="74"/>
      <c r="AX10" s="74"/>
    </row>
    <row r="11" spans="1:50" x14ac:dyDescent="0.2">
      <c r="A11" s="49" t="s">
        <v>365</v>
      </c>
      <c r="B11" s="49" t="s">
        <v>364</v>
      </c>
      <c r="C11" s="49" t="s">
        <v>138</v>
      </c>
      <c r="D11" s="74">
        <v>0</v>
      </c>
      <c r="E11" s="74">
        <v>0</v>
      </c>
      <c r="F11" s="75">
        <f t="shared" si="0"/>
        <v>0</v>
      </c>
      <c r="G11" s="75">
        <f t="shared" si="0"/>
        <v>0</v>
      </c>
      <c r="H11" s="76"/>
      <c r="I11" s="74">
        <v>0</v>
      </c>
      <c r="J11" s="74">
        <v>0</v>
      </c>
      <c r="L11" s="74">
        <v>0</v>
      </c>
      <c r="M11" s="74">
        <v>0</v>
      </c>
      <c r="N11" s="75">
        <f t="shared" si="1"/>
        <v>0</v>
      </c>
      <c r="O11" s="75">
        <f t="shared" si="1"/>
        <v>0</v>
      </c>
      <c r="P11" s="75"/>
      <c r="Q11" s="74">
        <v>0</v>
      </c>
      <c r="R11" s="74">
        <v>0</v>
      </c>
      <c r="T11" s="74">
        <v>0</v>
      </c>
      <c r="U11" s="74">
        <v>0</v>
      </c>
      <c r="V11" s="77">
        <f t="shared" si="2"/>
        <v>0</v>
      </c>
      <c r="W11" s="77">
        <f t="shared" si="2"/>
        <v>0</v>
      </c>
      <c r="X11" s="77"/>
      <c r="Y11" s="74">
        <v>0</v>
      </c>
      <c r="Z11" s="74">
        <v>0</v>
      </c>
      <c r="AA11" s="74"/>
      <c r="AB11" s="74"/>
      <c r="AD11" s="74">
        <f t="shared" si="3"/>
        <v>0</v>
      </c>
      <c r="AE11" s="74">
        <f t="shared" si="3"/>
        <v>0</v>
      </c>
      <c r="AG11" s="74"/>
      <c r="AH11" s="74"/>
      <c r="AL11" s="74"/>
      <c r="AM11" s="74"/>
      <c r="AO11" s="74"/>
      <c r="AP11" s="74"/>
      <c r="AT11" s="74"/>
      <c r="AU11" s="74"/>
      <c r="AW11" s="74"/>
      <c r="AX11" s="74"/>
    </row>
    <row r="12" spans="1:50" x14ac:dyDescent="0.2">
      <c r="A12" s="49" t="s">
        <v>365</v>
      </c>
      <c r="B12" s="49" t="s">
        <v>364</v>
      </c>
      <c r="C12" s="49" t="s">
        <v>138</v>
      </c>
      <c r="D12" s="74">
        <v>0</v>
      </c>
      <c r="E12" s="74">
        <v>0</v>
      </c>
      <c r="F12" s="75">
        <f t="shared" si="0"/>
        <v>0</v>
      </c>
      <c r="G12" s="75">
        <f t="shared" si="0"/>
        <v>0</v>
      </c>
      <c r="H12" s="76"/>
      <c r="I12" s="74">
        <v>0</v>
      </c>
      <c r="J12" s="74">
        <v>0</v>
      </c>
      <c r="L12" s="74">
        <v>0</v>
      </c>
      <c r="M12" s="74">
        <v>0</v>
      </c>
      <c r="N12" s="75">
        <f t="shared" si="1"/>
        <v>0</v>
      </c>
      <c r="O12" s="75">
        <f t="shared" si="1"/>
        <v>0</v>
      </c>
      <c r="P12" s="75"/>
      <c r="Q12" s="74">
        <v>0</v>
      </c>
      <c r="R12" s="74">
        <v>0</v>
      </c>
      <c r="T12" s="74">
        <v>0</v>
      </c>
      <c r="U12" s="74">
        <v>0</v>
      </c>
      <c r="V12" s="77">
        <f t="shared" si="2"/>
        <v>0</v>
      </c>
      <c r="W12" s="77">
        <f t="shared" si="2"/>
        <v>0</v>
      </c>
      <c r="X12" s="77"/>
      <c r="Y12" s="74">
        <v>0</v>
      </c>
      <c r="Z12" s="74">
        <v>0</v>
      </c>
      <c r="AA12" s="74"/>
      <c r="AB12" s="74"/>
      <c r="AD12" s="74">
        <f t="shared" si="3"/>
        <v>0</v>
      </c>
      <c r="AE12" s="74">
        <f t="shared" si="3"/>
        <v>0</v>
      </c>
      <c r="AG12" s="74"/>
      <c r="AH12" s="74"/>
      <c r="AL12" s="74"/>
      <c r="AM12" s="74"/>
      <c r="AO12" s="74"/>
      <c r="AP12" s="74"/>
      <c r="AT12" s="74"/>
      <c r="AU12" s="74"/>
      <c r="AW12" s="74"/>
      <c r="AX12" s="74"/>
    </row>
    <row r="13" spans="1:50" x14ac:dyDescent="0.2">
      <c r="A13" s="49" t="s">
        <v>365</v>
      </c>
      <c r="B13" s="49" t="s">
        <v>364</v>
      </c>
      <c r="C13" s="49" t="s">
        <v>138</v>
      </c>
      <c r="D13" s="74">
        <v>0</v>
      </c>
      <c r="E13" s="74">
        <v>0</v>
      </c>
      <c r="F13" s="75">
        <f t="shared" si="0"/>
        <v>0</v>
      </c>
      <c r="G13" s="75">
        <f t="shared" si="0"/>
        <v>0</v>
      </c>
      <c r="H13" s="76"/>
      <c r="I13" s="74">
        <v>0</v>
      </c>
      <c r="J13" s="74">
        <v>0</v>
      </c>
      <c r="L13" s="74">
        <v>0</v>
      </c>
      <c r="M13" s="74">
        <v>0</v>
      </c>
      <c r="N13" s="75">
        <f t="shared" si="1"/>
        <v>0</v>
      </c>
      <c r="O13" s="75">
        <f t="shared" si="1"/>
        <v>0</v>
      </c>
      <c r="P13" s="75"/>
      <c r="Q13" s="74">
        <v>0</v>
      </c>
      <c r="R13" s="74">
        <v>0</v>
      </c>
      <c r="T13" s="74">
        <v>0</v>
      </c>
      <c r="U13" s="74">
        <v>0</v>
      </c>
      <c r="V13" s="77">
        <f t="shared" si="2"/>
        <v>0</v>
      </c>
      <c r="W13" s="77">
        <f t="shared" si="2"/>
        <v>0</v>
      </c>
      <c r="X13" s="77"/>
      <c r="Y13" s="74">
        <v>0</v>
      </c>
      <c r="Z13" s="74">
        <v>0</v>
      </c>
      <c r="AA13" s="74"/>
      <c r="AB13" s="74"/>
      <c r="AD13" s="74">
        <f t="shared" si="3"/>
        <v>0</v>
      </c>
      <c r="AE13" s="74">
        <f t="shared" si="3"/>
        <v>0</v>
      </c>
      <c r="AG13" s="74"/>
      <c r="AH13" s="74"/>
      <c r="AL13" s="74"/>
      <c r="AM13" s="74"/>
      <c r="AO13" s="74"/>
      <c r="AP13" s="74"/>
      <c r="AT13" s="74"/>
      <c r="AU13" s="74"/>
      <c r="AW13" s="74"/>
      <c r="AX13" s="74"/>
    </row>
    <row r="14" spans="1:50" x14ac:dyDescent="0.2">
      <c r="A14" s="49" t="s">
        <v>366</v>
      </c>
      <c r="B14" s="49" t="s">
        <v>364</v>
      </c>
      <c r="C14" s="49" t="s">
        <v>142</v>
      </c>
      <c r="D14" s="74">
        <v>0</v>
      </c>
      <c r="E14" s="74">
        <v>0</v>
      </c>
      <c r="F14" s="75">
        <f t="shared" si="0"/>
        <v>0</v>
      </c>
      <c r="G14" s="75">
        <f t="shared" si="0"/>
        <v>0</v>
      </c>
      <c r="H14" s="76"/>
      <c r="I14" s="74">
        <v>0</v>
      </c>
      <c r="J14" s="74">
        <v>0</v>
      </c>
      <c r="L14" s="74">
        <v>0</v>
      </c>
      <c r="M14" s="74">
        <v>0</v>
      </c>
      <c r="N14" s="75">
        <f t="shared" si="1"/>
        <v>0</v>
      </c>
      <c r="O14" s="75">
        <f t="shared" si="1"/>
        <v>0</v>
      </c>
      <c r="P14" s="75"/>
      <c r="Q14" s="74">
        <v>0</v>
      </c>
      <c r="R14" s="74">
        <v>0</v>
      </c>
      <c r="T14" s="74">
        <v>0</v>
      </c>
      <c r="U14" s="74">
        <v>0</v>
      </c>
      <c r="V14" s="77">
        <f t="shared" si="2"/>
        <v>0</v>
      </c>
      <c r="W14" s="77">
        <f t="shared" si="2"/>
        <v>0</v>
      </c>
      <c r="X14" s="77"/>
      <c r="Y14" s="74">
        <v>0</v>
      </c>
      <c r="Z14" s="74">
        <v>0</v>
      </c>
      <c r="AA14" s="74"/>
      <c r="AB14" s="74"/>
      <c r="AD14" s="74">
        <f t="shared" si="3"/>
        <v>0</v>
      </c>
      <c r="AE14" s="74">
        <f t="shared" si="3"/>
        <v>0</v>
      </c>
      <c r="AG14" s="74"/>
      <c r="AH14" s="74"/>
      <c r="AL14" s="74"/>
      <c r="AM14" s="74"/>
      <c r="AO14" s="74"/>
      <c r="AP14" s="74"/>
      <c r="AT14" s="74"/>
      <c r="AU14" s="74"/>
      <c r="AW14" s="74"/>
      <c r="AX14" s="74"/>
    </row>
    <row r="15" spans="1:50" x14ac:dyDescent="0.2">
      <c r="A15" s="49" t="s">
        <v>366</v>
      </c>
      <c r="B15" s="49" t="s">
        <v>364</v>
      </c>
      <c r="C15" s="49" t="s">
        <v>142</v>
      </c>
      <c r="D15" s="74">
        <v>0</v>
      </c>
      <c r="E15" s="74">
        <v>0</v>
      </c>
      <c r="F15" s="75">
        <f t="shared" si="0"/>
        <v>0</v>
      </c>
      <c r="G15" s="75">
        <f t="shared" si="0"/>
        <v>0</v>
      </c>
      <c r="H15" s="76"/>
      <c r="I15" s="74">
        <v>0</v>
      </c>
      <c r="J15" s="74">
        <v>0</v>
      </c>
      <c r="L15" s="74">
        <v>0</v>
      </c>
      <c r="M15" s="74">
        <v>0</v>
      </c>
      <c r="N15" s="75">
        <f t="shared" si="1"/>
        <v>0</v>
      </c>
      <c r="O15" s="75">
        <f t="shared" si="1"/>
        <v>0</v>
      </c>
      <c r="P15" s="75"/>
      <c r="Q15" s="74">
        <v>0</v>
      </c>
      <c r="R15" s="74">
        <v>0</v>
      </c>
      <c r="T15" s="74">
        <v>0</v>
      </c>
      <c r="U15" s="74">
        <v>0</v>
      </c>
      <c r="V15" s="77">
        <f t="shared" si="2"/>
        <v>0</v>
      </c>
      <c r="W15" s="77">
        <f t="shared" si="2"/>
        <v>0</v>
      </c>
      <c r="X15" s="77"/>
      <c r="Y15" s="74">
        <v>0</v>
      </c>
      <c r="Z15" s="74">
        <v>0</v>
      </c>
      <c r="AA15" s="74"/>
      <c r="AB15" s="74"/>
      <c r="AD15" s="74">
        <f t="shared" si="3"/>
        <v>0</v>
      </c>
      <c r="AE15" s="74">
        <f t="shared" si="3"/>
        <v>0</v>
      </c>
      <c r="AG15" s="74"/>
      <c r="AH15" s="74"/>
      <c r="AL15" s="74"/>
      <c r="AM15" s="74"/>
      <c r="AO15" s="74"/>
      <c r="AP15" s="74"/>
      <c r="AT15" s="74"/>
      <c r="AU15" s="74"/>
      <c r="AW15" s="74"/>
      <c r="AX15" s="74"/>
    </row>
    <row r="16" spans="1:50" x14ac:dyDescent="0.2">
      <c r="A16" s="49" t="s">
        <v>366</v>
      </c>
      <c r="B16" s="49" t="s">
        <v>364</v>
      </c>
      <c r="C16" s="49" t="s">
        <v>142</v>
      </c>
      <c r="D16" s="74">
        <v>0</v>
      </c>
      <c r="E16" s="74">
        <v>0</v>
      </c>
      <c r="F16" s="75">
        <f t="shared" si="0"/>
        <v>0</v>
      </c>
      <c r="G16" s="75">
        <f t="shared" si="0"/>
        <v>0</v>
      </c>
      <c r="H16" s="76"/>
      <c r="I16" s="74">
        <v>0</v>
      </c>
      <c r="J16" s="74">
        <v>0</v>
      </c>
      <c r="L16" s="74">
        <v>0</v>
      </c>
      <c r="M16" s="74">
        <v>0</v>
      </c>
      <c r="N16" s="75">
        <f t="shared" si="1"/>
        <v>0</v>
      </c>
      <c r="O16" s="75">
        <f t="shared" si="1"/>
        <v>0</v>
      </c>
      <c r="P16" s="75"/>
      <c r="Q16" s="74">
        <v>0</v>
      </c>
      <c r="R16" s="74">
        <v>0</v>
      </c>
      <c r="T16" s="74">
        <v>3114.2431399999996</v>
      </c>
      <c r="U16" s="74">
        <v>0</v>
      </c>
      <c r="V16" s="77">
        <f t="shared" si="2"/>
        <v>5.5387880513209217E-3</v>
      </c>
      <c r="W16" s="77">
        <f t="shared" si="2"/>
        <v>0</v>
      </c>
      <c r="X16" s="77"/>
      <c r="Y16" s="74">
        <v>736861.17797278822</v>
      </c>
      <c r="Z16" s="74">
        <v>0</v>
      </c>
      <c r="AA16" s="74"/>
      <c r="AB16" s="74"/>
      <c r="AD16" s="74">
        <f t="shared" si="3"/>
        <v>736.86117797278825</v>
      </c>
      <c r="AE16" s="74">
        <f t="shared" si="3"/>
        <v>0</v>
      </c>
      <c r="AG16" s="74"/>
      <c r="AH16" s="74"/>
      <c r="AL16" s="74"/>
      <c r="AM16" s="74"/>
      <c r="AO16" s="74"/>
      <c r="AP16" s="74"/>
      <c r="AT16" s="74"/>
      <c r="AU16" s="74"/>
      <c r="AW16" s="74"/>
      <c r="AX16" s="74"/>
    </row>
    <row r="17" spans="1:50" x14ac:dyDescent="0.2">
      <c r="A17" s="49" t="s">
        <v>366</v>
      </c>
      <c r="B17" s="49" t="s">
        <v>364</v>
      </c>
      <c r="C17" s="49" t="s">
        <v>142</v>
      </c>
      <c r="D17" s="74">
        <v>0</v>
      </c>
      <c r="E17" s="74">
        <v>0</v>
      </c>
      <c r="F17" s="75">
        <f t="shared" si="0"/>
        <v>0</v>
      </c>
      <c r="G17" s="75">
        <f t="shared" si="0"/>
        <v>0</v>
      </c>
      <c r="H17" s="76"/>
      <c r="I17" s="74">
        <v>0</v>
      </c>
      <c r="J17" s="74">
        <v>0</v>
      </c>
      <c r="L17" s="74">
        <v>0</v>
      </c>
      <c r="M17" s="74">
        <v>0</v>
      </c>
      <c r="N17" s="75">
        <f t="shared" si="1"/>
        <v>0</v>
      </c>
      <c r="O17" s="75">
        <f t="shared" si="1"/>
        <v>0</v>
      </c>
      <c r="P17" s="75"/>
      <c r="Q17" s="74">
        <v>0</v>
      </c>
      <c r="R17" s="74">
        <v>0</v>
      </c>
      <c r="T17" s="74">
        <v>0</v>
      </c>
      <c r="U17" s="74">
        <v>0</v>
      </c>
      <c r="V17" s="77">
        <f t="shared" si="2"/>
        <v>0</v>
      </c>
      <c r="W17" s="77">
        <f t="shared" si="2"/>
        <v>0</v>
      </c>
      <c r="X17" s="77"/>
      <c r="Y17" s="74">
        <v>0</v>
      </c>
      <c r="Z17" s="74">
        <v>0</v>
      </c>
      <c r="AA17" s="74"/>
      <c r="AB17" s="74"/>
      <c r="AD17" s="74">
        <f t="shared" si="3"/>
        <v>0</v>
      </c>
      <c r="AE17" s="74">
        <f t="shared" si="3"/>
        <v>0</v>
      </c>
      <c r="AG17" s="74"/>
      <c r="AH17" s="74"/>
      <c r="AL17" s="74"/>
      <c r="AM17" s="74"/>
      <c r="AO17" s="74"/>
      <c r="AP17" s="74"/>
      <c r="AT17" s="74"/>
      <c r="AU17" s="74"/>
      <c r="AW17" s="74"/>
      <c r="AX17" s="74"/>
    </row>
    <row r="18" spans="1:50" x14ac:dyDescent="0.2">
      <c r="A18" s="49" t="s">
        <v>366</v>
      </c>
      <c r="B18" s="49" t="s">
        <v>364</v>
      </c>
      <c r="C18" s="49" t="s">
        <v>142</v>
      </c>
      <c r="D18" s="74">
        <v>0</v>
      </c>
      <c r="E18" s="74">
        <v>0</v>
      </c>
      <c r="F18" s="75">
        <f t="shared" si="0"/>
        <v>0</v>
      </c>
      <c r="G18" s="75">
        <f t="shared" si="0"/>
        <v>0</v>
      </c>
      <c r="H18" s="76"/>
      <c r="I18" s="74">
        <v>0</v>
      </c>
      <c r="J18" s="74">
        <v>0</v>
      </c>
      <c r="L18" s="74">
        <v>0</v>
      </c>
      <c r="M18" s="74">
        <v>0</v>
      </c>
      <c r="N18" s="75">
        <f t="shared" si="1"/>
        <v>0</v>
      </c>
      <c r="O18" s="75">
        <f t="shared" si="1"/>
        <v>0</v>
      </c>
      <c r="P18" s="75"/>
      <c r="Q18" s="74">
        <v>0</v>
      </c>
      <c r="R18" s="74">
        <v>0</v>
      </c>
      <c r="T18" s="74">
        <v>0</v>
      </c>
      <c r="U18" s="74">
        <v>0</v>
      </c>
      <c r="V18" s="77">
        <f t="shared" si="2"/>
        <v>0</v>
      </c>
      <c r="W18" s="77">
        <f t="shared" si="2"/>
        <v>0</v>
      </c>
      <c r="X18" s="77"/>
      <c r="Y18" s="74">
        <v>0</v>
      </c>
      <c r="Z18" s="74">
        <v>0</v>
      </c>
      <c r="AA18" s="74"/>
      <c r="AB18" s="74"/>
      <c r="AD18" s="74">
        <f t="shared" si="3"/>
        <v>0</v>
      </c>
      <c r="AE18" s="74">
        <f t="shared" si="3"/>
        <v>0</v>
      </c>
      <c r="AG18" s="74"/>
      <c r="AH18" s="74"/>
      <c r="AL18" s="74"/>
      <c r="AM18" s="74"/>
      <c r="AO18" s="74"/>
      <c r="AP18" s="74"/>
      <c r="AT18" s="74"/>
      <c r="AU18" s="74"/>
      <c r="AW18" s="74"/>
      <c r="AX18" s="74"/>
    </row>
    <row r="19" spans="1:50" x14ac:dyDescent="0.2">
      <c r="A19" s="49" t="s">
        <v>366</v>
      </c>
      <c r="B19" s="49" t="s">
        <v>364</v>
      </c>
      <c r="C19" s="49" t="s">
        <v>142</v>
      </c>
      <c r="D19" s="74">
        <v>0</v>
      </c>
      <c r="E19" s="74">
        <v>0</v>
      </c>
      <c r="F19" s="75">
        <f t="shared" si="0"/>
        <v>0</v>
      </c>
      <c r="G19" s="75">
        <f t="shared" si="0"/>
        <v>0</v>
      </c>
      <c r="H19" s="76"/>
      <c r="I19" s="74">
        <v>0</v>
      </c>
      <c r="J19" s="74">
        <v>0</v>
      </c>
      <c r="L19" s="74">
        <v>0</v>
      </c>
      <c r="M19" s="74">
        <v>0</v>
      </c>
      <c r="N19" s="75">
        <f t="shared" si="1"/>
        <v>0</v>
      </c>
      <c r="O19" s="75">
        <f t="shared" si="1"/>
        <v>0</v>
      </c>
      <c r="P19" s="75"/>
      <c r="Q19" s="74">
        <v>0</v>
      </c>
      <c r="R19" s="74">
        <v>0</v>
      </c>
      <c r="T19" s="74">
        <v>0</v>
      </c>
      <c r="U19" s="74">
        <v>0</v>
      </c>
      <c r="V19" s="77">
        <f t="shared" si="2"/>
        <v>0</v>
      </c>
      <c r="W19" s="77">
        <f t="shared" si="2"/>
        <v>0</v>
      </c>
      <c r="X19" s="77"/>
      <c r="Y19" s="74">
        <v>0</v>
      </c>
      <c r="Z19" s="74">
        <v>0</v>
      </c>
      <c r="AA19" s="74"/>
      <c r="AB19" s="74"/>
      <c r="AD19" s="74">
        <f t="shared" si="3"/>
        <v>0</v>
      </c>
      <c r="AE19" s="74">
        <f t="shared" si="3"/>
        <v>0</v>
      </c>
      <c r="AG19" s="74"/>
      <c r="AH19" s="74"/>
      <c r="AL19" s="74"/>
      <c r="AM19" s="74"/>
      <c r="AO19" s="74"/>
      <c r="AP19" s="74"/>
      <c r="AT19" s="74"/>
      <c r="AU19" s="74"/>
      <c r="AW19" s="74"/>
      <c r="AX19" s="74"/>
    </row>
    <row r="20" spans="1:50" x14ac:dyDescent="0.2">
      <c r="A20" s="49" t="s">
        <v>367</v>
      </c>
      <c r="B20" s="49" t="s">
        <v>47</v>
      </c>
      <c r="C20" s="49" t="s">
        <v>368</v>
      </c>
      <c r="D20" s="74">
        <v>0</v>
      </c>
      <c r="E20" s="74">
        <v>0</v>
      </c>
      <c r="F20" s="75">
        <f t="shared" si="0"/>
        <v>0</v>
      </c>
      <c r="G20" s="75">
        <f t="shared" si="0"/>
        <v>0</v>
      </c>
      <c r="H20" s="76"/>
      <c r="I20" s="74">
        <v>0</v>
      </c>
      <c r="J20" s="74">
        <v>0</v>
      </c>
      <c r="L20" s="74">
        <v>0</v>
      </c>
      <c r="M20" s="74">
        <v>0</v>
      </c>
      <c r="N20" s="75">
        <f t="shared" si="1"/>
        <v>0</v>
      </c>
      <c r="O20" s="75">
        <f t="shared" si="1"/>
        <v>0</v>
      </c>
      <c r="P20" s="75"/>
      <c r="Q20" s="74">
        <v>0</v>
      </c>
      <c r="R20" s="74">
        <v>0</v>
      </c>
      <c r="T20" s="74">
        <v>0</v>
      </c>
      <c r="U20" s="74">
        <v>0</v>
      </c>
      <c r="V20" s="77">
        <f t="shared" si="2"/>
        <v>0</v>
      </c>
      <c r="W20" s="77">
        <f t="shared" si="2"/>
        <v>0</v>
      </c>
      <c r="X20" s="77"/>
      <c r="Y20" s="74">
        <v>0</v>
      </c>
      <c r="Z20" s="74">
        <v>0</v>
      </c>
      <c r="AA20" s="74"/>
      <c r="AB20" s="74"/>
      <c r="AD20" s="74">
        <f t="shared" si="3"/>
        <v>0</v>
      </c>
      <c r="AE20" s="74">
        <f t="shared" si="3"/>
        <v>0</v>
      </c>
      <c r="AG20" s="74"/>
      <c r="AH20" s="74"/>
      <c r="AL20" s="74"/>
      <c r="AM20" s="74"/>
      <c r="AO20" s="74"/>
      <c r="AP20" s="74"/>
      <c r="AT20" s="74"/>
      <c r="AU20" s="74"/>
      <c r="AW20" s="74"/>
      <c r="AX20" s="74"/>
    </row>
    <row r="21" spans="1:50" x14ac:dyDescent="0.2">
      <c r="A21" s="49" t="s">
        <v>369</v>
      </c>
      <c r="B21" s="49" t="s">
        <v>47</v>
      </c>
      <c r="C21" s="49" t="s">
        <v>127</v>
      </c>
      <c r="D21" s="74">
        <v>0</v>
      </c>
      <c r="E21" s="74">
        <v>0</v>
      </c>
      <c r="F21" s="75">
        <f t="shared" si="0"/>
        <v>0</v>
      </c>
      <c r="G21" s="75">
        <f t="shared" si="0"/>
        <v>0</v>
      </c>
      <c r="H21" s="76"/>
      <c r="I21" s="74">
        <v>0</v>
      </c>
      <c r="J21" s="74">
        <v>0</v>
      </c>
      <c r="L21" s="74">
        <v>0</v>
      </c>
      <c r="M21" s="74">
        <v>0</v>
      </c>
      <c r="N21" s="75">
        <f t="shared" si="1"/>
        <v>0</v>
      </c>
      <c r="O21" s="75">
        <f t="shared" si="1"/>
        <v>0</v>
      </c>
      <c r="P21" s="75"/>
      <c r="Q21" s="74">
        <v>0</v>
      </c>
      <c r="R21" s="74">
        <v>0</v>
      </c>
      <c r="T21" s="74">
        <v>4</v>
      </c>
      <c r="U21" s="74">
        <v>0</v>
      </c>
      <c r="V21" s="77">
        <f t="shared" si="2"/>
        <v>7.1141369537651739E-6</v>
      </c>
      <c r="W21" s="77">
        <f t="shared" si="2"/>
        <v>0</v>
      </c>
      <c r="X21" s="77"/>
      <c r="Y21" s="74">
        <v>946.44013951047941</v>
      </c>
      <c r="Z21" s="74">
        <v>0</v>
      </c>
      <c r="AA21" s="74"/>
      <c r="AB21" s="74"/>
      <c r="AD21" s="74">
        <f t="shared" si="3"/>
        <v>0.94644013951047945</v>
      </c>
      <c r="AE21" s="74">
        <f t="shared" si="3"/>
        <v>0</v>
      </c>
      <c r="AG21" s="74"/>
      <c r="AH21" s="74"/>
      <c r="AL21" s="74"/>
      <c r="AM21" s="74"/>
      <c r="AO21" s="74"/>
      <c r="AP21" s="74"/>
      <c r="AT21" s="74"/>
      <c r="AU21" s="74"/>
      <c r="AW21" s="74"/>
      <c r="AX21" s="74"/>
    </row>
    <row r="22" spans="1:50" x14ac:dyDescent="0.2">
      <c r="A22" s="49" t="s">
        <v>369</v>
      </c>
      <c r="B22" s="49" t="s">
        <v>47</v>
      </c>
      <c r="C22" s="49" t="s">
        <v>127</v>
      </c>
      <c r="D22" s="74">
        <v>0</v>
      </c>
      <c r="E22" s="74">
        <v>0</v>
      </c>
      <c r="F22" s="75">
        <f t="shared" si="0"/>
        <v>0</v>
      </c>
      <c r="G22" s="75">
        <f t="shared" si="0"/>
        <v>0</v>
      </c>
      <c r="H22" s="76"/>
      <c r="I22" s="74">
        <v>0</v>
      </c>
      <c r="J22" s="74">
        <v>0</v>
      </c>
      <c r="L22" s="74">
        <v>0</v>
      </c>
      <c r="M22" s="74">
        <v>0</v>
      </c>
      <c r="N22" s="75">
        <f t="shared" si="1"/>
        <v>0</v>
      </c>
      <c r="O22" s="75">
        <f t="shared" si="1"/>
        <v>0</v>
      </c>
      <c r="P22" s="75"/>
      <c r="Q22" s="74">
        <v>0</v>
      </c>
      <c r="R22" s="74">
        <v>0</v>
      </c>
      <c r="T22" s="74">
        <v>2025.5988794815112</v>
      </c>
      <c r="U22" s="74">
        <v>457.57557051848949</v>
      </c>
      <c r="V22" s="77">
        <f t="shared" si="2"/>
        <v>3.6025969605061867E-3</v>
      </c>
      <c r="W22" s="77">
        <f t="shared" si="2"/>
        <v>8.1381381884144206E-4</v>
      </c>
      <c r="X22" s="77"/>
      <c r="Y22" s="74">
        <v>479277.02152218804</v>
      </c>
      <c r="Z22" s="74">
        <v>108266.97169952659</v>
      </c>
      <c r="AA22" s="74"/>
      <c r="AB22" s="74"/>
      <c r="AD22" s="74">
        <f t="shared" si="3"/>
        <v>479.27702152218802</v>
      </c>
      <c r="AE22" s="74">
        <f t="shared" si="3"/>
        <v>108.26697169952659</v>
      </c>
      <c r="AG22" s="74"/>
      <c r="AH22" s="74"/>
      <c r="AL22" s="74"/>
      <c r="AM22" s="74"/>
      <c r="AO22" s="74">
        <v>882</v>
      </c>
      <c r="AP22" s="74">
        <v>0</v>
      </c>
      <c r="AQ22" s="75">
        <f>+AO22/$AP$153</f>
        <v>1.1027343310453472E-2</v>
      </c>
      <c r="AR22" s="75">
        <f>+AP22/$AP$153</f>
        <v>0</v>
      </c>
      <c r="AS22" s="75"/>
      <c r="AT22" s="74">
        <v>882.00000000000011</v>
      </c>
      <c r="AU22" s="74">
        <v>0</v>
      </c>
      <c r="AW22" s="74">
        <f>+AL22+AT22</f>
        <v>882.00000000000011</v>
      </c>
      <c r="AX22" s="74">
        <f>+AM22+AU22</f>
        <v>0</v>
      </c>
    </row>
    <row r="23" spans="1:50" x14ac:dyDescent="0.2">
      <c r="A23" s="49" t="s">
        <v>369</v>
      </c>
      <c r="B23" s="49" t="s">
        <v>47</v>
      </c>
      <c r="C23" s="49" t="s">
        <v>127</v>
      </c>
      <c r="D23" s="74">
        <v>0</v>
      </c>
      <c r="E23" s="74">
        <v>0</v>
      </c>
      <c r="F23" s="75">
        <f t="shared" si="0"/>
        <v>0</v>
      </c>
      <c r="G23" s="75">
        <f t="shared" si="0"/>
        <v>0</v>
      </c>
      <c r="H23" s="76"/>
      <c r="I23" s="74">
        <v>0</v>
      </c>
      <c r="J23" s="74">
        <v>0</v>
      </c>
      <c r="L23" s="74">
        <v>0</v>
      </c>
      <c r="M23" s="74">
        <v>0</v>
      </c>
      <c r="N23" s="75">
        <f t="shared" si="1"/>
        <v>0</v>
      </c>
      <c r="O23" s="75">
        <f t="shared" si="1"/>
        <v>0</v>
      </c>
      <c r="P23" s="75"/>
      <c r="Q23" s="74">
        <v>0</v>
      </c>
      <c r="R23" s="74">
        <v>0</v>
      </c>
      <c r="T23" s="74">
        <v>2062.4435700000004</v>
      </c>
      <c r="U23" s="74">
        <v>0</v>
      </c>
      <c r="V23" s="77">
        <f t="shared" si="2"/>
        <v>3.668126504098093E-3</v>
      </c>
      <c r="W23" s="77">
        <f t="shared" si="2"/>
        <v>0</v>
      </c>
      <c r="X23" s="77"/>
      <c r="Y23" s="74">
        <v>487994.84503082285</v>
      </c>
      <c r="Z23" s="74">
        <v>0</v>
      </c>
      <c r="AA23" s="74"/>
      <c r="AB23" s="74"/>
      <c r="AD23" s="74">
        <f t="shared" si="3"/>
        <v>487.99484503082283</v>
      </c>
      <c r="AE23" s="74">
        <f t="shared" si="3"/>
        <v>0</v>
      </c>
      <c r="AG23" s="74"/>
      <c r="AH23" s="74"/>
      <c r="AL23" s="74"/>
      <c r="AM23" s="74"/>
      <c r="AO23" s="74"/>
      <c r="AP23" s="74"/>
      <c r="AT23" s="74"/>
      <c r="AU23" s="74"/>
      <c r="AW23" s="74"/>
      <c r="AX23" s="74"/>
    </row>
    <row r="24" spans="1:50" x14ac:dyDescent="0.2">
      <c r="A24" s="49" t="s">
        <v>370</v>
      </c>
      <c r="B24" s="49" t="s">
        <v>47</v>
      </c>
      <c r="C24" s="49" t="s">
        <v>145</v>
      </c>
      <c r="D24" s="74">
        <v>0</v>
      </c>
      <c r="E24" s="74">
        <v>0</v>
      </c>
      <c r="F24" s="75">
        <f t="shared" si="0"/>
        <v>0</v>
      </c>
      <c r="G24" s="75">
        <f t="shared" si="0"/>
        <v>0</v>
      </c>
      <c r="H24" s="76"/>
      <c r="I24" s="74">
        <v>0</v>
      </c>
      <c r="J24" s="74">
        <v>0</v>
      </c>
      <c r="L24" s="74">
        <v>0</v>
      </c>
      <c r="M24" s="74">
        <v>0</v>
      </c>
      <c r="N24" s="75">
        <f t="shared" si="1"/>
        <v>0</v>
      </c>
      <c r="O24" s="75">
        <f t="shared" si="1"/>
        <v>0</v>
      </c>
      <c r="P24" s="75"/>
      <c r="Q24" s="74">
        <v>0</v>
      </c>
      <c r="R24" s="74">
        <v>0</v>
      </c>
      <c r="T24" s="74">
        <v>0</v>
      </c>
      <c r="U24" s="74">
        <v>0</v>
      </c>
      <c r="V24" s="77">
        <f t="shared" si="2"/>
        <v>0</v>
      </c>
      <c r="W24" s="77">
        <f t="shared" si="2"/>
        <v>0</v>
      </c>
      <c r="X24" s="77"/>
      <c r="Y24" s="74">
        <v>0</v>
      </c>
      <c r="Z24" s="74">
        <v>0</v>
      </c>
      <c r="AA24" s="74"/>
      <c r="AB24" s="74"/>
      <c r="AD24" s="74">
        <f t="shared" si="3"/>
        <v>0</v>
      </c>
      <c r="AE24" s="74">
        <f t="shared" si="3"/>
        <v>0</v>
      </c>
      <c r="AG24" s="74"/>
      <c r="AH24" s="74"/>
      <c r="AL24" s="74"/>
      <c r="AM24" s="74"/>
      <c r="AO24" s="74"/>
      <c r="AP24" s="74"/>
      <c r="AT24" s="74"/>
      <c r="AU24" s="74"/>
      <c r="AW24" s="74"/>
      <c r="AX24" s="74"/>
    </row>
    <row r="25" spans="1:50" x14ac:dyDescent="0.2">
      <c r="A25" s="49" t="s">
        <v>370</v>
      </c>
      <c r="B25" s="49" t="s">
        <v>47</v>
      </c>
      <c r="C25" s="49" t="s">
        <v>145</v>
      </c>
      <c r="D25" s="74">
        <v>0</v>
      </c>
      <c r="E25" s="74">
        <v>0</v>
      </c>
      <c r="F25" s="75">
        <f t="shared" si="0"/>
        <v>0</v>
      </c>
      <c r="G25" s="75">
        <f t="shared" si="0"/>
        <v>0</v>
      </c>
      <c r="H25" s="76"/>
      <c r="I25" s="74">
        <v>0</v>
      </c>
      <c r="J25" s="74">
        <v>0</v>
      </c>
      <c r="L25" s="74">
        <v>0</v>
      </c>
      <c r="M25" s="74">
        <v>0</v>
      </c>
      <c r="N25" s="75">
        <f t="shared" si="1"/>
        <v>0</v>
      </c>
      <c r="O25" s="75">
        <f t="shared" si="1"/>
        <v>0</v>
      </c>
      <c r="P25" s="75"/>
      <c r="Q25" s="74">
        <v>0</v>
      </c>
      <c r="R25" s="74">
        <v>0</v>
      </c>
      <c r="T25" s="74">
        <v>0</v>
      </c>
      <c r="U25" s="74">
        <v>0</v>
      </c>
      <c r="V25" s="77">
        <f t="shared" si="2"/>
        <v>0</v>
      </c>
      <c r="W25" s="77">
        <f t="shared" si="2"/>
        <v>0</v>
      </c>
      <c r="X25" s="77"/>
      <c r="Y25" s="74">
        <v>0</v>
      </c>
      <c r="Z25" s="74">
        <v>0</v>
      </c>
      <c r="AA25" s="74"/>
      <c r="AB25" s="74"/>
      <c r="AD25" s="74">
        <f t="shared" si="3"/>
        <v>0</v>
      </c>
      <c r="AE25" s="74">
        <f t="shared" si="3"/>
        <v>0</v>
      </c>
      <c r="AG25" s="74"/>
      <c r="AH25" s="74"/>
      <c r="AL25" s="74"/>
      <c r="AM25" s="74"/>
      <c r="AO25" s="74"/>
      <c r="AP25" s="74"/>
      <c r="AT25" s="74"/>
      <c r="AU25" s="74"/>
      <c r="AW25" s="74"/>
      <c r="AX25" s="74"/>
    </row>
    <row r="26" spans="1:50" x14ac:dyDescent="0.2">
      <c r="A26" s="49" t="s">
        <v>117</v>
      </c>
      <c r="B26" s="49" t="s">
        <v>47</v>
      </c>
      <c r="C26" s="49" t="s">
        <v>118</v>
      </c>
      <c r="D26" s="74">
        <v>0</v>
      </c>
      <c r="E26" s="74">
        <v>0</v>
      </c>
      <c r="F26" s="75">
        <f t="shared" si="0"/>
        <v>0</v>
      </c>
      <c r="G26" s="75">
        <f t="shared" si="0"/>
        <v>0</v>
      </c>
      <c r="H26" s="76"/>
      <c r="I26" s="74">
        <v>0</v>
      </c>
      <c r="J26" s="74">
        <v>0</v>
      </c>
      <c r="L26" s="74">
        <v>0</v>
      </c>
      <c r="M26" s="74">
        <v>0</v>
      </c>
      <c r="N26" s="75">
        <f t="shared" si="1"/>
        <v>0</v>
      </c>
      <c r="O26" s="75">
        <f t="shared" si="1"/>
        <v>0</v>
      </c>
      <c r="P26" s="75"/>
      <c r="Q26" s="74">
        <v>0</v>
      </c>
      <c r="R26" s="74">
        <v>0</v>
      </c>
      <c r="T26" s="74">
        <v>0</v>
      </c>
      <c r="U26" s="74">
        <v>0</v>
      </c>
      <c r="V26" s="77">
        <f t="shared" si="2"/>
        <v>0</v>
      </c>
      <c r="W26" s="77">
        <f t="shared" si="2"/>
        <v>0</v>
      </c>
      <c r="X26" s="77"/>
      <c r="Y26" s="74">
        <v>0</v>
      </c>
      <c r="Z26" s="74">
        <v>0</v>
      </c>
      <c r="AA26" s="74"/>
      <c r="AB26" s="74"/>
      <c r="AD26" s="74">
        <f t="shared" si="3"/>
        <v>0</v>
      </c>
      <c r="AE26" s="74">
        <f t="shared" si="3"/>
        <v>0</v>
      </c>
      <c r="AG26" s="74"/>
      <c r="AH26" s="74"/>
      <c r="AL26" s="74"/>
      <c r="AM26" s="74"/>
      <c r="AO26" s="74"/>
      <c r="AP26" s="74"/>
      <c r="AT26" s="74"/>
      <c r="AU26" s="74"/>
      <c r="AW26" s="74"/>
      <c r="AX26" s="74"/>
    </row>
    <row r="27" spans="1:50" x14ac:dyDescent="0.2">
      <c r="A27" s="49" t="s">
        <v>64</v>
      </c>
      <c r="B27" s="49" t="s">
        <v>47</v>
      </c>
      <c r="C27" s="49" t="s">
        <v>65</v>
      </c>
      <c r="D27" s="74">
        <v>0</v>
      </c>
      <c r="E27" s="74">
        <v>0</v>
      </c>
      <c r="F27" s="75">
        <f t="shared" si="0"/>
        <v>0</v>
      </c>
      <c r="G27" s="75">
        <f t="shared" si="0"/>
        <v>0</v>
      </c>
      <c r="H27" s="76"/>
      <c r="I27" s="74">
        <v>0</v>
      </c>
      <c r="J27" s="74">
        <v>0</v>
      </c>
      <c r="L27" s="74">
        <v>0</v>
      </c>
      <c r="M27" s="74">
        <v>0</v>
      </c>
      <c r="N27" s="75">
        <f t="shared" si="1"/>
        <v>0</v>
      </c>
      <c r="O27" s="75">
        <f t="shared" si="1"/>
        <v>0</v>
      </c>
      <c r="P27" s="75"/>
      <c r="Q27" s="74">
        <v>0</v>
      </c>
      <c r="R27" s="74">
        <v>0</v>
      </c>
      <c r="T27" s="74">
        <v>0</v>
      </c>
      <c r="U27" s="74">
        <v>0</v>
      </c>
      <c r="V27" s="77">
        <f t="shared" si="2"/>
        <v>0</v>
      </c>
      <c r="W27" s="77">
        <f t="shared" si="2"/>
        <v>0</v>
      </c>
      <c r="X27" s="77"/>
      <c r="Y27" s="74">
        <v>0</v>
      </c>
      <c r="Z27" s="74">
        <v>0</v>
      </c>
      <c r="AA27" s="74"/>
      <c r="AB27" s="74"/>
      <c r="AD27" s="74">
        <f t="shared" si="3"/>
        <v>0</v>
      </c>
      <c r="AE27" s="74">
        <f t="shared" si="3"/>
        <v>0</v>
      </c>
      <c r="AG27" s="74"/>
      <c r="AH27" s="74"/>
      <c r="AL27" s="74"/>
      <c r="AM27" s="74"/>
      <c r="AO27" s="74"/>
      <c r="AP27" s="74"/>
      <c r="AT27" s="74"/>
      <c r="AU27" s="74"/>
      <c r="AW27" s="74"/>
      <c r="AX27" s="74"/>
    </row>
    <row r="28" spans="1:50" x14ac:dyDescent="0.2">
      <c r="A28" s="49" t="s">
        <v>95</v>
      </c>
      <c r="B28" s="49" t="s">
        <v>47</v>
      </c>
      <c r="C28" s="49" t="s">
        <v>96</v>
      </c>
      <c r="D28" s="74">
        <v>0</v>
      </c>
      <c r="E28" s="74">
        <v>0</v>
      </c>
      <c r="F28" s="75">
        <f t="shared" si="0"/>
        <v>0</v>
      </c>
      <c r="G28" s="75">
        <f t="shared" si="0"/>
        <v>0</v>
      </c>
      <c r="H28" s="76"/>
      <c r="I28" s="74">
        <v>0</v>
      </c>
      <c r="J28" s="74">
        <v>0</v>
      </c>
      <c r="L28" s="74">
        <v>114</v>
      </c>
      <c r="M28" s="74">
        <v>0</v>
      </c>
      <c r="N28" s="75">
        <f t="shared" si="1"/>
        <v>1.011777444463181E-3</v>
      </c>
      <c r="O28" s="75">
        <f t="shared" si="1"/>
        <v>0</v>
      </c>
      <c r="P28" s="75"/>
      <c r="Q28" s="74">
        <v>114.16087261366964</v>
      </c>
      <c r="R28" s="74">
        <v>0</v>
      </c>
      <c r="T28" s="74">
        <v>0</v>
      </c>
      <c r="U28" s="74">
        <v>0</v>
      </c>
      <c r="V28" s="77">
        <f t="shared" si="2"/>
        <v>0</v>
      </c>
      <c r="W28" s="77">
        <f t="shared" si="2"/>
        <v>0</v>
      </c>
      <c r="X28" s="77"/>
      <c r="Y28" s="74">
        <v>0</v>
      </c>
      <c r="Z28" s="74">
        <v>0</v>
      </c>
      <c r="AA28" s="74"/>
      <c r="AB28" s="74"/>
      <c r="AD28" s="74">
        <f t="shared" si="3"/>
        <v>114.16087261366964</v>
      </c>
      <c r="AE28" s="74">
        <f t="shared" si="3"/>
        <v>0</v>
      </c>
      <c r="AG28" s="74"/>
      <c r="AH28" s="74"/>
      <c r="AL28" s="74"/>
      <c r="AM28" s="74"/>
      <c r="AO28" s="74"/>
      <c r="AP28" s="74"/>
      <c r="AT28" s="74"/>
      <c r="AU28" s="74"/>
      <c r="AW28" s="74"/>
      <c r="AX28" s="74"/>
    </row>
    <row r="29" spans="1:50" x14ac:dyDescent="0.2">
      <c r="A29" s="49" t="s">
        <v>371</v>
      </c>
      <c r="B29" s="49" t="s">
        <v>47</v>
      </c>
      <c r="C29" s="49" t="s">
        <v>129</v>
      </c>
      <c r="D29" s="74">
        <v>0</v>
      </c>
      <c r="E29" s="74">
        <v>0</v>
      </c>
      <c r="F29" s="75">
        <f t="shared" si="0"/>
        <v>0</v>
      </c>
      <c r="G29" s="75">
        <f t="shared" si="0"/>
        <v>0</v>
      </c>
      <c r="H29" s="76"/>
      <c r="I29" s="74">
        <v>0</v>
      </c>
      <c r="J29" s="74">
        <v>0</v>
      </c>
      <c r="L29" s="74">
        <v>0</v>
      </c>
      <c r="M29" s="74">
        <v>0</v>
      </c>
      <c r="N29" s="75">
        <f t="shared" si="1"/>
        <v>0</v>
      </c>
      <c r="O29" s="75">
        <f t="shared" si="1"/>
        <v>0</v>
      </c>
      <c r="P29" s="75"/>
      <c r="Q29" s="74">
        <v>0</v>
      </c>
      <c r="R29" s="74">
        <v>0</v>
      </c>
      <c r="T29" s="74">
        <v>0</v>
      </c>
      <c r="U29" s="74">
        <v>0</v>
      </c>
      <c r="V29" s="77">
        <f t="shared" si="2"/>
        <v>0</v>
      </c>
      <c r="W29" s="77">
        <f t="shared" si="2"/>
        <v>0</v>
      </c>
      <c r="X29" s="77"/>
      <c r="Y29" s="74">
        <v>0</v>
      </c>
      <c r="Z29" s="74">
        <v>0</v>
      </c>
      <c r="AA29" s="74"/>
      <c r="AB29" s="74"/>
      <c r="AD29" s="74">
        <f t="shared" si="3"/>
        <v>0</v>
      </c>
      <c r="AE29" s="74">
        <f t="shared" si="3"/>
        <v>0</v>
      </c>
      <c r="AG29" s="74"/>
      <c r="AH29" s="74"/>
      <c r="AL29" s="74"/>
      <c r="AM29" s="74"/>
      <c r="AO29" s="74"/>
      <c r="AP29" s="74"/>
      <c r="AT29" s="74"/>
      <c r="AU29" s="74"/>
      <c r="AW29" s="74"/>
      <c r="AX29" s="74"/>
    </row>
    <row r="30" spans="1:50" x14ac:dyDescent="0.2">
      <c r="A30" s="49" t="s">
        <v>372</v>
      </c>
      <c r="B30" s="49" t="s">
        <v>47</v>
      </c>
      <c r="C30" s="49" t="s">
        <v>130</v>
      </c>
      <c r="D30" s="74">
        <v>0</v>
      </c>
      <c r="E30" s="74">
        <v>0</v>
      </c>
      <c r="F30" s="75">
        <f t="shared" si="0"/>
        <v>0</v>
      </c>
      <c r="G30" s="75">
        <f t="shared" si="0"/>
        <v>0</v>
      </c>
      <c r="H30" s="76"/>
      <c r="I30" s="74">
        <v>0</v>
      </c>
      <c r="J30" s="74">
        <v>0</v>
      </c>
      <c r="L30" s="74">
        <v>2755</v>
      </c>
      <c r="M30" s="74">
        <v>0</v>
      </c>
      <c r="N30" s="75">
        <f t="shared" si="1"/>
        <v>2.4451288241193542E-2</v>
      </c>
      <c r="O30" s="75">
        <f t="shared" si="1"/>
        <v>0</v>
      </c>
      <c r="P30" s="75"/>
      <c r="Q30" s="74">
        <v>2758.8877548303499</v>
      </c>
      <c r="R30" s="74">
        <v>0</v>
      </c>
      <c r="T30" s="74">
        <v>5881.0926400000008</v>
      </c>
      <c r="U30" s="74">
        <v>0</v>
      </c>
      <c r="V30" s="77">
        <f t="shared" si="2"/>
        <v>1.0459724619685097E-2</v>
      </c>
      <c r="W30" s="77">
        <f t="shared" si="2"/>
        <v>0</v>
      </c>
      <c r="X30" s="77"/>
      <c r="Y30" s="74">
        <v>1391525.5346689136</v>
      </c>
      <c r="Z30" s="74">
        <v>0</v>
      </c>
      <c r="AA30" s="74"/>
      <c r="AB30" s="74"/>
      <c r="AD30" s="74">
        <f t="shared" si="3"/>
        <v>4150.4132894992636</v>
      </c>
      <c r="AE30" s="74">
        <f t="shared" si="3"/>
        <v>0</v>
      </c>
      <c r="AG30" s="74"/>
      <c r="AH30" s="74"/>
      <c r="AL30" s="74"/>
      <c r="AM30" s="74"/>
      <c r="AO30" s="74"/>
      <c r="AP30" s="74"/>
      <c r="AT30" s="74"/>
      <c r="AU30" s="74"/>
      <c r="AW30" s="74"/>
      <c r="AX30" s="74"/>
    </row>
    <row r="31" spans="1:50" x14ac:dyDescent="0.2">
      <c r="A31" s="49" t="s">
        <v>60</v>
      </c>
      <c r="B31" s="49" t="s">
        <v>47</v>
      </c>
      <c r="C31" s="49" t="s">
        <v>61</v>
      </c>
      <c r="D31" s="74">
        <v>0</v>
      </c>
      <c r="E31" s="74">
        <v>0</v>
      </c>
      <c r="F31" s="75">
        <f t="shared" si="0"/>
        <v>0</v>
      </c>
      <c r="G31" s="75">
        <f t="shared" si="0"/>
        <v>0</v>
      </c>
      <c r="H31" s="76"/>
      <c r="I31" s="74">
        <v>0</v>
      </c>
      <c r="J31" s="74">
        <v>0</v>
      </c>
      <c r="L31" s="74">
        <v>0</v>
      </c>
      <c r="M31" s="74">
        <v>0</v>
      </c>
      <c r="N31" s="75">
        <f t="shared" si="1"/>
        <v>0</v>
      </c>
      <c r="O31" s="75">
        <f t="shared" si="1"/>
        <v>0</v>
      </c>
      <c r="P31" s="75"/>
      <c r="Q31" s="74">
        <v>0</v>
      </c>
      <c r="R31" s="74">
        <v>0</v>
      </c>
      <c r="T31" s="74">
        <v>0</v>
      </c>
      <c r="U31" s="74">
        <v>0</v>
      </c>
      <c r="V31" s="77">
        <f t="shared" si="2"/>
        <v>0</v>
      </c>
      <c r="W31" s="77">
        <f t="shared" si="2"/>
        <v>0</v>
      </c>
      <c r="X31" s="77"/>
      <c r="Y31" s="74">
        <v>0</v>
      </c>
      <c r="Z31" s="74">
        <v>0</v>
      </c>
      <c r="AA31" s="74"/>
      <c r="AB31" s="74"/>
      <c r="AD31" s="74">
        <f t="shared" si="3"/>
        <v>0</v>
      </c>
      <c r="AE31" s="74">
        <f t="shared" si="3"/>
        <v>0</v>
      </c>
      <c r="AG31" s="74"/>
      <c r="AH31" s="74"/>
      <c r="AL31" s="74"/>
      <c r="AM31" s="74"/>
      <c r="AO31" s="74"/>
      <c r="AP31" s="74"/>
      <c r="AT31" s="74"/>
      <c r="AU31" s="74"/>
      <c r="AW31" s="74"/>
      <c r="AX31" s="74"/>
    </row>
    <row r="32" spans="1:50" x14ac:dyDescent="0.2">
      <c r="A32" s="49" t="s">
        <v>60</v>
      </c>
      <c r="B32" s="49" t="s">
        <v>47</v>
      </c>
      <c r="C32" s="49" t="s">
        <v>61</v>
      </c>
      <c r="D32" s="74">
        <v>0</v>
      </c>
      <c r="E32" s="74">
        <v>0</v>
      </c>
      <c r="F32" s="75">
        <f t="shared" si="0"/>
        <v>0</v>
      </c>
      <c r="G32" s="75">
        <f t="shared" si="0"/>
        <v>0</v>
      </c>
      <c r="H32" s="76"/>
      <c r="I32" s="74">
        <v>0</v>
      </c>
      <c r="J32" s="74">
        <v>0</v>
      </c>
      <c r="L32" s="74">
        <v>0</v>
      </c>
      <c r="M32" s="74">
        <v>0</v>
      </c>
      <c r="N32" s="75">
        <f t="shared" si="1"/>
        <v>0</v>
      </c>
      <c r="O32" s="75">
        <f t="shared" si="1"/>
        <v>0</v>
      </c>
      <c r="P32" s="75"/>
      <c r="Q32" s="74">
        <v>0</v>
      </c>
      <c r="R32" s="74">
        <v>0</v>
      </c>
      <c r="T32" s="74">
        <v>0</v>
      </c>
      <c r="U32" s="74">
        <v>0</v>
      </c>
      <c r="V32" s="77">
        <f t="shared" si="2"/>
        <v>0</v>
      </c>
      <c r="W32" s="77">
        <f t="shared" si="2"/>
        <v>0</v>
      </c>
      <c r="X32" s="77"/>
      <c r="Y32" s="74">
        <v>0</v>
      </c>
      <c r="Z32" s="74">
        <v>0</v>
      </c>
      <c r="AA32" s="74"/>
      <c r="AB32" s="74"/>
      <c r="AD32" s="74">
        <f t="shared" si="3"/>
        <v>0</v>
      </c>
      <c r="AE32" s="74">
        <f t="shared" si="3"/>
        <v>0</v>
      </c>
      <c r="AG32" s="74"/>
      <c r="AH32" s="74"/>
      <c r="AL32" s="74"/>
      <c r="AM32" s="74"/>
      <c r="AO32" s="74"/>
      <c r="AP32" s="74"/>
      <c r="AT32" s="74"/>
      <c r="AU32" s="74"/>
      <c r="AW32" s="74"/>
      <c r="AX32" s="74"/>
    </row>
    <row r="33" spans="1:50" x14ac:dyDescent="0.2">
      <c r="A33" s="49" t="s">
        <v>60</v>
      </c>
      <c r="B33" s="49" t="s">
        <v>47</v>
      </c>
      <c r="C33" s="49" t="s">
        <v>61</v>
      </c>
      <c r="D33" s="74">
        <v>11982.827663204211</v>
      </c>
      <c r="E33" s="74">
        <v>0</v>
      </c>
      <c r="F33" s="75">
        <f t="shared" si="0"/>
        <v>6.3052655814489406E-2</v>
      </c>
      <c r="G33" s="75">
        <f t="shared" si="0"/>
        <v>0</v>
      </c>
      <c r="H33" s="76"/>
      <c r="I33" s="74">
        <v>9382.4243431634677</v>
      </c>
      <c r="J33" s="74">
        <v>0</v>
      </c>
      <c r="L33" s="74">
        <v>4296</v>
      </c>
      <c r="M33" s="74">
        <v>0</v>
      </c>
      <c r="N33" s="75">
        <f t="shared" si="1"/>
        <v>3.8128034222928299E-2</v>
      </c>
      <c r="O33" s="75">
        <f t="shared" si="1"/>
        <v>0</v>
      </c>
      <c r="P33" s="75"/>
      <c r="Q33" s="74">
        <v>4302.0623574414458</v>
      </c>
      <c r="R33" s="74">
        <v>0</v>
      </c>
      <c r="T33" s="74">
        <v>15944.872709999963</v>
      </c>
      <c r="U33" s="74">
        <v>22</v>
      </c>
      <c r="V33" s="77">
        <f t="shared" si="2"/>
        <v>2.8358502042323146E-2</v>
      </c>
      <c r="W33" s="77">
        <f t="shared" si="2"/>
        <v>3.9127753245708456E-5</v>
      </c>
      <c r="X33" s="77"/>
      <c r="Y33" s="74">
        <v>3772716.8880322999</v>
      </c>
      <c r="Z33" s="74">
        <v>5205.4207673076362</v>
      </c>
      <c r="AA33" s="74"/>
      <c r="AB33" s="74"/>
      <c r="AD33" s="74">
        <f t="shared" si="3"/>
        <v>17457.203588637214</v>
      </c>
      <c r="AE33" s="74">
        <f t="shared" si="3"/>
        <v>5.2054207673076363</v>
      </c>
      <c r="AG33" s="74"/>
      <c r="AH33" s="74"/>
      <c r="AL33" s="74"/>
      <c r="AM33" s="74"/>
      <c r="AO33" s="74"/>
      <c r="AP33" s="74"/>
      <c r="AT33" s="74"/>
      <c r="AU33" s="74"/>
      <c r="AW33" s="74"/>
      <c r="AX33" s="74"/>
    </row>
    <row r="34" spans="1:50" x14ac:dyDescent="0.2">
      <c r="A34" s="49" t="s">
        <v>60</v>
      </c>
      <c r="B34" s="49" t="s">
        <v>47</v>
      </c>
      <c r="C34" s="49" t="s">
        <v>61</v>
      </c>
      <c r="D34" s="74">
        <v>0</v>
      </c>
      <c r="E34" s="74">
        <v>0</v>
      </c>
      <c r="F34" s="75">
        <f t="shared" si="0"/>
        <v>0</v>
      </c>
      <c r="G34" s="75">
        <f t="shared" si="0"/>
        <v>0</v>
      </c>
      <c r="H34" s="76"/>
      <c r="I34" s="74">
        <v>0</v>
      </c>
      <c r="J34" s="74">
        <v>0</v>
      </c>
      <c r="L34" s="74">
        <v>0</v>
      </c>
      <c r="M34" s="74">
        <v>0</v>
      </c>
      <c r="N34" s="75">
        <f t="shared" si="1"/>
        <v>0</v>
      </c>
      <c r="O34" s="75">
        <f t="shared" si="1"/>
        <v>0</v>
      </c>
      <c r="P34" s="75"/>
      <c r="Q34" s="74">
        <v>0</v>
      </c>
      <c r="R34" s="74">
        <v>0</v>
      </c>
      <c r="T34" s="74">
        <v>0</v>
      </c>
      <c r="U34" s="74">
        <v>0</v>
      </c>
      <c r="V34" s="77">
        <f t="shared" si="2"/>
        <v>0</v>
      </c>
      <c r="W34" s="77">
        <f t="shared" si="2"/>
        <v>0</v>
      </c>
      <c r="X34" s="77"/>
      <c r="Y34" s="74">
        <v>0</v>
      </c>
      <c r="Z34" s="74">
        <v>0</v>
      </c>
      <c r="AA34" s="74"/>
      <c r="AB34" s="74"/>
      <c r="AD34" s="74">
        <f t="shared" si="3"/>
        <v>0</v>
      </c>
      <c r="AE34" s="74">
        <f t="shared" si="3"/>
        <v>0</v>
      </c>
      <c r="AG34" s="74"/>
      <c r="AH34" s="74"/>
      <c r="AL34" s="74"/>
      <c r="AM34" s="74"/>
      <c r="AO34" s="74"/>
      <c r="AP34" s="74"/>
      <c r="AT34" s="74"/>
      <c r="AU34" s="74"/>
      <c r="AW34" s="74"/>
      <c r="AX34" s="74"/>
    </row>
    <row r="35" spans="1:50" x14ac:dyDescent="0.2">
      <c r="A35" s="49" t="s">
        <v>60</v>
      </c>
      <c r="B35" s="49" t="s">
        <v>47</v>
      </c>
      <c r="C35" s="49" t="s">
        <v>61</v>
      </c>
      <c r="D35" s="74">
        <v>0</v>
      </c>
      <c r="E35" s="74">
        <v>0</v>
      </c>
      <c r="F35" s="75">
        <f t="shared" ref="F35:G66" si="4">+D35/$E$153</f>
        <v>0</v>
      </c>
      <c r="G35" s="75">
        <f t="shared" si="4"/>
        <v>0</v>
      </c>
      <c r="H35" s="76"/>
      <c r="I35" s="74">
        <v>0</v>
      </c>
      <c r="J35" s="74">
        <v>0</v>
      </c>
      <c r="L35" s="74">
        <v>0</v>
      </c>
      <c r="M35" s="74">
        <v>0</v>
      </c>
      <c r="N35" s="75">
        <f t="shared" ref="N35:O66" si="5">+L35/$M$153</f>
        <v>0</v>
      </c>
      <c r="O35" s="75">
        <f t="shared" si="5"/>
        <v>0</v>
      </c>
      <c r="P35" s="75"/>
      <c r="Q35" s="74">
        <v>0</v>
      </c>
      <c r="R35" s="74">
        <v>0</v>
      </c>
      <c r="T35" s="74">
        <v>0</v>
      </c>
      <c r="U35" s="74">
        <v>0</v>
      </c>
      <c r="V35" s="77">
        <f t="shared" ref="V35:W66" si="6">T35/$U$153</f>
        <v>0</v>
      </c>
      <c r="W35" s="77">
        <f t="shared" si="6"/>
        <v>0</v>
      </c>
      <c r="X35" s="77"/>
      <c r="Y35" s="74">
        <v>0</v>
      </c>
      <c r="Z35" s="74">
        <v>0</v>
      </c>
      <c r="AA35" s="74"/>
      <c r="AB35" s="74"/>
      <c r="AD35" s="74">
        <f t="shared" ref="AD35:AE66" si="7">+I35+Q35+((Y35+AA35)/1000)</f>
        <v>0</v>
      </c>
      <c r="AE35" s="74">
        <f t="shared" si="7"/>
        <v>0</v>
      </c>
      <c r="AG35" s="74"/>
      <c r="AH35" s="74"/>
      <c r="AL35" s="74"/>
      <c r="AM35" s="74"/>
      <c r="AO35" s="74"/>
      <c r="AP35" s="74"/>
      <c r="AT35" s="74"/>
      <c r="AU35" s="74"/>
      <c r="AW35" s="74"/>
      <c r="AX35" s="74"/>
    </row>
    <row r="36" spans="1:50" x14ac:dyDescent="0.2">
      <c r="A36" s="49" t="s">
        <v>83</v>
      </c>
      <c r="B36" s="49" t="s">
        <v>47</v>
      </c>
      <c r="C36" s="49" t="s">
        <v>84</v>
      </c>
      <c r="D36" s="74">
        <v>0</v>
      </c>
      <c r="E36" s="74">
        <v>0</v>
      </c>
      <c r="F36" s="75">
        <f t="shared" si="4"/>
        <v>0</v>
      </c>
      <c r="G36" s="75">
        <f t="shared" si="4"/>
        <v>0</v>
      </c>
      <c r="H36" s="76"/>
      <c r="I36" s="74">
        <v>0</v>
      </c>
      <c r="J36" s="74">
        <v>0</v>
      </c>
      <c r="L36" s="74">
        <v>675</v>
      </c>
      <c r="M36" s="74">
        <v>0</v>
      </c>
      <c r="N36" s="75">
        <f t="shared" si="5"/>
        <v>5.9907875001109405E-3</v>
      </c>
      <c r="O36" s="75">
        <f t="shared" si="5"/>
        <v>0</v>
      </c>
      <c r="P36" s="75"/>
      <c r="Q36" s="74">
        <v>675.95253521251766</v>
      </c>
      <c r="R36" s="74">
        <v>0</v>
      </c>
      <c r="T36" s="74">
        <v>7120.6812743545743</v>
      </c>
      <c r="U36" s="74">
        <v>13.156965645424835</v>
      </c>
      <c r="V36" s="77">
        <f t="shared" si="6"/>
        <v>1.2664375447467392E-2</v>
      </c>
      <c r="W36" s="77">
        <f t="shared" si="6"/>
        <v>2.3400113874383918E-5</v>
      </c>
      <c r="X36" s="77"/>
      <c r="Y36" s="74">
        <v>1684824.6446774504</v>
      </c>
      <c r="Z36" s="74">
        <v>3113.0701002476162</v>
      </c>
      <c r="AA36" s="74"/>
      <c r="AB36" s="74"/>
      <c r="AD36" s="74">
        <f t="shared" si="7"/>
        <v>2360.777179889968</v>
      </c>
      <c r="AE36" s="74">
        <f t="shared" si="7"/>
        <v>3.113070100247616</v>
      </c>
      <c r="AG36" s="74"/>
      <c r="AH36" s="74"/>
      <c r="AL36" s="74"/>
      <c r="AM36" s="74"/>
      <c r="AO36" s="74"/>
      <c r="AP36" s="74"/>
      <c r="AT36" s="74"/>
      <c r="AU36" s="74"/>
      <c r="AW36" s="74"/>
      <c r="AX36" s="74"/>
    </row>
    <row r="37" spans="1:50" x14ac:dyDescent="0.2">
      <c r="A37" s="49" t="s">
        <v>68</v>
      </c>
      <c r="B37" s="49" t="s">
        <v>47</v>
      </c>
      <c r="C37" s="49" t="s">
        <v>69</v>
      </c>
      <c r="D37" s="74">
        <v>0</v>
      </c>
      <c r="E37" s="74">
        <v>0</v>
      </c>
      <c r="F37" s="75">
        <f t="shared" si="4"/>
        <v>0</v>
      </c>
      <c r="G37" s="75">
        <f t="shared" si="4"/>
        <v>0</v>
      </c>
      <c r="H37" s="76"/>
      <c r="I37" s="74">
        <v>0</v>
      </c>
      <c r="J37" s="74">
        <v>0</v>
      </c>
      <c r="L37" s="74">
        <v>0</v>
      </c>
      <c r="M37" s="74">
        <v>0</v>
      </c>
      <c r="N37" s="75">
        <f t="shared" si="5"/>
        <v>0</v>
      </c>
      <c r="O37" s="75">
        <f t="shared" si="5"/>
        <v>0</v>
      </c>
      <c r="P37" s="75"/>
      <c r="Q37" s="74">
        <v>0</v>
      </c>
      <c r="R37" s="74">
        <v>0</v>
      </c>
      <c r="T37" s="74">
        <v>0</v>
      </c>
      <c r="U37" s="74">
        <v>0</v>
      </c>
      <c r="V37" s="77">
        <f t="shared" si="6"/>
        <v>0</v>
      </c>
      <c r="W37" s="77">
        <f t="shared" si="6"/>
        <v>0</v>
      </c>
      <c r="X37" s="77"/>
      <c r="Y37" s="74">
        <v>0</v>
      </c>
      <c r="Z37" s="74">
        <v>0</v>
      </c>
      <c r="AA37" s="74"/>
      <c r="AB37" s="74"/>
      <c r="AD37" s="74">
        <f t="shared" si="7"/>
        <v>0</v>
      </c>
      <c r="AE37" s="74">
        <f t="shared" si="7"/>
        <v>0</v>
      </c>
      <c r="AG37" s="74"/>
      <c r="AH37" s="74"/>
      <c r="AL37" s="74"/>
      <c r="AM37" s="74"/>
      <c r="AO37" s="74"/>
      <c r="AP37" s="74"/>
      <c r="AT37" s="74"/>
      <c r="AU37" s="74"/>
      <c r="AW37" s="74"/>
      <c r="AX37" s="74"/>
    </row>
    <row r="38" spans="1:50" x14ac:dyDescent="0.2">
      <c r="A38" s="49" t="s">
        <v>68</v>
      </c>
      <c r="B38" s="49" t="s">
        <v>47</v>
      </c>
      <c r="C38" s="49" t="s">
        <v>69</v>
      </c>
      <c r="D38" s="74">
        <v>0</v>
      </c>
      <c r="E38" s="74">
        <v>0</v>
      </c>
      <c r="F38" s="75">
        <f t="shared" si="4"/>
        <v>0</v>
      </c>
      <c r="G38" s="75">
        <f t="shared" si="4"/>
        <v>0</v>
      </c>
      <c r="H38" s="76"/>
      <c r="I38" s="74">
        <v>0</v>
      </c>
      <c r="J38" s="74">
        <v>0</v>
      </c>
      <c r="L38" s="74">
        <v>0</v>
      </c>
      <c r="M38" s="74">
        <v>0</v>
      </c>
      <c r="N38" s="75">
        <f t="shared" si="5"/>
        <v>0</v>
      </c>
      <c r="O38" s="75">
        <f t="shared" si="5"/>
        <v>0</v>
      </c>
      <c r="P38" s="75"/>
      <c r="Q38" s="74">
        <v>0</v>
      </c>
      <c r="R38" s="74">
        <v>0</v>
      </c>
      <c r="T38" s="74">
        <v>0</v>
      </c>
      <c r="U38" s="74">
        <v>0</v>
      </c>
      <c r="V38" s="77">
        <f t="shared" si="6"/>
        <v>0</v>
      </c>
      <c r="W38" s="77">
        <f t="shared" si="6"/>
        <v>0</v>
      </c>
      <c r="X38" s="77"/>
      <c r="Y38" s="74">
        <v>0</v>
      </c>
      <c r="Z38" s="74">
        <v>0</v>
      </c>
      <c r="AA38" s="74"/>
      <c r="AB38" s="74"/>
      <c r="AD38" s="74">
        <f t="shared" si="7"/>
        <v>0</v>
      </c>
      <c r="AE38" s="74">
        <f t="shared" si="7"/>
        <v>0</v>
      </c>
      <c r="AG38" s="74"/>
      <c r="AH38" s="74"/>
      <c r="AL38" s="74"/>
      <c r="AM38" s="74"/>
      <c r="AO38" s="74"/>
      <c r="AP38" s="74"/>
      <c r="AT38" s="74"/>
      <c r="AU38" s="74"/>
      <c r="AW38" s="74"/>
      <c r="AX38" s="74"/>
    </row>
    <row r="39" spans="1:50" x14ac:dyDescent="0.2">
      <c r="A39" s="49" t="s">
        <v>68</v>
      </c>
      <c r="B39" s="49" t="s">
        <v>47</v>
      </c>
      <c r="C39" s="49" t="s">
        <v>69</v>
      </c>
      <c r="D39" s="74">
        <v>0</v>
      </c>
      <c r="E39" s="74">
        <v>0</v>
      </c>
      <c r="F39" s="75">
        <f t="shared" si="4"/>
        <v>0</v>
      </c>
      <c r="G39" s="75">
        <f t="shared" si="4"/>
        <v>0</v>
      </c>
      <c r="H39" s="76"/>
      <c r="I39" s="74">
        <v>0</v>
      </c>
      <c r="J39" s="74">
        <v>0</v>
      </c>
      <c r="L39" s="74">
        <v>1835</v>
      </c>
      <c r="M39" s="74">
        <v>0</v>
      </c>
      <c r="N39" s="75">
        <f t="shared" si="5"/>
        <v>1.6286066759560854E-2</v>
      </c>
      <c r="O39" s="75">
        <f t="shared" si="5"/>
        <v>0</v>
      </c>
      <c r="P39" s="75"/>
      <c r="Q39" s="74">
        <v>1837.5894846147703</v>
      </c>
      <c r="R39" s="74">
        <v>0</v>
      </c>
      <c r="T39" s="74">
        <v>3943.109629999999</v>
      </c>
      <c r="U39" s="74">
        <v>590.32280000000003</v>
      </c>
      <c r="V39" s="77">
        <f t="shared" si="6"/>
        <v>7.0129554828825781E-3</v>
      </c>
      <c r="W39" s="77">
        <f t="shared" si="6"/>
        <v>1.0499093115325319E-3</v>
      </c>
      <c r="X39" s="77"/>
      <c r="Y39" s="74">
        <v>932979.30708057841</v>
      </c>
      <c r="Z39" s="74">
        <v>139676.29829705419</v>
      </c>
      <c r="AA39" s="74"/>
      <c r="AB39" s="74"/>
      <c r="AD39" s="74">
        <f t="shared" si="7"/>
        <v>2770.5687916953489</v>
      </c>
      <c r="AE39" s="74">
        <f t="shared" si="7"/>
        <v>139.67629829705419</v>
      </c>
      <c r="AG39" s="74"/>
      <c r="AH39" s="74"/>
      <c r="AL39" s="74"/>
      <c r="AM39" s="74"/>
      <c r="AO39" s="74"/>
      <c r="AP39" s="74"/>
      <c r="AT39" s="74"/>
      <c r="AU39" s="74"/>
      <c r="AW39" s="74"/>
      <c r="AX39" s="74"/>
    </row>
    <row r="40" spans="1:50" x14ac:dyDescent="0.2">
      <c r="A40" s="49" t="s">
        <v>68</v>
      </c>
      <c r="B40" s="49" t="s">
        <v>47</v>
      </c>
      <c r="C40" s="49" t="s">
        <v>69</v>
      </c>
      <c r="D40" s="74">
        <v>0</v>
      </c>
      <c r="E40" s="74">
        <v>0</v>
      </c>
      <c r="F40" s="75">
        <f t="shared" si="4"/>
        <v>0</v>
      </c>
      <c r="G40" s="75">
        <f t="shared" si="4"/>
        <v>0</v>
      </c>
      <c r="H40" s="76"/>
      <c r="I40" s="74">
        <v>0</v>
      </c>
      <c r="J40" s="74">
        <v>0</v>
      </c>
      <c r="L40" s="74">
        <v>0</v>
      </c>
      <c r="M40" s="74">
        <v>0</v>
      </c>
      <c r="N40" s="75">
        <f t="shared" si="5"/>
        <v>0</v>
      </c>
      <c r="O40" s="75">
        <f t="shared" si="5"/>
        <v>0</v>
      </c>
      <c r="P40" s="75"/>
      <c r="Q40" s="74">
        <v>0</v>
      </c>
      <c r="R40" s="74">
        <v>0</v>
      </c>
      <c r="T40" s="74">
        <v>0</v>
      </c>
      <c r="U40" s="74">
        <v>0</v>
      </c>
      <c r="V40" s="77">
        <f t="shared" si="6"/>
        <v>0</v>
      </c>
      <c r="W40" s="77">
        <f t="shared" si="6"/>
        <v>0</v>
      </c>
      <c r="X40" s="77"/>
      <c r="Y40" s="74">
        <v>0</v>
      </c>
      <c r="Z40" s="74">
        <v>0</v>
      </c>
      <c r="AA40" s="74"/>
      <c r="AB40" s="74"/>
      <c r="AD40" s="74">
        <f t="shared" si="7"/>
        <v>0</v>
      </c>
      <c r="AE40" s="74">
        <f t="shared" si="7"/>
        <v>0</v>
      </c>
      <c r="AG40" s="74"/>
      <c r="AH40" s="74"/>
      <c r="AL40" s="74"/>
      <c r="AM40" s="74"/>
      <c r="AO40" s="74"/>
      <c r="AP40" s="74"/>
      <c r="AT40" s="74"/>
      <c r="AU40" s="74"/>
      <c r="AW40" s="74"/>
      <c r="AX40" s="74"/>
    </row>
    <row r="41" spans="1:50" x14ac:dyDescent="0.2">
      <c r="A41" s="49" t="s">
        <v>92</v>
      </c>
      <c r="B41" s="49" t="s">
        <v>47</v>
      </c>
      <c r="C41" s="49" t="s">
        <v>126</v>
      </c>
      <c r="D41" s="74">
        <v>0</v>
      </c>
      <c r="E41" s="74">
        <v>0</v>
      </c>
      <c r="F41" s="75">
        <f t="shared" si="4"/>
        <v>0</v>
      </c>
      <c r="G41" s="75">
        <f t="shared" si="4"/>
        <v>0</v>
      </c>
      <c r="H41" s="76"/>
      <c r="I41" s="74">
        <v>0</v>
      </c>
      <c r="J41" s="74">
        <v>0</v>
      </c>
      <c r="L41" s="74">
        <v>0</v>
      </c>
      <c r="M41" s="74">
        <v>0</v>
      </c>
      <c r="N41" s="75">
        <f t="shared" si="5"/>
        <v>0</v>
      </c>
      <c r="O41" s="75">
        <f t="shared" si="5"/>
        <v>0</v>
      </c>
      <c r="P41" s="75"/>
      <c r="Q41" s="74">
        <v>0</v>
      </c>
      <c r="R41" s="74">
        <v>0</v>
      </c>
      <c r="T41" s="74">
        <v>0</v>
      </c>
      <c r="U41" s="74">
        <v>0</v>
      </c>
      <c r="V41" s="77">
        <f t="shared" si="6"/>
        <v>0</v>
      </c>
      <c r="W41" s="77">
        <f t="shared" si="6"/>
        <v>0</v>
      </c>
      <c r="X41" s="77"/>
      <c r="Y41" s="74">
        <v>0</v>
      </c>
      <c r="Z41" s="74">
        <v>0</v>
      </c>
      <c r="AA41" s="74"/>
      <c r="AB41" s="74"/>
      <c r="AD41" s="74">
        <f t="shared" si="7"/>
        <v>0</v>
      </c>
      <c r="AE41" s="74">
        <f t="shared" si="7"/>
        <v>0</v>
      </c>
      <c r="AG41" s="74"/>
      <c r="AH41" s="74"/>
      <c r="AL41" s="74"/>
      <c r="AM41" s="74"/>
      <c r="AO41" s="74"/>
      <c r="AP41" s="74"/>
      <c r="AT41" s="74"/>
      <c r="AU41" s="74"/>
      <c r="AW41" s="74"/>
      <c r="AX41" s="74"/>
    </row>
    <row r="42" spans="1:50" x14ac:dyDescent="0.2">
      <c r="A42" s="49" t="s">
        <v>373</v>
      </c>
      <c r="B42" s="49" t="s">
        <v>47</v>
      </c>
      <c r="C42" s="49" t="s">
        <v>135</v>
      </c>
      <c r="D42" s="74">
        <v>0</v>
      </c>
      <c r="E42" s="74">
        <v>0</v>
      </c>
      <c r="F42" s="75">
        <f t="shared" si="4"/>
        <v>0</v>
      </c>
      <c r="G42" s="75">
        <f t="shared" si="4"/>
        <v>0</v>
      </c>
      <c r="H42" s="76"/>
      <c r="I42" s="74">
        <v>0</v>
      </c>
      <c r="J42" s="74">
        <v>0</v>
      </c>
      <c r="L42" s="74">
        <v>0</v>
      </c>
      <c r="M42" s="74">
        <v>0</v>
      </c>
      <c r="N42" s="75">
        <f t="shared" si="5"/>
        <v>0</v>
      </c>
      <c r="O42" s="75">
        <f t="shared" si="5"/>
        <v>0</v>
      </c>
      <c r="P42" s="75"/>
      <c r="Q42" s="74">
        <v>0</v>
      </c>
      <c r="R42" s="74">
        <v>0</v>
      </c>
      <c r="T42" s="74">
        <v>0</v>
      </c>
      <c r="U42" s="74">
        <v>0</v>
      </c>
      <c r="V42" s="77">
        <f t="shared" si="6"/>
        <v>0</v>
      </c>
      <c r="W42" s="77">
        <f t="shared" si="6"/>
        <v>0</v>
      </c>
      <c r="X42" s="77"/>
      <c r="Y42" s="74">
        <v>0</v>
      </c>
      <c r="Z42" s="74">
        <v>0</v>
      </c>
      <c r="AA42" s="74"/>
      <c r="AB42" s="74"/>
      <c r="AD42" s="74">
        <f t="shared" si="7"/>
        <v>0</v>
      </c>
      <c r="AE42" s="74">
        <f t="shared" si="7"/>
        <v>0</v>
      </c>
      <c r="AG42" s="74"/>
      <c r="AH42" s="74"/>
      <c r="AL42" s="74"/>
      <c r="AM42" s="74"/>
      <c r="AO42" s="74"/>
      <c r="AP42" s="74"/>
      <c r="AT42" s="74"/>
      <c r="AU42" s="74"/>
      <c r="AW42" s="74"/>
      <c r="AX42" s="74"/>
    </row>
    <row r="43" spans="1:50" x14ac:dyDescent="0.2">
      <c r="A43" s="49" t="s">
        <v>373</v>
      </c>
      <c r="B43" s="49" t="s">
        <v>47</v>
      </c>
      <c r="C43" s="49" t="s">
        <v>135</v>
      </c>
      <c r="D43" s="74">
        <v>0</v>
      </c>
      <c r="E43" s="74">
        <v>0</v>
      </c>
      <c r="F43" s="75">
        <f t="shared" si="4"/>
        <v>0</v>
      </c>
      <c r="G43" s="75">
        <f t="shared" si="4"/>
        <v>0</v>
      </c>
      <c r="H43" s="76"/>
      <c r="I43" s="74">
        <v>0</v>
      </c>
      <c r="J43" s="74">
        <v>0</v>
      </c>
      <c r="L43" s="74">
        <v>0</v>
      </c>
      <c r="M43" s="74">
        <v>0</v>
      </c>
      <c r="N43" s="75">
        <f t="shared" si="5"/>
        <v>0</v>
      </c>
      <c r="O43" s="75">
        <f t="shared" si="5"/>
        <v>0</v>
      </c>
      <c r="P43" s="75"/>
      <c r="Q43" s="74">
        <v>0</v>
      </c>
      <c r="R43" s="74">
        <v>0</v>
      </c>
      <c r="T43" s="74">
        <v>0</v>
      </c>
      <c r="U43" s="74">
        <v>0</v>
      </c>
      <c r="V43" s="77">
        <f t="shared" si="6"/>
        <v>0</v>
      </c>
      <c r="W43" s="77">
        <f t="shared" si="6"/>
        <v>0</v>
      </c>
      <c r="X43" s="77"/>
      <c r="Y43" s="74">
        <v>0</v>
      </c>
      <c r="Z43" s="74">
        <v>0</v>
      </c>
      <c r="AA43" s="74"/>
      <c r="AB43" s="74"/>
      <c r="AD43" s="74">
        <f t="shared" si="7"/>
        <v>0</v>
      </c>
      <c r="AE43" s="74">
        <f t="shared" si="7"/>
        <v>0</v>
      </c>
      <c r="AG43" s="74"/>
      <c r="AH43" s="74"/>
      <c r="AL43" s="74"/>
      <c r="AM43" s="74"/>
      <c r="AO43" s="74"/>
      <c r="AP43" s="74"/>
      <c r="AT43" s="74"/>
      <c r="AU43" s="74"/>
      <c r="AW43" s="74"/>
      <c r="AX43" s="74"/>
    </row>
    <row r="44" spans="1:50" x14ac:dyDescent="0.2">
      <c r="A44" s="49" t="s">
        <v>374</v>
      </c>
      <c r="B44" s="49" t="s">
        <v>47</v>
      </c>
      <c r="C44" s="49" t="s">
        <v>375</v>
      </c>
      <c r="D44" s="74">
        <v>0</v>
      </c>
      <c r="E44" s="74">
        <v>0</v>
      </c>
      <c r="F44" s="75">
        <f t="shared" si="4"/>
        <v>0</v>
      </c>
      <c r="G44" s="75">
        <f t="shared" si="4"/>
        <v>0</v>
      </c>
      <c r="H44" s="76"/>
      <c r="I44" s="74">
        <v>0</v>
      </c>
      <c r="J44" s="74">
        <v>0</v>
      </c>
      <c r="L44" s="74">
        <v>0</v>
      </c>
      <c r="M44" s="74">
        <v>0</v>
      </c>
      <c r="N44" s="75">
        <f t="shared" si="5"/>
        <v>0</v>
      </c>
      <c r="O44" s="75">
        <f t="shared" si="5"/>
        <v>0</v>
      </c>
      <c r="P44" s="75"/>
      <c r="Q44" s="74">
        <v>0</v>
      </c>
      <c r="R44" s="74">
        <v>0</v>
      </c>
      <c r="T44" s="74">
        <v>0</v>
      </c>
      <c r="U44" s="74">
        <v>0</v>
      </c>
      <c r="V44" s="77">
        <f t="shared" si="6"/>
        <v>0</v>
      </c>
      <c r="W44" s="77">
        <f t="shared" si="6"/>
        <v>0</v>
      </c>
      <c r="X44" s="77"/>
      <c r="Y44" s="74">
        <v>0</v>
      </c>
      <c r="Z44" s="74">
        <v>0</v>
      </c>
      <c r="AA44" s="74"/>
      <c r="AB44" s="74"/>
      <c r="AD44" s="74">
        <f t="shared" si="7"/>
        <v>0</v>
      </c>
      <c r="AE44" s="74">
        <f t="shared" si="7"/>
        <v>0</v>
      </c>
      <c r="AG44" s="74"/>
      <c r="AH44" s="74"/>
      <c r="AL44" s="74"/>
      <c r="AM44" s="74"/>
      <c r="AO44" s="74"/>
      <c r="AP44" s="74"/>
      <c r="AT44" s="74"/>
      <c r="AU44" s="74"/>
      <c r="AW44" s="74"/>
      <c r="AX44" s="74"/>
    </row>
    <row r="45" spans="1:50" x14ac:dyDescent="0.2">
      <c r="A45" s="49" t="s">
        <v>376</v>
      </c>
      <c r="B45" s="49" t="s">
        <v>47</v>
      </c>
      <c r="C45" s="49" t="s">
        <v>377</v>
      </c>
      <c r="D45" s="74">
        <v>0</v>
      </c>
      <c r="E45" s="74">
        <v>0</v>
      </c>
      <c r="F45" s="75">
        <f t="shared" si="4"/>
        <v>0</v>
      </c>
      <c r="G45" s="75">
        <f t="shared" si="4"/>
        <v>0</v>
      </c>
      <c r="H45" s="76"/>
      <c r="I45" s="74">
        <v>0</v>
      </c>
      <c r="J45" s="74">
        <v>0</v>
      </c>
      <c r="L45" s="74">
        <v>0</v>
      </c>
      <c r="M45" s="74">
        <v>0</v>
      </c>
      <c r="N45" s="75">
        <f t="shared" si="5"/>
        <v>0</v>
      </c>
      <c r="O45" s="75">
        <f t="shared" si="5"/>
        <v>0</v>
      </c>
      <c r="P45" s="75"/>
      <c r="Q45" s="74">
        <v>0</v>
      </c>
      <c r="R45" s="74">
        <v>0</v>
      </c>
      <c r="T45" s="74">
        <v>0</v>
      </c>
      <c r="U45" s="74">
        <v>0</v>
      </c>
      <c r="V45" s="77">
        <f t="shared" si="6"/>
        <v>0</v>
      </c>
      <c r="W45" s="77">
        <f t="shared" si="6"/>
        <v>0</v>
      </c>
      <c r="X45" s="77"/>
      <c r="Y45" s="74">
        <v>0</v>
      </c>
      <c r="Z45" s="74">
        <v>0</v>
      </c>
      <c r="AA45" s="74"/>
      <c r="AB45" s="74"/>
      <c r="AD45" s="74">
        <f t="shared" si="7"/>
        <v>0</v>
      </c>
      <c r="AE45" s="74">
        <f t="shared" si="7"/>
        <v>0</v>
      </c>
      <c r="AG45" s="74"/>
      <c r="AH45" s="74"/>
      <c r="AL45" s="74"/>
      <c r="AM45" s="74"/>
      <c r="AO45" s="74"/>
      <c r="AP45" s="74"/>
      <c r="AT45" s="74"/>
      <c r="AU45" s="74"/>
      <c r="AW45" s="74"/>
      <c r="AX45" s="74"/>
    </row>
    <row r="46" spans="1:50" x14ac:dyDescent="0.2">
      <c r="A46" s="49" t="s">
        <v>378</v>
      </c>
      <c r="B46" s="49" t="s">
        <v>47</v>
      </c>
      <c r="C46" s="49" t="s">
        <v>128</v>
      </c>
      <c r="D46" s="74">
        <v>0</v>
      </c>
      <c r="E46" s="74">
        <v>0</v>
      </c>
      <c r="F46" s="75">
        <f t="shared" si="4"/>
        <v>0</v>
      </c>
      <c r="G46" s="75">
        <f t="shared" si="4"/>
        <v>0</v>
      </c>
      <c r="H46" s="76"/>
      <c r="I46" s="74">
        <v>0</v>
      </c>
      <c r="J46" s="74">
        <v>0</v>
      </c>
      <c r="L46" s="74">
        <v>0</v>
      </c>
      <c r="M46" s="74">
        <v>0</v>
      </c>
      <c r="N46" s="75">
        <f t="shared" si="5"/>
        <v>0</v>
      </c>
      <c r="O46" s="75">
        <f t="shared" si="5"/>
        <v>0</v>
      </c>
      <c r="P46" s="75"/>
      <c r="Q46" s="74">
        <v>0</v>
      </c>
      <c r="R46" s="74">
        <v>0</v>
      </c>
      <c r="T46" s="74">
        <v>385.30580999999984</v>
      </c>
      <c r="U46" s="74">
        <v>0</v>
      </c>
      <c r="V46" s="77">
        <f t="shared" si="6"/>
        <v>6.8527957535535538E-4</v>
      </c>
      <c r="W46" s="77">
        <f t="shared" si="6"/>
        <v>0</v>
      </c>
      <c r="X46" s="77"/>
      <c r="Y46" s="74">
        <v>91167.22114264952</v>
      </c>
      <c r="Z46" s="74">
        <v>0</v>
      </c>
      <c r="AA46" s="74"/>
      <c r="AB46" s="74"/>
      <c r="AD46" s="74">
        <f t="shared" si="7"/>
        <v>91.167221142649524</v>
      </c>
      <c r="AE46" s="74">
        <f t="shared" si="7"/>
        <v>0</v>
      </c>
      <c r="AG46" s="74"/>
      <c r="AH46" s="74"/>
      <c r="AL46" s="74"/>
      <c r="AM46" s="74"/>
      <c r="AO46" s="74"/>
      <c r="AP46" s="74"/>
      <c r="AT46" s="74"/>
      <c r="AU46" s="74"/>
      <c r="AW46" s="74"/>
      <c r="AX46" s="74"/>
    </row>
    <row r="47" spans="1:50" x14ac:dyDescent="0.2">
      <c r="A47" s="49" t="s">
        <v>378</v>
      </c>
      <c r="B47" s="49" t="s">
        <v>47</v>
      </c>
      <c r="C47" s="49" t="s">
        <v>128</v>
      </c>
      <c r="D47" s="74">
        <v>0</v>
      </c>
      <c r="E47" s="74">
        <v>0</v>
      </c>
      <c r="F47" s="75">
        <f t="shared" si="4"/>
        <v>0</v>
      </c>
      <c r="G47" s="75">
        <f t="shared" si="4"/>
        <v>0</v>
      </c>
      <c r="H47" s="76"/>
      <c r="I47" s="74">
        <v>0</v>
      </c>
      <c r="J47" s="74">
        <v>0</v>
      </c>
      <c r="L47" s="74">
        <v>0</v>
      </c>
      <c r="M47" s="74">
        <v>0</v>
      </c>
      <c r="N47" s="75">
        <f t="shared" si="5"/>
        <v>0</v>
      </c>
      <c r="O47" s="75">
        <f t="shared" si="5"/>
        <v>0</v>
      </c>
      <c r="P47" s="75"/>
      <c r="Q47" s="74">
        <v>0</v>
      </c>
      <c r="R47" s="74">
        <v>0</v>
      </c>
      <c r="T47" s="74">
        <v>0</v>
      </c>
      <c r="U47" s="74">
        <v>0</v>
      </c>
      <c r="V47" s="77">
        <f t="shared" si="6"/>
        <v>0</v>
      </c>
      <c r="W47" s="77">
        <f t="shared" si="6"/>
        <v>0</v>
      </c>
      <c r="X47" s="77"/>
      <c r="Y47" s="74">
        <v>0</v>
      </c>
      <c r="Z47" s="74">
        <v>0</v>
      </c>
      <c r="AA47" s="74"/>
      <c r="AB47" s="74"/>
      <c r="AD47" s="74">
        <f t="shared" si="7"/>
        <v>0</v>
      </c>
      <c r="AE47" s="74">
        <f t="shared" si="7"/>
        <v>0</v>
      </c>
      <c r="AG47" s="74"/>
      <c r="AH47" s="74"/>
      <c r="AL47" s="74"/>
      <c r="AM47" s="74"/>
      <c r="AO47" s="74"/>
      <c r="AP47" s="74"/>
      <c r="AT47" s="74"/>
      <c r="AU47" s="74"/>
      <c r="AW47" s="74"/>
      <c r="AX47" s="74"/>
    </row>
    <row r="48" spans="1:50" x14ac:dyDescent="0.2">
      <c r="A48" s="49" t="s">
        <v>378</v>
      </c>
      <c r="B48" s="49" t="s">
        <v>47</v>
      </c>
      <c r="C48" s="49" t="s">
        <v>128</v>
      </c>
      <c r="D48" s="74">
        <v>0</v>
      </c>
      <c r="E48" s="74">
        <v>0</v>
      </c>
      <c r="F48" s="75">
        <f t="shared" si="4"/>
        <v>0</v>
      </c>
      <c r="G48" s="75">
        <f t="shared" si="4"/>
        <v>0</v>
      </c>
      <c r="H48" s="76"/>
      <c r="I48" s="74">
        <v>0</v>
      </c>
      <c r="J48" s="74">
        <v>0</v>
      </c>
      <c r="L48" s="74">
        <v>416</v>
      </c>
      <c r="M48" s="74">
        <v>0</v>
      </c>
      <c r="N48" s="75">
        <f t="shared" si="5"/>
        <v>3.6921001482165205E-3</v>
      </c>
      <c r="O48" s="75">
        <f t="shared" si="5"/>
        <v>0</v>
      </c>
      <c r="P48" s="75"/>
      <c r="Q48" s="74">
        <v>416.58704392356645</v>
      </c>
      <c r="R48" s="74">
        <v>0</v>
      </c>
      <c r="T48" s="74">
        <v>11193.425181863511</v>
      </c>
      <c r="U48" s="74">
        <v>405.38093813648806</v>
      </c>
      <c r="V48" s="77">
        <f t="shared" si="6"/>
        <v>1.9907889931375215E-2</v>
      </c>
      <c r="W48" s="77">
        <f t="shared" si="6"/>
        <v>7.2098387808719586E-4</v>
      </c>
      <c r="X48" s="77"/>
      <c r="Y48" s="74">
        <v>2648476.7226807536</v>
      </c>
      <c r="Z48" s="74">
        <v>95917.197911196694</v>
      </c>
      <c r="AA48" s="74"/>
      <c r="AB48" s="74"/>
      <c r="AD48" s="74">
        <f t="shared" si="7"/>
        <v>3065.0637666043199</v>
      </c>
      <c r="AE48" s="74">
        <f t="shared" si="7"/>
        <v>95.917197911196695</v>
      </c>
      <c r="AG48" s="74"/>
      <c r="AH48" s="74"/>
      <c r="AL48" s="74"/>
      <c r="AM48" s="74"/>
      <c r="AO48" s="74"/>
      <c r="AP48" s="74"/>
      <c r="AT48" s="74"/>
      <c r="AU48" s="74"/>
      <c r="AW48" s="74"/>
      <c r="AX48" s="74"/>
    </row>
    <row r="49" spans="1:50" x14ac:dyDescent="0.2">
      <c r="A49" s="49" t="s">
        <v>378</v>
      </c>
      <c r="B49" s="49" t="s">
        <v>47</v>
      </c>
      <c r="C49" s="49" t="s">
        <v>128</v>
      </c>
      <c r="D49" s="74">
        <v>0</v>
      </c>
      <c r="E49" s="74">
        <v>0</v>
      </c>
      <c r="F49" s="75">
        <f t="shared" si="4"/>
        <v>0</v>
      </c>
      <c r="G49" s="75">
        <f t="shared" si="4"/>
        <v>0</v>
      </c>
      <c r="H49" s="76"/>
      <c r="I49" s="74">
        <v>0</v>
      </c>
      <c r="J49" s="74">
        <v>0</v>
      </c>
      <c r="L49" s="74">
        <v>0</v>
      </c>
      <c r="M49" s="74">
        <v>0</v>
      </c>
      <c r="N49" s="75">
        <f t="shared" si="5"/>
        <v>0</v>
      </c>
      <c r="O49" s="75">
        <f t="shared" si="5"/>
        <v>0</v>
      </c>
      <c r="P49" s="75"/>
      <c r="Q49" s="74">
        <v>0</v>
      </c>
      <c r="R49" s="74">
        <v>0</v>
      </c>
      <c r="T49" s="74">
        <v>0</v>
      </c>
      <c r="U49" s="74">
        <v>0</v>
      </c>
      <c r="V49" s="77">
        <f t="shared" si="6"/>
        <v>0</v>
      </c>
      <c r="W49" s="77">
        <f t="shared" si="6"/>
        <v>0</v>
      </c>
      <c r="X49" s="77"/>
      <c r="Y49" s="74">
        <v>0</v>
      </c>
      <c r="Z49" s="74">
        <v>0</v>
      </c>
      <c r="AA49" s="74"/>
      <c r="AB49" s="74"/>
      <c r="AD49" s="74">
        <f t="shared" si="7"/>
        <v>0</v>
      </c>
      <c r="AE49" s="74">
        <f t="shared" si="7"/>
        <v>0</v>
      </c>
      <c r="AG49" s="74"/>
      <c r="AH49" s="74"/>
      <c r="AL49" s="74"/>
      <c r="AM49" s="74"/>
      <c r="AO49" s="74"/>
      <c r="AP49" s="74"/>
      <c r="AT49" s="74"/>
      <c r="AU49" s="74"/>
      <c r="AW49" s="74"/>
      <c r="AX49" s="74"/>
    </row>
    <row r="50" spans="1:50" x14ac:dyDescent="0.2">
      <c r="A50" s="49" t="s">
        <v>378</v>
      </c>
      <c r="B50" s="49" t="s">
        <v>47</v>
      </c>
      <c r="C50" s="49" t="s">
        <v>128</v>
      </c>
      <c r="D50" s="74">
        <v>0</v>
      </c>
      <c r="E50" s="74">
        <v>0</v>
      </c>
      <c r="F50" s="75">
        <f t="shared" si="4"/>
        <v>0</v>
      </c>
      <c r="G50" s="75">
        <f t="shared" si="4"/>
        <v>0</v>
      </c>
      <c r="H50" s="76"/>
      <c r="I50" s="74">
        <v>0</v>
      </c>
      <c r="J50" s="74">
        <v>0</v>
      </c>
      <c r="L50" s="74">
        <v>8623</v>
      </c>
      <c r="M50" s="74">
        <v>0</v>
      </c>
      <c r="N50" s="75">
        <f t="shared" si="5"/>
        <v>7.6531200908824648E-2</v>
      </c>
      <c r="O50" s="75">
        <f t="shared" si="5"/>
        <v>0</v>
      </c>
      <c r="P50" s="75"/>
      <c r="Q50" s="74">
        <v>8635.1684609445019</v>
      </c>
      <c r="R50" s="74">
        <v>0</v>
      </c>
      <c r="T50" s="74">
        <v>22582.381510000007</v>
      </c>
      <c r="U50" s="74">
        <v>0</v>
      </c>
      <c r="V50" s="77">
        <f t="shared" si="6"/>
        <v>4.0163538701078604E-2</v>
      </c>
      <c r="W50" s="77">
        <f t="shared" si="6"/>
        <v>0</v>
      </c>
      <c r="X50" s="77"/>
      <c r="Y50" s="74">
        <v>5343218.0767008187</v>
      </c>
      <c r="Z50" s="74">
        <v>0</v>
      </c>
      <c r="AA50" s="74"/>
      <c r="AB50" s="74"/>
      <c r="AD50" s="74">
        <f t="shared" si="7"/>
        <v>13978.386537645321</v>
      </c>
      <c r="AE50" s="74">
        <f t="shared" si="7"/>
        <v>0</v>
      </c>
      <c r="AG50" s="74"/>
      <c r="AH50" s="74"/>
      <c r="AL50" s="74"/>
      <c r="AM50" s="74"/>
      <c r="AO50" s="74"/>
      <c r="AP50" s="74"/>
      <c r="AT50" s="74"/>
      <c r="AU50" s="74"/>
      <c r="AW50" s="74"/>
      <c r="AX50" s="74"/>
    </row>
    <row r="51" spans="1:50" x14ac:dyDescent="0.2">
      <c r="A51" s="49" t="s">
        <v>378</v>
      </c>
      <c r="B51" s="49" t="s">
        <v>47</v>
      </c>
      <c r="C51" s="49" t="s">
        <v>128</v>
      </c>
      <c r="D51" s="74">
        <v>0</v>
      </c>
      <c r="E51" s="74">
        <v>0</v>
      </c>
      <c r="F51" s="75">
        <f t="shared" si="4"/>
        <v>0</v>
      </c>
      <c r="G51" s="75">
        <f t="shared" si="4"/>
        <v>0</v>
      </c>
      <c r="H51" s="76"/>
      <c r="I51" s="74">
        <v>0</v>
      </c>
      <c r="J51" s="74">
        <v>0</v>
      </c>
      <c r="L51" s="74">
        <v>2089</v>
      </c>
      <c r="M51" s="74">
        <v>0</v>
      </c>
      <c r="N51" s="75">
        <f t="shared" si="5"/>
        <v>1.8540377907750746E-2</v>
      </c>
      <c r="O51" s="75">
        <f t="shared" si="5"/>
        <v>0</v>
      </c>
      <c r="P51" s="75"/>
      <c r="Q51" s="74">
        <v>2091.947920087332</v>
      </c>
      <c r="R51" s="74">
        <v>0</v>
      </c>
      <c r="T51" s="74">
        <v>2529.6773132244889</v>
      </c>
      <c r="U51" s="74">
        <v>2.0255267755102024</v>
      </c>
      <c r="V51" s="77">
        <f t="shared" si="6"/>
        <v>4.4991177137779339E-3</v>
      </c>
      <c r="W51" s="77">
        <f t="shared" si="6"/>
        <v>3.6024687211244865E-6</v>
      </c>
      <c r="X51" s="77"/>
      <c r="Y51" s="74">
        <v>598547.03731117002</v>
      </c>
      <c r="Z51" s="74">
        <v>479.25996099902181</v>
      </c>
      <c r="AA51" s="74"/>
      <c r="AB51" s="74"/>
      <c r="AD51" s="74">
        <f t="shared" si="7"/>
        <v>2690.4949573985023</v>
      </c>
      <c r="AE51" s="74">
        <f t="shared" si="7"/>
        <v>0.47925996099902179</v>
      </c>
      <c r="AG51" s="74"/>
      <c r="AH51" s="74"/>
      <c r="AL51" s="74"/>
      <c r="AM51" s="74"/>
      <c r="AO51" s="74"/>
      <c r="AP51" s="74"/>
      <c r="AT51" s="74"/>
      <c r="AU51" s="74"/>
      <c r="AW51" s="74"/>
      <c r="AX51" s="74"/>
    </row>
    <row r="52" spans="1:50" x14ac:dyDescent="0.2">
      <c r="A52" s="49" t="s">
        <v>378</v>
      </c>
      <c r="B52" s="49" t="s">
        <v>47</v>
      </c>
      <c r="C52" s="49" t="s">
        <v>128</v>
      </c>
      <c r="D52" s="74">
        <v>0</v>
      </c>
      <c r="E52" s="74">
        <v>0</v>
      </c>
      <c r="F52" s="75">
        <f t="shared" si="4"/>
        <v>0</v>
      </c>
      <c r="G52" s="75">
        <f t="shared" si="4"/>
        <v>0</v>
      </c>
      <c r="H52" s="76"/>
      <c r="I52" s="74">
        <v>0</v>
      </c>
      <c r="J52" s="74">
        <v>0</v>
      </c>
      <c r="L52" s="74">
        <v>11820</v>
      </c>
      <c r="M52" s="74">
        <v>0</v>
      </c>
      <c r="N52" s="75">
        <f t="shared" si="5"/>
        <v>0.10490534555749825</v>
      </c>
      <c r="O52" s="75">
        <f t="shared" si="5"/>
        <v>0</v>
      </c>
      <c r="P52" s="75"/>
      <c r="Q52" s="74">
        <v>11836.679949943642</v>
      </c>
      <c r="R52" s="74">
        <v>0</v>
      </c>
      <c r="T52" s="74">
        <v>35455.566979999989</v>
      </c>
      <c r="U52" s="74">
        <v>0</v>
      </c>
      <c r="V52" s="77">
        <f t="shared" si="6"/>
        <v>6.3058939817278545E-2</v>
      </c>
      <c r="W52" s="77">
        <f t="shared" si="6"/>
        <v>0</v>
      </c>
      <c r="X52" s="77"/>
      <c r="Y52" s="74">
        <v>8389142.939743584</v>
      </c>
      <c r="Z52" s="74">
        <v>0</v>
      </c>
      <c r="AA52" s="74"/>
      <c r="AB52" s="74"/>
      <c r="AD52" s="74">
        <f t="shared" si="7"/>
        <v>20225.822889687224</v>
      </c>
      <c r="AE52" s="74">
        <f t="shared" si="7"/>
        <v>0</v>
      </c>
      <c r="AG52" s="74"/>
      <c r="AH52" s="74"/>
      <c r="AL52" s="74"/>
      <c r="AM52" s="74"/>
      <c r="AO52" s="74"/>
      <c r="AP52" s="74"/>
      <c r="AT52" s="74"/>
      <c r="AU52" s="74"/>
      <c r="AW52" s="74"/>
      <c r="AX52" s="74"/>
    </row>
    <row r="53" spans="1:50" x14ac:dyDescent="0.2">
      <c r="A53" s="49" t="s">
        <v>378</v>
      </c>
      <c r="B53" s="49" t="s">
        <v>47</v>
      </c>
      <c r="C53" s="49" t="s">
        <v>128</v>
      </c>
      <c r="D53" s="74">
        <v>0</v>
      </c>
      <c r="E53" s="74">
        <v>0</v>
      </c>
      <c r="F53" s="75">
        <f t="shared" si="4"/>
        <v>0</v>
      </c>
      <c r="G53" s="75">
        <f t="shared" si="4"/>
        <v>0</v>
      </c>
      <c r="H53" s="76"/>
      <c r="I53" s="74">
        <v>0</v>
      </c>
      <c r="J53" s="74">
        <v>0</v>
      </c>
      <c r="L53" s="74">
        <v>0</v>
      </c>
      <c r="M53" s="74">
        <v>0</v>
      </c>
      <c r="N53" s="75">
        <f t="shared" si="5"/>
        <v>0</v>
      </c>
      <c r="O53" s="75">
        <f t="shared" si="5"/>
        <v>0</v>
      </c>
      <c r="P53" s="75"/>
      <c r="Q53" s="74">
        <v>0</v>
      </c>
      <c r="R53" s="74">
        <v>0</v>
      </c>
      <c r="T53" s="74">
        <v>0</v>
      </c>
      <c r="U53" s="74">
        <v>0</v>
      </c>
      <c r="V53" s="77">
        <f t="shared" si="6"/>
        <v>0</v>
      </c>
      <c r="W53" s="77">
        <f t="shared" si="6"/>
        <v>0</v>
      </c>
      <c r="X53" s="77"/>
      <c r="Y53" s="74">
        <v>0</v>
      </c>
      <c r="Z53" s="74">
        <v>0</v>
      </c>
      <c r="AA53" s="74"/>
      <c r="AB53" s="74"/>
      <c r="AD53" s="74">
        <f t="shared" si="7"/>
        <v>0</v>
      </c>
      <c r="AE53" s="74">
        <f t="shared" si="7"/>
        <v>0</v>
      </c>
      <c r="AG53" s="74"/>
      <c r="AH53" s="74"/>
      <c r="AL53" s="74"/>
      <c r="AM53" s="74"/>
      <c r="AO53" s="74"/>
      <c r="AP53" s="74"/>
      <c r="AT53" s="74"/>
      <c r="AU53" s="74"/>
      <c r="AW53" s="74"/>
      <c r="AX53" s="74"/>
    </row>
    <row r="54" spans="1:50" x14ac:dyDescent="0.2">
      <c r="A54" s="49" t="s">
        <v>378</v>
      </c>
      <c r="B54" s="49" t="s">
        <v>47</v>
      </c>
      <c r="C54" s="49" t="s">
        <v>128</v>
      </c>
      <c r="D54" s="74">
        <v>0</v>
      </c>
      <c r="E54" s="74">
        <v>0</v>
      </c>
      <c r="F54" s="75">
        <f t="shared" si="4"/>
        <v>0</v>
      </c>
      <c r="G54" s="75">
        <f t="shared" si="4"/>
        <v>0</v>
      </c>
      <c r="H54" s="76"/>
      <c r="I54" s="74">
        <v>0</v>
      </c>
      <c r="J54" s="74">
        <v>0</v>
      </c>
      <c r="L54" s="74">
        <v>3336</v>
      </c>
      <c r="M54" s="74">
        <v>0</v>
      </c>
      <c r="N54" s="75">
        <f t="shared" si="5"/>
        <v>2.9607803111659402E-2</v>
      </c>
      <c r="O54" s="75">
        <f t="shared" si="5"/>
        <v>0</v>
      </c>
      <c r="P54" s="75"/>
      <c r="Q54" s="74">
        <v>3340.7076406947535</v>
      </c>
      <c r="R54" s="74">
        <v>0</v>
      </c>
      <c r="T54" s="74">
        <v>604.88367999999991</v>
      </c>
      <c r="U54" s="74">
        <v>0</v>
      </c>
      <c r="V54" s="77">
        <f t="shared" si="6"/>
        <v>1.0758063351543668E-3</v>
      </c>
      <c r="W54" s="77">
        <f t="shared" si="6"/>
        <v>0</v>
      </c>
      <c r="X54" s="77"/>
      <c r="Y54" s="74">
        <v>143121.54862170303</v>
      </c>
      <c r="Z54" s="74">
        <v>0</v>
      </c>
      <c r="AA54" s="74"/>
      <c r="AB54" s="74"/>
      <c r="AD54" s="74">
        <f t="shared" si="7"/>
        <v>3483.8291893164564</v>
      </c>
      <c r="AE54" s="74">
        <f t="shared" si="7"/>
        <v>0</v>
      </c>
      <c r="AG54" s="74"/>
      <c r="AH54" s="74"/>
      <c r="AL54" s="74"/>
      <c r="AM54" s="74"/>
      <c r="AO54" s="74"/>
      <c r="AP54" s="74"/>
      <c r="AT54" s="74"/>
      <c r="AU54" s="74"/>
      <c r="AW54" s="74"/>
      <c r="AX54" s="74"/>
    </row>
    <row r="55" spans="1:50" x14ac:dyDescent="0.2">
      <c r="A55" s="49" t="s">
        <v>378</v>
      </c>
      <c r="B55" s="49" t="s">
        <v>47</v>
      </c>
      <c r="C55" s="49" t="s">
        <v>128</v>
      </c>
      <c r="D55" s="74">
        <v>0</v>
      </c>
      <c r="E55" s="74">
        <v>0</v>
      </c>
      <c r="F55" s="75">
        <f t="shared" si="4"/>
        <v>0</v>
      </c>
      <c r="G55" s="75">
        <f t="shared" si="4"/>
        <v>0</v>
      </c>
      <c r="H55" s="76"/>
      <c r="I55" s="74">
        <v>0</v>
      </c>
      <c r="J55" s="74">
        <v>0</v>
      </c>
      <c r="L55" s="74">
        <v>0</v>
      </c>
      <c r="M55" s="74">
        <v>0</v>
      </c>
      <c r="N55" s="75">
        <f t="shared" si="5"/>
        <v>0</v>
      </c>
      <c r="O55" s="75">
        <f t="shared" si="5"/>
        <v>0</v>
      </c>
      <c r="P55" s="75"/>
      <c r="Q55" s="74">
        <v>0</v>
      </c>
      <c r="R55" s="74">
        <v>0</v>
      </c>
      <c r="T55" s="74">
        <v>0</v>
      </c>
      <c r="U55" s="74">
        <v>0</v>
      </c>
      <c r="V55" s="77">
        <f t="shared" si="6"/>
        <v>0</v>
      </c>
      <c r="W55" s="77">
        <f t="shared" si="6"/>
        <v>0</v>
      </c>
      <c r="X55" s="77"/>
      <c r="Y55" s="74">
        <v>0</v>
      </c>
      <c r="Z55" s="74">
        <v>0</v>
      </c>
      <c r="AA55" s="74"/>
      <c r="AB55" s="74"/>
      <c r="AD55" s="74">
        <f t="shared" si="7"/>
        <v>0</v>
      </c>
      <c r="AE55" s="74">
        <f t="shared" si="7"/>
        <v>0</v>
      </c>
      <c r="AG55" s="74"/>
      <c r="AH55" s="74"/>
      <c r="AL55" s="74"/>
      <c r="AM55" s="74"/>
      <c r="AO55" s="74"/>
      <c r="AP55" s="74"/>
      <c r="AT55" s="74"/>
      <c r="AU55" s="74"/>
      <c r="AW55" s="74"/>
      <c r="AX55" s="74"/>
    </row>
    <row r="56" spans="1:50" x14ac:dyDescent="0.2">
      <c r="A56" s="49" t="s">
        <v>378</v>
      </c>
      <c r="B56" s="49" t="s">
        <v>47</v>
      </c>
      <c r="C56" s="49" t="s">
        <v>128</v>
      </c>
      <c r="D56" s="74">
        <v>0</v>
      </c>
      <c r="E56" s="74">
        <v>0</v>
      </c>
      <c r="F56" s="75">
        <f t="shared" si="4"/>
        <v>0</v>
      </c>
      <c r="G56" s="75">
        <f t="shared" si="4"/>
        <v>0</v>
      </c>
      <c r="H56" s="76"/>
      <c r="I56" s="74">
        <v>0</v>
      </c>
      <c r="J56" s="74">
        <v>0</v>
      </c>
      <c r="L56" s="74">
        <v>0</v>
      </c>
      <c r="M56" s="74">
        <v>0</v>
      </c>
      <c r="N56" s="75">
        <f t="shared" si="5"/>
        <v>0</v>
      </c>
      <c r="O56" s="75">
        <f t="shared" si="5"/>
        <v>0</v>
      </c>
      <c r="P56" s="75"/>
      <c r="Q56" s="74">
        <v>0</v>
      </c>
      <c r="R56" s="74">
        <v>0</v>
      </c>
      <c r="T56" s="74">
        <v>0</v>
      </c>
      <c r="U56" s="74">
        <v>0</v>
      </c>
      <c r="V56" s="77">
        <f t="shared" si="6"/>
        <v>0</v>
      </c>
      <c r="W56" s="77">
        <f t="shared" si="6"/>
        <v>0</v>
      </c>
      <c r="X56" s="77"/>
      <c r="Y56" s="74">
        <v>0</v>
      </c>
      <c r="Z56" s="74">
        <v>0</v>
      </c>
      <c r="AA56" s="74"/>
      <c r="AB56" s="74"/>
      <c r="AD56" s="74">
        <f t="shared" si="7"/>
        <v>0</v>
      </c>
      <c r="AE56" s="74">
        <f t="shared" si="7"/>
        <v>0</v>
      </c>
      <c r="AG56" s="74"/>
      <c r="AH56" s="74"/>
      <c r="AL56" s="74"/>
      <c r="AM56" s="74"/>
      <c r="AO56" s="74"/>
      <c r="AP56" s="74"/>
      <c r="AT56" s="74"/>
      <c r="AU56" s="74"/>
      <c r="AW56" s="74"/>
      <c r="AX56" s="74"/>
    </row>
    <row r="57" spans="1:50" x14ac:dyDescent="0.2">
      <c r="A57" s="49" t="s">
        <v>378</v>
      </c>
      <c r="B57" s="49" t="s">
        <v>47</v>
      </c>
      <c r="C57" s="49" t="s">
        <v>128</v>
      </c>
      <c r="D57" s="74">
        <v>0</v>
      </c>
      <c r="E57" s="74">
        <v>0</v>
      </c>
      <c r="F57" s="75">
        <f t="shared" si="4"/>
        <v>0</v>
      </c>
      <c r="G57" s="75">
        <f t="shared" si="4"/>
        <v>0</v>
      </c>
      <c r="H57" s="76"/>
      <c r="I57" s="74">
        <v>0</v>
      </c>
      <c r="J57" s="74">
        <v>0</v>
      </c>
      <c r="L57" s="74">
        <v>0</v>
      </c>
      <c r="M57" s="74">
        <v>0</v>
      </c>
      <c r="N57" s="75">
        <f t="shared" si="5"/>
        <v>0</v>
      </c>
      <c r="O57" s="75">
        <f t="shared" si="5"/>
        <v>0</v>
      </c>
      <c r="P57" s="75"/>
      <c r="Q57" s="74">
        <v>0</v>
      </c>
      <c r="R57" s="74">
        <v>0</v>
      </c>
      <c r="T57" s="74">
        <v>0</v>
      </c>
      <c r="U57" s="74">
        <v>0</v>
      </c>
      <c r="V57" s="77">
        <f t="shared" si="6"/>
        <v>0</v>
      </c>
      <c r="W57" s="77">
        <f t="shared" si="6"/>
        <v>0</v>
      </c>
      <c r="X57" s="77"/>
      <c r="Y57" s="74">
        <v>0</v>
      </c>
      <c r="Z57" s="74">
        <v>0</v>
      </c>
      <c r="AA57" s="74"/>
      <c r="AB57" s="74"/>
      <c r="AD57" s="74">
        <f t="shared" si="7"/>
        <v>0</v>
      </c>
      <c r="AE57" s="74">
        <f t="shared" si="7"/>
        <v>0</v>
      </c>
      <c r="AG57" s="74"/>
      <c r="AH57" s="74"/>
      <c r="AL57" s="74"/>
      <c r="AM57" s="74"/>
      <c r="AO57" s="74"/>
      <c r="AP57" s="74"/>
      <c r="AT57" s="74"/>
      <c r="AU57" s="74"/>
      <c r="AW57" s="74"/>
      <c r="AX57" s="74"/>
    </row>
    <row r="58" spans="1:50" x14ac:dyDescent="0.2">
      <c r="A58" s="49" t="s">
        <v>378</v>
      </c>
      <c r="B58" s="49" t="s">
        <v>47</v>
      </c>
      <c r="C58" s="49" t="s">
        <v>128</v>
      </c>
      <c r="D58" s="74">
        <v>25924.274592606798</v>
      </c>
      <c r="E58" s="74">
        <v>628.07906871889566</v>
      </c>
      <c r="F58" s="75">
        <f t="shared" si="4"/>
        <v>0.13641140547713246</v>
      </c>
      <c r="G58" s="75">
        <f t="shared" si="4"/>
        <v>3.3049005174149329E-3</v>
      </c>
      <c r="H58" s="76"/>
      <c r="I58" s="74">
        <v>20298.426369213743</v>
      </c>
      <c r="J58" s="74">
        <v>491.77911169289428</v>
      </c>
      <c r="L58" s="74">
        <v>53</v>
      </c>
      <c r="M58" s="74">
        <v>2</v>
      </c>
      <c r="N58" s="75">
        <f t="shared" si="5"/>
        <v>4.7038775926797012E-4</v>
      </c>
      <c r="O58" s="75">
        <f t="shared" si="5"/>
        <v>1.7750481481810193E-5</v>
      </c>
      <c r="P58" s="75"/>
      <c r="Q58" s="74">
        <v>53.074791653723608</v>
      </c>
      <c r="R58" s="74">
        <v>2.0028223265556075</v>
      </c>
      <c r="T58" s="74">
        <v>11410.78763385703</v>
      </c>
      <c r="U58" s="74">
        <v>399.40241614296787</v>
      </c>
      <c r="V58" s="77">
        <f t="shared" si="6"/>
        <v>2.0294476494397241E-2</v>
      </c>
      <c r="W58" s="77">
        <f t="shared" si="6"/>
        <v>7.1035087202644585E-4</v>
      </c>
      <c r="X58" s="77"/>
      <c r="Y58" s="74">
        <v>2699906.8600280248</v>
      </c>
      <c r="Z58" s="74">
        <v>94502.619613793257</v>
      </c>
      <c r="AA58" s="74"/>
      <c r="AB58" s="74"/>
      <c r="AD58" s="74">
        <f t="shared" si="7"/>
        <v>23051.408020895491</v>
      </c>
      <c r="AE58" s="74">
        <f t="shared" si="7"/>
        <v>588.28455363324315</v>
      </c>
      <c r="AG58" s="74"/>
      <c r="AH58" s="74"/>
      <c r="AL58" s="74"/>
      <c r="AM58" s="74"/>
      <c r="AO58" s="74"/>
      <c r="AP58" s="74"/>
      <c r="AT58" s="74"/>
      <c r="AU58" s="74"/>
      <c r="AW58" s="74"/>
      <c r="AX58" s="74"/>
    </row>
    <row r="59" spans="1:50" x14ac:dyDescent="0.2">
      <c r="A59" s="49" t="s">
        <v>378</v>
      </c>
      <c r="B59" s="49" t="s">
        <v>47</v>
      </c>
      <c r="C59" s="49" t="s">
        <v>128</v>
      </c>
      <c r="D59" s="74">
        <v>0</v>
      </c>
      <c r="E59" s="74">
        <v>0</v>
      </c>
      <c r="F59" s="75">
        <f t="shared" si="4"/>
        <v>0</v>
      </c>
      <c r="G59" s="75">
        <f t="shared" si="4"/>
        <v>0</v>
      </c>
      <c r="H59" s="76"/>
      <c r="I59" s="74">
        <v>0</v>
      </c>
      <c r="J59" s="74">
        <v>0</v>
      </c>
      <c r="L59" s="74">
        <v>0</v>
      </c>
      <c r="M59" s="74">
        <v>0</v>
      </c>
      <c r="N59" s="75">
        <f t="shared" si="5"/>
        <v>0</v>
      </c>
      <c r="O59" s="75">
        <f t="shared" si="5"/>
        <v>0</v>
      </c>
      <c r="P59" s="75"/>
      <c r="Q59" s="74">
        <v>0</v>
      </c>
      <c r="R59" s="74">
        <v>0</v>
      </c>
      <c r="T59" s="74">
        <v>0</v>
      </c>
      <c r="U59" s="74">
        <v>0</v>
      </c>
      <c r="V59" s="77">
        <f t="shared" si="6"/>
        <v>0</v>
      </c>
      <c r="W59" s="77">
        <f t="shared" si="6"/>
        <v>0</v>
      </c>
      <c r="X59" s="77"/>
      <c r="Y59" s="74">
        <v>0</v>
      </c>
      <c r="Z59" s="74">
        <v>0</v>
      </c>
      <c r="AA59" s="74"/>
      <c r="AB59" s="74"/>
      <c r="AD59" s="74">
        <f t="shared" si="7"/>
        <v>0</v>
      </c>
      <c r="AE59" s="74">
        <f t="shared" si="7"/>
        <v>0</v>
      </c>
      <c r="AG59" s="74"/>
      <c r="AH59" s="74"/>
      <c r="AL59" s="74"/>
      <c r="AM59" s="74"/>
      <c r="AO59" s="74"/>
      <c r="AP59" s="74"/>
      <c r="AT59" s="74"/>
      <c r="AU59" s="74"/>
      <c r="AW59" s="74"/>
      <c r="AX59" s="74"/>
    </row>
    <row r="60" spans="1:50" x14ac:dyDescent="0.2">
      <c r="A60" s="49" t="s">
        <v>378</v>
      </c>
      <c r="B60" s="49" t="s">
        <v>47</v>
      </c>
      <c r="C60" s="49" t="s">
        <v>128</v>
      </c>
      <c r="D60" s="74">
        <v>0</v>
      </c>
      <c r="E60" s="74">
        <v>0</v>
      </c>
      <c r="F60" s="75">
        <f t="shared" si="4"/>
        <v>0</v>
      </c>
      <c r="G60" s="75">
        <f t="shared" si="4"/>
        <v>0</v>
      </c>
      <c r="H60" s="76"/>
      <c r="I60" s="74">
        <v>0</v>
      </c>
      <c r="J60" s="74">
        <v>0</v>
      </c>
      <c r="L60" s="74">
        <v>0</v>
      </c>
      <c r="M60" s="74">
        <v>0</v>
      </c>
      <c r="N60" s="75">
        <f t="shared" si="5"/>
        <v>0</v>
      </c>
      <c r="O60" s="75">
        <f t="shared" si="5"/>
        <v>0</v>
      </c>
      <c r="P60" s="75"/>
      <c r="Q60" s="74">
        <v>0</v>
      </c>
      <c r="R60" s="74">
        <v>0</v>
      </c>
      <c r="T60" s="74">
        <v>0</v>
      </c>
      <c r="U60" s="74">
        <v>0</v>
      </c>
      <c r="V60" s="77">
        <f t="shared" si="6"/>
        <v>0</v>
      </c>
      <c r="W60" s="77">
        <f t="shared" si="6"/>
        <v>0</v>
      </c>
      <c r="X60" s="77"/>
      <c r="Y60" s="74">
        <v>0</v>
      </c>
      <c r="Z60" s="74">
        <v>0</v>
      </c>
      <c r="AA60" s="74"/>
      <c r="AB60" s="74"/>
      <c r="AD60" s="74">
        <f t="shared" si="7"/>
        <v>0</v>
      </c>
      <c r="AE60" s="74">
        <f t="shared" si="7"/>
        <v>0</v>
      </c>
      <c r="AG60" s="74"/>
      <c r="AH60" s="74"/>
      <c r="AL60" s="74"/>
      <c r="AM60" s="74"/>
      <c r="AO60" s="74"/>
      <c r="AP60" s="74"/>
      <c r="AT60" s="74"/>
      <c r="AU60" s="74"/>
      <c r="AW60" s="74"/>
      <c r="AX60" s="74"/>
    </row>
    <row r="61" spans="1:50" x14ac:dyDescent="0.2">
      <c r="A61" s="49" t="s">
        <v>378</v>
      </c>
      <c r="B61" s="49" t="s">
        <v>47</v>
      </c>
      <c r="C61" s="49" t="s">
        <v>128</v>
      </c>
      <c r="D61" s="74">
        <v>64006.607444571462</v>
      </c>
      <c r="E61" s="74">
        <v>0</v>
      </c>
      <c r="F61" s="75">
        <f t="shared" si="4"/>
        <v>0.33679751578572981</v>
      </c>
      <c r="G61" s="75">
        <f t="shared" si="4"/>
        <v>0</v>
      </c>
      <c r="H61" s="76"/>
      <c r="I61" s="74">
        <v>50116.480741463951</v>
      </c>
      <c r="J61" s="74">
        <v>0</v>
      </c>
      <c r="L61" s="74">
        <v>731</v>
      </c>
      <c r="M61" s="74">
        <v>0</v>
      </c>
      <c r="N61" s="75">
        <f t="shared" si="5"/>
        <v>6.4878009816016257E-3</v>
      </c>
      <c r="O61" s="75">
        <f t="shared" si="5"/>
        <v>0</v>
      </c>
      <c r="P61" s="75"/>
      <c r="Q61" s="74">
        <v>732.03156035607458</v>
      </c>
      <c r="R61" s="74">
        <v>0</v>
      </c>
      <c r="T61" s="74">
        <v>5422.0059099999326</v>
      </c>
      <c r="U61" s="74">
        <v>0</v>
      </c>
      <c r="V61" s="77">
        <f t="shared" si="6"/>
        <v>9.6432231519659219E-3</v>
      </c>
      <c r="W61" s="77">
        <f t="shared" si="6"/>
        <v>0</v>
      </c>
      <c r="X61" s="77"/>
      <c r="Y61" s="74">
        <v>1282901.0074717449</v>
      </c>
      <c r="Z61" s="74">
        <v>0</v>
      </c>
      <c r="AA61" s="74"/>
      <c r="AB61" s="74"/>
      <c r="AD61" s="74">
        <f t="shared" si="7"/>
        <v>52131.413309291769</v>
      </c>
      <c r="AE61" s="74">
        <f t="shared" si="7"/>
        <v>0</v>
      </c>
      <c r="AG61" s="74"/>
      <c r="AH61" s="74"/>
      <c r="AL61" s="74"/>
      <c r="AM61" s="74"/>
      <c r="AO61" s="74"/>
      <c r="AP61" s="74"/>
      <c r="AT61" s="74"/>
      <c r="AU61" s="74"/>
      <c r="AW61" s="74"/>
      <c r="AX61" s="74"/>
    </row>
    <row r="62" spans="1:50" x14ac:dyDescent="0.2">
      <c r="A62" s="49" t="s">
        <v>378</v>
      </c>
      <c r="B62" s="49" t="s">
        <v>47</v>
      </c>
      <c r="C62" s="49" t="s">
        <v>128</v>
      </c>
      <c r="D62" s="74">
        <v>0</v>
      </c>
      <c r="E62" s="74">
        <v>0</v>
      </c>
      <c r="F62" s="75">
        <f t="shared" si="4"/>
        <v>0</v>
      </c>
      <c r="G62" s="75">
        <f t="shared" si="4"/>
        <v>0</v>
      </c>
      <c r="H62" s="76"/>
      <c r="I62" s="74">
        <v>0</v>
      </c>
      <c r="J62" s="74">
        <v>0</v>
      </c>
      <c r="L62" s="74">
        <v>0</v>
      </c>
      <c r="M62" s="74">
        <v>0</v>
      </c>
      <c r="N62" s="75">
        <f t="shared" si="5"/>
        <v>0</v>
      </c>
      <c r="O62" s="75">
        <f t="shared" si="5"/>
        <v>0</v>
      </c>
      <c r="P62" s="75"/>
      <c r="Q62" s="74">
        <v>0</v>
      </c>
      <c r="R62" s="74">
        <v>0</v>
      </c>
      <c r="T62" s="74">
        <v>0</v>
      </c>
      <c r="U62" s="74">
        <v>0</v>
      </c>
      <c r="V62" s="77">
        <f t="shared" si="6"/>
        <v>0</v>
      </c>
      <c r="W62" s="77">
        <f t="shared" si="6"/>
        <v>0</v>
      </c>
      <c r="X62" s="77"/>
      <c r="Y62" s="74">
        <v>0</v>
      </c>
      <c r="Z62" s="74">
        <v>0</v>
      </c>
      <c r="AA62" s="74"/>
      <c r="AB62" s="74"/>
      <c r="AD62" s="74">
        <f t="shared" si="7"/>
        <v>0</v>
      </c>
      <c r="AE62" s="74">
        <f t="shared" si="7"/>
        <v>0</v>
      </c>
      <c r="AG62" s="74"/>
      <c r="AH62" s="74"/>
      <c r="AL62" s="74"/>
      <c r="AM62" s="74"/>
      <c r="AO62" s="74"/>
      <c r="AP62" s="74"/>
      <c r="AT62" s="74"/>
      <c r="AU62" s="74"/>
      <c r="AW62" s="74"/>
      <c r="AX62" s="74"/>
    </row>
    <row r="63" spans="1:50" x14ac:dyDescent="0.2">
      <c r="A63" s="49" t="s">
        <v>378</v>
      </c>
      <c r="B63" s="49" t="s">
        <v>47</v>
      </c>
      <c r="C63" s="49" t="s">
        <v>128</v>
      </c>
      <c r="D63" s="74">
        <v>0</v>
      </c>
      <c r="E63" s="74">
        <v>0</v>
      </c>
      <c r="F63" s="75">
        <f t="shared" si="4"/>
        <v>0</v>
      </c>
      <c r="G63" s="75">
        <f t="shared" si="4"/>
        <v>0</v>
      </c>
      <c r="H63" s="76"/>
      <c r="I63" s="74">
        <v>0</v>
      </c>
      <c r="J63" s="74">
        <v>0</v>
      </c>
      <c r="L63" s="74">
        <v>0</v>
      </c>
      <c r="M63" s="74">
        <v>0</v>
      </c>
      <c r="N63" s="75">
        <f t="shared" si="5"/>
        <v>0</v>
      </c>
      <c r="O63" s="75">
        <f t="shared" si="5"/>
        <v>0</v>
      </c>
      <c r="P63" s="75"/>
      <c r="Q63" s="74">
        <v>0</v>
      </c>
      <c r="R63" s="74">
        <v>0</v>
      </c>
      <c r="T63" s="74">
        <v>36</v>
      </c>
      <c r="U63" s="74">
        <v>0</v>
      </c>
      <c r="V63" s="77">
        <f t="shared" si="6"/>
        <v>6.402723258388656E-5</v>
      </c>
      <c r="W63" s="77">
        <f t="shared" si="6"/>
        <v>0</v>
      </c>
      <c r="X63" s="77"/>
      <c r="Y63" s="74">
        <v>8517.9612555943131</v>
      </c>
      <c r="Z63" s="74">
        <v>0</v>
      </c>
      <c r="AA63" s="74"/>
      <c r="AB63" s="74"/>
      <c r="AD63" s="74">
        <f t="shared" si="7"/>
        <v>8.5179612555943134</v>
      </c>
      <c r="AE63" s="74">
        <f t="shared" si="7"/>
        <v>0</v>
      </c>
      <c r="AG63" s="74"/>
      <c r="AH63" s="74"/>
      <c r="AL63" s="74"/>
      <c r="AM63" s="74"/>
      <c r="AO63" s="74"/>
      <c r="AP63" s="74"/>
      <c r="AT63" s="74"/>
      <c r="AU63" s="74"/>
      <c r="AW63" s="74"/>
      <c r="AX63" s="74"/>
    </row>
    <row r="64" spans="1:50" x14ac:dyDescent="0.2">
      <c r="A64" s="49" t="s">
        <v>378</v>
      </c>
      <c r="B64" s="49" t="s">
        <v>47</v>
      </c>
      <c r="C64" s="49" t="s">
        <v>128</v>
      </c>
      <c r="D64" s="74">
        <v>0</v>
      </c>
      <c r="E64" s="74">
        <v>0</v>
      </c>
      <c r="F64" s="75">
        <f t="shared" si="4"/>
        <v>0</v>
      </c>
      <c r="G64" s="75">
        <f t="shared" si="4"/>
        <v>0</v>
      </c>
      <c r="H64" s="76"/>
      <c r="I64" s="74">
        <v>0</v>
      </c>
      <c r="J64" s="74">
        <v>0</v>
      </c>
      <c r="L64" s="74">
        <v>0</v>
      </c>
      <c r="M64" s="74">
        <v>0</v>
      </c>
      <c r="N64" s="75">
        <f t="shared" si="5"/>
        <v>0</v>
      </c>
      <c r="O64" s="75">
        <f t="shared" si="5"/>
        <v>0</v>
      </c>
      <c r="P64" s="75"/>
      <c r="Q64" s="74">
        <v>0</v>
      </c>
      <c r="R64" s="74">
        <v>0</v>
      </c>
      <c r="T64" s="74">
        <v>0</v>
      </c>
      <c r="U64" s="74">
        <v>0</v>
      </c>
      <c r="V64" s="77">
        <f t="shared" si="6"/>
        <v>0</v>
      </c>
      <c r="W64" s="77">
        <f t="shared" si="6"/>
        <v>0</v>
      </c>
      <c r="X64" s="77"/>
      <c r="Y64" s="74">
        <v>0</v>
      </c>
      <c r="Z64" s="74">
        <v>0</v>
      </c>
      <c r="AA64" s="74"/>
      <c r="AB64" s="74"/>
      <c r="AD64" s="74">
        <f t="shared" si="7"/>
        <v>0</v>
      </c>
      <c r="AE64" s="74">
        <f t="shared" si="7"/>
        <v>0</v>
      </c>
      <c r="AG64" s="74"/>
      <c r="AH64" s="74"/>
      <c r="AL64" s="74"/>
      <c r="AM64" s="74"/>
      <c r="AO64" s="74"/>
      <c r="AP64" s="74"/>
      <c r="AT64" s="74"/>
      <c r="AU64" s="74"/>
      <c r="AW64" s="74"/>
      <c r="AX64" s="74"/>
    </row>
    <row r="65" spans="1:50" x14ac:dyDescent="0.2">
      <c r="A65" s="49" t="s">
        <v>378</v>
      </c>
      <c r="B65" s="49" t="s">
        <v>47</v>
      </c>
      <c r="C65" s="49" t="s">
        <v>128</v>
      </c>
      <c r="D65" s="74">
        <v>0</v>
      </c>
      <c r="E65" s="74">
        <v>0</v>
      </c>
      <c r="F65" s="75">
        <f t="shared" si="4"/>
        <v>0</v>
      </c>
      <c r="G65" s="75">
        <f t="shared" si="4"/>
        <v>0</v>
      </c>
      <c r="H65" s="76"/>
      <c r="I65" s="74">
        <v>0</v>
      </c>
      <c r="J65" s="74">
        <v>0</v>
      </c>
      <c r="L65" s="74">
        <v>200</v>
      </c>
      <c r="M65" s="74">
        <v>0</v>
      </c>
      <c r="N65" s="75">
        <f t="shared" si="5"/>
        <v>1.7750481481810193E-3</v>
      </c>
      <c r="O65" s="75">
        <f t="shared" si="5"/>
        <v>0</v>
      </c>
      <c r="P65" s="75"/>
      <c r="Q65" s="74">
        <v>200.28223265556076</v>
      </c>
      <c r="R65" s="74">
        <v>0</v>
      </c>
      <c r="T65" s="74">
        <v>904.6436188042793</v>
      </c>
      <c r="U65" s="74">
        <v>2.7535011957207445</v>
      </c>
      <c r="V65" s="77">
        <f t="shared" si="6"/>
        <v>1.6089396496308445E-3</v>
      </c>
      <c r="W65" s="77">
        <f t="shared" si="6"/>
        <v>4.897196152178385E-6</v>
      </c>
      <c r="X65" s="77"/>
      <c r="Y65" s="74">
        <v>214047.75819709673</v>
      </c>
      <c r="Z65" s="74">
        <v>651.50601395505328</v>
      </c>
      <c r="AA65" s="74"/>
      <c r="AB65" s="74"/>
      <c r="AD65" s="74">
        <f t="shared" si="7"/>
        <v>414.32999085265749</v>
      </c>
      <c r="AE65" s="74">
        <f t="shared" si="7"/>
        <v>0.65150601395505325</v>
      </c>
      <c r="AG65" s="74"/>
      <c r="AH65" s="74"/>
      <c r="AL65" s="74"/>
      <c r="AM65" s="74"/>
      <c r="AO65" s="74"/>
      <c r="AP65" s="74"/>
      <c r="AT65" s="74"/>
      <c r="AU65" s="74"/>
      <c r="AW65" s="74"/>
      <c r="AX65" s="74"/>
    </row>
    <row r="66" spans="1:50" x14ac:dyDescent="0.2">
      <c r="A66" s="49" t="s">
        <v>378</v>
      </c>
      <c r="B66" s="49" t="s">
        <v>47</v>
      </c>
      <c r="C66" s="49" t="s">
        <v>128</v>
      </c>
      <c r="D66" s="74">
        <v>0</v>
      </c>
      <c r="E66" s="74">
        <v>0</v>
      </c>
      <c r="F66" s="75">
        <f t="shared" si="4"/>
        <v>0</v>
      </c>
      <c r="G66" s="75">
        <f t="shared" si="4"/>
        <v>0</v>
      </c>
      <c r="H66" s="76"/>
      <c r="I66" s="74">
        <v>0</v>
      </c>
      <c r="J66" s="74">
        <v>0</v>
      </c>
      <c r="L66" s="74">
        <v>0</v>
      </c>
      <c r="M66" s="74">
        <v>0</v>
      </c>
      <c r="N66" s="75">
        <f t="shared" si="5"/>
        <v>0</v>
      </c>
      <c r="O66" s="75">
        <f t="shared" si="5"/>
        <v>0</v>
      </c>
      <c r="P66" s="75"/>
      <c r="Q66" s="74">
        <v>0</v>
      </c>
      <c r="R66" s="74">
        <v>0</v>
      </c>
      <c r="T66" s="74">
        <v>0</v>
      </c>
      <c r="U66" s="74">
        <v>0</v>
      </c>
      <c r="V66" s="77">
        <f t="shared" si="6"/>
        <v>0</v>
      </c>
      <c r="W66" s="77">
        <f t="shared" si="6"/>
        <v>0</v>
      </c>
      <c r="X66" s="77"/>
      <c r="Y66" s="74">
        <v>0</v>
      </c>
      <c r="Z66" s="74">
        <v>0</v>
      </c>
      <c r="AA66" s="74"/>
      <c r="AB66" s="74"/>
      <c r="AD66" s="74">
        <f t="shared" si="7"/>
        <v>0</v>
      </c>
      <c r="AE66" s="74">
        <f t="shared" si="7"/>
        <v>0</v>
      </c>
      <c r="AG66" s="74"/>
      <c r="AH66" s="74"/>
      <c r="AL66" s="74"/>
      <c r="AM66" s="74"/>
      <c r="AO66" s="74"/>
      <c r="AP66" s="74"/>
      <c r="AT66" s="74"/>
      <c r="AU66" s="74"/>
      <c r="AW66" s="74"/>
      <c r="AX66" s="74"/>
    </row>
    <row r="67" spans="1:50" x14ac:dyDescent="0.2">
      <c r="A67" s="49" t="s">
        <v>48</v>
      </c>
      <c r="B67" s="49" t="s">
        <v>47</v>
      </c>
      <c r="C67" s="49" t="s">
        <v>49</v>
      </c>
      <c r="D67" s="74">
        <v>0</v>
      </c>
      <c r="E67" s="74">
        <v>0</v>
      </c>
      <c r="F67" s="75">
        <f t="shared" ref="F67:G98" si="8">+D67/$E$153</f>
        <v>0</v>
      </c>
      <c r="G67" s="75">
        <f t="shared" si="8"/>
        <v>0</v>
      </c>
      <c r="H67" s="76"/>
      <c r="I67" s="74">
        <v>0</v>
      </c>
      <c r="J67" s="74">
        <v>0</v>
      </c>
      <c r="L67" s="74">
        <v>144</v>
      </c>
      <c r="M67" s="74">
        <v>0</v>
      </c>
      <c r="N67" s="75">
        <f t="shared" ref="N67:O98" si="9">+L67/$M$153</f>
        <v>1.278034666690334E-3</v>
      </c>
      <c r="O67" s="75">
        <f t="shared" si="9"/>
        <v>0</v>
      </c>
      <c r="P67" s="75"/>
      <c r="Q67" s="74">
        <v>144.20320751200376</v>
      </c>
      <c r="R67" s="74">
        <v>0</v>
      </c>
      <c r="T67" s="74">
        <v>3095.3748299999997</v>
      </c>
      <c r="U67" s="74">
        <v>0</v>
      </c>
      <c r="V67" s="77">
        <f t="shared" ref="V67:W98" si="10">T67/$U$153</f>
        <v>5.5052301159643977E-3</v>
      </c>
      <c r="W67" s="77">
        <f t="shared" si="10"/>
        <v>0</v>
      </c>
      <c r="X67" s="77"/>
      <c r="Y67" s="74">
        <v>732396.74648560653</v>
      </c>
      <c r="Z67" s="74">
        <v>0</v>
      </c>
      <c r="AA67" s="74"/>
      <c r="AB67" s="74"/>
      <c r="AD67" s="74">
        <f t="shared" ref="AD67:AE98" si="11">+I67+Q67+((Y67+AA67)/1000)</f>
        <v>876.59995399761033</v>
      </c>
      <c r="AE67" s="74">
        <f t="shared" si="11"/>
        <v>0</v>
      </c>
      <c r="AG67" s="74"/>
      <c r="AH67" s="74"/>
      <c r="AL67" s="74"/>
      <c r="AM67" s="74"/>
      <c r="AO67" s="74"/>
      <c r="AP67" s="74"/>
      <c r="AT67" s="74"/>
      <c r="AU67" s="74"/>
      <c r="AW67" s="74"/>
      <c r="AX67" s="74"/>
    </row>
    <row r="68" spans="1:50" x14ac:dyDescent="0.2">
      <c r="A68" s="49" t="s">
        <v>48</v>
      </c>
      <c r="B68" s="49" t="s">
        <v>47</v>
      </c>
      <c r="C68" s="49" t="s">
        <v>49</v>
      </c>
      <c r="D68" s="74">
        <v>0</v>
      </c>
      <c r="E68" s="74">
        <v>0</v>
      </c>
      <c r="F68" s="75">
        <f t="shared" si="8"/>
        <v>0</v>
      </c>
      <c r="G68" s="75">
        <f t="shared" si="8"/>
        <v>0</v>
      </c>
      <c r="H68" s="76"/>
      <c r="I68" s="74">
        <v>0</v>
      </c>
      <c r="J68" s="74">
        <v>0</v>
      </c>
      <c r="L68" s="74">
        <v>1712</v>
      </c>
      <c r="M68" s="74">
        <v>0</v>
      </c>
      <c r="N68" s="75">
        <f t="shared" si="9"/>
        <v>1.5194412148429527E-2</v>
      </c>
      <c r="O68" s="75">
        <f t="shared" si="9"/>
        <v>0</v>
      </c>
      <c r="P68" s="75"/>
      <c r="Q68" s="74">
        <v>1714.4159115316004</v>
      </c>
      <c r="R68" s="74">
        <v>0</v>
      </c>
      <c r="T68" s="74">
        <v>5025.3050000000003</v>
      </c>
      <c r="U68" s="74">
        <v>0</v>
      </c>
      <c r="V68" s="77">
        <f t="shared" si="10"/>
        <v>8.9376770011102245E-3</v>
      </c>
      <c r="W68" s="77">
        <f t="shared" si="10"/>
        <v>0</v>
      </c>
      <c r="X68" s="77"/>
      <c r="Y68" s="74">
        <v>1189037.5913206774</v>
      </c>
      <c r="Z68" s="74">
        <v>0</v>
      </c>
      <c r="AA68" s="74"/>
      <c r="AB68" s="74"/>
      <c r="AD68" s="74">
        <f t="shared" si="11"/>
        <v>2903.4535028522778</v>
      </c>
      <c r="AE68" s="74">
        <f t="shared" si="11"/>
        <v>0</v>
      </c>
      <c r="AG68" s="74"/>
      <c r="AH68" s="74"/>
      <c r="AL68" s="74"/>
      <c r="AM68" s="74"/>
      <c r="AO68" s="74"/>
      <c r="AP68" s="74"/>
      <c r="AT68" s="74"/>
      <c r="AU68" s="74"/>
      <c r="AW68" s="74"/>
      <c r="AX68" s="74"/>
    </row>
    <row r="69" spans="1:50" x14ac:dyDescent="0.2">
      <c r="A69" s="49" t="s">
        <v>48</v>
      </c>
      <c r="B69" s="49" t="s">
        <v>47</v>
      </c>
      <c r="C69" s="49" t="s">
        <v>49</v>
      </c>
      <c r="D69" s="74">
        <v>0</v>
      </c>
      <c r="E69" s="74">
        <v>0</v>
      </c>
      <c r="F69" s="75">
        <f t="shared" si="8"/>
        <v>0</v>
      </c>
      <c r="G69" s="75">
        <f t="shared" si="8"/>
        <v>0</v>
      </c>
      <c r="H69" s="76"/>
      <c r="I69" s="74">
        <v>0</v>
      </c>
      <c r="J69" s="74">
        <v>0</v>
      </c>
      <c r="L69" s="74">
        <v>0</v>
      </c>
      <c r="M69" s="74">
        <v>0</v>
      </c>
      <c r="N69" s="75">
        <f t="shared" si="9"/>
        <v>0</v>
      </c>
      <c r="O69" s="75">
        <f t="shared" si="9"/>
        <v>0</v>
      </c>
      <c r="P69" s="75"/>
      <c r="Q69" s="74">
        <v>0</v>
      </c>
      <c r="R69" s="74">
        <v>0</v>
      </c>
      <c r="T69" s="74">
        <v>0</v>
      </c>
      <c r="U69" s="74">
        <v>0</v>
      </c>
      <c r="V69" s="77">
        <f t="shared" si="10"/>
        <v>0</v>
      </c>
      <c r="W69" s="77">
        <f t="shared" si="10"/>
        <v>0</v>
      </c>
      <c r="X69" s="77"/>
      <c r="Y69" s="74">
        <v>0</v>
      </c>
      <c r="Z69" s="74">
        <v>0</v>
      </c>
      <c r="AA69" s="74"/>
      <c r="AB69" s="74"/>
      <c r="AD69" s="74">
        <f t="shared" si="11"/>
        <v>0</v>
      </c>
      <c r="AE69" s="74">
        <f t="shared" si="11"/>
        <v>0</v>
      </c>
      <c r="AG69" s="74"/>
      <c r="AH69" s="74"/>
      <c r="AL69" s="74"/>
      <c r="AM69" s="74"/>
      <c r="AO69" s="74"/>
      <c r="AP69" s="74"/>
      <c r="AT69" s="74"/>
      <c r="AU69" s="74"/>
      <c r="AW69" s="74"/>
      <c r="AX69" s="74"/>
    </row>
    <row r="70" spans="1:50" x14ac:dyDescent="0.2">
      <c r="A70" s="49" t="s">
        <v>48</v>
      </c>
      <c r="B70" s="49" t="s">
        <v>47</v>
      </c>
      <c r="C70" s="49" t="s">
        <v>49</v>
      </c>
      <c r="D70" s="74">
        <v>0</v>
      </c>
      <c r="E70" s="74">
        <v>0</v>
      </c>
      <c r="F70" s="75">
        <f t="shared" si="8"/>
        <v>0</v>
      </c>
      <c r="G70" s="75">
        <f t="shared" si="8"/>
        <v>0</v>
      </c>
      <c r="H70" s="76"/>
      <c r="I70" s="74">
        <v>0</v>
      </c>
      <c r="J70" s="74">
        <v>0</v>
      </c>
      <c r="L70" s="74">
        <v>317</v>
      </c>
      <c r="M70" s="74">
        <v>0</v>
      </c>
      <c r="N70" s="75">
        <f t="shared" si="9"/>
        <v>2.8134513148669158E-3</v>
      </c>
      <c r="O70" s="75">
        <f t="shared" si="9"/>
        <v>0</v>
      </c>
      <c r="P70" s="75"/>
      <c r="Q70" s="74">
        <v>317.44733875906383</v>
      </c>
      <c r="R70" s="74">
        <v>0</v>
      </c>
      <c r="T70" s="74">
        <v>331</v>
      </c>
      <c r="U70" s="74">
        <v>0</v>
      </c>
      <c r="V70" s="77">
        <f t="shared" si="10"/>
        <v>5.8869483292406811E-4</v>
      </c>
      <c r="W70" s="77">
        <f t="shared" si="10"/>
        <v>0</v>
      </c>
      <c r="X70" s="77"/>
      <c r="Y70" s="74">
        <v>78317.921544492172</v>
      </c>
      <c r="Z70" s="74">
        <v>0</v>
      </c>
      <c r="AA70" s="74"/>
      <c r="AB70" s="74"/>
      <c r="AD70" s="74">
        <f t="shared" si="11"/>
        <v>395.76526030355598</v>
      </c>
      <c r="AE70" s="74">
        <f t="shared" si="11"/>
        <v>0</v>
      </c>
      <c r="AG70" s="74"/>
      <c r="AH70" s="74"/>
      <c r="AL70" s="74"/>
      <c r="AM70" s="74"/>
      <c r="AO70" s="74"/>
      <c r="AP70" s="74"/>
      <c r="AT70" s="74"/>
      <c r="AU70" s="74"/>
      <c r="AW70" s="74"/>
      <c r="AX70" s="74"/>
    </row>
    <row r="71" spans="1:50" x14ac:dyDescent="0.2">
      <c r="A71" s="49" t="s">
        <v>379</v>
      </c>
      <c r="B71" s="49" t="s">
        <v>47</v>
      </c>
      <c r="C71" s="49" t="s">
        <v>139</v>
      </c>
      <c r="D71" s="74">
        <v>0</v>
      </c>
      <c r="E71" s="74">
        <v>0</v>
      </c>
      <c r="F71" s="75">
        <f t="shared" si="8"/>
        <v>0</v>
      </c>
      <c r="G71" s="75">
        <f t="shared" si="8"/>
        <v>0</v>
      </c>
      <c r="H71" s="76"/>
      <c r="I71" s="74">
        <v>0</v>
      </c>
      <c r="J71" s="74">
        <v>0</v>
      </c>
      <c r="L71" s="74">
        <v>0</v>
      </c>
      <c r="M71" s="74">
        <v>0</v>
      </c>
      <c r="N71" s="75">
        <f t="shared" si="9"/>
        <v>0</v>
      </c>
      <c r="O71" s="75">
        <f t="shared" si="9"/>
        <v>0</v>
      </c>
      <c r="P71" s="75"/>
      <c r="Q71" s="74">
        <v>0</v>
      </c>
      <c r="R71" s="74">
        <v>0</v>
      </c>
      <c r="T71" s="74">
        <v>0</v>
      </c>
      <c r="U71" s="74">
        <v>0</v>
      </c>
      <c r="V71" s="77">
        <f t="shared" si="10"/>
        <v>0</v>
      </c>
      <c r="W71" s="77">
        <f t="shared" si="10"/>
        <v>0</v>
      </c>
      <c r="X71" s="77"/>
      <c r="Y71" s="74">
        <v>0</v>
      </c>
      <c r="Z71" s="74">
        <v>0</v>
      </c>
      <c r="AA71" s="74"/>
      <c r="AB71" s="74"/>
      <c r="AD71" s="74">
        <f t="shared" si="11"/>
        <v>0</v>
      </c>
      <c r="AE71" s="74">
        <f t="shared" si="11"/>
        <v>0</v>
      </c>
      <c r="AG71" s="74">
        <v>69420.618044253264</v>
      </c>
      <c r="AH71" s="74">
        <v>57412.567163570333</v>
      </c>
      <c r="AI71" s="75">
        <f>+AG71/(SUM($AG$71+$AH$71))</f>
        <v>0.54733796940054391</v>
      </c>
      <c r="AJ71" s="75">
        <f>+AH71/(SUM($AG$71+$AH$71))</f>
        <v>0.45266203059945614</v>
      </c>
      <c r="AK71" s="75"/>
      <c r="AL71" s="74">
        <v>69418.874659070978</v>
      </c>
      <c r="AM71" s="74">
        <v>57411.125340929022</v>
      </c>
      <c r="AO71" s="74">
        <v>31665</v>
      </c>
      <c r="AP71" s="74">
        <v>23016</v>
      </c>
      <c r="AQ71" s="75">
        <f t="shared" ref="AQ71:AR75" si="12">+AO71/$AP$153</f>
        <v>0.3958966280334571</v>
      </c>
      <c r="AR71" s="75">
        <f t="shared" si="12"/>
        <v>0.28776114924421442</v>
      </c>
      <c r="AS71" s="75"/>
      <c r="AT71" s="74">
        <v>31665</v>
      </c>
      <c r="AU71" s="74">
        <v>23016.000000000004</v>
      </c>
      <c r="AW71" s="74">
        <f t="shared" ref="AW71:AX75" si="13">+AL71+AT71</f>
        <v>101083.87465907098</v>
      </c>
      <c r="AX71" s="74">
        <f t="shared" si="13"/>
        <v>80427.125340929022</v>
      </c>
    </row>
    <row r="72" spans="1:50" x14ac:dyDescent="0.2">
      <c r="A72" s="49" t="s">
        <v>380</v>
      </c>
      <c r="B72" s="49" t="s">
        <v>47</v>
      </c>
      <c r="C72" s="49" t="s">
        <v>137</v>
      </c>
      <c r="D72" s="74">
        <v>0</v>
      </c>
      <c r="E72" s="74">
        <v>0</v>
      </c>
      <c r="F72" s="75">
        <f t="shared" si="8"/>
        <v>0</v>
      </c>
      <c r="G72" s="75">
        <f t="shared" si="8"/>
        <v>0</v>
      </c>
      <c r="H72" s="76"/>
      <c r="I72" s="74">
        <v>0</v>
      </c>
      <c r="J72" s="74">
        <v>0</v>
      </c>
      <c r="L72" s="74">
        <v>0</v>
      </c>
      <c r="M72" s="74">
        <v>0</v>
      </c>
      <c r="N72" s="75">
        <f t="shared" si="9"/>
        <v>0</v>
      </c>
      <c r="O72" s="75">
        <f t="shared" si="9"/>
        <v>0</v>
      </c>
      <c r="P72" s="75"/>
      <c r="Q72" s="74">
        <v>0</v>
      </c>
      <c r="R72" s="74">
        <v>0</v>
      </c>
      <c r="T72" s="74">
        <v>26512.585039999994</v>
      </c>
      <c r="U72" s="74">
        <v>0</v>
      </c>
      <c r="V72" s="77">
        <f t="shared" si="10"/>
        <v>4.7153540243226419E-2</v>
      </c>
      <c r="W72" s="77">
        <f t="shared" si="10"/>
        <v>0</v>
      </c>
      <c r="X72" s="77"/>
      <c r="Y72" s="74">
        <v>6273143.6710102605</v>
      </c>
      <c r="Z72" s="74">
        <v>0</v>
      </c>
      <c r="AA72" s="74"/>
      <c r="AB72" s="74"/>
      <c r="AD72" s="74">
        <f t="shared" si="11"/>
        <v>6273.1436710102607</v>
      </c>
      <c r="AE72" s="74">
        <f t="shared" si="11"/>
        <v>0</v>
      </c>
      <c r="AG72" s="74"/>
      <c r="AH72" s="74"/>
      <c r="AL72" s="74"/>
      <c r="AM72" s="74"/>
      <c r="AO72" s="74">
        <v>5529</v>
      </c>
      <c r="AP72" s="74">
        <v>0</v>
      </c>
      <c r="AQ72" s="75">
        <f t="shared" si="12"/>
        <v>6.9127189527774649E-2</v>
      </c>
      <c r="AR72" s="75">
        <f t="shared" si="12"/>
        <v>0</v>
      </c>
      <c r="AS72" s="75"/>
      <c r="AT72" s="74">
        <v>5529</v>
      </c>
      <c r="AU72" s="74">
        <v>0</v>
      </c>
      <c r="AW72" s="74">
        <f t="shared" si="13"/>
        <v>5529</v>
      </c>
      <c r="AX72" s="74">
        <f t="shared" si="13"/>
        <v>0</v>
      </c>
    </row>
    <row r="73" spans="1:50" x14ac:dyDescent="0.2">
      <c r="A73" s="49" t="s">
        <v>380</v>
      </c>
      <c r="B73" s="49" t="s">
        <v>47</v>
      </c>
      <c r="C73" s="49" t="s">
        <v>137</v>
      </c>
      <c r="D73" s="74">
        <v>0</v>
      </c>
      <c r="E73" s="74">
        <v>0</v>
      </c>
      <c r="F73" s="75">
        <f t="shared" si="8"/>
        <v>0</v>
      </c>
      <c r="G73" s="75">
        <f t="shared" si="8"/>
        <v>0</v>
      </c>
      <c r="H73" s="76"/>
      <c r="I73" s="74">
        <v>0</v>
      </c>
      <c r="J73" s="74">
        <v>0</v>
      </c>
      <c r="L73" s="74">
        <v>0</v>
      </c>
      <c r="M73" s="74">
        <v>0</v>
      </c>
      <c r="N73" s="75">
        <f t="shared" si="9"/>
        <v>0</v>
      </c>
      <c r="O73" s="75">
        <f t="shared" si="9"/>
        <v>0</v>
      </c>
      <c r="P73" s="75"/>
      <c r="Q73" s="74">
        <v>0</v>
      </c>
      <c r="R73" s="74">
        <v>0</v>
      </c>
      <c r="T73" s="74">
        <v>0</v>
      </c>
      <c r="U73" s="74">
        <v>0</v>
      </c>
      <c r="V73" s="77">
        <f t="shared" si="10"/>
        <v>0</v>
      </c>
      <c r="W73" s="77">
        <f t="shared" si="10"/>
        <v>0</v>
      </c>
      <c r="X73" s="77"/>
      <c r="Y73" s="74">
        <v>0</v>
      </c>
      <c r="Z73" s="74">
        <v>0</v>
      </c>
      <c r="AA73" s="74"/>
      <c r="AB73" s="74"/>
      <c r="AD73" s="74">
        <f t="shared" si="11"/>
        <v>0</v>
      </c>
      <c r="AE73" s="74">
        <f t="shared" si="11"/>
        <v>0</v>
      </c>
      <c r="AG73" s="74"/>
      <c r="AH73" s="74"/>
      <c r="AL73" s="74"/>
      <c r="AM73" s="74"/>
      <c r="AO73" s="74">
        <v>11934</v>
      </c>
      <c r="AP73" s="74">
        <v>0</v>
      </c>
      <c r="AQ73" s="75">
        <f t="shared" si="12"/>
        <v>0.14920670642511533</v>
      </c>
      <c r="AR73" s="75">
        <f t="shared" si="12"/>
        <v>0</v>
      </c>
      <c r="AS73" s="75"/>
      <c r="AT73" s="74">
        <v>11934</v>
      </c>
      <c r="AU73" s="74">
        <v>0</v>
      </c>
      <c r="AW73" s="74">
        <f t="shared" si="13"/>
        <v>11934</v>
      </c>
      <c r="AX73" s="74">
        <f t="shared" si="13"/>
        <v>0</v>
      </c>
    </row>
    <row r="74" spans="1:50" x14ac:dyDescent="0.2">
      <c r="A74" s="49" t="s">
        <v>380</v>
      </c>
      <c r="B74" s="49" t="s">
        <v>47</v>
      </c>
      <c r="C74" s="49" t="s">
        <v>137</v>
      </c>
      <c r="D74" s="74">
        <v>0</v>
      </c>
      <c r="E74" s="74">
        <v>0</v>
      </c>
      <c r="F74" s="75">
        <f t="shared" si="8"/>
        <v>0</v>
      </c>
      <c r="G74" s="75">
        <f t="shared" si="8"/>
        <v>0</v>
      </c>
      <c r="H74" s="76"/>
      <c r="I74" s="74">
        <v>0</v>
      </c>
      <c r="J74" s="74">
        <v>0</v>
      </c>
      <c r="L74" s="74">
        <v>0</v>
      </c>
      <c r="M74" s="74">
        <v>0</v>
      </c>
      <c r="N74" s="75">
        <f t="shared" si="9"/>
        <v>0</v>
      </c>
      <c r="O74" s="75">
        <f t="shared" si="9"/>
        <v>0</v>
      </c>
      <c r="P74" s="75"/>
      <c r="Q74" s="74">
        <v>0</v>
      </c>
      <c r="R74" s="74">
        <v>0</v>
      </c>
      <c r="T74" s="74">
        <v>0</v>
      </c>
      <c r="U74" s="74">
        <v>0</v>
      </c>
      <c r="V74" s="77">
        <f t="shared" si="10"/>
        <v>0</v>
      </c>
      <c r="W74" s="77">
        <f t="shared" si="10"/>
        <v>0</v>
      </c>
      <c r="X74" s="77"/>
      <c r="Y74" s="74">
        <v>0</v>
      </c>
      <c r="Z74" s="74">
        <v>0</v>
      </c>
      <c r="AA74" s="74"/>
      <c r="AB74" s="74"/>
      <c r="AD74" s="74">
        <f t="shared" si="11"/>
        <v>0</v>
      </c>
      <c r="AE74" s="74">
        <f t="shared" si="11"/>
        <v>0</v>
      </c>
      <c r="AG74" s="74"/>
      <c r="AH74" s="74"/>
      <c r="AL74" s="74"/>
      <c r="AM74" s="74"/>
      <c r="AO74" s="74">
        <v>0</v>
      </c>
      <c r="AP74" s="74">
        <v>0</v>
      </c>
      <c r="AQ74" s="75">
        <f t="shared" si="12"/>
        <v>0</v>
      </c>
      <c r="AR74" s="75">
        <f t="shared" si="12"/>
        <v>0</v>
      </c>
      <c r="AS74" s="75"/>
      <c r="AT74" s="74">
        <v>0</v>
      </c>
      <c r="AU74" s="74">
        <v>0</v>
      </c>
      <c r="AW74" s="74">
        <f t="shared" si="13"/>
        <v>0</v>
      </c>
      <c r="AX74" s="74">
        <f t="shared" si="13"/>
        <v>0</v>
      </c>
    </row>
    <row r="75" spans="1:50" x14ac:dyDescent="0.2">
      <c r="A75" s="49" t="s">
        <v>123</v>
      </c>
      <c r="B75" s="49" t="s">
        <v>47</v>
      </c>
      <c r="C75" s="49" t="s">
        <v>124</v>
      </c>
      <c r="D75" s="74">
        <v>18372.669385460071</v>
      </c>
      <c r="E75" s="74">
        <v>2553.3703417424877</v>
      </c>
      <c r="F75" s="75">
        <f t="shared" si="8"/>
        <v>9.66754785860829E-2</v>
      </c>
      <c r="G75" s="75">
        <f t="shared" si="8"/>
        <v>1.3435625200484917E-2</v>
      </c>
      <c r="H75" s="76"/>
      <c r="I75" s="74">
        <v>14385.601240044894</v>
      </c>
      <c r="J75" s="74">
        <v>1999.261336707757</v>
      </c>
      <c r="L75" s="74">
        <v>0</v>
      </c>
      <c r="M75" s="74">
        <v>0</v>
      </c>
      <c r="N75" s="75">
        <f t="shared" si="9"/>
        <v>0</v>
      </c>
      <c r="O75" s="75">
        <f t="shared" si="9"/>
        <v>0</v>
      </c>
      <c r="P75" s="75"/>
      <c r="Q75" s="74">
        <v>0</v>
      </c>
      <c r="R75" s="74">
        <v>0</v>
      </c>
      <c r="T75" s="74">
        <v>23919.784431938282</v>
      </c>
      <c r="U75" s="74">
        <v>3816.6153180617621</v>
      </c>
      <c r="V75" s="77">
        <f t="shared" si="10"/>
        <v>4.2542155588337259E-2</v>
      </c>
      <c r="W75" s="77">
        <f t="shared" si="10"/>
        <v>6.7879810181323509E-3</v>
      </c>
      <c r="X75" s="77"/>
      <c r="Y75" s="74">
        <v>5659661.0287060654</v>
      </c>
      <c r="Z75" s="74">
        <v>903049.4835210517</v>
      </c>
      <c r="AA75" s="74"/>
      <c r="AB75" s="74"/>
      <c r="AD75" s="74">
        <f t="shared" si="11"/>
        <v>20045.262268750961</v>
      </c>
      <c r="AE75" s="74">
        <f t="shared" si="11"/>
        <v>2902.3108202288086</v>
      </c>
      <c r="AG75" s="74"/>
      <c r="AH75" s="74"/>
      <c r="AL75" s="74"/>
      <c r="AM75" s="74"/>
      <c r="AO75" s="74">
        <v>6249</v>
      </c>
      <c r="AP75" s="74">
        <v>708</v>
      </c>
      <c r="AQ75" s="75">
        <f t="shared" si="12"/>
        <v>7.8129102434267281E-2</v>
      </c>
      <c r="AR75" s="75">
        <f t="shared" si="12"/>
        <v>8.8518810247177528E-3</v>
      </c>
      <c r="AS75" s="75"/>
      <c r="AT75" s="74">
        <v>6249</v>
      </c>
      <c r="AU75" s="74">
        <v>708</v>
      </c>
      <c r="AW75" s="74">
        <f t="shared" si="13"/>
        <v>6249</v>
      </c>
      <c r="AX75" s="74">
        <f t="shared" si="13"/>
        <v>708</v>
      </c>
    </row>
    <row r="76" spans="1:50" x14ac:dyDescent="0.2">
      <c r="A76" s="49" t="s">
        <v>381</v>
      </c>
      <c r="B76" s="49" t="s">
        <v>47</v>
      </c>
      <c r="C76" s="49" t="s">
        <v>382</v>
      </c>
      <c r="D76" s="74">
        <v>12336.400174671624</v>
      </c>
      <c r="E76" s="74">
        <v>0</v>
      </c>
      <c r="F76" s="75">
        <f t="shared" si="8"/>
        <v>6.4913125354536028E-2</v>
      </c>
      <c r="G76" s="75">
        <f t="shared" si="8"/>
        <v>0</v>
      </c>
      <c r="H76" s="76"/>
      <c r="I76" s="74">
        <v>9659.2677921310242</v>
      </c>
      <c r="J76" s="74">
        <v>0</v>
      </c>
      <c r="L76" s="74">
        <v>3677</v>
      </c>
      <c r="M76" s="74">
        <v>0</v>
      </c>
      <c r="N76" s="75">
        <f t="shared" si="9"/>
        <v>3.2634260204308041E-2</v>
      </c>
      <c r="O76" s="75">
        <f t="shared" si="9"/>
        <v>0</v>
      </c>
      <c r="P76" s="75"/>
      <c r="Q76" s="74">
        <v>3682.1888473724848</v>
      </c>
      <c r="R76" s="74">
        <v>0</v>
      </c>
      <c r="T76" s="74">
        <v>15167.73029</v>
      </c>
      <c r="U76" s="74">
        <v>0</v>
      </c>
      <c r="V76" s="77">
        <f t="shared" si="10"/>
        <v>2.6976327640208086E-2</v>
      </c>
      <c r="W76" s="77">
        <f t="shared" si="10"/>
        <v>0</v>
      </c>
      <c r="X76" s="77"/>
      <c r="Y76" s="74">
        <v>3588837.1929312306</v>
      </c>
      <c r="Z76" s="74">
        <v>0</v>
      </c>
      <c r="AA76" s="74"/>
      <c r="AB76" s="74"/>
      <c r="AD76" s="74">
        <f t="shared" si="11"/>
        <v>16930.293832434741</v>
      </c>
      <c r="AE76" s="74">
        <f t="shared" si="11"/>
        <v>0</v>
      </c>
      <c r="AG76" s="74"/>
      <c r="AH76" s="74"/>
      <c r="AL76" s="74"/>
      <c r="AM76" s="74"/>
      <c r="AO76" s="74"/>
      <c r="AP76" s="74"/>
      <c r="AT76" s="74"/>
      <c r="AU76" s="74"/>
      <c r="AW76" s="74"/>
      <c r="AX76" s="74"/>
    </row>
    <row r="77" spans="1:50" x14ac:dyDescent="0.2">
      <c r="A77" s="49" t="s">
        <v>383</v>
      </c>
      <c r="B77" s="49" t="s">
        <v>72</v>
      </c>
      <c r="C77" s="49" t="s">
        <v>133</v>
      </c>
      <c r="D77" s="74">
        <v>0</v>
      </c>
      <c r="E77" s="74">
        <v>0</v>
      </c>
      <c r="F77" s="75">
        <f t="shared" si="8"/>
        <v>0</v>
      </c>
      <c r="G77" s="75">
        <f t="shared" si="8"/>
        <v>0</v>
      </c>
      <c r="H77" s="76"/>
      <c r="I77" s="74">
        <v>0</v>
      </c>
      <c r="J77" s="74">
        <v>0</v>
      </c>
      <c r="L77" s="74">
        <v>0</v>
      </c>
      <c r="M77" s="74">
        <v>0</v>
      </c>
      <c r="N77" s="75">
        <f t="shared" si="9"/>
        <v>0</v>
      </c>
      <c r="O77" s="75">
        <f t="shared" si="9"/>
        <v>0</v>
      </c>
      <c r="P77" s="75"/>
      <c r="Q77" s="74">
        <v>0</v>
      </c>
      <c r="R77" s="74">
        <v>0</v>
      </c>
      <c r="T77" s="74">
        <v>0</v>
      </c>
      <c r="U77" s="74">
        <v>0</v>
      </c>
      <c r="V77" s="77">
        <f t="shared" si="10"/>
        <v>0</v>
      </c>
      <c r="W77" s="77">
        <f t="shared" si="10"/>
        <v>0</v>
      </c>
      <c r="X77" s="77"/>
      <c r="Y77" s="74">
        <v>0</v>
      </c>
      <c r="Z77" s="74">
        <v>0</v>
      </c>
      <c r="AA77" s="74"/>
      <c r="AB77" s="74"/>
      <c r="AD77" s="74">
        <f t="shared" si="11"/>
        <v>0</v>
      </c>
      <c r="AE77" s="74">
        <f t="shared" si="11"/>
        <v>0</v>
      </c>
      <c r="AG77" s="74"/>
      <c r="AH77" s="74"/>
      <c r="AL77" s="74"/>
      <c r="AM77" s="74"/>
      <c r="AO77" s="74"/>
      <c r="AP77" s="74"/>
      <c r="AT77" s="74"/>
      <c r="AU77" s="74"/>
      <c r="AW77" s="74"/>
      <c r="AX77" s="74"/>
    </row>
    <row r="78" spans="1:50" x14ac:dyDescent="0.2">
      <c r="A78" s="49" t="s">
        <v>384</v>
      </c>
      <c r="B78" s="49" t="s">
        <v>72</v>
      </c>
      <c r="C78" s="49" t="s">
        <v>136</v>
      </c>
      <c r="D78" s="74">
        <v>0</v>
      </c>
      <c r="E78" s="74">
        <v>0</v>
      </c>
      <c r="F78" s="75">
        <f t="shared" si="8"/>
        <v>0</v>
      </c>
      <c r="G78" s="75">
        <f t="shared" si="8"/>
        <v>0</v>
      </c>
      <c r="H78" s="76"/>
      <c r="I78" s="74">
        <v>0</v>
      </c>
      <c r="J78" s="74">
        <v>0</v>
      </c>
      <c r="L78" s="74">
        <v>0</v>
      </c>
      <c r="M78" s="74">
        <v>0</v>
      </c>
      <c r="N78" s="75">
        <f t="shared" si="9"/>
        <v>0</v>
      </c>
      <c r="O78" s="75">
        <f t="shared" si="9"/>
        <v>0</v>
      </c>
      <c r="P78" s="75"/>
      <c r="Q78" s="74">
        <v>0</v>
      </c>
      <c r="R78" s="74">
        <v>0</v>
      </c>
      <c r="T78" s="74">
        <v>0</v>
      </c>
      <c r="U78" s="74">
        <v>0</v>
      </c>
      <c r="V78" s="77">
        <f t="shared" si="10"/>
        <v>0</v>
      </c>
      <c r="W78" s="77">
        <f t="shared" si="10"/>
        <v>0</v>
      </c>
      <c r="X78" s="77"/>
      <c r="Y78" s="74">
        <v>0</v>
      </c>
      <c r="Z78" s="74">
        <v>0</v>
      </c>
      <c r="AA78" s="74"/>
      <c r="AB78" s="74"/>
      <c r="AD78" s="74">
        <f t="shared" si="11"/>
        <v>0</v>
      </c>
      <c r="AE78" s="74">
        <f t="shared" si="11"/>
        <v>0</v>
      </c>
      <c r="AG78" s="74"/>
      <c r="AH78" s="74"/>
      <c r="AL78" s="74"/>
      <c r="AM78" s="74"/>
      <c r="AO78" s="74"/>
      <c r="AP78" s="74"/>
      <c r="AT78" s="74"/>
      <c r="AU78" s="74"/>
      <c r="AW78" s="74"/>
      <c r="AX78" s="74"/>
    </row>
    <row r="79" spans="1:50" x14ac:dyDescent="0.2">
      <c r="A79" s="49" t="s">
        <v>73</v>
      </c>
      <c r="B79" s="49" t="s">
        <v>72</v>
      </c>
      <c r="C79" s="49" t="s">
        <v>74</v>
      </c>
      <c r="D79" s="74">
        <v>0</v>
      </c>
      <c r="E79" s="74">
        <v>0</v>
      </c>
      <c r="F79" s="75">
        <f t="shared" si="8"/>
        <v>0</v>
      </c>
      <c r="G79" s="75">
        <f t="shared" si="8"/>
        <v>0</v>
      </c>
      <c r="H79" s="76"/>
      <c r="I79" s="74">
        <v>0</v>
      </c>
      <c r="J79" s="74">
        <v>0</v>
      </c>
      <c r="L79" s="74">
        <v>0</v>
      </c>
      <c r="M79" s="74">
        <v>0</v>
      </c>
      <c r="N79" s="75">
        <f t="shared" si="9"/>
        <v>0</v>
      </c>
      <c r="O79" s="75">
        <f t="shared" si="9"/>
        <v>0</v>
      </c>
      <c r="P79" s="75"/>
      <c r="Q79" s="74">
        <v>0</v>
      </c>
      <c r="R79" s="74">
        <v>0</v>
      </c>
      <c r="T79" s="74">
        <v>0</v>
      </c>
      <c r="U79" s="74">
        <v>0</v>
      </c>
      <c r="V79" s="77">
        <f t="shared" si="10"/>
        <v>0</v>
      </c>
      <c r="W79" s="77">
        <f t="shared" si="10"/>
        <v>0</v>
      </c>
      <c r="X79" s="77"/>
      <c r="Y79" s="74">
        <v>0</v>
      </c>
      <c r="Z79" s="74">
        <v>0</v>
      </c>
      <c r="AA79" s="74"/>
      <c r="AB79" s="74"/>
      <c r="AD79" s="74">
        <f t="shared" si="11"/>
        <v>0</v>
      </c>
      <c r="AE79" s="74">
        <f t="shared" si="11"/>
        <v>0</v>
      </c>
      <c r="AG79" s="74"/>
      <c r="AH79" s="74"/>
      <c r="AL79" s="74"/>
      <c r="AM79" s="74"/>
      <c r="AO79" s="74"/>
      <c r="AP79" s="74"/>
      <c r="AT79" s="74"/>
      <c r="AU79" s="74"/>
      <c r="AW79" s="74"/>
      <c r="AX79" s="74"/>
    </row>
    <row r="80" spans="1:50" x14ac:dyDescent="0.2">
      <c r="A80" s="49" t="s">
        <v>73</v>
      </c>
      <c r="B80" s="49" t="s">
        <v>72</v>
      </c>
      <c r="C80" s="49" t="s">
        <v>74</v>
      </c>
      <c r="D80" s="74">
        <v>0</v>
      </c>
      <c r="E80" s="74">
        <v>0</v>
      </c>
      <c r="F80" s="75">
        <f t="shared" si="8"/>
        <v>0</v>
      </c>
      <c r="G80" s="75">
        <f t="shared" si="8"/>
        <v>0</v>
      </c>
      <c r="H80" s="76"/>
      <c r="I80" s="74">
        <v>0</v>
      </c>
      <c r="J80" s="74">
        <v>0</v>
      </c>
      <c r="L80" s="74">
        <v>0</v>
      </c>
      <c r="M80" s="74">
        <v>0</v>
      </c>
      <c r="N80" s="75">
        <f t="shared" si="9"/>
        <v>0</v>
      </c>
      <c r="O80" s="75">
        <f t="shared" si="9"/>
        <v>0</v>
      </c>
      <c r="P80" s="75"/>
      <c r="Q80" s="74">
        <v>0</v>
      </c>
      <c r="R80" s="74">
        <v>0</v>
      </c>
      <c r="T80" s="74">
        <v>0</v>
      </c>
      <c r="U80" s="74">
        <v>0</v>
      </c>
      <c r="V80" s="77">
        <f t="shared" si="10"/>
        <v>0</v>
      </c>
      <c r="W80" s="77">
        <f t="shared" si="10"/>
        <v>0</v>
      </c>
      <c r="X80" s="77"/>
      <c r="Y80" s="74">
        <v>0</v>
      </c>
      <c r="Z80" s="74">
        <v>0</v>
      </c>
      <c r="AA80" s="74"/>
      <c r="AB80" s="74"/>
      <c r="AD80" s="74">
        <f t="shared" si="11"/>
        <v>0</v>
      </c>
      <c r="AE80" s="74">
        <f t="shared" si="11"/>
        <v>0</v>
      </c>
      <c r="AG80" s="74"/>
      <c r="AH80" s="74"/>
      <c r="AL80" s="74"/>
      <c r="AM80" s="74"/>
      <c r="AO80" s="74"/>
      <c r="AP80" s="74"/>
      <c r="AT80" s="74"/>
      <c r="AU80" s="74"/>
      <c r="AW80" s="74"/>
      <c r="AX80" s="74"/>
    </row>
    <row r="81" spans="1:50" x14ac:dyDescent="0.2">
      <c r="A81" s="49" t="s">
        <v>385</v>
      </c>
      <c r="B81" s="49" t="s">
        <v>72</v>
      </c>
      <c r="C81" s="49" t="s">
        <v>386</v>
      </c>
      <c r="D81" s="74">
        <v>0</v>
      </c>
      <c r="E81" s="74">
        <v>0</v>
      </c>
      <c r="F81" s="75">
        <f t="shared" si="8"/>
        <v>0</v>
      </c>
      <c r="G81" s="75">
        <f t="shared" si="8"/>
        <v>0</v>
      </c>
      <c r="H81" s="76"/>
      <c r="I81" s="74">
        <v>0</v>
      </c>
      <c r="J81" s="74">
        <v>0</v>
      </c>
      <c r="L81" s="74">
        <v>0</v>
      </c>
      <c r="M81" s="74">
        <v>0</v>
      </c>
      <c r="N81" s="75">
        <f t="shared" si="9"/>
        <v>0</v>
      </c>
      <c r="O81" s="75">
        <f t="shared" si="9"/>
        <v>0</v>
      </c>
      <c r="P81" s="75"/>
      <c r="Q81" s="74">
        <v>0</v>
      </c>
      <c r="R81" s="74">
        <v>0</v>
      </c>
      <c r="T81" s="74">
        <v>0</v>
      </c>
      <c r="U81" s="74">
        <v>0</v>
      </c>
      <c r="V81" s="77">
        <f t="shared" si="10"/>
        <v>0</v>
      </c>
      <c r="W81" s="77">
        <f t="shared" si="10"/>
        <v>0</v>
      </c>
      <c r="X81" s="77"/>
      <c r="Y81" s="74">
        <v>0</v>
      </c>
      <c r="Z81" s="74">
        <v>0</v>
      </c>
      <c r="AA81" s="74"/>
      <c r="AB81" s="74"/>
      <c r="AD81" s="74">
        <f t="shared" si="11"/>
        <v>0</v>
      </c>
      <c r="AE81" s="74">
        <f t="shared" si="11"/>
        <v>0</v>
      </c>
      <c r="AG81" s="74"/>
      <c r="AH81" s="74"/>
      <c r="AL81" s="74"/>
      <c r="AM81" s="74"/>
      <c r="AO81" s="74"/>
      <c r="AP81" s="74"/>
      <c r="AT81" s="74"/>
      <c r="AU81" s="74"/>
      <c r="AW81" s="74"/>
      <c r="AX81" s="74"/>
    </row>
    <row r="82" spans="1:50" x14ac:dyDescent="0.2">
      <c r="A82" s="49" t="s">
        <v>387</v>
      </c>
      <c r="B82" s="49" t="s">
        <v>388</v>
      </c>
      <c r="C82" s="49" t="s">
        <v>389</v>
      </c>
      <c r="D82" s="74">
        <v>0</v>
      </c>
      <c r="E82" s="74">
        <v>0</v>
      </c>
      <c r="F82" s="75">
        <f t="shared" si="8"/>
        <v>0</v>
      </c>
      <c r="G82" s="75">
        <f t="shared" si="8"/>
        <v>0</v>
      </c>
      <c r="H82" s="76"/>
      <c r="I82" s="74">
        <v>0</v>
      </c>
      <c r="J82" s="74">
        <v>0</v>
      </c>
      <c r="L82" s="74">
        <v>0</v>
      </c>
      <c r="M82" s="74">
        <v>0</v>
      </c>
      <c r="N82" s="75">
        <f t="shared" si="9"/>
        <v>0</v>
      </c>
      <c r="O82" s="75">
        <f t="shared" si="9"/>
        <v>0</v>
      </c>
      <c r="P82" s="75"/>
      <c r="Q82" s="74">
        <v>0</v>
      </c>
      <c r="R82" s="74">
        <v>0</v>
      </c>
      <c r="T82" s="74">
        <v>0</v>
      </c>
      <c r="U82" s="74">
        <v>0</v>
      </c>
      <c r="V82" s="77">
        <f t="shared" si="10"/>
        <v>0</v>
      </c>
      <c r="W82" s="77">
        <f t="shared" si="10"/>
        <v>0</v>
      </c>
      <c r="X82" s="77"/>
      <c r="Y82" s="74">
        <v>0</v>
      </c>
      <c r="Z82" s="74">
        <v>0</v>
      </c>
      <c r="AA82" s="74"/>
      <c r="AB82" s="74"/>
      <c r="AD82" s="74">
        <f t="shared" si="11"/>
        <v>0</v>
      </c>
      <c r="AE82" s="74">
        <f t="shared" si="11"/>
        <v>0</v>
      </c>
      <c r="AG82" s="74"/>
      <c r="AH82" s="74"/>
      <c r="AL82" s="74"/>
      <c r="AM82" s="74"/>
      <c r="AO82" s="74"/>
      <c r="AP82" s="74"/>
      <c r="AT82" s="74"/>
      <c r="AU82" s="74"/>
      <c r="AW82" s="74"/>
      <c r="AX82" s="74"/>
    </row>
    <row r="83" spans="1:50" x14ac:dyDescent="0.2">
      <c r="A83" s="49" t="s">
        <v>390</v>
      </c>
      <c r="B83" s="49" t="s">
        <v>391</v>
      </c>
      <c r="C83" s="49" t="s">
        <v>143</v>
      </c>
      <c r="D83" s="74">
        <v>0</v>
      </c>
      <c r="E83" s="74">
        <v>0</v>
      </c>
      <c r="F83" s="75">
        <f t="shared" si="8"/>
        <v>0</v>
      </c>
      <c r="G83" s="75">
        <f t="shared" si="8"/>
        <v>0</v>
      </c>
      <c r="H83" s="76"/>
      <c r="I83" s="74">
        <v>0</v>
      </c>
      <c r="J83" s="74">
        <v>0</v>
      </c>
      <c r="L83" s="74">
        <v>0</v>
      </c>
      <c r="M83" s="74">
        <v>0</v>
      </c>
      <c r="N83" s="75">
        <f t="shared" si="9"/>
        <v>0</v>
      </c>
      <c r="O83" s="75">
        <f t="shared" si="9"/>
        <v>0</v>
      </c>
      <c r="P83" s="75"/>
      <c r="Q83" s="74">
        <v>0</v>
      </c>
      <c r="R83" s="74">
        <v>0</v>
      </c>
      <c r="T83" s="74">
        <v>0</v>
      </c>
      <c r="U83" s="74">
        <v>0</v>
      </c>
      <c r="V83" s="77">
        <f t="shared" si="10"/>
        <v>0</v>
      </c>
      <c r="W83" s="77">
        <f t="shared" si="10"/>
        <v>0</v>
      </c>
      <c r="X83" s="77"/>
      <c r="Y83" s="74">
        <v>0</v>
      </c>
      <c r="Z83" s="74">
        <v>0</v>
      </c>
      <c r="AA83" s="74"/>
      <c r="AB83" s="74"/>
      <c r="AD83" s="74">
        <f t="shared" si="11"/>
        <v>0</v>
      </c>
      <c r="AE83" s="74">
        <f t="shared" si="11"/>
        <v>0</v>
      </c>
      <c r="AG83" s="74"/>
      <c r="AH83" s="74"/>
      <c r="AL83" s="74"/>
      <c r="AM83" s="74"/>
      <c r="AO83" s="74"/>
      <c r="AP83" s="74"/>
      <c r="AT83" s="74"/>
      <c r="AU83" s="74"/>
      <c r="AW83" s="74"/>
      <c r="AX83" s="74"/>
    </row>
    <row r="84" spans="1:50" x14ac:dyDescent="0.2">
      <c r="A84" s="49" t="s">
        <v>390</v>
      </c>
      <c r="B84" s="49" t="s">
        <v>391</v>
      </c>
      <c r="C84" s="49" t="s">
        <v>143</v>
      </c>
      <c r="D84" s="74">
        <v>0</v>
      </c>
      <c r="E84" s="74">
        <v>0</v>
      </c>
      <c r="F84" s="75">
        <f t="shared" si="8"/>
        <v>0</v>
      </c>
      <c r="G84" s="75">
        <f t="shared" si="8"/>
        <v>0</v>
      </c>
      <c r="H84" s="76"/>
      <c r="I84" s="74">
        <v>0</v>
      </c>
      <c r="J84" s="74">
        <v>0</v>
      </c>
      <c r="L84" s="74">
        <v>0</v>
      </c>
      <c r="M84" s="74">
        <v>0</v>
      </c>
      <c r="N84" s="75">
        <f t="shared" si="9"/>
        <v>0</v>
      </c>
      <c r="O84" s="75">
        <f t="shared" si="9"/>
        <v>0</v>
      </c>
      <c r="P84" s="75"/>
      <c r="Q84" s="74">
        <v>0</v>
      </c>
      <c r="R84" s="74">
        <v>0</v>
      </c>
      <c r="T84" s="74">
        <v>0</v>
      </c>
      <c r="U84" s="74">
        <v>0</v>
      </c>
      <c r="V84" s="77">
        <f t="shared" si="10"/>
        <v>0</v>
      </c>
      <c r="W84" s="77">
        <f t="shared" si="10"/>
        <v>0</v>
      </c>
      <c r="X84" s="77"/>
      <c r="Y84" s="74">
        <v>0</v>
      </c>
      <c r="Z84" s="74">
        <v>0</v>
      </c>
      <c r="AA84" s="74"/>
      <c r="AB84" s="74"/>
      <c r="AD84" s="74">
        <f t="shared" si="11"/>
        <v>0</v>
      </c>
      <c r="AE84" s="74">
        <f t="shared" si="11"/>
        <v>0</v>
      </c>
      <c r="AG84" s="74"/>
      <c r="AH84" s="74"/>
      <c r="AL84" s="74"/>
      <c r="AM84" s="74"/>
      <c r="AO84" s="74"/>
      <c r="AP84" s="74"/>
      <c r="AT84" s="74"/>
      <c r="AU84" s="74"/>
      <c r="AW84" s="74"/>
      <c r="AX84" s="74"/>
    </row>
    <row r="85" spans="1:50" x14ac:dyDescent="0.2">
      <c r="A85" s="49" t="s">
        <v>390</v>
      </c>
      <c r="B85" s="49" t="s">
        <v>391</v>
      </c>
      <c r="C85" s="49" t="s">
        <v>143</v>
      </c>
      <c r="D85" s="74">
        <v>2013.2123149030249</v>
      </c>
      <c r="E85" s="74">
        <v>0</v>
      </c>
      <c r="F85" s="75">
        <f t="shared" si="8"/>
        <v>1.0593357990356721E-2</v>
      </c>
      <c r="G85" s="75">
        <f t="shared" si="8"/>
        <v>0</v>
      </c>
      <c r="H85" s="76"/>
      <c r="I85" s="74">
        <v>1576.3234490390512</v>
      </c>
      <c r="J85" s="74">
        <v>0</v>
      </c>
      <c r="L85" s="74">
        <v>1874</v>
      </c>
      <c r="M85" s="74">
        <v>0</v>
      </c>
      <c r="N85" s="75">
        <f t="shared" si="9"/>
        <v>1.6632201148456153E-2</v>
      </c>
      <c r="O85" s="75">
        <f t="shared" si="9"/>
        <v>0</v>
      </c>
      <c r="P85" s="75"/>
      <c r="Q85" s="74">
        <v>1876.6445199826046</v>
      </c>
      <c r="R85" s="74">
        <v>0</v>
      </c>
      <c r="T85" s="74">
        <v>1320.9410200000011</v>
      </c>
      <c r="U85" s="74">
        <v>0</v>
      </c>
      <c r="V85" s="77">
        <f t="shared" si="10"/>
        <v>2.3493388310315672E-3</v>
      </c>
      <c r="W85" s="77">
        <f t="shared" si="10"/>
        <v>0</v>
      </c>
      <c r="X85" s="77"/>
      <c r="Y85" s="74">
        <v>312547.90081347898</v>
      </c>
      <c r="Z85" s="74">
        <v>0</v>
      </c>
      <c r="AA85" s="74"/>
      <c r="AB85" s="74"/>
      <c r="AD85" s="74">
        <f t="shared" si="11"/>
        <v>3765.5158698351347</v>
      </c>
      <c r="AE85" s="74">
        <f t="shared" si="11"/>
        <v>0</v>
      </c>
      <c r="AG85" s="74"/>
      <c r="AH85" s="74"/>
      <c r="AL85" s="74"/>
      <c r="AM85" s="74"/>
      <c r="AO85" s="74"/>
      <c r="AP85" s="74"/>
      <c r="AT85" s="74"/>
      <c r="AU85" s="74"/>
      <c r="AW85" s="74"/>
      <c r="AX85" s="74"/>
    </row>
    <row r="86" spans="1:50" x14ac:dyDescent="0.2">
      <c r="A86" s="49" t="s">
        <v>390</v>
      </c>
      <c r="B86" s="49" t="s">
        <v>391</v>
      </c>
      <c r="C86" s="49" t="s">
        <v>143</v>
      </c>
      <c r="D86" s="74">
        <v>0</v>
      </c>
      <c r="E86" s="74">
        <v>0</v>
      </c>
      <c r="F86" s="75">
        <f t="shared" si="8"/>
        <v>0</v>
      </c>
      <c r="G86" s="75">
        <f t="shared" si="8"/>
        <v>0</v>
      </c>
      <c r="H86" s="76"/>
      <c r="I86" s="74">
        <v>0</v>
      </c>
      <c r="J86" s="74">
        <v>0</v>
      </c>
      <c r="L86" s="74">
        <v>0</v>
      </c>
      <c r="M86" s="74">
        <v>0</v>
      </c>
      <c r="N86" s="75">
        <f t="shared" si="9"/>
        <v>0</v>
      </c>
      <c r="O86" s="75">
        <f t="shared" si="9"/>
        <v>0</v>
      </c>
      <c r="P86" s="75"/>
      <c r="Q86" s="74">
        <v>0</v>
      </c>
      <c r="R86" s="74">
        <v>0</v>
      </c>
      <c r="T86" s="74">
        <v>0</v>
      </c>
      <c r="U86" s="74">
        <v>0</v>
      </c>
      <c r="V86" s="77">
        <f t="shared" si="10"/>
        <v>0</v>
      </c>
      <c r="W86" s="77">
        <f t="shared" si="10"/>
        <v>0</v>
      </c>
      <c r="X86" s="77"/>
      <c r="Y86" s="74">
        <v>0</v>
      </c>
      <c r="Z86" s="74">
        <v>0</v>
      </c>
      <c r="AA86" s="74"/>
      <c r="AB86" s="74"/>
      <c r="AD86" s="74">
        <f t="shared" si="11"/>
        <v>0</v>
      </c>
      <c r="AE86" s="74">
        <f t="shared" si="11"/>
        <v>0</v>
      </c>
      <c r="AG86" s="74"/>
      <c r="AH86" s="74"/>
      <c r="AL86" s="74"/>
      <c r="AM86" s="74"/>
      <c r="AO86" s="74"/>
      <c r="AP86" s="74"/>
      <c r="AT86" s="74"/>
      <c r="AU86" s="74"/>
      <c r="AW86" s="74"/>
      <c r="AX86" s="74"/>
    </row>
    <row r="87" spans="1:50" x14ac:dyDescent="0.2">
      <c r="A87" s="49" t="s">
        <v>390</v>
      </c>
      <c r="B87" s="49" t="s">
        <v>391</v>
      </c>
      <c r="C87" s="49" t="s">
        <v>143</v>
      </c>
      <c r="D87" s="74">
        <v>532</v>
      </c>
      <c r="E87" s="74">
        <v>0</v>
      </c>
      <c r="F87" s="75">
        <f t="shared" si="8"/>
        <v>2.7993403423728024E-3</v>
      </c>
      <c r="G87" s="75">
        <f t="shared" si="8"/>
        <v>0</v>
      </c>
      <c r="H87" s="76"/>
      <c r="I87" s="74">
        <v>416.55024096610009</v>
      </c>
      <c r="J87" s="74">
        <v>0</v>
      </c>
      <c r="L87" s="74">
        <v>0</v>
      </c>
      <c r="M87" s="74">
        <v>0</v>
      </c>
      <c r="N87" s="75">
        <f t="shared" si="9"/>
        <v>0</v>
      </c>
      <c r="O87" s="75">
        <f t="shared" si="9"/>
        <v>0</v>
      </c>
      <c r="P87" s="75"/>
      <c r="Q87" s="74">
        <v>0</v>
      </c>
      <c r="R87" s="74">
        <v>0</v>
      </c>
      <c r="T87" s="74">
        <v>1760</v>
      </c>
      <c r="U87" s="74">
        <v>0</v>
      </c>
      <c r="V87" s="77">
        <f t="shared" si="10"/>
        <v>3.1302202596566763E-3</v>
      </c>
      <c r="W87" s="77">
        <f t="shared" si="10"/>
        <v>0</v>
      </c>
      <c r="X87" s="77"/>
      <c r="Y87" s="74">
        <v>416433.66138461092</v>
      </c>
      <c r="Z87" s="74">
        <v>0</v>
      </c>
      <c r="AA87" s="74"/>
      <c r="AB87" s="74"/>
      <c r="AD87" s="74">
        <f t="shared" si="11"/>
        <v>832.98390235071099</v>
      </c>
      <c r="AE87" s="74">
        <f t="shared" si="11"/>
        <v>0</v>
      </c>
      <c r="AG87" s="74"/>
      <c r="AH87" s="74"/>
      <c r="AL87" s="74"/>
      <c r="AM87" s="74"/>
      <c r="AO87" s="74"/>
      <c r="AP87" s="74"/>
      <c r="AT87" s="74"/>
      <c r="AU87" s="74"/>
      <c r="AW87" s="74"/>
      <c r="AX87" s="74"/>
    </row>
    <row r="88" spans="1:50" x14ac:dyDescent="0.2">
      <c r="A88" s="49" t="s">
        <v>390</v>
      </c>
      <c r="B88" s="49" t="s">
        <v>391</v>
      </c>
      <c r="C88" s="49" t="s">
        <v>143</v>
      </c>
      <c r="D88" s="74">
        <v>0</v>
      </c>
      <c r="E88" s="74">
        <v>0</v>
      </c>
      <c r="F88" s="75">
        <f t="shared" si="8"/>
        <v>0</v>
      </c>
      <c r="G88" s="75">
        <f t="shared" si="8"/>
        <v>0</v>
      </c>
      <c r="H88" s="76"/>
      <c r="I88" s="74">
        <v>0</v>
      </c>
      <c r="J88" s="74">
        <v>0</v>
      </c>
      <c r="L88" s="74">
        <v>0</v>
      </c>
      <c r="M88" s="74">
        <v>0</v>
      </c>
      <c r="N88" s="75">
        <f t="shared" si="9"/>
        <v>0</v>
      </c>
      <c r="O88" s="75">
        <f t="shared" si="9"/>
        <v>0</v>
      </c>
      <c r="P88" s="75"/>
      <c r="Q88" s="74">
        <v>0</v>
      </c>
      <c r="R88" s="74">
        <v>0</v>
      </c>
      <c r="T88" s="74">
        <v>0</v>
      </c>
      <c r="U88" s="74">
        <v>0</v>
      </c>
      <c r="V88" s="77">
        <f t="shared" si="10"/>
        <v>0</v>
      </c>
      <c r="W88" s="77">
        <f t="shared" si="10"/>
        <v>0</v>
      </c>
      <c r="X88" s="77"/>
      <c r="Y88" s="74">
        <v>0</v>
      </c>
      <c r="Z88" s="74">
        <v>0</v>
      </c>
      <c r="AA88" s="74"/>
      <c r="AB88" s="74"/>
      <c r="AD88" s="74">
        <f t="shared" si="11"/>
        <v>0</v>
      </c>
      <c r="AE88" s="74">
        <f t="shared" si="11"/>
        <v>0</v>
      </c>
      <c r="AG88" s="74"/>
      <c r="AH88" s="74"/>
      <c r="AL88" s="74"/>
      <c r="AM88" s="74"/>
      <c r="AO88" s="74"/>
      <c r="AP88" s="74"/>
      <c r="AT88" s="74"/>
      <c r="AU88" s="74"/>
      <c r="AW88" s="74"/>
      <c r="AX88" s="74"/>
    </row>
    <row r="89" spans="1:50" x14ac:dyDescent="0.2">
      <c r="A89" s="49" t="s">
        <v>390</v>
      </c>
      <c r="B89" s="49" t="s">
        <v>391</v>
      </c>
      <c r="C89" s="49" t="s">
        <v>143</v>
      </c>
      <c r="D89" s="74">
        <v>0</v>
      </c>
      <c r="E89" s="74">
        <v>0</v>
      </c>
      <c r="F89" s="75">
        <f t="shared" si="8"/>
        <v>0</v>
      </c>
      <c r="G89" s="75">
        <f t="shared" si="8"/>
        <v>0</v>
      </c>
      <c r="H89" s="76"/>
      <c r="I89" s="74">
        <v>0</v>
      </c>
      <c r="J89" s="74">
        <v>0</v>
      </c>
      <c r="L89" s="74">
        <v>0</v>
      </c>
      <c r="M89" s="74">
        <v>0</v>
      </c>
      <c r="N89" s="75">
        <f t="shared" si="9"/>
        <v>0</v>
      </c>
      <c r="O89" s="75">
        <f t="shared" si="9"/>
        <v>0</v>
      </c>
      <c r="P89" s="75"/>
      <c r="Q89" s="74">
        <v>0</v>
      </c>
      <c r="R89" s="74">
        <v>0</v>
      </c>
      <c r="T89" s="74">
        <v>0</v>
      </c>
      <c r="U89" s="74">
        <v>0</v>
      </c>
      <c r="V89" s="77">
        <f t="shared" si="10"/>
        <v>0</v>
      </c>
      <c r="W89" s="77">
        <f t="shared" si="10"/>
        <v>0</v>
      </c>
      <c r="X89" s="77"/>
      <c r="Y89" s="74">
        <v>0</v>
      </c>
      <c r="Z89" s="74">
        <v>0</v>
      </c>
      <c r="AA89" s="74"/>
      <c r="AB89" s="74"/>
      <c r="AD89" s="74">
        <f t="shared" si="11"/>
        <v>0</v>
      </c>
      <c r="AE89" s="74">
        <f t="shared" si="11"/>
        <v>0</v>
      </c>
      <c r="AG89" s="74"/>
      <c r="AH89" s="74"/>
      <c r="AL89" s="74"/>
      <c r="AM89" s="74"/>
      <c r="AO89" s="74"/>
      <c r="AP89" s="74"/>
      <c r="AT89" s="74"/>
      <c r="AU89" s="74"/>
      <c r="AW89" s="74"/>
      <c r="AX89" s="74"/>
    </row>
    <row r="90" spans="1:50" x14ac:dyDescent="0.2">
      <c r="A90" s="50" t="s">
        <v>392</v>
      </c>
      <c r="B90" s="49" t="s">
        <v>391</v>
      </c>
      <c r="C90" s="49" t="s">
        <v>393</v>
      </c>
      <c r="D90" s="74">
        <v>0</v>
      </c>
      <c r="E90" s="74">
        <v>0</v>
      </c>
      <c r="F90" s="75">
        <f t="shared" si="8"/>
        <v>0</v>
      </c>
      <c r="G90" s="75">
        <f t="shared" si="8"/>
        <v>0</v>
      </c>
      <c r="H90" s="76"/>
      <c r="I90" s="74">
        <v>0</v>
      </c>
      <c r="J90" s="74">
        <v>0</v>
      </c>
      <c r="L90" s="74">
        <v>0</v>
      </c>
      <c r="M90" s="74">
        <v>0</v>
      </c>
      <c r="N90" s="75">
        <f t="shared" si="9"/>
        <v>0</v>
      </c>
      <c r="O90" s="75">
        <f t="shared" si="9"/>
        <v>0</v>
      </c>
      <c r="P90" s="75"/>
      <c r="Q90" s="74">
        <v>0</v>
      </c>
      <c r="R90" s="74">
        <v>0</v>
      </c>
      <c r="T90" s="74">
        <v>0</v>
      </c>
      <c r="U90" s="74">
        <v>0</v>
      </c>
      <c r="V90" s="77">
        <f t="shared" si="10"/>
        <v>0</v>
      </c>
      <c r="W90" s="77">
        <f t="shared" si="10"/>
        <v>0</v>
      </c>
      <c r="X90" s="77"/>
      <c r="Y90" s="74">
        <v>0</v>
      </c>
      <c r="Z90" s="74">
        <v>0</v>
      </c>
      <c r="AA90" s="74"/>
      <c r="AB90" s="74"/>
      <c r="AD90" s="74">
        <f t="shared" si="11"/>
        <v>0</v>
      </c>
      <c r="AE90" s="74">
        <f t="shared" si="11"/>
        <v>0</v>
      </c>
      <c r="AG90" s="74"/>
      <c r="AH90" s="74"/>
      <c r="AL90" s="74"/>
      <c r="AM90" s="74"/>
      <c r="AO90" s="74"/>
      <c r="AP90" s="74"/>
      <c r="AT90" s="74"/>
      <c r="AU90" s="74"/>
      <c r="AW90" s="74"/>
      <c r="AX90" s="74"/>
    </row>
    <row r="91" spans="1:50" x14ac:dyDescent="0.2">
      <c r="A91" s="49" t="s">
        <v>394</v>
      </c>
      <c r="B91" s="49" t="s">
        <v>391</v>
      </c>
      <c r="C91" s="49" t="s">
        <v>144</v>
      </c>
      <c r="D91" s="74">
        <v>0</v>
      </c>
      <c r="E91" s="74">
        <v>0</v>
      </c>
      <c r="F91" s="75">
        <f t="shared" si="8"/>
        <v>0</v>
      </c>
      <c r="G91" s="75">
        <f t="shared" si="8"/>
        <v>0</v>
      </c>
      <c r="H91" s="76"/>
      <c r="I91" s="74">
        <v>0</v>
      </c>
      <c r="J91" s="74">
        <v>0</v>
      </c>
      <c r="L91" s="74">
        <v>0</v>
      </c>
      <c r="M91" s="74">
        <v>0</v>
      </c>
      <c r="N91" s="75">
        <f t="shared" si="9"/>
        <v>0</v>
      </c>
      <c r="O91" s="75">
        <f t="shared" si="9"/>
        <v>0</v>
      </c>
      <c r="P91" s="75"/>
      <c r="Q91" s="74">
        <v>0</v>
      </c>
      <c r="R91" s="74">
        <v>0</v>
      </c>
      <c r="T91" s="74">
        <v>0</v>
      </c>
      <c r="U91" s="74">
        <v>0</v>
      </c>
      <c r="V91" s="77">
        <f t="shared" si="10"/>
        <v>0</v>
      </c>
      <c r="W91" s="77">
        <f t="shared" si="10"/>
        <v>0</v>
      </c>
      <c r="X91" s="77"/>
      <c r="Y91" s="74">
        <v>0</v>
      </c>
      <c r="Z91" s="74">
        <v>0</v>
      </c>
      <c r="AA91" s="74"/>
      <c r="AB91" s="74"/>
      <c r="AD91" s="74">
        <f t="shared" si="11"/>
        <v>0</v>
      </c>
      <c r="AE91" s="74">
        <f t="shared" si="11"/>
        <v>0</v>
      </c>
      <c r="AG91" s="74"/>
      <c r="AH91" s="74"/>
      <c r="AL91" s="74"/>
      <c r="AM91" s="74"/>
      <c r="AO91" s="74"/>
      <c r="AP91" s="74"/>
      <c r="AT91" s="74"/>
      <c r="AU91" s="74"/>
      <c r="AW91" s="74"/>
      <c r="AX91" s="74"/>
    </row>
    <row r="92" spans="1:50" x14ac:dyDescent="0.2">
      <c r="A92" s="49" t="s">
        <v>394</v>
      </c>
      <c r="B92" s="49" t="s">
        <v>391</v>
      </c>
      <c r="C92" s="49" t="s">
        <v>144</v>
      </c>
      <c r="D92" s="74">
        <v>0</v>
      </c>
      <c r="E92" s="74">
        <v>0</v>
      </c>
      <c r="F92" s="75">
        <f t="shared" si="8"/>
        <v>0</v>
      </c>
      <c r="G92" s="75">
        <f t="shared" si="8"/>
        <v>0</v>
      </c>
      <c r="H92" s="76"/>
      <c r="I92" s="74">
        <v>0</v>
      </c>
      <c r="J92" s="74">
        <v>0</v>
      </c>
      <c r="L92" s="74">
        <v>0</v>
      </c>
      <c r="M92" s="74">
        <v>0</v>
      </c>
      <c r="N92" s="75">
        <f t="shared" si="9"/>
        <v>0</v>
      </c>
      <c r="O92" s="75">
        <f t="shared" si="9"/>
        <v>0</v>
      </c>
      <c r="P92" s="75"/>
      <c r="Q92" s="74">
        <v>0</v>
      </c>
      <c r="R92" s="74">
        <v>0</v>
      </c>
      <c r="T92" s="74">
        <v>0</v>
      </c>
      <c r="U92" s="74">
        <v>0</v>
      </c>
      <c r="V92" s="77">
        <f t="shared" si="10"/>
        <v>0</v>
      </c>
      <c r="W92" s="77">
        <f t="shared" si="10"/>
        <v>0</v>
      </c>
      <c r="X92" s="77"/>
      <c r="Y92" s="74">
        <v>0</v>
      </c>
      <c r="Z92" s="74">
        <v>0</v>
      </c>
      <c r="AA92" s="74"/>
      <c r="AB92" s="74"/>
      <c r="AD92" s="74">
        <f t="shared" si="11"/>
        <v>0</v>
      </c>
      <c r="AE92" s="74">
        <f t="shared" si="11"/>
        <v>0</v>
      </c>
      <c r="AG92" s="74"/>
      <c r="AH92" s="74"/>
      <c r="AL92" s="74"/>
      <c r="AM92" s="74"/>
      <c r="AO92" s="74"/>
      <c r="AP92" s="74"/>
      <c r="AT92" s="74"/>
      <c r="AU92" s="74"/>
      <c r="AW92" s="74"/>
      <c r="AX92" s="74"/>
    </row>
    <row r="93" spans="1:50" x14ac:dyDescent="0.2">
      <c r="A93" s="49" t="s">
        <v>394</v>
      </c>
      <c r="B93" s="49" t="s">
        <v>391</v>
      </c>
      <c r="C93" s="49" t="s">
        <v>144</v>
      </c>
      <c r="D93" s="74">
        <v>0</v>
      </c>
      <c r="E93" s="74">
        <v>0</v>
      </c>
      <c r="F93" s="75">
        <f t="shared" si="8"/>
        <v>0</v>
      </c>
      <c r="G93" s="75">
        <f t="shared" si="8"/>
        <v>0</v>
      </c>
      <c r="H93" s="76"/>
      <c r="I93" s="74">
        <v>0</v>
      </c>
      <c r="J93" s="74">
        <v>0</v>
      </c>
      <c r="L93" s="74">
        <v>0</v>
      </c>
      <c r="M93" s="74">
        <v>0</v>
      </c>
      <c r="N93" s="75">
        <f t="shared" si="9"/>
        <v>0</v>
      </c>
      <c r="O93" s="75">
        <f t="shared" si="9"/>
        <v>0</v>
      </c>
      <c r="P93" s="75"/>
      <c r="Q93" s="74">
        <v>0</v>
      </c>
      <c r="R93" s="74">
        <v>0</v>
      </c>
      <c r="T93" s="74">
        <v>0</v>
      </c>
      <c r="U93" s="74">
        <v>0</v>
      </c>
      <c r="V93" s="77">
        <f t="shared" si="10"/>
        <v>0</v>
      </c>
      <c r="W93" s="77">
        <f t="shared" si="10"/>
        <v>0</v>
      </c>
      <c r="X93" s="77"/>
      <c r="Y93" s="74">
        <v>0</v>
      </c>
      <c r="Z93" s="74">
        <v>0</v>
      </c>
      <c r="AA93" s="74"/>
      <c r="AB93" s="74"/>
      <c r="AD93" s="74">
        <f t="shared" si="11"/>
        <v>0</v>
      </c>
      <c r="AE93" s="74">
        <f t="shared" si="11"/>
        <v>0</v>
      </c>
      <c r="AG93" s="74"/>
      <c r="AH93" s="74"/>
      <c r="AL93" s="74"/>
      <c r="AM93" s="74"/>
      <c r="AO93" s="74"/>
      <c r="AP93" s="74"/>
      <c r="AT93" s="74"/>
      <c r="AU93" s="74"/>
      <c r="AW93" s="74"/>
      <c r="AX93" s="74"/>
    </row>
    <row r="94" spans="1:50" x14ac:dyDescent="0.2">
      <c r="A94" s="49" t="s">
        <v>394</v>
      </c>
      <c r="B94" s="49" t="s">
        <v>391</v>
      </c>
      <c r="C94" s="49" t="s">
        <v>144</v>
      </c>
      <c r="D94" s="74">
        <v>0</v>
      </c>
      <c r="E94" s="74">
        <v>0</v>
      </c>
      <c r="F94" s="75">
        <f t="shared" si="8"/>
        <v>0</v>
      </c>
      <c r="G94" s="75">
        <f t="shared" si="8"/>
        <v>0</v>
      </c>
      <c r="H94" s="76"/>
      <c r="I94" s="74">
        <v>0</v>
      </c>
      <c r="J94" s="74">
        <v>0</v>
      </c>
      <c r="L94" s="74">
        <v>0</v>
      </c>
      <c r="M94" s="74">
        <v>0</v>
      </c>
      <c r="N94" s="75">
        <f t="shared" si="9"/>
        <v>0</v>
      </c>
      <c r="O94" s="75">
        <f t="shared" si="9"/>
        <v>0</v>
      </c>
      <c r="P94" s="75"/>
      <c r="Q94" s="74">
        <v>0</v>
      </c>
      <c r="R94" s="74">
        <v>0</v>
      </c>
      <c r="T94" s="74">
        <v>0</v>
      </c>
      <c r="U94" s="74">
        <v>0</v>
      </c>
      <c r="V94" s="77">
        <f t="shared" si="10"/>
        <v>0</v>
      </c>
      <c r="W94" s="77">
        <f t="shared" si="10"/>
        <v>0</v>
      </c>
      <c r="X94" s="77"/>
      <c r="Y94" s="74">
        <v>0</v>
      </c>
      <c r="Z94" s="74">
        <v>0</v>
      </c>
      <c r="AA94" s="74"/>
      <c r="AB94" s="74"/>
      <c r="AD94" s="74">
        <f t="shared" si="11"/>
        <v>0</v>
      </c>
      <c r="AE94" s="74">
        <f t="shared" si="11"/>
        <v>0</v>
      </c>
      <c r="AG94" s="74"/>
      <c r="AH94" s="74"/>
      <c r="AL94" s="74"/>
      <c r="AM94" s="74"/>
      <c r="AO94" s="74"/>
      <c r="AP94" s="74"/>
      <c r="AT94" s="74"/>
      <c r="AU94" s="74"/>
      <c r="AW94" s="74"/>
      <c r="AX94" s="74"/>
    </row>
    <row r="95" spans="1:50" x14ac:dyDescent="0.2">
      <c r="A95" s="49" t="s">
        <v>394</v>
      </c>
      <c r="B95" s="49" t="s">
        <v>391</v>
      </c>
      <c r="C95" s="49" t="s">
        <v>144</v>
      </c>
      <c r="D95" s="74">
        <v>6617.3520187478643</v>
      </c>
      <c r="E95" s="74">
        <v>0</v>
      </c>
      <c r="F95" s="75">
        <f t="shared" si="8"/>
        <v>3.4819963281509402E-2</v>
      </c>
      <c r="G95" s="75">
        <f t="shared" si="8"/>
        <v>0</v>
      </c>
      <c r="H95" s="76"/>
      <c r="I95" s="74">
        <v>5181.3149961784438</v>
      </c>
      <c r="J95" s="74">
        <v>0</v>
      </c>
      <c r="L95" s="74">
        <v>8782</v>
      </c>
      <c r="M95" s="74">
        <v>0</v>
      </c>
      <c r="N95" s="75">
        <f t="shared" si="9"/>
        <v>7.794236418662856E-2</v>
      </c>
      <c r="O95" s="75">
        <f t="shared" si="9"/>
        <v>0</v>
      </c>
      <c r="P95" s="75"/>
      <c r="Q95" s="74">
        <v>8794.3928359056736</v>
      </c>
      <c r="R95" s="74">
        <v>0</v>
      </c>
      <c r="T95" s="74">
        <v>18830.17066</v>
      </c>
      <c r="U95" s="74">
        <v>0</v>
      </c>
      <c r="V95" s="77">
        <f t="shared" si="10"/>
        <v>3.3490103234502688E-2</v>
      </c>
      <c r="W95" s="77">
        <f t="shared" si="10"/>
        <v>0</v>
      </c>
      <c r="X95" s="77"/>
      <c r="Y95" s="74">
        <v>4455407.3366141338</v>
      </c>
      <c r="Z95" s="74">
        <v>0</v>
      </c>
      <c r="AA95" s="74"/>
      <c r="AB95" s="74"/>
      <c r="AD95" s="74">
        <f t="shared" si="11"/>
        <v>18431.115168698252</v>
      </c>
      <c r="AE95" s="74">
        <f t="shared" si="11"/>
        <v>0</v>
      </c>
      <c r="AG95" s="74"/>
      <c r="AH95" s="74"/>
      <c r="AL95" s="74"/>
      <c r="AM95" s="74"/>
      <c r="AO95" s="74"/>
      <c r="AP95" s="74"/>
      <c r="AT95" s="74"/>
      <c r="AU95" s="74"/>
      <c r="AW95" s="74"/>
      <c r="AX95" s="74"/>
    </row>
    <row r="96" spans="1:50" x14ac:dyDescent="0.2">
      <c r="A96" s="49" t="s">
        <v>394</v>
      </c>
      <c r="B96" s="49" t="s">
        <v>391</v>
      </c>
      <c r="C96" s="49" t="s">
        <v>144</v>
      </c>
      <c r="D96" s="74">
        <v>0</v>
      </c>
      <c r="E96" s="74">
        <v>0</v>
      </c>
      <c r="F96" s="75">
        <f t="shared" si="8"/>
        <v>0</v>
      </c>
      <c r="G96" s="75">
        <f t="shared" si="8"/>
        <v>0</v>
      </c>
      <c r="H96" s="76"/>
      <c r="I96" s="74">
        <v>0</v>
      </c>
      <c r="J96" s="74">
        <v>0</v>
      </c>
      <c r="L96" s="74">
        <v>0</v>
      </c>
      <c r="M96" s="74">
        <v>0</v>
      </c>
      <c r="N96" s="75">
        <f t="shared" si="9"/>
        <v>0</v>
      </c>
      <c r="O96" s="75">
        <f t="shared" si="9"/>
        <v>0</v>
      </c>
      <c r="P96" s="75"/>
      <c r="Q96" s="74">
        <v>0</v>
      </c>
      <c r="R96" s="74">
        <v>0</v>
      </c>
      <c r="T96" s="74">
        <v>0</v>
      </c>
      <c r="U96" s="74">
        <v>0</v>
      </c>
      <c r="V96" s="77">
        <f t="shared" si="10"/>
        <v>0</v>
      </c>
      <c r="W96" s="77">
        <f t="shared" si="10"/>
        <v>0</v>
      </c>
      <c r="X96" s="77"/>
      <c r="Y96" s="74">
        <v>0</v>
      </c>
      <c r="Z96" s="74">
        <v>0</v>
      </c>
      <c r="AA96" s="74"/>
      <c r="AB96" s="74"/>
      <c r="AD96" s="74">
        <f t="shared" si="11"/>
        <v>0</v>
      </c>
      <c r="AE96" s="74">
        <f t="shared" si="11"/>
        <v>0</v>
      </c>
      <c r="AG96" s="74"/>
      <c r="AH96" s="74"/>
      <c r="AL96" s="74"/>
      <c r="AM96" s="74"/>
      <c r="AO96" s="74"/>
      <c r="AP96" s="74"/>
      <c r="AT96" s="74"/>
      <c r="AU96" s="74"/>
      <c r="AW96" s="74"/>
      <c r="AX96" s="74"/>
    </row>
    <row r="97" spans="1:50" x14ac:dyDescent="0.2">
      <c r="A97" s="49" t="s">
        <v>395</v>
      </c>
      <c r="B97" s="49" t="s">
        <v>396</v>
      </c>
      <c r="C97" s="49" t="s">
        <v>397</v>
      </c>
      <c r="D97" s="74">
        <v>0</v>
      </c>
      <c r="E97" s="74">
        <v>0</v>
      </c>
      <c r="F97" s="75">
        <f t="shared" si="8"/>
        <v>0</v>
      </c>
      <c r="G97" s="75">
        <f t="shared" si="8"/>
        <v>0</v>
      </c>
      <c r="H97" s="76"/>
      <c r="I97" s="74">
        <v>0</v>
      </c>
      <c r="J97" s="74">
        <v>0</v>
      </c>
      <c r="L97" s="74">
        <v>0</v>
      </c>
      <c r="M97" s="74">
        <v>0</v>
      </c>
      <c r="N97" s="75">
        <f t="shared" si="9"/>
        <v>0</v>
      </c>
      <c r="O97" s="75">
        <f t="shared" si="9"/>
        <v>0</v>
      </c>
      <c r="P97" s="75"/>
      <c r="Q97" s="74">
        <v>0</v>
      </c>
      <c r="R97" s="74">
        <v>0</v>
      </c>
      <c r="T97" s="74">
        <v>0</v>
      </c>
      <c r="U97" s="74">
        <v>0</v>
      </c>
      <c r="V97" s="77">
        <f t="shared" si="10"/>
        <v>0</v>
      </c>
      <c r="W97" s="77">
        <f t="shared" si="10"/>
        <v>0</v>
      </c>
      <c r="X97" s="77"/>
      <c r="Y97" s="74">
        <v>0</v>
      </c>
      <c r="Z97" s="74">
        <v>0</v>
      </c>
      <c r="AA97" s="74"/>
      <c r="AB97" s="74"/>
      <c r="AD97" s="74">
        <f t="shared" si="11"/>
        <v>0</v>
      </c>
      <c r="AE97" s="74">
        <f t="shared" si="11"/>
        <v>0</v>
      </c>
      <c r="AG97" s="74"/>
      <c r="AH97" s="74"/>
      <c r="AL97" s="74"/>
      <c r="AM97" s="74"/>
      <c r="AO97" s="74"/>
      <c r="AP97" s="74"/>
      <c r="AT97" s="74"/>
      <c r="AU97" s="74"/>
      <c r="AW97" s="74"/>
      <c r="AX97" s="74"/>
    </row>
    <row r="98" spans="1:50" ht="25.5" x14ac:dyDescent="0.2">
      <c r="A98" s="50" t="s">
        <v>398</v>
      </c>
      <c r="B98" s="49" t="s">
        <v>364</v>
      </c>
      <c r="C98" s="49" t="s">
        <v>399</v>
      </c>
      <c r="D98" s="74">
        <v>0</v>
      </c>
      <c r="E98" s="74">
        <v>0</v>
      </c>
      <c r="F98" s="75">
        <f t="shared" si="8"/>
        <v>0</v>
      </c>
      <c r="G98" s="75">
        <f t="shared" si="8"/>
        <v>0</v>
      </c>
      <c r="H98" s="76"/>
      <c r="I98" s="74">
        <v>0</v>
      </c>
      <c r="J98" s="74">
        <v>0</v>
      </c>
      <c r="L98" s="74">
        <v>0</v>
      </c>
      <c r="M98" s="74">
        <v>0</v>
      </c>
      <c r="N98" s="75">
        <f t="shared" si="9"/>
        <v>0</v>
      </c>
      <c r="O98" s="75">
        <f t="shared" si="9"/>
        <v>0</v>
      </c>
      <c r="P98" s="75"/>
      <c r="Q98" s="74">
        <v>0</v>
      </c>
      <c r="R98" s="74">
        <v>0</v>
      </c>
      <c r="T98" s="74">
        <v>0</v>
      </c>
      <c r="U98" s="74">
        <v>0</v>
      </c>
      <c r="V98" s="77">
        <f t="shared" si="10"/>
        <v>0</v>
      </c>
      <c r="W98" s="77">
        <f t="shared" si="10"/>
        <v>0</v>
      </c>
      <c r="X98" s="77"/>
      <c r="Y98" s="74">
        <v>0</v>
      </c>
      <c r="Z98" s="74">
        <v>0</v>
      </c>
      <c r="AA98" s="74"/>
      <c r="AB98" s="74"/>
      <c r="AD98" s="74">
        <f t="shared" si="11"/>
        <v>0</v>
      </c>
      <c r="AE98" s="74">
        <f t="shared" si="11"/>
        <v>0</v>
      </c>
      <c r="AG98" s="74"/>
      <c r="AH98" s="74"/>
      <c r="AL98" s="74"/>
      <c r="AM98" s="74"/>
      <c r="AO98" s="74"/>
      <c r="AP98" s="74"/>
      <c r="AT98" s="74"/>
      <c r="AU98" s="74"/>
      <c r="AW98" s="74"/>
      <c r="AX98" s="74"/>
    </row>
    <row r="99" spans="1:50" x14ac:dyDescent="0.2">
      <c r="A99" s="49" t="s">
        <v>400</v>
      </c>
      <c r="B99" s="49" t="s">
        <v>47</v>
      </c>
      <c r="C99" s="49" t="s">
        <v>401</v>
      </c>
      <c r="D99" s="74">
        <v>0</v>
      </c>
      <c r="E99" s="74">
        <v>0</v>
      </c>
      <c r="F99" s="75">
        <f t="shared" ref="F99:G130" si="14">+D99/$E$153</f>
        <v>0</v>
      </c>
      <c r="G99" s="75">
        <f t="shared" si="14"/>
        <v>0</v>
      </c>
      <c r="H99" s="76"/>
      <c r="I99" s="74">
        <v>0</v>
      </c>
      <c r="J99" s="74">
        <v>0</v>
      </c>
      <c r="L99" s="74">
        <v>0</v>
      </c>
      <c r="M99" s="74">
        <v>0</v>
      </c>
      <c r="N99" s="75">
        <f t="shared" ref="N99:O130" si="15">+L99/$M$153</f>
        <v>0</v>
      </c>
      <c r="O99" s="75">
        <f t="shared" si="15"/>
        <v>0</v>
      </c>
      <c r="P99" s="75"/>
      <c r="Q99" s="74">
        <v>0</v>
      </c>
      <c r="R99" s="74">
        <v>0</v>
      </c>
      <c r="T99" s="74">
        <v>0</v>
      </c>
      <c r="U99" s="74">
        <v>0</v>
      </c>
      <c r="V99" s="77">
        <f t="shared" ref="V99:W130" si="16">T99/$U$153</f>
        <v>0</v>
      </c>
      <c r="W99" s="77">
        <f t="shared" si="16"/>
        <v>0</v>
      </c>
      <c r="X99" s="77"/>
      <c r="Y99" s="74">
        <v>0</v>
      </c>
      <c r="Z99" s="74">
        <v>0</v>
      </c>
      <c r="AA99" s="74"/>
      <c r="AB99" s="74"/>
      <c r="AD99" s="74">
        <f t="shared" ref="AD99:AE130" si="17">+I99+Q99+((Y99+AA99)/1000)</f>
        <v>0</v>
      </c>
      <c r="AE99" s="74">
        <f t="shared" si="17"/>
        <v>0</v>
      </c>
      <c r="AG99" s="74"/>
      <c r="AH99" s="74"/>
      <c r="AL99" s="74"/>
      <c r="AM99" s="74"/>
      <c r="AO99" s="74"/>
      <c r="AP99" s="74"/>
      <c r="AT99" s="74"/>
      <c r="AU99" s="74"/>
      <c r="AW99" s="74"/>
      <c r="AX99" s="74"/>
    </row>
    <row r="100" spans="1:50" x14ac:dyDescent="0.2">
      <c r="A100" s="49" t="s">
        <v>402</v>
      </c>
      <c r="B100" s="49" t="s">
        <v>47</v>
      </c>
      <c r="C100" s="49" t="s">
        <v>403</v>
      </c>
      <c r="D100" s="74">
        <v>0</v>
      </c>
      <c r="E100" s="74">
        <v>0</v>
      </c>
      <c r="F100" s="75">
        <f t="shared" si="14"/>
        <v>0</v>
      </c>
      <c r="G100" s="75">
        <f t="shared" si="14"/>
        <v>0</v>
      </c>
      <c r="H100" s="76"/>
      <c r="I100" s="74">
        <v>0</v>
      </c>
      <c r="J100" s="74">
        <v>0</v>
      </c>
      <c r="L100" s="74">
        <v>0</v>
      </c>
      <c r="M100" s="74">
        <v>0</v>
      </c>
      <c r="N100" s="75">
        <f t="shared" si="15"/>
        <v>0</v>
      </c>
      <c r="O100" s="75">
        <f t="shared" si="15"/>
        <v>0</v>
      </c>
      <c r="P100" s="75"/>
      <c r="Q100" s="74">
        <v>0</v>
      </c>
      <c r="R100" s="74">
        <v>0</v>
      </c>
      <c r="T100" s="74">
        <v>0</v>
      </c>
      <c r="U100" s="74">
        <v>0</v>
      </c>
      <c r="V100" s="77">
        <f t="shared" si="16"/>
        <v>0</v>
      </c>
      <c r="W100" s="77">
        <f t="shared" si="16"/>
        <v>0</v>
      </c>
      <c r="X100" s="77"/>
      <c r="Y100" s="74">
        <v>0</v>
      </c>
      <c r="Z100" s="74">
        <v>0</v>
      </c>
      <c r="AA100" s="74"/>
      <c r="AB100" s="74"/>
      <c r="AD100" s="74">
        <f t="shared" si="17"/>
        <v>0</v>
      </c>
      <c r="AE100" s="74">
        <f t="shared" si="17"/>
        <v>0</v>
      </c>
      <c r="AG100" s="74"/>
      <c r="AH100" s="74"/>
      <c r="AL100" s="74"/>
      <c r="AM100" s="74"/>
      <c r="AO100" s="74"/>
      <c r="AP100" s="74"/>
      <c r="AT100" s="74"/>
      <c r="AU100" s="74"/>
      <c r="AW100" s="74"/>
      <c r="AX100" s="74"/>
    </row>
    <row r="101" spans="1:50" x14ac:dyDescent="0.2">
      <c r="A101" s="49" t="s">
        <v>404</v>
      </c>
      <c r="B101" s="49" t="s">
        <v>47</v>
      </c>
      <c r="C101" s="49" t="s">
        <v>405</v>
      </c>
      <c r="D101" s="74">
        <v>0</v>
      </c>
      <c r="E101" s="74">
        <v>0</v>
      </c>
      <c r="F101" s="75">
        <f t="shared" si="14"/>
        <v>0</v>
      </c>
      <c r="G101" s="75">
        <f t="shared" si="14"/>
        <v>0</v>
      </c>
      <c r="H101" s="76"/>
      <c r="I101" s="74">
        <v>0</v>
      </c>
      <c r="J101" s="74">
        <v>0</v>
      </c>
      <c r="L101" s="74">
        <v>0</v>
      </c>
      <c r="M101" s="74">
        <v>0</v>
      </c>
      <c r="N101" s="75">
        <f t="shared" si="15"/>
        <v>0</v>
      </c>
      <c r="O101" s="75">
        <f t="shared" si="15"/>
        <v>0</v>
      </c>
      <c r="P101" s="75"/>
      <c r="Q101" s="74">
        <v>0</v>
      </c>
      <c r="R101" s="74">
        <v>0</v>
      </c>
      <c r="T101" s="74">
        <v>0</v>
      </c>
      <c r="U101" s="74">
        <v>0</v>
      </c>
      <c r="V101" s="77">
        <f t="shared" si="16"/>
        <v>0</v>
      </c>
      <c r="W101" s="77">
        <f t="shared" si="16"/>
        <v>0</v>
      </c>
      <c r="X101" s="77"/>
      <c r="Y101" s="74">
        <v>0</v>
      </c>
      <c r="Z101" s="74">
        <v>0</v>
      </c>
      <c r="AA101" s="74"/>
      <c r="AB101" s="74"/>
      <c r="AD101" s="74">
        <f t="shared" si="17"/>
        <v>0</v>
      </c>
      <c r="AE101" s="74">
        <f t="shared" si="17"/>
        <v>0</v>
      </c>
      <c r="AG101" s="74"/>
      <c r="AH101" s="74"/>
      <c r="AL101" s="74"/>
      <c r="AM101" s="74"/>
      <c r="AO101" s="74"/>
      <c r="AP101" s="74"/>
      <c r="AT101" s="74"/>
      <c r="AU101" s="74"/>
      <c r="AW101" s="74"/>
      <c r="AX101" s="74"/>
    </row>
    <row r="102" spans="1:50" ht="25.5" x14ac:dyDescent="0.2">
      <c r="A102" s="50" t="s">
        <v>406</v>
      </c>
      <c r="B102" s="49" t="s">
        <v>391</v>
      </c>
      <c r="C102" s="49" t="s">
        <v>141</v>
      </c>
      <c r="D102" s="74">
        <v>0</v>
      </c>
      <c r="E102" s="74">
        <v>0</v>
      </c>
      <c r="F102" s="75">
        <f t="shared" si="14"/>
        <v>0</v>
      </c>
      <c r="G102" s="75">
        <f t="shared" si="14"/>
        <v>0</v>
      </c>
      <c r="H102" s="76"/>
      <c r="I102" s="74">
        <v>0</v>
      </c>
      <c r="J102" s="74">
        <v>0</v>
      </c>
      <c r="L102" s="74">
        <v>0</v>
      </c>
      <c r="M102" s="74">
        <v>0</v>
      </c>
      <c r="N102" s="75">
        <f t="shared" si="15"/>
        <v>0</v>
      </c>
      <c r="O102" s="75">
        <f t="shared" si="15"/>
        <v>0</v>
      </c>
      <c r="P102" s="75"/>
      <c r="Q102" s="74">
        <v>0</v>
      </c>
      <c r="R102" s="74">
        <v>0</v>
      </c>
      <c r="T102" s="74">
        <v>0</v>
      </c>
      <c r="U102" s="74">
        <v>0</v>
      </c>
      <c r="V102" s="77">
        <f t="shared" si="16"/>
        <v>0</v>
      </c>
      <c r="W102" s="77">
        <f t="shared" si="16"/>
        <v>0</v>
      </c>
      <c r="X102" s="77"/>
      <c r="Y102" s="74">
        <v>0</v>
      </c>
      <c r="Z102" s="74">
        <v>0</v>
      </c>
      <c r="AA102" s="74"/>
      <c r="AB102" s="74"/>
      <c r="AD102" s="74">
        <f t="shared" si="17"/>
        <v>0</v>
      </c>
      <c r="AE102" s="74">
        <f t="shared" si="17"/>
        <v>0</v>
      </c>
      <c r="AG102" s="74"/>
      <c r="AH102" s="74"/>
      <c r="AL102" s="74"/>
      <c r="AM102" s="74"/>
      <c r="AO102" s="74"/>
      <c r="AP102" s="74"/>
      <c r="AT102" s="74"/>
      <c r="AU102" s="74"/>
      <c r="AW102" s="74"/>
      <c r="AX102" s="74"/>
    </row>
    <row r="103" spans="1:50" x14ac:dyDescent="0.2">
      <c r="A103" s="49" t="s">
        <v>407</v>
      </c>
      <c r="B103" s="49" t="s">
        <v>388</v>
      </c>
      <c r="C103" s="49" t="s">
        <v>408</v>
      </c>
      <c r="D103" s="74">
        <v>0</v>
      </c>
      <c r="E103" s="74">
        <v>0</v>
      </c>
      <c r="F103" s="75">
        <f t="shared" si="14"/>
        <v>0</v>
      </c>
      <c r="G103" s="75">
        <f t="shared" si="14"/>
        <v>0</v>
      </c>
      <c r="H103" s="76"/>
      <c r="I103" s="74">
        <v>0</v>
      </c>
      <c r="J103" s="74">
        <v>0</v>
      </c>
      <c r="L103" s="74">
        <v>0</v>
      </c>
      <c r="M103" s="74">
        <v>0</v>
      </c>
      <c r="N103" s="75">
        <f t="shared" si="15"/>
        <v>0</v>
      </c>
      <c r="O103" s="75">
        <f t="shared" si="15"/>
        <v>0</v>
      </c>
      <c r="P103" s="75"/>
      <c r="Q103" s="74">
        <v>0</v>
      </c>
      <c r="R103" s="74">
        <v>0</v>
      </c>
      <c r="T103" s="74">
        <v>0</v>
      </c>
      <c r="U103" s="74">
        <v>0</v>
      </c>
      <c r="V103" s="77">
        <f t="shared" si="16"/>
        <v>0</v>
      </c>
      <c r="W103" s="77">
        <f t="shared" si="16"/>
        <v>0</v>
      </c>
      <c r="X103" s="77"/>
      <c r="Y103" s="74">
        <v>0</v>
      </c>
      <c r="Z103" s="74">
        <v>0</v>
      </c>
      <c r="AA103" s="74"/>
      <c r="AB103" s="74"/>
      <c r="AD103" s="74">
        <f t="shared" si="17"/>
        <v>0</v>
      </c>
      <c r="AE103" s="74">
        <f t="shared" si="17"/>
        <v>0</v>
      </c>
      <c r="AG103" s="74"/>
      <c r="AH103" s="74"/>
      <c r="AL103" s="74"/>
      <c r="AM103" s="74"/>
      <c r="AO103" s="74"/>
      <c r="AP103" s="74"/>
      <c r="AT103" s="74"/>
      <c r="AU103" s="74"/>
      <c r="AW103" s="74"/>
      <c r="AX103" s="74"/>
    </row>
    <row r="104" spans="1:50" x14ac:dyDescent="0.2">
      <c r="A104" s="49" t="s">
        <v>409</v>
      </c>
      <c r="B104" s="49" t="s">
        <v>388</v>
      </c>
      <c r="C104" s="49" t="s">
        <v>410</v>
      </c>
      <c r="D104" s="74">
        <v>0</v>
      </c>
      <c r="E104" s="74">
        <v>0</v>
      </c>
      <c r="F104" s="75">
        <f t="shared" si="14"/>
        <v>0</v>
      </c>
      <c r="G104" s="75">
        <f t="shared" si="14"/>
        <v>0</v>
      </c>
      <c r="H104" s="76"/>
      <c r="I104" s="74">
        <v>0</v>
      </c>
      <c r="J104" s="74">
        <v>0</v>
      </c>
      <c r="L104" s="74">
        <v>0</v>
      </c>
      <c r="M104" s="74">
        <v>0</v>
      </c>
      <c r="N104" s="75">
        <f t="shared" si="15"/>
        <v>0</v>
      </c>
      <c r="O104" s="75">
        <f t="shared" si="15"/>
        <v>0</v>
      </c>
      <c r="P104" s="75"/>
      <c r="Q104" s="74">
        <v>0</v>
      </c>
      <c r="R104" s="74">
        <v>0</v>
      </c>
      <c r="T104" s="74">
        <v>0</v>
      </c>
      <c r="U104" s="74">
        <v>0</v>
      </c>
      <c r="V104" s="77">
        <f t="shared" si="16"/>
        <v>0</v>
      </c>
      <c r="W104" s="77">
        <f t="shared" si="16"/>
        <v>0</v>
      </c>
      <c r="X104" s="77"/>
      <c r="Y104" s="74">
        <v>0</v>
      </c>
      <c r="Z104" s="74">
        <v>0</v>
      </c>
      <c r="AA104" s="74"/>
      <c r="AB104" s="74"/>
      <c r="AD104" s="74">
        <f t="shared" si="17"/>
        <v>0</v>
      </c>
      <c r="AE104" s="74">
        <f t="shared" si="17"/>
        <v>0</v>
      </c>
      <c r="AG104" s="74"/>
      <c r="AH104" s="74"/>
      <c r="AL104" s="74"/>
      <c r="AM104" s="74"/>
      <c r="AO104" s="74"/>
      <c r="AP104" s="74"/>
      <c r="AT104" s="74"/>
      <c r="AU104" s="74"/>
      <c r="AW104" s="74"/>
      <c r="AX104" s="74"/>
    </row>
    <row r="105" spans="1:50" x14ac:dyDescent="0.2">
      <c r="A105" s="49" t="s">
        <v>411</v>
      </c>
      <c r="B105" s="49" t="s">
        <v>47</v>
      </c>
      <c r="C105" s="49" t="s">
        <v>412</v>
      </c>
      <c r="D105" s="74">
        <v>0</v>
      </c>
      <c r="E105" s="74">
        <v>0</v>
      </c>
      <c r="F105" s="75">
        <f t="shared" si="14"/>
        <v>0</v>
      </c>
      <c r="G105" s="75">
        <f t="shared" si="14"/>
        <v>0</v>
      </c>
      <c r="H105" s="76"/>
      <c r="I105" s="74">
        <v>0</v>
      </c>
      <c r="J105" s="74">
        <v>0</v>
      </c>
      <c r="L105" s="74">
        <v>0</v>
      </c>
      <c r="M105" s="74">
        <v>0</v>
      </c>
      <c r="N105" s="75">
        <f t="shared" si="15"/>
        <v>0</v>
      </c>
      <c r="O105" s="75">
        <f t="shared" si="15"/>
        <v>0</v>
      </c>
      <c r="P105" s="75"/>
      <c r="Q105" s="74">
        <v>0</v>
      </c>
      <c r="R105" s="74">
        <v>0</v>
      </c>
      <c r="T105" s="74">
        <v>0</v>
      </c>
      <c r="U105" s="74">
        <v>0</v>
      </c>
      <c r="V105" s="77">
        <f t="shared" si="16"/>
        <v>0</v>
      </c>
      <c r="W105" s="77">
        <f t="shared" si="16"/>
        <v>0</v>
      </c>
      <c r="X105" s="77"/>
      <c r="Y105" s="74">
        <v>0</v>
      </c>
      <c r="Z105" s="74">
        <v>0</v>
      </c>
      <c r="AA105" s="74"/>
      <c r="AB105" s="74"/>
      <c r="AD105" s="74">
        <f t="shared" si="17"/>
        <v>0</v>
      </c>
      <c r="AE105" s="74">
        <f t="shared" si="17"/>
        <v>0</v>
      </c>
      <c r="AG105" s="74"/>
      <c r="AH105" s="74"/>
      <c r="AL105" s="74"/>
      <c r="AM105" s="74"/>
      <c r="AO105" s="74"/>
      <c r="AP105" s="74"/>
      <c r="AT105" s="74"/>
      <c r="AU105" s="74"/>
      <c r="AW105" s="74"/>
      <c r="AX105" s="74"/>
    </row>
    <row r="106" spans="1:50" x14ac:dyDescent="0.2">
      <c r="A106" s="49" t="s">
        <v>413</v>
      </c>
      <c r="B106" s="49" t="s">
        <v>47</v>
      </c>
      <c r="C106" s="49" t="s">
        <v>414</v>
      </c>
      <c r="D106" s="74">
        <v>0</v>
      </c>
      <c r="E106" s="74">
        <v>0</v>
      </c>
      <c r="F106" s="75">
        <f t="shared" si="14"/>
        <v>0</v>
      </c>
      <c r="G106" s="75">
        <f t="shared" si="14"/>
        <v>0</v>
      </c>
      <c r="H106" s="76"/>
      <c r="I106" s="74">
        <v>0</v>
      </c>
      <c r="J106" s="74">
        <v>0</v>
      </c>
      <c r="L106" s="74">
        <v>0</v>
      </c>
      <c r="M106" s="74">
        <v>0</v>
      </c>
      <c r="N106" s="75">
        <f t="shared" si="15"/>
        <v>0</v>
      </c>
      <c r="O106" s="75">
        <f t="shared" si="15"/>
        <v>0</v>
      </c>
      <c r="P106" s="75"/>
      <c r="Q106" s="74">
        <v>0</v>
      </c>
      <c r="R106" s="74">
        <v>0</v>
      </c>
      <c r="T106" s="74">
        <v>0</v>
      </c>
      <c r="U106" s="74">
        <v>0</v>
      </c>
      <c r="V106" s="77">
        <f t="shared" si="16"/>
        <v>0</v>
      </c>
      <c r="W106" s="77">
        <f t="shared" si="16"/>
        <v>0</v>
      </c>
      <c r="X106" s="77"/>
      <c r="Y106" s="74">
        <v>0</v>
      </c>
      <c r="Z106" s="74">
        <v>0</v>
      </c>
      <c r="AA106" s="74"/>
      <c r="AB106" s="74"/>
      <c r="AD106" s="74">
        <f t="shared" si="17"/>
        <v>0</v>
      </c>
      <c r="AE106" s="74">
        <f t="shared" si="17"/>
        <v>0</v>
      </c>
      <c r="AG106" s="74"/>
      <c r="AH106" s="74"/>
      <c r="AL106" s="74"/>
      <c r="AM106" s="74"/>
      <c r="AO106" s="74"/>
      <c r="AP106" s="74"/>
      <c r="AT106" s="74"/>
      <c r="AU106" s="74"/>
      <c r="AW106" s="74"/>
      <c r="AX106" s="74"/>
    </row>
    <row r="107" spans="1:50" x14ac:dyDescent="0.2">
      <c r="A107" s="49" t="s">
        <v>415</v>
      </c>
      <c r="B107" s="49" t="s">
        <v>388</v>
      </c>
      <c r="C107" s="49" t="s">
        <v>416</v>
      </c>
      <c r="D107" s="74">
        <v>0</v>
      </c>
      <c r="E107" s="74">
        <v>0</v>
      </c>
      <c r="F107" s="75">
        <f t="shared" si="14"/>
        <v>0</v>
      </c>
      <c r="G107" s="75">
        <f t="shared" si="14"/>
        <v>0</v>
      </c>
      <c r="H107" s="76"/>
      <c r="I107" s="74">
        <v>0</v>
      </c>
      <c r="J107" s="74">
        <v>0</v>
      </c>
      <c r="L107" s="74">
        <v>0</v>
      </c>
      <c r="M107" s="74">
        <v>0</v>
      </c>
      <c r="N107" s="75">
        <f t="shared" si="15"/>
        <v>0</v>
      </c>
      <c r="O107" s="75">
        <f t="shared" si="15"/>
        <v>0</v>
      </c>
      <c r="P107" s="75"/>
      <c r="Q107" s="74">
        <v>0</v>
      </c>
      <c r="R107" s="74">
        <v>0</v>
      </c>
      <c r="T107" s="74">
        <v>0</v>
      </c>
      <c r="U107" s="74">
        <v>0</v>
      </c>
      <c r="V107" s="77">
        <f t="shared" si="16"/>
        <v>0</v>
      </c>
      <c r="W107" s="77">
        <f t="shared" si="16"/>
        <v>0</v>
      </c>
      <c r="X107" s="77"/>
      <c r="Y107" s="74">
        <v>0</v>
      </c>
      <c r="Z107" s="74">
        <v>0</v>
      </c>
      <c r="AA107" s="74"/>
      <c r="AB107" s="74"/>
      <c r="AD107" s="74">
        <f t="shared" si="17"/>
        <v>0</v>
      </c>
      <c r="AE107" s="74">
        <f t="shared" si="17"/>
        <v>0</v>
      </c>
      <c r="AG107" s="74"/>
      <c r="AH107" s="74"/>
      <c r="AL107" s="74"/>
      <c r="AM107" s="74"/>
      <c r="AO107" s="74"/>
      <c r="AP107" s="74"/>
      <c r="AT107" s="74"/>
      <c r="AU107" s="74"/>
      <c r="AW107" s="74"/>
      <c r="AX107" s="74"/>
    </row>
    <row r="108" spans="1:50" x14ac:dyDescent="0.2">
      <c r="A108" s="49" t="s">
        <v>417</v>
      </c>
      <c r="B108" s="49" t="s">
        <v>388</v>
      </c>
      <c r="C108" s="49" t="s">
        <v>418</v>
      </c>
      <c r="D108" s="74">
        <v>0</v>
      </c>
      <c r="E108" s="74">
        <v>0</v>
      </c>
      <c r="F108" s="75">
        <f t="shared" si="14"/>
        <v>0</v>
      </c>
      <c r="G108" s="75">
        <f t="shared" si="14"/>
        <v>0</v>
      </c>
      <c r="H108" s="76"/>
      <c r="I108" s="74">
        <v>0</v>
      </c>
      <c r="J108" s="74">
        <v>0</v>
      </c>
      <c r="L108" s="74">
        <v>0</v>
      </c>
      <c r="M108" s="74">
        <v>0</v>
      </c>
      <c r="N108" s="75">
        <f t="shared" si="15"/>
        <v>0</v>
      </c>
      <c r="O108" s="75">
        <f t="shared" si="15"/>
        <v>0</v>
      </c>
      <c r="P108" s="75"/>
      <c r="Q108" s="74">
        <v>0</v>
      </c>
      <c r="R108" s="74">
        <v>0</v>
      </c>
      <c r="T108" s="74">
        <v>0</v>
      </c>
      <c r="U108" s="74">
        <v>0</v>
      </c>
      <c r="V108" s="77">
        <f t="shared" si="16"/>
        <v>0</v>
      </c>
      <c r="W108" s="77">
        <f t="shared" si="16"/>
        <v>0</v>
      </c>
      <c r="X108" s="77"/>
      <c r="Y108" s="74">
        <v>0</v>
      </c>
      <c r="Z108" s="74">
        <v>0</v>
      </c>
      <c r="AA108" s="74"/>
      <c r="AB108" s="74"/>
      <c r="AD108" s="74">
        <f t="shared" si="17"/>
        <v>0</v>
      </c>
      <c r="AE108" s="74">
        <f t="shared" si="17"/>
        <v>0</v>
      </c>
      <c r="AG108" s="74"/>
      <c r="AH108" s="74"/>
      <c r="AL108" s="74"/>
      <c r="AM108" s="74"/>
      <c r="AO108" s="74"/>
      <c r="AP108" s="74"/>
      <c r="AT108" s="74"/>
      <c r="AU108" s="74"/>
      <c r="AW108" s="74"/>
      <c r="AX108" s="74"/>
    </row>
    <row r="109" spans="1:50" x14ac:dyDescent="0.2">
      <c r="A109" s="49" t="s">
        <v>419</v>
      </c>
      <c r="B109" s="49" t="s">
        <v>388</v>
      </c>
      <c r="C109" s="49" t="s">
        <v>420</v>
      </c>
      <c r="D109" s="74">
        <v>0</v>
      </c>
      <c r="E109" s="74">
        <v>0</v>
      </c>
      <c r="F109" s="75">
        <f t="shared" si="14"/>
        <v>0</v>
      </c>
      <c r="G109" s="75">
        <f t="shared" si="14"/>
        <v>0</v>
      </c>
      <c r="H109" s="76"/>
      <c r="I109" s="74">
        <v>0</v>
      </c>
      <c r="J109" s="74">
        <v>0</v>
      </c>
      <c r="L109" s="74">
        <v>0</v>
      </c>
      <c r="M109" s="74">
        <v>0</v>
      </c>
      <c r="N109" s="75">
        <f t="shared" si="15"/>
        <v>0</v>
      </c>
      <c r="O109" s="75">
        <f t="shared" si="15"/>
        <v>0</v>
      </c>
      <c r="P109" s="75"/>
      <c r="Q109" s="74">
        <v>0</v>
      </c>
      <c r="R109" s="74">
        <v>0</v>
      </c>
      <c r="T109" s="74">
        <v>0</v>
      </c>
      <c r="U109" s="74">
        <v>0</v>
      </c>
      <c r="V109" s="77">
        <f t="shared" si="16"/>
        <v>0</v>
      </c>
      <c r="W109" s="77">
        <f t="shared" si="16"/>
        <v>0</v>
      </c>
      <c r="X109" s="77"/>
      <c r="Y109" s="74">
        <v>0</v>
      </c>
      <c r="Z109" s="74">
        <v>0</v>
      </c>
      <c r="AA109" s="74"/>
      <c r="AB109" s="74"/>
      <c r="AD109" s="74">
        <f t="shared" si="17"/>
        <v>0</v>
      </c>
      <c r="AE109" s="74">
        <f t="shared" si="17"/>
        <v>0</v>
      </c>
      <c r="AG109" s="74"/>
      <c r="AH109" s="74"/>
      <c r="AL109" s="74"/>
      <c r="AM109" s="74"/>
      <c r="AO109" s="74"/>
      <c r="AP109" s="74"/>
      <c r="AT109" s="74"/>
      <c r="AU109" s="74"/>
      <c r="AW109" s="74"/>
      <c r="AX109" s="74"/>
    </row>
    <row r="110" spans="1:50" ht="25.5" x14ac:dyDescent="0.2">
      <c r="A110" s="50" t="s">
        <v>406</v>
      </c>
      <c r="B110" s="49" t="s">
        <v>391</v>
      </c>
      <c r="C110" s="49" t="s">
        <v>141</v>
      </c>
      <c r="D110" s="74">
        <v>0</v>
      </c>
      <c r="E110" s="74">
        <v>0</v>
      </c>
      <c r="F110" s="75">
        <f t="shared" si="14"/>
        <v>0</v>
      </c>
      <c r="G110" s="75">
        <f t="shared" si="14"/>
        <v>0</v>
      </c>
      <c r="H110" s="76"/>
      <c r="I110" s="74">
        <v>0</v>
      </c>
      <c r="J110" s="74">
        <v>0</v>
      </c>
      <c r="L110" s="74">
        <v>0</v>
      </c>
      <c r="M110" s="74">
        <v>0</v>
      </c>
      <c r="N110" s="75">
        <f t="shared" si="15"/>
        <v>0</v>
      </c>
      <c r="O110" s="75">
        <f t="shared" si="15"/>
        <v>0</v>
      </c>
      <c r="P110" s="75"/>
      <c r="Q110" s="74">
        <v>0</v>
      </c>
      <c r="R110" s="74">
        <v>0</v>
      </c>
      <c r="T110" s="74">
        <v>0</v>
      </c>
      <c r="U110" s="74">
        <v>0</v>
      </c>
      <c r="V110" s="77">
        <f t="shared" si="16"/>
        <v>0</v>
      </c>
      <c r="W110" s="77">
        <f t="shared" si="16"/>
        <v>0</v>
      </c>
      <c r="X110" s="77"/>
      <c r="Y110" s="74">
        <v>0</v>
      </c>
      <c r="Z110" s="74">
        <v>0</v>
      </c>
      <c r="AA110" s="74"/>
      <c r="AB110" s="74"/>
      <c r="AD110" s="74">
        <f t="shared" si="17"/>
        <v>0</v>
      </c>
      <c r="AE110" s="74">
        <f t="shared" si="17"/>
        <v>0</v>
      </c>
      <c r="AG110" s="74"/>
      <c r="AH110" s="74"/>
      <c r="AL110" s="74"/>
      <c r="AM110" s="74"/>
      <c r="AO110" s="74"/>
      <c r="AP110" s="74"/>
      <c r="AT110" s="74"/>
      <c r="AU110" s="74"/>
      <c r="AW110" s="74"/>
      <c r="AX110" s="74"/>
    </row>
    <row r="111" spans="1:50" x14ac:dyDescent="0.2">
      <c r="A111" s="49" t="s">
        <v>366</v>
      </c>
      <c r="B111" s="49" t="s">
        <v>364</v>
      </c>
      <c r="C111" s="49" t="s">
        <v>142</v>
      </c>
      <c r="D111" s="74">
        <v>0</v>
      </c>
      <c r="E111" s="74">
        <v>0</v>
      </c>
      <c r="F111" s="75">
        <f t="shared" si="14"/>
        <v>0</v>
      </c>
      <c r="G111" s="75">
        <f t="shared" si="14"/>
        <v>0</v>
      </c>
      <c r="H111" s="76"/>
      <c r="I111" s="74">
        <v>0</v>
      </c>
      <c r="J111" s="74">
        <v>0</v>
      </c>
      <c r="L111" s="74">
        <v>0</v>
      </c>
      <c r="M111" s="74">
        <v>0</v>
      </c>
      <c r="N111" s="75">
        <f t="shared" si="15"/>
        <v>0</v>
      </c>
      <c r="O111" s="75">
        <f t="shared" si="15"/>
        <v>0</v>
      </c>
      <c r="P111" s="75"/>
      <c r="Q111" s="74">
        <v>0</v>
      </c>
      <c r="R111" s="74">
        <v>0</v>
      </c>
      <c r="T111" s="74">
        <v>0</v>
      </c>
      <c r="U111" s="74">
        <v>0</v>
      </c>
      <c r="V111" s="77">
        <f t="shared" si="16"/>
        <v>0</v>
      </c>
      <c r="W111" s="77">
        <f t="shared" si="16"/>
        <v>0</v>
      </c>
      <c r="X111" s="77"/>
      <c r="Y111" s="74">
        <v>0</v>
      </c>
      <c r="Z111" s="74">
        <v>0</v>
      </c>
      <c r="AA111" s="74"/>
      <c r="AB111" s="74"/>
      <c r="AD111" s="74">
        <f t="shared" si="17"/>
        <v>0</v>
      </c>
      <c r="AE111" s="74">
        <f t="shared" si="17"/>
        <v>0</v>
      </c>
      <c r="AG111" s="74"/>
      <c r="AH111" s="74"/>
      <c r="AL111" s="74"/>
      <c r="AM111" s="74"/>
      <c r="AO111" s="74"/>
      <c r="AP111" s="74"/>
      <c r="AT111" s="74"/>
      <c r="AU111" s="74"/>
      <c r="AW111" s="74"/>
      <c r="AX111" s="74"/>
    </row>
    <row r="112" spans="1:50" x14ac:dyDescent="0.2">
      <c r="A112" s="49" t="s">
        <v>132</v>
      </c>
      <c r="B112" s="49" t="s">
        <v>47</v>
      </c>
      <c r="C112" s="49" t="s">
        <v>131</v>
      </c>
      <c r="D112" s="74">
        <v>0</v>
      </c>
      <c r="E112" s="74">
        <v>0</v>
      </c>
      <c r="F112" s="75">
        <f t="shared" si="14"/>
        <v>0</v>
      </c>
      <c r="G112" s="75">
        <f t="shared" si="14"/>
        <v>0</v>
      </c>
      <c r="H112" s="76"/>
      <c r="I112" s="74">
        <v>0</v>
      </c>
      <c r="J112" s="74">
        <v>0</v>
      </c>
      <c r="L112" s="74">
        <v>0</v>
      </c>
      <c r="M112" s="74">
        <v>0</v>
      </c>
      <c r="N112" s="75">
        <f t="shared" si="15"/>
        <v>0</v>
      </c>
      <c r="O112" s="75">
        <f t="shared" si="15"/>
        <v>0</v>
      </c>
      <c r="P112" s="75"/>
      <c r="Q112" s="74">
        <v>0</v>
      </c>
      <c r="R112" s="74">
        <v>0</v>
      </c>
      <c r="T112" s="74">
        <v>0</v>
      </c>
      <c r="U112" s="74">
        <v>0</v>
      </c>
      <c r="V112" s="77">
        <f t="shared" si="16"/>
        <v>0</v>
      </c>
      <c r="W112" s="77">
        <f t="shared" si="16"/>
        <v>0</v>
      </c>
      <c r="X112" s="77"/>
      <c r="Y112" s="74">
        <v>0</v>
      </c>
      <c r="Z112" s="74">
        <v>0</v>
      </c>
      <c r="AA112" s="74"/>
      <c r="AB112" s="74"/>
      <c r="AD112" s="74">
        <f t="shared" si="17"/>
        <v>0</v>
      </c>
      <c r="AE112" s="74">
        <f t="shared" si="17"/>
        <v>0</v>
      </c>
      <c r="AG112" s="74"/>
      <c r="AH112" s="74"/>
      <c r="AL112" s="74"/>
      <c r="AM112" s="74"/>
      <c r="AO112" s="74"/>
      <c r="AP112" s="74"/>
      <c r="AT112" s="74"/>
      <c r="AU112" s="74"/>
      <c r="AW112" s="74"/>
      <c r="AX112" s="74"/>
    </row>
    <row r="113" spans="1:50" x14ac:dyDescent="0.2">
      <c r="A113" s="49" t="s">
        <v>362</v>
      </c>
      <c r="B113" s="49" t="s">
        <v>47</v>
      </c>
      <c r="C113" s="49" t="s">
        <v>140</v>
      </c>
      <c r="D113" s="74">
        <v>0</v>
      </c>
      <c r="E113" s="74">
        <v>0</v>
      </c>
      <c r="F113" s="75">
        <f t="shared" si="14"/>
        <v>0</v>
      </c>
      <c r="G113" s="75">
        <f t="shared" si="14"/>
        <v>0</v>
      </c>
      <c r="H113" s="76"/>
      <c r="I113" s="74">
        <v>0</v>
      </c>
      <c r="J113" s="74">
        <v>0</v>
      </c>
      <c r="L113" s="74">
        <v>0</v>
      </c>
      <c r="M113" s="74">
        <v>0</v>
      </c>
      <c r="N113" s="75">
        <f t="shared" si="15"/>
        <v>0</v>
      </c>
      <c r="O113" s="75">
        <f t="shared" si="15"/>
        <v>0</v>
      </c>
      <c r="P113" s="75"/>
      <c r="Q113" s="74">
        <v>0</v>
      </c>
      <c r="R113" s="74">
        <v>0</v>
      </c>
      <c r="T113" s="74">
        <v>0</v>
      </c>
      <c r="U113" s="74">
        <v>0</v>
      </c>
      <c r="V113" s="77">
        <f t="shared" si="16"/>
        <v>0</v>
      </c>
      <c r="W113" s="77">
        <f t="shared" si="16"/>
        <v>0</v>
      </c>
      <c r="X113" s="77"/>
      <c r="Y113" s="74">
        <v>0</v>
      </c>
      <c r="Z113" s="74">
        <v>0</v>
      </c>
      <c r="AA113" s="74"/>
      <c r="AB113" s="74"/>
      <c r="AD113" s="74">
        <f t="shared" si="17"/>
        <v>0</v>
      </c>
      <c r="AE113" s="74">
        <f t="shared" si="17"/>
        <v>0</v>
      </c>
      <c r="AG113" s="74"/>
      <c r="AH113" s="74"/>
      <c r="AL113" s="74"/>
      <c r="AM113" s="74"/>
      <c r="AO113" s="74"/>
      <c r="AP113" s="74"/>
      <c r="AT113" s="74"/>
      <c r="AU113" s="74"/>
      <c r="AW113" s="74"/>
      <c r="AX113" s="74"/>
    </row>
    <row r="114" spans="1:50" x14ac:dyDescent="0.2">
      <c r="A114" s="49" t="s">
        <v>363</v>
      </c>
      <c r="B114" s="49" t="s">
        <v>364</v>
      </c>
      <c r="C114" s="49" t="s">
        <v>134</v>
      </c>
      <c r="D114" s="74">
        <v>0</v>
      </c>
      <c r="E114" s="74">
        <v>0</v>
      </c>
      <c r="F114" s="75">
        <f t="shared" si="14"/>
        <v>0</v>
      </c>
      <c r="G114" s="75">
        <f t="shared" si="14"/>
        <v>0</v>
      </c>
      <c r="H114" s="76"/>
      <c r="I114" s="74">
        <v>0</v>
      </c>
      <c r="J114" s="74">
        <v>0</v>
      </c>
      <c r="L114" s="74">
        <v>0</v>
      </c>
      <c r="M114" s="74">
        <v>0</v>
      </c>
      <c r="N114" s="75">
        <f t="shared" si="15"/>
        <v>0</v>
      </c>
      <c r="O114" s="75">
        <f t="shared" si="15"/>
        <v>0</v>
      </c>
      <c r="P114" s="75"/>
      <c r="Q114" s="74">
        <v>0</v>
      </c>
      <c r="R114" s="74">
        <v>0</v>
      </c>
      <c r="T114" s="74">
        <v>0</v>
      </c>
      <c r="U114" s="74">
        <v>0</v>
      </c>
      <c r="V114" s="77">
        <f t="shared" si="16"/>
        <v>0</v>
      </c>
      <c r="W114" s="77">
        <f t="shared" si="16"/>
        <v>0</v>
      </c>
      <c r="X114" s="77"/>
      <c r="Y114" s="74">
        <v>0</v>
      </c>
      <c r="Z114" s="74">
        <v>0</v>
      </c>
      <c r="AA114" s="74"/>
      <c r="AB114" s="74"/>
      <c r="AD114" s="74">
        <f t="shared" si="17"/>
        <v>0</v>
      </c>
      <c r="AE114" s="74">
        <f t="shared" si="17"/>
        <v>0</v>
      </c>
      <c r="AG114" s="74"/>
      <c r="AH114" s="74"/>
      <c r="AL114" s="74"/>
      <c r="AM114" s="74"/>
      <c r="AO114" s="74"/>
      <c r="AP114" s="74"/>
      <c r="AT114" s="74"/>
      <c r="AU114" s="74"/>
      <c r="AW114" s="74"/>
      <c r="AX114" s="74"/>
    </row>
    <row r="115" spans="1:50" x14ac:dyDescent="0.2">
      <c r="A115" s="49" t="s">
        <v>365</v>
      </c>
      <c r="B115" s="49" t="s">
        <v>364</v>
      </c>
      <c r="C115" s="49" t="s">
        <v>138</v>
      </c>
      <c r="D115" s="74">
        <v>0</v>
      </c>
      <c r="E115" s="74">
        <v>0</v>
      </c>
      <c r="F115" s="75">
        <f t="shared" si="14"/>
        <v>0</v>
      </c>
      <c r="G115" s="75">
        <f t="shared" si="14"/>
        <v>0</v>
      </c>
      <c r="H115" s="76"/>
      <c r="I115" s="74">
        <v>0</v>
      </c>
      <c r="J115" s="74">
        <v>0</v>
      </c>
      <c r="L115" s="74">
        <v>0</v>
      </c>
      <c r="M115" s="74">
        <v>0</v>
      </c>
      <c r="N115" s="75">
        <f t="shared" si="15"/>
        <v>0</v>
      </c>
      <c r="O115" s="75">
        <f t="shared" si="15"/>
        <v>0</v>
      </c>
      <c r="P115" s="75"/>
      <c r="Q115" s="74">
        <v>0</v>
      </c>
      <c r="R115" s="74">
        <v>0</v>
      </c>
      <c r="T115" s="74">
        <v>0</v>
      </c>
      <c r="U115" s="74">
        <v>0</v>
      </c>
      <c r="V115" s="77">
        <f t="shared" si="16"/>
        <v>0</v>
      </c>
      <c r="W115" s="77">
        <f t="shared" si="16"/>
        <v>0</v>
      </c>
      <c r="X115" s="77"/>
      <c r="Y115" s="74">
        <v>0</v>
      </c>
      <c r="Z115" s="74">
        <v>0</v>
      </c>
      <c r="AA115" s="74"/>
      <c r="AB115" s="74"/>
      <c r="AD115" s="74">
        <f t="shared" si="17"/>
        <v>0</v>
      </c>
      <c r="AE115" s="74">
        <f t="shared" si="17"/>
        <v>0</v>
      </c>
      <c r="AG115" s="74"/>
      <c r="AH115" s="74"/>
      <c r="AL115" s="74"/>
      <c r="AM115" s="74"/>
      <c r="AO115" s="74"/>
      <c r="AP115" s="74"/>
      <c r="AT115" s="74"/>
      <c r="AU115" s="74"/>
      <c r="AW115" s="74"/>
      <c r="AX115" s="74"/>
    </row>
    <row r="116" spans="1:50" x14ac:dyDescent="0.2">
      <c r="A116" s="49" t="s">
        <v>366</v>
      </c>
      <c r="B116" s="49" t="s">
        <v>364</v>
      </c>
      <c r="C116" s="49" t="s">
        <v>142</v>
      </c>
      <c r="D116" s="74">
        <v>0</v>
      </c>
      <c r="E116" s="74">
        <v>0</v>
      </c>
      <c r="F116" s="75">
        <f t="shared" si="14"/>
        <v>0</v>
      </c>
      <c r="G116" s="75">
        <f t="shared" si="14"/>
        <v>0</v>
      </c>
      <c r="H116" s="76"/>
      <c r="I116" s="74">
        <v>0</v>
      </c>
      <c r="J116" s="74">
        <v>0</v>
      </c>
      <c r="L116" s="74">
        <v>0</v>
      </c>
      <c r="M116" s="74">
        <v>0</v>
      </c>
      <c r="N116" s="75">
        <f t="shared" si="15"/>
        <v>0</v>
      </c>
      <c r="O116" s="75">
        <f t="shared" si="15"/>
        <v>0</v>
      </c>
      <c r="P116" s="75"/>
      <c r="Q116" s="74">
        <v>0</v>
      </c>
      <c r="R116" s="74">
        <v>0</v>
      </c>
      <c r="T116" s="74">
        <v>0</v>
      </c>
      <c r="U116" s="74">
        <v>0</v>
      </c>
      <c r="V116" s="77">
        <f t="shared" si="16"/>
        <v>0</v>
      </c>
      <c r="W116" s="77">
        <f t="shared" si="16"/>
        <v>0</v>
      </c>
      <c r="X116" s="77"/>
      <c r="Y116" s="74">
        <v>0</v>
      </c>
      <c r="Z116" s="74">
        <v>0</v>
      </c>
      <c r="AA116" s="74"/>
      <c r="AB116" s="74"/>
      <c r="AD116" s="74">
        <f t="shared" si="17"/>
        <v>0</v>
      </c>
      <c r="AE116" s="74">
        <f t="shared" si="17"/>
        <v>0</v>
      </c>
      <c r="AG116" s="74"/>
      <c r="AH116" s="74"/>
      <c r="AL116" s="74"/>
      <c r="AM116" s="74"/>
      <c r="AO116" s="74"/>
      <c r="AP116" s="74"/>
      <c r="AT116" s="74"/>
      <c r="AU116" s="74"/>
      <c r="AW116" s="74"/>
      <c r="AX116" s="74"/>
    </row>
    <row r="117" spans="1:50" x14ac:dyDescent="0.2">
      <c r="A117" s="49" t="s">
        <v>117</v>
      </c>
      <c r="B117" s="49" t="s">
        <v>47</v>
      </c>
      <c r="C117" s="49" t="s">
        <v>118</v>
      </c>
      <c r="D117" s="74">
        <v>0</v>
      </c>
      <c r="E117" s="74">
        <v>0</v>
      </c>
      <c r="F117" s="75">
        <f t="shared" si="14"/>
        <v>0</v>
      </c>
      <c r="G117" s="75">
        <f t="shared" si="14"/>
        <v>0</v>
      </c>
      <c r="H117" s="76"/>
      <c r="I117" s="74">
        <v>0</v>
      </c>
      <c r="J117" s="74">
        <v>0</v>
      </c>
      <c r="L117" s="74">
        <v>0</v>
      </c>
      <c r="M117" s="74">
        <v>0</v>
      </c>
      <c r="N117" s="75">
        <f t="shared" si="15"/>
        <v>0</v>
      </c>
      <c r="O117" s="75">
        <f t="shared" si="15"/>
        <v>0</v>
      </c>
      <c r="P117" s="75"/>
      <c r="Q117" s="74">
        <v>0</v>
      </c>
      <c r="R117" s="74">
        <v>0</v>
      </c>
      <c r="T117" s="74">
        <v>0</v>
      </c>
      <c r="U117" s="74">
        <v>0</v>
      </c>
      <c r="V117" s="77">
        <f t="shared" si="16"/>
        <v>0</v>
      </c>
      <c r="W117" s="77">
        <f t="shared" si="16"/>
        <v>0</v>
      </c>
      <c r="X117" s="77"/>
      <c r="Y117" s="74">
        <v>0</v>
      </c>
      <c r="Z117" s="74">
        <v>0</v>
      </c>
      <c r="AA117" s="74"/>
      <c r="AB117" s="74"/>
      <c r="AD117" s="74">
        <f t="shared" si="17"/>
        <v>0</v>
      </c>
      <c r="AE117" s="74">
        <f t="shared" si="17"/>
        <v>0</v>
      </c>
      <c r="AG117" s="74"/>
      <c r="AH117" s="74"/>
      <c r="AL117" s="74"/>
      <c r="AM117" s="74"/>
      <c r="AO117" s="74"/>
      <c r="AP117" s="74"/>
      <c r="AT117" s="74"/>
      <c r="AU117" s="74"/>
      <c r="AW117" s="74"/>
      <c r="AX117" s="74"/>
    </row>
    <row r="118" spans="1:50" x14ac:dyDescent="0.2">
      <c r="A118" s="49" t="s">
        <v>60</v>
      </c>
      <c r="B118" s="49" t="s">
        <v>47</v>
      </c>
      <c r="C118" s="49" t="s">
        <v>61</v>
      </c>
      <c r="D118" s="74">
        <v>0</v>
      </c>
      <c r="E118" s="74">
        <v>0</v>
      </c>
      <c r="F118" s="75">
        <f t="shared" si="14"/>
        <v>0</v>
      </c>
      <c r="G118" s="75">
        <f t="shared" si="14"/>
        <v>0</v>
      </c>
      <c r="H118" s="76"/>
      <c r="I118" s="74">
        <v>0</v>
      </c>
      <c r="J118" s="74">
        <v>0</v>
      </c>
      <c r="L118" s="74">
        <v>0</v>
      </c>
      <c r="M118" s="74">
        <v>0</v>
      </c>
      <c r="N118" s="75">
        <f t="shared" si="15"/>
        <v>0</v>
      </c>
      <c r="O118" s="75">
        <f t="shared" si="15"/>
        <v>0</v>
      </c>
      <c r="P118" s="75"/>
      <c r="Q118" s="74">
        <v>0</v>
      </c>
      <c r="R118" s="74">
        <v>0</v>
      </c>
      <c r="T118" s="74">
        <v>0</v>
      </c>
      <c r="U118" s="74">
        <v>0</v>
      </c>
      <c r="V118" s="77">
        <f t="shared" si="16"/>
        <v>0</v>
      </c>
      <c r="W118" s="77">
        <f t="shared" si="16"/>
        <v>0</v>
      </c>
      <c r="X118" s="77"/>
      <c r="Y118" s="74">
        <v>0</v>
      </c>
      <c r="Z118" s="74">
        <v>0</v>
      </c>
      <c r="AA118" s="74"/>
      <c r="AB118" s="74"/>
      <c r="AD118" s="74">
        <f t="shared" si="17"/>
        <v>0</v>
      </c>
      <c r="AE118" s="74">
        <f t="shared" si="17"/>
        <v>0</v>
      </c>
      <c r="AG118" s="74"/>
      <c r="AH118" s="74"/>
      <c r="AL118" s="74"/>
      <c r="AM118" s="74"/>
      <c r="AO118" s="74"/>
      <c r="AP118" s="74"/>
      <c r="AT118" s="74"/>
      <c r="AU118" s="74"/>
      <c r="AW118" s="74"/>
      <c r="AX118" s="74"/>
    </row>
    <row r="119" spans="1:50" x14ac:dyDescent="0.2">
      <c r="A119" s="49" t="s">
        <v>83</v>
      </c>
      <c r="B119" s="49" t="s">
        <v>47</v>
      </c>
      <c r="C119" s="49" t="s">
        <v>84</v>
      </c>
      <c r="D119" s="74">
        <v>0</v>
      </c>
      <c r="E119" s="74">
        <v>0</v>
      </c>
      <c r="F119" s="75">
        <f t="shared" si="14"/>
        <v>0</v>
      </c>
      <c r="G119" s="75">
        <f t="shared" si="14"/>
        <v>0</v>
      </c>
      <c r="H119" s="76"/>
      <c r="I119" s="74">
        <v>0</v>
      </c>
      <c r="J119" s="74">
        <v>0</v>
      </c>
      <c r="L119" s="74">
        <v>0</v>
      </c>
      <c r="M119" s="74">
        <v>0</v>
      </c>
      <c r="N119" s="75">
        <f t="shared" si="15"/>
        <v>0</v>
      </c>
      <c r="O119" s="75">
        <f t="shared" si="15"/>
        <v>0</v>
      </c>
      <c r="P119" s="75"/>
      <c r="Q119" s="74">
        <v>0</v>
      </c>
      <c r="R119" s="74">
        <v>0</v>
      </c>
      <c r="T119" s="74">
        <v>0</v>
      </c>
      <c r="U119" s="74">
        <v>0</v>
      </c>
      <c r="V119" s="77">
        <f t="shared" si="16"/>
        <v>0</v>
      </c>
      <c r="W119" s="77">
        <f t="shared" si="16"/>
        <v>0</v>
      </c>
      <c r="X119" s="77"/>
      <c r="Y119" s="74">
        <v>0</v>
      </c>
      <c r="Z119" s="74">
        <v>0</v>
      </c>
      <c r="AA119" s="74"/>
      <c r="AB119" s="74"/>
      <c r="AD119" s="74">
        <f t="shared" si="17"/>
        <v>0</v>
      </c>
      <c r="AE119" s="74">
        <f t="shared" si="17"/>
        <v>0</v>
      </c>
      <c r="AG119" s="74"/>
      <c r="AH119" s="74"/>
      <c r="AL119" s="74"/>
      <c r="AM119" s="74"/>
      <c r="AO119" s="74"/>
      <c r="AP119" s="74"/>
      <c r="AT119" s="74"/>
      <c r="AU119" s="74"/>
      <c r="AW119" s="74"/>
      <c r="AX119" s="74"/>
    </row>
    <row r="120" spans="1:50" x14ac:dyDescent="0.2">
      <c r="A120" s="49" t="s">
        <v>68</v>
      </c>
      <c r="B120" s="49" t="s">
        <v>47</v>
      </c>
      <c r="C120" s="49" t="s">
        <v>69</v>
      </c>
      <c r="D120" s="74">
        <v>0</v>
      </c>
      <c r="E120" s="74">
        <v>0</v>
      </c>
      <c r="F120" s="75">
        <f t="shared" si="14"/>
        <v>0</v>
      </c>
      <c r="G120" s="75">
        <f t="shared" si="14"/>
        <v>0</v>
      </c>
      <c r="H120" s="76"/>
      <c r="I120" s="74">
        <v>0</v>
      </c>
      <c r="J120" s="74">
        <v>0</v>
      </c>
      <c r="L120" s="74">
        <v>0</v>
      </c>
      <c r="M120" s="74">
        <v>0</v>
      </c>
      <c r="N120" s="75">
        <f t="shared" si="15"/>
        <v>0</v>
      </c>
      <c r="O120" s="75">
        <f t="shared" si="15"/>
        <v>0</v>
      </c>
      <c r="P120" s="75"/>
      <c r="Q120" s="74">
        <v>0</v>
      </c>
      <c r="R120" s="74">
        <v>0</v>
      </c>
      <c r="T120" s="74">
        <v>0</v>
      </c>
      <c r="U120" s="74">
        <v>0</v>
      </c>
      <c r="V120" s="77">
        <f t="shared" si="16"/>
        <v>0</v>
      </c>
      <c r="W120" s="77">
        <f t="shared" si="16"/>
        <v>0</v>
      </c>
      <c r="X120" s="77"/>
      <c r="Y120" s="74">
        <v>0</v>
      </c>
      <c r="Z120" s="74">
        <v>0</v>
      </c>
      <c r="AA120" s="74"/>
      <c r="AB120" s="74"/>
      <c r="AD120" s="74">
        <f t="shared" si="17"/>
        <v>0</v>
      </c>
      <c r="AE120" s="74">
        <f t="shared" si="17"/>
        <v>0</v>
      </c>
      <c r="AG120" s="74"/>
      <c r="AH120" s="74"/>
      <c r="AL120" s="74"/>
      <c r="AM120" s="74"/>
      <c r="AO120" s="74"/>
      <c r="AP120" s="74"/>
      <c r="AT120" s="74"/>
      <c r="AU120" s="74"/>
      <c r="AW120" s="74"/>
      <c r="AX120" s="74"/>
    </row>
    <row r="121" spans="1:50" x14ac:dyDescent="0.2">
      <c r="A121" s="49" t="s">
        <v>92</v>
      </c>
      <c r="B121" s="49" t="s">
        <v>47</v>
      </c>
      <c r="C121" s="49" t="s">
        <v>126</v>
      </c>
      <c r="D121" s="74">
        <v>0</v>
      </c>
      <c r="E121" s="74">
        <v>0</v>
      </c>
      <c r="F121" s="75">
        <f t="shared" si="14"/>
        <v>0</v>
      </c>
      <c r="G121" s="75">
        <f t="shared" si="14"/>
        <v>0</v>
      </c>
      <c r="H121" s="76"/>
      <c r="I121" s="74">
        <v>0</v>
      </c>
      <c r="J121" s="74">
        <v>0</v>
      </c>
      <c r="L121" s="74">
        <v>0</v>
      </c>
      <c r="M121" s="74">
        <v>0</v>
      </c>
      <c r="N121" s="75">
        <f t="shared" si="15"/>
        <v>0</v>
      </c>
      <c r="O121" s="75">
        <f t="shared" si="15"/>
        <v>0</v>
      </c>
      <c r="P121" s="75"/>
      <c r="Q121" s="74">
        <v>0</v>
      </c>
      <c r="R121" s="74">
        <v>0</v>
      </c>
      <c r="T121" s="74">
        <v>0</v>
      </c>
      <c r="U121" s="74">
        <v>0</v>
      </c>
      <c r="V121" s="77">
        <f t="shared" si="16"/>
        <v>0</v>
      </c>
      <c r="W121" s="77">
        <f t="shared" si="16"/>
        <v>0</v>
      </c>
      <c r="X121" s="77"/>
      <c r="Y121" s="74">
        <v>0</v>
      </c>
      <c r="Z121" s="74">
        <v>0</v>
      </c>
      <c r="AA121" s="74"/>
      <c r="AB121" s="74"/>
      <c r="AD121" s="74">
        <f t="shared" si="17"/>
        <v>0</v>
      </c>
      <c r="AE121" s="74">
        <f t="shared" si="17"/>
        <v>0</v>
      </c>
      <c r="AG121" s="74"/>
      <c r="AH121" s="74"/>
      <c r="AL121" s="74"/>
      <c r="AM121" s="74"/>
      <c r="AO121" s="74"/>
      <c r="AP121" s="74"/>
      <c r="AT121" s="74"/>
      <c r="AU121" s="74"/>
      <c r="AW121" s="74"/>
      <c r="AX121" s="74"/>
    </row>
    <row r="122" spans="1:50" x14ac:dyDescent="0.2">
      <c r="A122" s="49" t="s">
        <v>373</v>
      </c>
      <c r="B122" s="49" t="s">
        <v>47</v>
      </c>
      <c r="C122" s="49" t="s">
        <v>135</v>
      </c>
      <c r="D122" s="74">
        <v>0</v>
      </c>
      <c r="E122" s="74">
        <v>0</v>
      </c>
      <c r="F122" s="75">
        <f t="shared" si="14"/>
        <v>0</v>
      </c>
      <c r="G122" s="75">
        <f t="shared" si="14"/>
        <v>0</v>
      </c>
      <c r="H122" s="76"/>
      <c r="I122" s="74">
        <v>0</v>
      </c>
      <c r="J122" s="74">
        <v>0</v>
      </c>
      <c r="L122" s="74">
        <v>0</v>
      </c>
      <c r="M122" s="74">
        <v>0</v>
      </c>
      <c r="N122" s="75">
        <f t="shared" si="15"/>
        <v>0</v>
      </c>
      <c r="O122" s="75">
        <f t="shared" si="15"/>
        <v>0</v>
      </c>
      <c r="P122" s="75"/>
      <c r="Q122" s="74">
        <v>0</v>
      </c>
      <c r="R122" s="74">
        <v>0</v>
      </c>
      <c r="T122" s="74">
        <v>0</v>
      </c>
      <c r="U122" s="74">
        <v>0</v>
      </c>
      <c r="V122" s="77">
        <f t="shared" si="16"/>
        <v>0</v>
      </c>
      <c r="W122" s="77">
        <f t="shared" si="16"/>
        <v>0</v>
      </c>
      <c r="X122" s="77"/>
      <c r="Y122" s="74">
        <v>0</v>
      </c>
      <c r="Z122" s="74">
        <v>0</v>
      </c>
      <c r="AA122" s="74"/>
      <c r="AB122" s="74"/>
      <c r="AD122" s="74">
        <f t="shared" si="17"/>
        <v>0</v>
      </c>
      <c r="AE122" s="74">
        <f t="shared" si="17"/>
        <v>0</v>
      </c>
      <c r="AG122" s="74"/>
      <c r="AH122" s="74"/>
      <c r="AL122" s="74"/>
      <c r="AM122" s="74"/>
      <c r="AO122" s="74"/>
      <c r="AP122" s="74"/>
      <c r="AT122" s="74"/>
      <c r="AU122" s="74"/>
      <c r="AW122" s="74"/>
      <c r="AX122" s="74"/>
    </row>
    <row r="123" spans="1:50" x14ac:dyDescent="0.2">
      <c r="A123" s="49" t="s">
        <v>374</v>
      </c>
      <c r="B123" s="49" t="s">
        <v>47</v>
      </c>
      <c r="C123" s="49" t="s">
        <v>375</v>
      </c>
      <c r="D123" s="74">
        <v>0</v>
      </c>
      <c r="E123" s="74">
        <v>0</v>
      </c>
      <c r="F123" s="75">
        <f t="shared" si="14"/>
        <v>0</v>
      </c>
      <c r="G123" s="75">
        <f t="shared" si="14"/>
        <v>0</v>
      </c>
      <c r="H123" s="76"/>
      <c r="I123" s="74">
        <v>0</v>
      </c>
      <c r="J123" s="74">
        <v>0</v>
      </c>
      <c r="L123" s="74">
        <v>0</v>
      </c>
      <c r="M123" s="74">
        <v>0</v>
      </c>
      <c r="N123" s="75">
        <f t="shared" si="15"/>
        <v>0</v>
      </c>
      <c r="O123" s="75">
        <f t="shared" si="15"/>
        <v>0</v>
      </c>
      <c r="P123" s="75"/>
      <c r="Q123" s="74">
        <v>0</v>
      </c>
      <c r="R123" s="74">
        <v>0</v>
      </c>
      <c r="T123" s="74">
        <v>0</v>
      </c>
      <c r="U123" s="74">
        <v>0</v>
      </c>
      <c r="V123" s="77">
        <f t="shared" si="16"/>
        <v>0</v>
      </c>
      <c r="W123" s="77">
        <f t="shared" si="16"/>
        <v>0</v>
      </c>
      <c r="X123" s="77"/>
      <c r="Y123" s="74">
        <v>0</v>
      </c>
      <c r="Z123" s="74">
        <v>0</v>
      </c>
      <c r="AA123" s="74"/>
      <c r="AB123" s="74"/>
      <c r="AD123" s="74">
        <f t="shared" si="17"/>
        <v>0</v>
      </c>
      <c r="AE123" s="74">
        <f t="shared" si="17"/>
        <v>0</v>
      </c>
      <c r="AG123" s="74"/>
      <c r="AH123" s="74"/>
      <c r="AL123" s="74"/>
      <c r="AM123" s="74"/>
      <c r="AO123" s="74"/>
      <c r="AP123" s="74"/>
      <c r="AT123" s="74"/>
      <c r="AU123" s="74"/>
      <c r="AW123" s="74"/>
      <c r="AX123" s="74"/>
    </row>
    <row r="124" spans="1:50" x14ac:dyDescent="0.2">
      <c r="A124" s="49" t="s">
        <v>376</v>
      </c>
      <c r="B124" s="49" t="s">
        <v>47</v>
      </c>
      <c r="C124" s="49" t="s">
        <v>377</v>
      </c>
      <c r="D124" s="74">
        <v>0</v>
      </c>
      <c r="E124" s="74">
        <v>0</v>
      </c>
      <c r="F124" s="75">
        <f t="shared" si="14"/>
        <v>0</v>
      </c>
      <c r="G124" s="75">
        <f t="shared" si="14"/>
        <v>0</v>
      </c>
      <c r="H124" s="76"/>
      <c r="I124" s="74">
        <v>0</v>
      </c>
      <c r="J124" s="74">
        <v>0</v>
      </c>
      <c r="L124" s="74">
        <v>0</v>
      </c>
      <c r="M124" s="74">
        <v>0</v>
      </c>
      <c r="N124" s="75">
        <f t="shared" si="15"/>
        <v>0</v>
      </c>
      <c r="O124" s="75">
        <f t="shared" si="15"/>
        <v>0</v>
      </c>
      <c r="P124" s="75"/>
      <c r="Q124" s="74">
        <v>0</v>
      </c>
      <c r="R124" s="74">
        <v>0</v>
      </c>
      <c r="T124" s="74">
        <v>0</v>
      </c>
      <c r="U124" s="74">
        <v>0</v>
      </c>
      <c r="V124" s="77">
        <f t="shared" si="16"/>
        <v>0</v>
      </c>
      <c r="W124" s="77">
        <f t="shared" si="16"/>
        <v>0</v>
      </c>
      <c r="X124" s="77"/>
      <c r="Y124" s="74">
        <v>0</v>
      </c>
      <c r="Z124" s="74">
        <v>0</v>
      </c>
      <c r="AA124" s="74"/>
      <c r="AB124" s="74"/>
      <c r="AD124" s="74">
        <f t="shared" si="17"/>
        <v>0</v>
      </c>
      <c r="AE124" s="74">
        <f t="shared" si="17"/>
        <v>0</v>
      </c>
      <c r="AG124" s="74"/>
      <c r="AH124" s="74"/>
      <c r="AL124" s="74"/>
      <c r="AM124" s="74"/>
      <c r="AO124" s="74"/>
      <c r="AP124" s="74"/>
      <c r="AT124" s="74"/>
      <c r="AU124" s="74"/>
      <c r="AW124" s="74"/>
      <c r="AX124" s="74"/>
    </row>
    <row r="125" spans="1:50" x14ac:dyDescent="0.2">
      <c r="A125" s="49" t="s">
        <v>48</v>
      </c>
      <c r="B125" s="49" t="s">
        <v>47</v>
      </c>
      <c r="C125" s="49" t="s">
        <v>49</v>
      </c>
      <c r="D125" s="74">
        <v>0</v>
      </c>
      <c r="E125" s="74">
        <v>0</v>
      </c>
      <c r="F125" s="75">
        <f t="shared" si="14"/>
        <v>0</v>
      </c>
      <c r="G125" s="75">
        <f t="shared" si="14"/>
        <v>0</v>
      </c>
      <c r="H125" s="76"/>
      <c r="I125" s="74">
        <v>0</v>
      </c>
      <c r="J125" s="74">
        <v>0</v>
      </c>
      <c r="L125" s="74">
        <v>0</v>
      </c>
      <c r="M125" s="74">
        <v>0</v>
      </c>
      <c r="N125" s="75">
        <f t="shared" si="15"/>
        <v>0</v>
      </c>
      <c r="O125" s="75">
        <f t="shared" si="15"/>
        <v>0</v>
      </c>
      <c r="P125" s="75"/>
      <c r="Q125" s="74">
        <v>0</v>
      </c>
      <c r="R125" s="74">
        <v>0</v>
      </c>
      <c r="T125" s="74">
        <v>0</v>
      </c>
      <c r="U125" s="74">
        <v>0</v>
      </c>
      <c r="V125" s="77">
        <f t="shared" si="16"/>
        <v>0</v>
      </c>
      <c r="W125" s="77">
        <f t="shared" si="16"/>
        <v>0</v>
      </c>
      <c r="X125" s="77"/>
      <c r="Y125" s="74">
        <v>0</v>
      </c>
      <c r="Z125" s="74">
        <v>0</v>
      </c>
      <c r="AA125" s="74"/>
      <c r="AB125" s="74"/>
      <c r="AD125" s="74">
        <f t="shared" si="17"/>
        <v>0</v>
      </c>
      <c r="AE125" s="74">
        <f t="shared" si="17"/>
        <v>0</v>
      </c>
      <c r="AG125" s="74"/>
      <c r="AH125" s="74"/>
      <c r="AL125" s="74"/>
      <c r="AM125" s="74"/>
      <c r="AO125" s="74"/>
      <c r="AP125" s="74"/>
      <c r="AT125" s="74"/>
      <c r="AU125" s="74"/>
      <c r="AW125" s="74"/>
      <c r="AX125" s="74"/>
    </row>
    <row r="126" spans="1:50" x14ac:dyDescent="0.2">
      <c r="A126" s="49" t="s">
        <v>380</v>
      </c>
      <c r="B126" s="49" t="s">
        <v>47</v>
      </c>
      <c r="C126" s="49" t="s">
        <v>137</v>
      </c>
      <c r="D126" s="74">
        <v>0</v>
      </c>
      <c r="E126" s="74">
        <v>0</v>
      </c>
      <c r="F126" s="75">
        <f t="shared" si="14"/>
        <v>0</v>
      </c>
      <c r="G126" s="75">
        <f t="shared" si="14"/>
        <v>0</v>
      </c>
      <c r="H126" s="76"/>
      <c r="I126" s="74">
        <v>0</v>
      </c>
      <c r="J126" s="74">
        <v>0</v>
      </c>
      <c r="L126" s="74">
        <v>0</v>
      </c>
      <c r="M126" s="74">
        <v>0</v>
      </c>
      <c r="N126" s="75">
        <f t="shared" si="15"/>
        <v>0</v>
      </c>
      <c r="O126" s="75">
        <f t="shared" si="15"/>
        <v>0</v>
      </c>
      <c r="P126" s="75"/>
      <c r="Q126" s="74">
        <v>0</v>
      </c>
      <c r="R126" s="74">
        <v>0</v>
      </c>
      <c r="T126" s="74">
        <v>942.44125523809521</v>
      </c>
      <c r="U126" s="74">
        <v>682.10382476190466</v>
      </c>
      <c r="V126" s="77">
        <f t="shared" si="16"/>
        <v>1.6761640401605422E-3</v>
      </c>
      <c r="W126" s="77">
        <f t="shared" si="16"/>
        <v>1.2131450065108076E-3</v>
      </c>
      <c r="X126" s="77"/>
      <c r="Y126" s="74">
        <v>222991.0582719935</v>
      </c>
      <c r="Z126" s="74">
        <v>161392.60976707216</v>
      </c>
      <c r="AA126" s="74"/>
      <c r="AB126" s="74"/>
      <c r="AD126" s="74">
        <f t="shared" si="17"/>
        <v>222.9910582719935</v>
      </c>
      <c r="AE126" s="74">
        <f t="shared" si="17"/>
        <v>161.39260976707217</v>
      </c>
      <c r="AG126" s="74"/>
      <c r="AH126" s="74"/>
      <c r="AL126" s="74"/>
      <c r="AM126" s="74"/>
      <c r="AO126" s="74"/>
      <c r="AP126" s="74"/>
      <c r="AT126" s="74"/>
      <c r="AU126" s="74"/>
      <c r="AW126" s="74"/>
      <c r="AX126" s="74"/>
    </row>
    <row r="127" spans="1:50" x14ac:dyDescent="0.2">
      <c r="A127" s="49" t="s">
        <v>123</v>
      </c>
      <c r="B127" s="49" t="s">
        <v>47</v>
      </c>
      <c r="C127" s="49" t="s">
        <v>124</v>
      </c>
      <c r="D127" s="74">
        <v>0</v>
      </c>
      <c r="E127" s="74">
        <v>0</v>
      </c>
      <c r="F127" s="75">
        <f t="shared" si="14"/>
        <v>0</v>
      </c>
      <c r="G127" s="75">
        <f t="shared" si="14"/>
        <v>0</v>
      </c>
      <c r="H127" s="76"/>
      <c r="I127" s="74">
        <v>0</v>
      </c>
      <c r="J127" s="74">
        <v>0</v>
      </c>
      <c r="L127" s="74">
        <v>0</v>
      </c>
      <c r="M127" s="74">
        <v>0</v>
      </c>
      <c r="N127" s="75">
        <f t="shared" si="15"/>
        <v>0</v>
      </c>
      <c r="O127" s="75">
        <f t="shared" si="15"/>
        <v>0</v>
      </c>
      <c r="P127" s="75"/>
      <c r="Q127" s="74">
        <v>0</v>
      </c>
      <c r="R127" s="74">
        <v>0</v>
      </c>
      <c r="T127" s="74">
        <v>0</v>
      </c>
      <c r="U127" s="74">
        <v>0</v>
      </c>
      <c r="V127" s="77">
        <f t="shared" si="16"/>
        <v>0</v>
      </c>
      <c r="W127" s="77">
        <f t="shared" si="16"/>
        <v>0</v>
      </c>
      <c r="X127" s="77"/>
      <c r="Y127" s="74">
        <v>0</v>
      </c>
      <c r="Z127" s="74">
        <v>0</v>
      </c>
      <c r="AA127" s="74"/>
      <c r="AB127" s="74"/>
      <c r="AD127" s="74">
        <f t="shared" si="17"/>
        <v>0</v>
      </c>
      <c r="AE127" s="74">
        <f t="shared" si="17"/>
        <v>0</v>
      </c>
      <c r="AG127" s="74"/>
      <c r="AH127" s="74"/>
      <c r="AL127" s="74"/>
      <c r="AM127" s="74"/>
      <c r="AO127" s="74"/>
      <c r="AP127" s="74"/>
      <c r="AT127" s="74"/>
      <c r="AU127" s="74"/>
      <c r="AW127" s="74"/>
      <c r="AX127" s="74"/>
    </row>
    <row r="128" spans="1:50" x14ac:dyDescent="0.2">
      <c r="A128" s="49" t="s">
        <v>383</v>
      </c>
      <c r="B128" s="49" t="s">
        <v>72</v>
      </c>
      <c r="C128" s="49" t="s">
        <v>133</v>
      </c>
      <c r="D128" s="74">
        <v>0</v>
      </c>
      <c r="E128" s="74">
        <v>0</v>
      </c>
      <c r="F128" s="75">
        <f t="shared" si="14"/>
        <v>0</v>
      </c>
      <c r="G128" s="75">
        <f t="shared" si="14"/>
        <v>0</v>
      </c>
      <c r="H128" s="76"/>
      <c r="I128" s="74">
        <v>0</v>
      </c>
      <c r="J128" s="74">
        <v>0</v>
      </c>
      <c r="L128" s="74">
        <v>0</v>
      </c>
      <c r="M128" s="74">
        <v>0</v>
      </c>
      <c r="N128" s="75">
        <f t="shared" si="15"/>
        <v>0</v>
      </c>
      <c r="O128" s="75">
        <f t="shared" si="15"/>
        <v>0</v>
      </c>
      <c r="P128" s="75"/>
      <c r="Q128" s="74">
        <v>0</v>
      </c>
      <c r="R128" s="74">
        <v>0</v>
      </c>
      <c r="T128" s="74">
        <v>113.03908497089428</v>
      </c>
      <c r="U128" s="74">
        <v>1.0679250291057074</v>
      </c>
      <c r="V128" s="77">
        <f t="shared" si="16"/>
        <v>2.0104388290281011E-4</v>
      </c>
      <c r="W128" s="77">
        <f t="shared" si="16"/>
        <v>1.8993412283529155E-6</v>
      </c>
      <c r="X128" s="77"/>
      <c r="Y128" s="74">
        <v>26746.18183749753</v>
      </c>
      <c r="Z128" s="74">
        <v>252.68177838338462</v>
      </c>
      <c r="AA128" s="74"/>
      <c r="AB128" s="74"/>
      <c r="AD128" s="74">
        <f t="shared" si="17"/>
        <v>26.746181837497531</v>
      </c>
      <c r="AE128" s="74">
        <f t="shared" si="17"/>
        <v>0.25268177838338463</v>
      </c>
      <c r="AG128" s="74"/>
      <c r="AH128" s="74"/>
      <c r="AL128" s="74"/>
      <c r="AM128" s="74"/>
      <c r="AO128" s="74"/>
      <c r="AP128" s="74"/>
      <c r="AT128" s="74"/>
      <c r="AU128" s="74"/>
      <c r="AW128" s="74"/>
      <c r="AX128" s="74"/>
    </row>
    <row r="129" spans="1:50" x14ac:dyDescent="0.2">
      <c r="A129" s="49" t="s">
        <v>385</v>
      </c>
      <c r="B129" s="49" t="s">
        <v>72</v>
      </c>
      <c r="C129" s="49" t="s">
        <v>386</v>
      </c>
      <c r="D129" s="74">
        <v>0</v>
      </c>
      <c r="E129" s="74">
        <v>0</v>
      </c>
      <c r="F129" s="75">
        <f t="shared" si="14"/>
        <v>0</v>
      </c>
      <c r="G129" s="75">
        <f t="shared" si="14"/>
        <v>0</v>
      </c>
      <c r="H129" s="76"/>
      <c r="I129" s="74">
        <v>0</v>
      </c>
      <c r="J129" s="74">
        <v>0</v>
      </c>
      <c r="L129" s="74">
        <v>0</v>
      </c>
      <c r="M129" s="74">
        <v>0</v>
      </c>
      <c r="N129" s="75">
        <f t="shared" si="15"/>
        <v>0</v>
      </c>
      <c r="O129" s="75">
        <f t="shared" si="15"/>
        <v>0</v>
      </c>
      <c r="P129" s="75"/>
      <c r="Q129" s="74">
        <v>0</v>
      </c>
      <c r="R129" s="74">
        <v>0</v>
      </c>
      <c r="T129" s="74">
        <v>0</v>
      </c>
      <c r="U129" s="74">
        <v>0</v>
      </c>
      <c r="V129" s="77">
        <f t="shared" si="16"/>
        <v>0</v>
      </c>
      <c r="W129" s="77">
        <f t="shared" si="16"/>
        <v>0</v>
      </c>
      <c r="X129" s="77"/>
      <c r="Y129" s="74">
        <v>0</v>
      </c>
      <c r="Z129" s="74">
        <v>0</v>
      </c>
      <c r="AA129" s="74"/>
      <c r="AB129" s="74"/>
      <c r="AD129" s="74">
        <f t="shared" si="17"/>
        <v>0</v>
      </c>
      <c r="AE129" s="74">
        <f t="shared" si="17"/>
        <v>0</v>
      </c>
      <c r="AG129" s="74"/>
      <c r="AH129" s="74"/>
      <c r="AL129" s="74"/>
      <c r="AM129" s="74"/>
      <c r="AO129" s="74"/>
      <c r="AP129" s="74"/>
      <c r="AT129" s="74"/>
      <c r="AU129" s="74"/>
      <c r="AW129" s="74"/>
      <c r="AX129" s="74"/>
    </row>
    <row r="130" spans="1:50" x14ac:dyDescent="0.2">
      <c r="A130" s="49" t="s">
        <v>390</v>
      </c>
      <c r="B130" s="49" t="s">
        <v>391</v>
      </c>
      <c r="C130" s="49" t="s">
        <v>143</v>
      </c>
      <c r="D130" s="74">
        <v>0</v>
      </c>
      <c r="E130" s="74">
        <v>0</v>
      </c>
      <c r="F130" s="75">
        <f t="shared" si="14"/>
        <v>0</v>
      </c>
      <c r="G130" s="75">
        <f t="shared" si="14"/>
        <v>0</v>
      </c>
      <c r="H130" s="76"/>
      <c r="I130" s="74">
        <v>0</v>
      </c>
      <c r="J130" s="74">
        <v>0</v>
      </c>
      <c r="L130" s="74">
        <v>0</v>
      </c>
      <c r="M130" s="74">
        <v>0</v>
      </c>
      <c r="N130" s="75">
        <f t="shared" si="15"/>
        <v>0</v>
      </c>
      <c r="O130" s="75">
        <f t="shared" si="15"/>
        <v>0</v>
      </c>
      <c r="P130" s="75"/>
      <c r="Q130" s="74">
        <v>0</v>
      </c>
      <c r="R130" s="74">
        <v>0</v>
      </c>
      <c r="T130" s="74">
        <v>0</v>
      </c>
      <c r="U130" s="74">
        <v>0</v>
      </c>
      <c r="V130" s="77">
        <f t="shared" si="16"/>
        <v>0</v>
      </c>
      <c r="W130" s="77">
        <f t="shared" si="16"/>
        <v>0</v>
      </c>
      <c r="X130" s="77"/>
      <c r="Y130" s="74">
        <v>0</v>
      </c>
      <c r="Z130" s="74">
        <v>0</v>
      </c>
      <c r="AA130" s="74"/>
      <c r="AB130" s="74"/>
      <c r="AD130" s="74">
        <f t="shared" si="17"/>
        <v>0</v>
      </c>
      <c r="AE130" s="74">
        <f t="shared" si="17"/>
        <v>0</v>
      </c>
      <c r="AG130" s="74"/>
      <c r="AH130" s="74"/>
      <c r="AL130" s="74"/>
      <c r="AM130" s="74"/>
      <c r="AO130" s="74"/>
      <c r="AP130" s="74"/>
      <c r="AT130" s="74"/>
      <c r="AU130" s="74"/>
      <c r="AW130" s="74"/>
      <c r="AX130" s="74"/>
    </row>
    <row r="131" spans="1:50" x14ac:dyDescent="0.2">
      <c r="A131" s="49" t="s">
        <v>394</v>
      </c>
      <c r="B131" s="49" t="s">
        <v>391</v>
      </c>
      <c r="C131" s="49" t="s">
        <v>144</v>
      </c>
      <c r="D131" s="74">
        <v>0</v>
      </c>
      <c r="E131" s="74">
        <v>0</v>
      </c>
      <c r="F131" s="75">
        <f t="shared" ref="F131:G151" si="18">+D131/$E$153</f>
        <v>0</v>
      </c>
      <c r="G131" s="75">
        <f t="shared" si="18"/>
        <v>0</v>
      </c>
      <c r="H131" s="76"/>
      <c r="I131" s="74">
        <v>0</v>
      </c>
      <c r="J131" s="74">
        <v>0</v>
      </c>
      <c r="L131" s="74">
        <v>0</v>
      </c>
      <c r="M131" s="74">
        <v>0</v>
      </c>
      <c r="N131" s="75">
        <f t="shared" ref="N131:O151" si="19">+L131/$M$153</f>
        <v>0</v>
      </c>
      <c r="O131" s="75">
        <f t="shared" si="19"/>
        <v>0</v>
      </c>
      <c r="P131" s="75"/>
      <c r="Q131" s="74">
        <v>0</v>
      </c>
      <c r="R131" s="74">
        <v>0</v>
      </c>
      <c r="T131" s="74">
        <v>0</v>
      </c>
      <c r="U131" s="74">
        <v>0</v>
      </c>
      <c r="V131" s="77">
        <f t="shared" ref="V131:W151" si="20">T131/$U$153</f>
        <v>0</v>
      </c>
      <c r="W131" s="77">
        <f t="shared" si="20"/>
        <v>0</v>
      </c>
      <c r="X131" s="77"/>
      <c r="Y131" s="74">
        <v>0</v>
      </c>
      <c r="Z131" s="74">
        <v>0</v>
      </c>
      <c r="AA131" s="74"/>
      <c r="AB131" s="74"/>
      <c r="AD131" s="74">
        <f t="shared" ref="AD131:AE149" si="21">+I131+Q131+((Y131+AA131)/1000)</f>
        <v>0</v>
      </c>
      <c r="AE131" s="74">
        <f t="shared" si="21"/>
        <v>0</v>
      </c>
      <c r="AG131" s="74"/>
      <c r="AH131" s="74"/>
      <c r="AL131" s="74"/>
      <c r="AM131" s="74"/>
      <c r="AO131" s="74"/>
      <c r="AP131" s="74"/>
      <c r="AT131" s="74"/>
      <c r="AU131" s="74"/>
      <c r="AW131" s="74"/>
      <c r="AX131" s="74"/>
    </row>
    <row r="132" spans="1:50" x14ac:dyDescent="0.2">
      <c r="A132" s="49" t="s">
        <v>369</v>
      </c>
      <c r="B132" s="49" t="s">
        <v>47</v>
      </c>
      <c r="C132" s="49" t="s">
        <v>127</v>
      </c>
      <c r="D132" s="74">
        <v>0</v>
      </c>
      <c r="E132" s="74">
        <v>0</v>
      </c>
      <c r="F132" s="75">
        <f t="shared" si="18"/>
        <v>0</v>
      </c>
      <c r="G132" s="75">
        <f t="shared" si="18"/>
        <v>0</v>
      </c>
      <c r="H132" s="76"/>
      <c r="I132" s="74">
        <v>0</v>
      </c>
      <c r="J132" s="74">
        <v>0</v>
      </c>
      <c r="L132" s="74">
        <v>14444</v>
      </c>
      <c r="M132" s="74">
        <v>0</v>
      </c>
      <c r="N132" s="75">
        <f t="shared" si="19"/>
        <v>0.12819397726163323</v>
      </c>
      <c r="O132" s="75">
        <f t="shared" si="19"/>
        <v>0</v>
      </c>
      <c r="P132" s="75"/>
      <c r="Q132" s="74">
        <v>14464.382842384601</v>
      </c>
      <c r="R132" s="74">
        <v>0</v>
      </c>
      <c r="T132" s="74">
        <v>180461.05014582392</v>
      </c>
      <c r="U132" s="74">
        <v>10287.101104175175</v>
      </c>
      <c r="V132" s="77">
        <f t="shared" si="20"/>
        <v>0.32095615638941899</v>
      </c>
      <c r="W132" s="77">
        <f t="shared" si="20"/>
        <v>1.8295961528082785E-2</v>
      </c>
      <c r="X132" s="77"/>
      <c r="Y132" s="74">
        <v>42698895.369055301</v>
      </c>
      <c r="Z132" s="74">
        <v>2434031.35104849</v>
      </c>
      <c r="AA132" s="74"/>
      <c r="AB132" s="74"/>
      <c r="AD132" s="74">
        <f t="shared" si="21"/>
        <v>57163.278211439901</v>
      </c>
      <c r="AE132" s="74">
        <f t="shared" si="21"/>
        <v>2434.0313510484903</v>
      </c>
      <c r="AG132" s="74"/>
      <c r="AH132" s="74"/>
      <c r="AL132" s="74"/>
      <c r="AM132" s="74"/>
      <c r="AO132" s="74"/>
      <c r="AP132" s="74"/>
      <c r="AT132" s="74"/>
      <c r="AU132" s="74"/>
      <c r="AW132" s="74"/>
      <c r="AX132" s="74"/>
    </row>
    <row r="133" spans="1:50" x14ac:dyDescent="0.2">
      <c r="A133" s="49" t="s">
        <v>370</v>
      </c>
      <c r="B133" s="49" t="s">
        <v>47</v>
      </c>
      <c r="C133" s="49" t="s">
        <v>145</v>
      </c>
      <c r="D133" s="74">
        <v>0</v>
      </c>
      <c r="E133" s="74">
        <v>0</v>
      </c>
      <c r="F133" s="75">
        <f t="shared" si="18"/>
        <v>0</v>
      </c>
      <c r="G133" s="75">
        <f t="shared" si="18"/>
        <v>0</v>
      </c>
      <c r="H133" s="76"/>
      <c r="I133" s="74">
        <v>0</v>
      </c>
      <c r="J133" s="74">
        <v>0</v>
      </c>
      <c r="L133" s="74">
        <v>0</v>
      </c>
      <c r="M133" s="74">
        <v>0</v>
      </c>
      <c r="N133" s="75">
        <f t="shared" si="19"/>
        <v>0</v>
      </c>
      <c r="O133" s="75">
        <f t="shared" si="19"/>
        <v>0</v>
      </c>
      <c r="P133" s="75"/>
      <c r="Q133" s="74">
        <v>0</v>
      </c>
      <c r="R133" s="74">
        <v>0</v>
      </c>
      <c r="T133" s="74">
        <v>0</v>
      </c>
      <c r="U133" s="74">
        <v>0</v>
      </c>
      <c r="V133" s="77">
        <f t="shared" si="20"/>
        <v>0</v>
      </c>
      <c r="W133" s="77">
        <f t="shared" si="20"/>
        <v>0</v>
      </c>
      <c r="X133" s="77"/>
      <c r="Y133" s="74">
        <v>0</v>
      </c>
      <c r="Z133" s="74">
        <v>0</v>
      </c>
      <c r="AA133" s="74"/>
      <c r="AB133" s="74"/>
      <c r="AD133" s="74">
        <f t="shared" si="21"/>
        <v>0</v>
      </c>
      <c r="AE133" s="74">
        <f t="shared" si="21"/>
        <v>0</v>
      </c>
      <c r="AG133" s="74"/>
      <c r="AH133" s="74"/>
      <c r="AL133" s="74"/>
      <c r="AM133" s="74"/>
      <c r="AO133" s="74"/>
      <c r="AP133" s="74"/>
      <c r="AT133" s="74"/>
      <c r="AU133" s="74"/>
      <c r="AW133" s="74"/>
      <c r="AX133" s="74"/>
    </row>
    <row r="134" spans="1:50" x14ac:dyDescent="0.2">
      <c r="A134" s="49" t="s">
        <v>378</v>
      </c>
      <c r="B134" s="49" t="s">
        <v>47</v>
      </c>
      <c r="C134" s="49" t="s">
        <v>128</v>
      </c>
      <c r="D134" s="74">
        <v>0</v>
      </c>
      <c r="E134" s="74">
        <v>0</v>
      </c>
      <c r="F134" s="75">
        <f t="shared" si="18"/>
        <v>0</v>
      </c>
      <c r="G134" s="75">
        <f t="shared" si="18"/>
        <v>0</v>
      </c>
      <c r="H134" s="76"/>
      <c r="I134" s="74">
        <v>0</v>
      </c>
      <c r="J134" s="74">
        <v>0</v>
      </c>
      <c r="L134" s="74">
        <v>0</v>
      </c>
      <c r="M134" s="74">
        <v>0</v>
      </c>
      <c r="N134" s="75">
        <f t="shared" si="19"/>
        <v>0</v>
      </c>
      <c r="O134" s="75">
        <f t="shared" si="19"/>
        <v>0</v>
      </c>
      <c r="P134" s="75"/>
      <c r="Q134" s="74">
        <v>0</v>
      </c>
      <c r="R134" s="74">
        <v>0</v>
      </c>
      <c r="T134" s="74">
        <v>0</v>
      </c>
      <c r="U134" s="74">
        <v>0</v>
      </c>
      <c r="V134" s="77">
        <f t="shared" si="20"/>
        <v>0</v>
      </c>
      <c r="W134" s="77">
        <f t="shared" si="20"/>
        <v>0</v>
      </c>
      <c r="X134" s="77"/>
      <c r="Y134" s="74">
        <v>0</v>
      </c>
      <c r="Z134" s="74">
        <v>0</v>
      </c>
      <c r="AA134" s="74"/>
      <c r="AB134" s="74"/>
      <c r="AD134" s="74">
        <f t="shared" si="21"/>
        <v>0</v>
      </c>
      <c r="AE134" s="74">
        <f t="shared" si="21"/>
        <v>0</v>
      </c>
      <c r="AG134" s="74"/>
      <c r="AH134" s="74"/>
      <c r="AL134" s="74"/>
      <c r="AM134" s="74"/>
      <c r="AO134" s="74"/>
      <c r="AP134" s="74"/>
      <c r="AT134" s="74"/>
      <c r="AU134" s="74"/>
      <c r="AW134" s="74"/>
      <c r="AX134" s="74"/>
    </row>
    <row r="135" spans="1:50" x14ac:dyDescent="0.2">
      <c r="A135" s="49" t="s">
        <v>381</v>
      </c>
      <c r="B135" s="49" t="s">
        <v>47</v>
      </c>
      <c r="C135" s="49" t="s">
        <v>382</v>
      </c>
      <c r="D135" s="74">
        <v>0</v>
      </c>
      <c r="E135" s="74">
        <v>0</v>
      </c>
      <c r="F135" s="75">
        <f t="shared" si="18"/>
        <v>0</v>
      </c>
      <c r="G135" s="75">
        <f t="shared" si="18"/>
        <v>0</v>
      </c>
      <c r="H135" s="76"/>
      <c r="I135" s="74">
        <v>0</v>
      </c>
      <c r="J135" s="74">
        <v>0</v>
      </c>
      <c r="L135" s="74">
        <v>0</v>
      </c>
      <c r="M135" s="74">
        <v>0</v>
      </c>
      <c r="N135" s="75">
        <f t="shared" si="19"/>
        <v>0</v>
      </c>
      <c r="O135" s="75">
        <f t="shared" si="19"/>
        <v>0</v>
      </c>
      <c r="P135" s="75"/>
      <c r="Q135" s="74">
        <v>0</v>
      </c>
      <c r="R135" s="74">
        <v>0</v>
      </c>
      <c r="T135" s="74">
        <v>0</v>
      </c>
      <c r="U135" s="74">
        <v>0</v>
      </c>
      <c r="V135" s="77">
        <f t="shared" si="20"/>
        <v>0</v>
      </c>
      <c r="W135" s="77">
        <f t="shared" si="20"/>
        <v>0</v>
      </c>
      <c r="X135" s="77"/>
      <c r="Y135" s="74">
        <v>0</v>
      </c>
      <c r="Z135" s="74">
        <v>0</v>
      </c>
      <c r="AA135" s="74"/>
      <c r="AB135" s="74"/>
      <c r="AD135" s="74">
        <f t="shared" si="21"/>
        <v>0</v>
      </c>
      <c r="AE135" s="74">
        <f t="shared" si="21"/>
        <v>0</v>
      </c>
      <c r="AG135" s="74"/>
      <c r="AH135" s="74"/>
      <c r="AL135" s="74"/>
      <c r="AM135" s="74"/>
      <c r="AO135" s="74"/>
      <c r="AP135" s="74"/>
      <c r="AT135" s="74"/>
      <c r="AU135" s="74"/>
      <c r="AW135" s="74"/>
      <c r="AX135" s="74"/>
    </row>
    <row r="136" spans="1:50" x14ac:dyDescent="0.2">
      <c r="A136" s="49" t="s">
        <v>421</v>
      </c>
      <c r="B136" s="49" t="s">
        <v>47</v>
      </c>
      <c r="C136" s="49" t="s">
        <v>308</v>
      </c>
      <c r="D136" s="74">
        <v>0</v>
      </c>
      <c r="E136" s="74">
        <v>0</v>
      </c>
      <c r="F136" s="75">
        <f t="shared" si="18"/>
        <v>0</v>
      </c>
      <c r="G136" s="75">
        <f t="shared" si="18"/>
        <v>0</v>
      </c>
      <c r="H136" s="76"/>
      <c r="I136" s="74">
        <v>0</v>
      </c>
      <c r="J136" s="74">
        <v>0</v>
      </c>
      <c r="L136" s="74">
        <v>0</v>
      </c>
      <c r="M136" s="74">
        <v>0</v>
      </c>
      <c r="N136" s="75">
        <f t="shared" si="19"/>
        <v>0</v>
      </c>
      <c r="O136" s="75">
        <f t="shared" si="19"/>
        <v>0</v>
      </c>
      <c r="P136" s="75"/>
      <c r="Q136" s="74">
        <v>0</v>
      </c>
      <c r="R136" s="74">
        <v>0</v>
      </c>
      <c r="T136" s="74">
        <v>0</v>
      </c>
      <c r="U136" s="74">
        <v>0</v>
      </c>
      <c r="V136" s="77">
        <f t="shared" si="20"/>
        <v>0</v>
      </c>
      <c r="W136" s="77">
        <f t="shared" si="20"/>
        <v>0</v>
      </c>
      <c r="X136" s="77"/>
      <c r="Y136" s="74">
        <v>0</v>
      </c>
      <c r="Z136" s="74">
        <v>0</v>
      </c>
      <c r="AA136" s="74"/>
      <c r="AB136" s="74"/>
      <c r="AD136" s="74">
        <f t="shared" si="21"/>
        <v>0</v>
      </c>
      <c r="AE136" s="74">
        <f t="shared" si="21"/>
        <v>0</v>
      </c>
      <c r="AG136" s="74"/>
      <c r="AH136" s="74"/>
      <c r="AL136" s="74"/>
      <c r="AM136" s="74"/>
      <c r="AO136" s="74"/>
      <c r="AP136" s="74"/>
      <c r="AT136" s="74"/>
      <c r="AU136" s="74"/>
      <c r="AW136" s="74"/>
      <c r="AX136" s="74"/>
    </row>
    <row r="137" spans="1:50" x14ac:dyDescent="0.2">
      <c r="A137" s="49" t="s">
        <v>422</v>
      </c>
      <c r="B137" s="49" t="s">
        <v>47</v>
      </c>
      <c r="C137" s="49" t="s">
        <v>310</v>
      </c>
      <c r="D137" s="74">
        <v>0</v>
      </c>
      <c r="E137" s="74">
        <v>0</v>
      </c>
      <c r="F137" s="75">
        <f t="shared" si="18"/>
        <v>0</v>
      </c>
      <c r="G137" s="75">
        <f t="shared" si="18"/>
        <v>0</v>
      </c>
      <c r="H137" s="76"/>
      <c r="I137" s="74">
        <v>0</v>
      </c>
      <c r="J137" s="74">
        <v>0</v>
      </c>
      <c r="L137" s="74">
        <v>0</v>
      </c>
      <c r="M137" s="74">
        <v>0</v>
      </c>
      <c r="N137" s="75">
        <f t="shared" si="19"/>
        <v>0</v>
      </c>
      <c r="O137" s="75">
        <f t="shared" si="19"/>
        <v>0</v>
      </c>
      <c r="P137" s="75"/>
      <c r="Q137" s="74">
        <v>0</v>
      </c>
      <c r="R137" s="74">
        <v>0</v>
      </c>
      <c r="T137" s="74">
        <v>0</v>
      </c>
      <c r="U137" s="74">
        <v>0</v>
      </c>
      <c r="V137" s="77">
        <f t="shared" si="20"/>
        <v>0</v>
      </c>
      <c r="W137" s="77">
        <f t="shared" si="20"/>
        <v>0</v>
      </c>
      <c r="X137" s="77"/>
      <c r="Y137" s="74">
        <v>0</v>
      </c>
      <c r="Z137" s="74">
        <v>0</v>
      </c>
      <c r="AA137" s="74"/>
      <c r="AB137" s="74"/>
      <c r="AD137" s="74">
        <f t="shared" si="21"/>
        <v>0</v>
      </c>
      <c r="AE137" s="74">
        <f t="shared" si="21"/>
        <v>0</v>
      </c>
      <c r="AG137" s="74"/>
      <c r="AH137" s="74"/>
      <c r="AL137" s="74"/>
      <c r="AM137" s="74"/>
      <c r="AO137" s="74"/>
      <c r="AP137" s="74"/>
      <c r="AT137" s="74"/>
      <c r="AU137" s="74"/>
      <c r="AW137" s="74"/>
      <c r="AX137" s="74"/>
    </row>
    <row r="138" spans="1:50" x14ac:dyDescent="0.2">
      <c r="A138" s="49" t="s">
        <v>379</v>
      </c>
      <c r="B138" s="49" t="s">
        <v>47</v>
      </c>
      <c r="C138" s="49" t="s">
        <v>139</v>
      </c>
      <c r="D138" s="74">
        <v>0</v>
      </c>
      <c r="E138" s="74">
        <v>0</v>
      </c>
      <c r="F138" s="75">
        <f t="shared" si="18"/>
        <v>0</v>
      </c>
      <c r="G138" s="75">
        <f t="shared" si="18"/>
        <v>0</v>
      </c>
      <c r="H138" s="76"/>
      <c r="I138" s="74">
        <v>0</v>
      </c>
      <c r="J138" s="74">
        <v>0</v>
      </c>
      <c r="L138" s="74">
        <v>0</v>
      </c>
      <c r="M138" s="74">
        <v>0</v>
      </c>
      <c r="N138" s="75">
        <f t="shared" si="19"/>
        <v>0</v>
      </c>
      <c r="O138" s="75">
        <f t="shared" si="19"/>
        <v>0</v>
      </c>
      <c r="P138" s="75"/>
      <c r="Q138" s="74">
        <v>0</v>
      </c>
      <c r="R138" s="74">
        <v>0</v>
      </c>
      <c r="T138" s="74">
        <v>0</v>
      </c>
      <c r="U138" s="74">
        <v>0</v>
      </c>
      <c r="V138" s="77">
        <f t="shared" si="20"/>
        <v>0</v>
      </c>
      <c r="W138" s="77">
        <f t="shared" si="20"/>
        <v>0</v>
      </c>
      <c r="X138" s="77"/>
      <c r="Y138" s="74">
        <v>0</v>
      </c>
      <c r="Z138" s="74">
        <v>0</v>
      </c>
      <c r="AA138" s="74"/>
      <c r="AB138" s="74"/>
      <c r="AD138" s="74">
        <f t="shared" si="21"/>
        <v>0</v>
      </c>
      <c r="AE138" s="74">
        <f t="shared" si="21"/>
        <v>0</v>
      </c>
      <c r="AG138" s="74"/>
      <c r="AH138" s="74"/>
      <c r="AL138" s="74"/>
      <c r="AM138" s="74"/>
      <c r="AO138" s="74"/>
      <c r="AP138" s="74"/>
      <c r="AT138" s="74"/>
      <c r="AU138" s="74"/>
      <c r="AW138" s="74"/>
      <c r="AX138" s="74"/>
    </row>
    <row r="139" spans="1:50" x14ac:dyDescent="0.2">
      <c r="A139" s="49" t="s">
        <v>365</v>
      </c>
      <c r="B139" s="49" t="s">
        <v>364</v>
      </c>
      <c r="C139" s="49" t="s">
        <v>138</v>
      </c>
      <c r="D139" s="74">
        <v>33121.684522567266</v>
      </c>
      <c r="E139" s="74">
        <v>795.85622234744119</v>
      </c>
      <c r="F139" s="75">
        <f t="shared" si="18"/>
        <v>0.17428358588602896</v>
      </c>
      <c r="G139" s="75">
        <f t="shared" si="18"/>
        <v>4.1877301314767129E-3</v>
      </c>
      <c r="H139" s="76"/>
      <c r="I139" s="74">
        <v>25933.92043059877</v>
      </c>
      <c r="J139" s="74">
        <v>623.14680675412933</v>
      </c>
      <c r="L139" s="74">
        <v>12797</v>
      </c>
      <c r="M139" s="74">
        <v>342</v>
      </c>
      <c r="N139" s="75">
        <f t="shared" si="19"/>
        <v>0.11357645576136252</v>
      </c>
      <c r="O139" s="75">
        <f t="shared" si="19"/>
        <v>3.0353323333895434E-3</v>
      </c>
      <c r="P139" s="75"/>
      <c r="Q139" s="74">
        <v>12815.058656466055</v>
      </c>
      <c r="R139" s="74">
        <v>342.48261784100896</v>
      </c>
      <c r="T139" s="74">
        <v>32123.796991200012</v>
      </c>
      <c r="U139" s="74">
        <v>745.60196880000035</v>
      </c>
      <c r="V139" s="77">
        <f t="shared" si="20"/>
        <v>5.7133272817586622E-2</v>
      </c>
      <c r="W139" s="77">
        <f t="shared" si="20"/>
        <v>1.3260786297600376E-3</v>
      </c>
      <c r="X139" s="77"/>
      <c r="Y139" s="74">
        <v>7600812.7264894135</v>
      </c>
      <c r="Z139" s="74">
        <v>176416.9078425901</v>
      </c>
      <c r="AA139" s="74">
        <v>0</v>
      </c>
      <c r="AB139" s="74">
        <v>0</v>
      </c>
      <c r="AD139" s="74">
        <f t="shared" si="21"/>
        <v>46349.791813554242</v>
      </c>
      <c r="AE139" s="74">
        <f t="shared" si="21"/>
        <v>1142.0463324377283</v>
      </c>
      <c r="AG139" s="74"/>
      <c r="AH139" s="74"/>
      <c r="AL139" s="74"/>
      <c r="AM139" s="74"/>
      <c r="AO139" s="74"/>
      <c r="AP139" s="74"/>
      <c r="AT139" s="74"/>
      <c r="AU139" s="74"/>
      <c r="AW139" s="74"/>
      <c r="AX139" s="74"/>
    </row>
    <row r="140" spans="1:50" x14ac:dyDescent="0.2">
      <c r="A140" s="49" t="s">
        <v>378</v>
      </c>
      <c r="B140" s="49" t="s">
        <v>47</v>
      </c>
      <c r="C140" s="49" t="s">
        <v>128</v>
      </c>
      <c r="D140" s="74">
        <v>0</v>
      </c>
      <c r="E140" s="74">
        <v>0</v>
      </c>
      <c r="F140" s="75">
        <f t="shared" si="18"/>
        <v>0</v>
      </c>
      <c r="G140" s="75">
        <f t="shared" si="18"/>
        <v>0</v>
      </c>
      <c r="H140" s="76"/>
      <c r="I140" s="74">
        <v>0</v>
      </c>
      <c r="J140" s="74">
        <v>0</v>
      </c>
      <c r="L140" s="74">
        <v>0</v>
      </c>
      <c r="M140" s="74">
        <v>0</v>
      </c>
      <c r="N140" s="75">
        <f t="shared" si="19"/>
        <v>0</v>
      </c>
      <c r="O140" s="75">
        <f t="shared" si="19"/>
        <v>0</v>
      </c>
      <c r="P140" s="75"/>
      <c r="Q140" s="74">
        <v>0</v>
      </c>
      <c r="R140" s="74">
        <v>0</v>
      </c>
      <c r="T140" s="74">
        <v>0</v>
      </c>
      <c r="U140" s="74">
        <v>0</v>
      </c>
      <c r="V140" s="77">
        <f t="shared" si="20"/>
        <v>0</v>
      </c>
      <c r="W140" s="77">
        <f t="shared" si="20"/>
        <v>0</v>
      </c>
      <c r="X140" s="77"/>
      <c r="Y140" s="74">
        <v>0</v>
      </c>
      <c r="Z140" s="74">
        <v>0</v>
      </c>
      <c r="AA140" s="74"/>
      <c r="AB140" s="74"/>
      <c r="AD140" s="74">
        <f t="shared" si="21"/>
        <v>0</v>
      </c>
      <c r="AE140" s="74">
        <f t="shared" si="21"/>
        <v>0</v>
      </c>
      <c r="AG140" s="74"/>
      <c r="AH140" s="74"/>
      <c r="AL140" s="74"/>
      <c r="AM140" s="74"/>
      <c r="AO140" s="74"/>
      <c r="AP140" s="74"/>
      <c r="AT140" s="74"/>
      <c r="AU140" s="74"/>
      <c r="AW140" s="74"/>
      <c r="AX140" s="74"/>
    </row>
    <row r="141" spans="1:50" x14ac:dyDescent="0.2">
      <c r="A141" s="49" t="s">
        <v>378</v>
      </c>
      <c r="B141" s="49" t="s">
        <v>47</v>
      </c>
      <c r="C141" s="49" t="s">
        <v>128</v>
      </c>
      <c r="D141" s="74">
        <v>0</v>
      </c>
      <c r="E141" s="74">
        <v>0</v>
      </c>
      <c r="F141" s="75">
        <f t="shared" si="18"/>
        <v>0</v>
      </c>
      <c r="G141" s="75">
        <f t="shared" si="18"/>
        <v>0</v>
      </c>
      <c r="H141" s="76"/>
      <c r="I141" s="74">
        <v>0</v>
      </c>
      <c r="J141" s="74">
        <v>0</v>
      </c>
      <c r="L141" s="74">
        <v>0</v>
      </c>
      <c r="M141" s="74">
        <v>0</v>
      </c>
      <c r="N141" s="75">
        <f t="shared" si="19"/>
        <v>0</v>
      </c>
      <c r="O141" s="75">
        <f t="shared" si="19"/>
        <v>0</v>
      </c>
      <c r="P141" s="75"/>
      <c r="Q141" s="74">
        <v>0</v>
      </c>
      <c r="R141" s="74">
        <v>0</v>
      </c>
      <c r="T141" s="74">
        <v>0</v>
      </c>
      <c r="U141" s="74">
        <v>0</v>
      </c>
      <c r="V141" s="77">
        <f t="shared" si="20"/>
        <v>0</v>
      </c>
      <c r="W141" s="77">
        <f t="shared" si="20"/>
        <v>0</v>
      </c>
      <c r="X141" s="77"/>
      <c r="Y141" s="74">
        <v>0</v>
      </c>
      <c r="Z141" s="74">
        <v>0</v>
      </c>
      <c r="AA141" s="74"/>
      <c r="AB141" s="74"/>
      <c r="AD141" s="74">
        <f t="shared" si="21"/>
        <v>0</v>
      </c>
      <c r="AE141" s="74">
        <f t="shared" si="21"/>
        <v>0</v>
      </c>
      <c r="AG141" s="74"/>
      <c r="AH141" s="74"/>
      <c r="AL141" s="74"/>
      <c r="AM141" s="74"/>
      <c r="AO141" s="74"/>
      <c r="AP141" s="74"/>
      <c r="AT141" s="74"/>
      <c r="AU141" s="74"/>
      <c r="AW141" s="74"/>
      <c r="AX141" s="74"/>
    </row>
    <row r="142" spans="1:50" x14ac:dyDescent="0.2">
      <c r="A142" s="49" t="s">
        <v>73</v>
      </c>
      <c r="B142" s="49" t="s">
        <v>72</v>
      </c>
      <c r="C142" s="49" t="s">
        <v>74</v>
      </c>
      <c r="D142" s="74">
        <v>0</v>
      </c>
      <c r="E142" s="74">
        <v>0</v>
      </c>
      <c r="F142" s="75">
        <f t="shared" si="18"/>
        <v>0</v>
      </c>
      <c r="G142" s="75">
        <f t="shared" si="18"/>
        <v>0</v>
      </c>
      <c r="H142" s="76"/>
      <c r="I142" s="74">
        <v>0</v>
      </c>
      <c r="J142" s="74">
        <v>0</v>
      </c>
      <c r="L142" s="74">
        <v>0</v>
      </c>
      <c r="M142" s="74">
        <v>0</v>
      </c>
      <c r="N142" s="75">
        <f t="shared" si="19"/>
        <v>0</v>
      </c>
      <c r="O142" s="75">
        <f t="shared" si="19"/>
        <v>0</v>
      </c>
      <c r="P142" s="75"/>
      <c r="Q142" s="74">
        <v>0</v>
      </c>
      <c r="R142" s="74">
        <v>0</v>
      </c>
      <c r="T142" s="74">
        <v>0</v>
      </c>
      <c r="U142" s="74">
        <v>0</v>
      </c>
      <c r="V142" s="77">
        <f t="shared" si="20"/>
        <v>0</v>
      </c>
      <c r="W142" s="77">
        <f t="shared" si="20"/>
        <v>0</v>
      </c>
      <c r="X142" s="77"/>
      <c r="Y142" s="74">
        <v>0</v>
      </c>
      <c r="Z142" s="74">
        <v>0</v>
      </c>
      <c r="AA142" s="74"/>
      <c r="AB142" s="74"/>
      <c r="AD142" s="74">
        <f t="shared" si="21"/>
        <v>0</v>
      </c>
      <c r="AE142" s="74">
        <f t="shared" si="21"/>
        <v>0</v>
      </c>
      <c r="AG142" s="74"/>
      <c r="AH142" s="74"/>
      <c r="AL142" s="74"/>
      <c r="AM142" s="74"/>
      <c r="AO142" s="74"/>
      <c r="AP142" s="74"/>
      <c r="AT142" s="74"/>
      <c r="AU142" s="74"/>
      <c r="AW142" s="74"/>
      <c r="AX142" s="74"/>
    </row>
    <row r="143" spans="1:50" x14ac:dyDescent="0.2">
      <c r="A143" s="49" t="s">
        <v>366</v>
      </c>
      <c r="B143" s="49" t="s">
        <v>364</v>
      </c>
      <c r="C143" s="49" t="s">
        <v>142</v>
      </c>
      <c r="D143" s="74">
        <v>0</v>
      </c>
      <c r="E143" s="74">
        <v>0</v>
      </c>
      <c r="F143" s="75">
        <f t="shared" si="18"/>
        <v>0</v>
      </c>
      <c r="G143" s="75">
        <f t="shared" si="18"/>
        <v>0</v>
      </c>
      <c r="H143" s="76"/>
      <c r="I143" s="74">
        <v>0</v>
      </c>
      <c r="J143" s="74">
        <v>0</v>
      </c>
      <c r="L143" s="74">
        <v>0</v>
      </c>
      <c r="M143" s="74">
        <v>0</v>
      </c>
      <c r="N143" s="75">
        <f t="shared" si="19"/>
        <v>0</v>
      </c>
      <c r="O143" s="75">
        <f t="shared" si="19"/>
        <v>0</v>
      </c>
      <c r="P143" s="75"/>
      <c r="Q143" s="74">
        <v>0</v>
      </c>
      <c r="R143" s="74">
        <v>0</v>
      </c>
      <c r="T143" s="74">
        <v>0</v>
      </c>
      <c r="U143" s="74">
        <v>0</v>
      </c>
      <c r="V143" s="77">
        <f t="shared" si="20"/>
        <v>0</v>
      </c>
      <c r="W143" s="77">
        <f t="shared" si="20"/>
        <v>0</v>
      </c>
      <c r="X143" s="77"/>
      <c r="Y143" s="74">
        <v>0</v>
      </c>
      <c r="Z143" s="74">
        <v>0</v>
      </c>
      <c r="AA143" s="74"/>
      <c r="AB143" s="74"/>
      <c r="AD143" s="74">
        <f t="shared" si="21"/>
        <v>0</v>
      </c>
      <c r="AE143" s="74">
        <f t="shared" si="21"/>
        <v>0</v>
      </c>
      <c r="AG143" s="74"/>
      <c r="AH143" s="74"/>
      <c r="AL143" s="74"/>
      <c r="AM143" s="74"/>
      <c r="AO143" s="74"/>
      <c r="AP143" s="74"/>
      <c r="AT143" s="74"/>
      <c r="AU143" s="74"/>
      <c r="AW143" s="74"/>
      <c r="AX143" s="74"/>
    </row>
    <row r="144" spans="1:50" x14ac:dyDescent="0.2">
      <c r="A144" s="49" t="s">
        <v>380</v>
      </c>
      <c r="B144" s="49" t="s">
        <v>47</v>
      </c>
      <c r="C144" s="49" t="s">
        <v>137</v>
      </c>
      <c r="D144" s="74">
        <v>0</v>
      </c>
      <c r="E144" s="74">
        <v>0</v>
      </c>
      <c r="F144" s="75">
        <f t="shared" si="18"/>
        <v>0</v>
      </c>
      <c r="G144" s="75">
        <f t="shared" si="18"/>
        <v>0</v>
      </c>
      <c r="H144" s="76"/>
      <c r="I144" s="74">
        <v>0</v>
      </c>
      <c r="J144" s="74">
        <v>0</v>
      </c>
      <c r="L144" s="74">
        <v>0</v>
      </c>
      <c r="M144" s="74">
        <v>0</v>
      </c>
      <c r="N144" s="75">
        <f t="shared" si="19"/>
        <v>0</v>
      </c>
      <c r="O144" s="75">
        <f t="shared" si="19"/>
        <v>0</v>
      </c>
      <c r="P144" s="75"/>
      <c r="Q144" s="74">
        <v>0</v>
      </c>
      <c r="R144" s="74">
        <v>0</v>
      </c>
      <c r="T144" s="74">
        <v>0</v>
      </c>
      <c r="U144" s="74">
        <v>0</v>
      </c>
      <c r="V144" s="77">
        <f t="shared" si="20"/>
        <v>0</v>
      </c>
      <c r="W144" s="77">
        <f t="shared" si="20"/>
        <v>0</v>
      </c>
      <c r="X144" s="77"/>
      <c r="Y144" s="74">
        <v>0</v>
      </c>
      <c r="Z144" s="74">
        <v>0</v>
      </c>
      <c r="AA144" s="74"/>
      <c r="AB144" s="74"/>
      <c r="AD144" s="74">
        <f t="shared" si="21"/>
        <v>0</v>
      </c>
      <c r="AE144" s="74">
        <f t="shared" si="21"/>
        <v>0</v>
      </c>
      <c r="AG144" s="74"/>
      <c r="AH144" s="74"/>
      <c r="AL144" s="74"/>
      <c r="AM144" s="74"/>
      <c r="AO144" s="74"/>
      <c r="AP144" s="74"/>
      <c r="AT144" s="74"/>
      <c r="AU144" s="74"/>
      <c r="AW144" s="74"/>
      <c r="AX144" s="74"/>
    </row>
    <row r="145" spans="1:50" x14ac:dyDescent="0.2">
      <c r="A145" s="49" t="s">
        <v>363</v>
      </c>
      <c r="B145" s="49" t="s">
        <v>364</v>
      </c>
      <c r="C145" s="49" t="s">
        <v>134</v>
      </c>
      <c r="D145" s="74">
        <v>0</v>
      </c>
      <c r="E145" s="74">
        <v>0</v>
      </c>
      <c r="F145" s="75">
        <f t="shared" si="18"/>
        <v>0</v>
      </c>
      <c r="G145" s="75">
        <f t="shared" si="18"/>
        <v>0</v>
      </c>
      <c r="H145" s="76"/>
      <c r="I145" s="74">
        <v>0</v>
      </c>
      <c r="J145" s="74">
        <v>0</v>
      </c>
      <c r="L145" s="74">
        <v>0</v>
      </c>
      <c r="M145" s="74">
        <v>0</v>
      </c>
      <c r="N145" s="75">
        <f t="shared" si="19"/>
        <v>0</v>
      </c>
      <c r="O145" s="75">
        <f t="shared" si="19"/>
        <v>0</v>
      </c>
      <c r="P145" s="75"/>
      <c r="Q145" s="74">
        <v>0</v>
      </c>
      <c r="R145" s="74">
        <v>0</v>
      </c>
      <c r="T145" s="74">
        <v>0</v>
      </c>
      <c r="U145" s="74">
        <v>0</v>
      </c>
      <c r="V145" s="77">
        <f t="shared" si="20"/>
        <v>0</v>
      </c>
      <c r="W145" s="77">
        <f t="shared" si="20"/>
        <v>0</v>
      </c>
      <c r="X145" s="77"/>
      <c r="Y145" s="74">
        <v>0</v>
      </c>
      <c r="Z145" s="74">
        <v>0</v>
      </c>
      <c r="AA145" s="74"/>
      <c r="AB145" s="74"/>
      <c r="AD145" s="74">
        <f t="shared" si="21"/>
        <v>0</v>
      </c>
      <c r="AE145" s="74">
        <f t="shared" si="21"/>
        <v>0</v>
      </c>
      <c r="AG145" s="74"/>
      <c r="AH145" s="74"/>
      <c r="AL145" s="74"/>
      <c r="AM145" s="74"/>
      <c r="AO145" s="74"/>
      <c r="AP145" s="74"/>
      <c r="AT145" s="74"/>
      <c r="AU145" s="74"/>
      <c r="AW145" s="74"/>
      <c r="AX145" s="74"/>
    </row>
    <row r="146" spans="1:50" x14ac:dyDescent="0.2">
      <c r="A146" s="49" t="s">
        <v>390</v>
      </c>
      <c r="B146" s="49" t="s">
        <v>391</v>
      </c>
      <c r="C146" s="49" t="s">
        <v>143</v>
      </c>
      <c r="D146" s="74">
        <v>0</v>
      </c>
      <c r="E146" s="74">
        <v>0</v>
      </c>
      <c r="F146" s="75">
        <f t="shared" si="18"/>
        <v>0</v>
      </c>
      <c r="G146" s="75">
        <f t="shared" si="18"/>
        <v>0</v>
      </c>
      <c r="H146" s="76"/>
      <c r="I146" s="74">
        <v>0</v>
      </c>
      <c r="J146" s="74">
        <v>0</v>
      </c>
      <c r="L146" s="74">
        <v>0</v>
      </c>
      <c r="M146" s="74">
        <v>0</v>
      </c>
      <c r="N146" s="75">
        <f t="shared" si="19"/>
        <v>0</v>
      </c>
      <c r="O146" s="75">
        <f t="shared" si="19"/>
        <v>0</v>
      </c>
      <c r="P146" s="75"/>
      <c r="Q146" s="74">
        <v>0</v>
      </c>
      <c r="R146" s="74">
        <v>0</v>
      </c>
      <c r="T146" s="74">
        <v>0</v>
      </c>
      <c r="U146" s="74">
        <v>0</v>
      </c>
      <c r="V146" s="77">
        <f t="shared" si="20"/>
        <v>0</v>
      </c>
      <c r="W146" s="77">
        <f t="shared" si="20"/>
        <v>0</v>
      </c>
      <c r="X146" s="77"/>
      <c r="Y146" s="74">
        <v>0</v>
      </c>
      <c r="Z146" s="74">
        <v>0</v>
      </c>
      <c r="AA146" s="74"/>
      <c r="AB146" s="74"/>
      <c r="AD146" s="74">
        <f t="shared" si="21"/>
        <v>0</v>
      </c>
      <c r="AE146" s="74">
        <f t="shared" si="21"/>
        <v>0</v>
      </c>
      <c r="AG146" s="74"/>
      <c r="AH146" s="74"/>
      <c r="AL146" s="74"/>
      <c r="AM146" s="74"/>
      <c r="AO146" s="74"/>
      <c r="AP146" s="74"/>
      <c r="AT146" s="74"/>
      <c r="AU146" s="74"/>
      <c r="AW146" s="74"/>
      <c r="AX146" s="74"/>
    </row>
    <row r="147" spans="1:50" x14ac:dyDescent="0.2">
      <c r="A147" s="49" t="s">
        <v>363</v>
      </c>
      <c r="B147" s="49" t="s">
        <v>364</v>
      </c>
      <c r="C147" s="49" t="s">
        <v>134</v>
      </c>
      <c r="D147" s="74">
        <v>0</v>
      </c>
      <c r="E147" s="74">
        <v>0</v>
      </c>
      <c r="F147" s="75">
        <f t="shared" si="18"/>
        <v>0</v>
      </c>
      <c r="G147" s="75">
        <f t="shared" si="18"/>
        <v>0</v>
      </c>
      <c r="H147" s="76"/>
      <c r="I147" s="74">
        <v>0</v>
      </c>
      <c r="J147" s="74">
        <v>0</v>
      </c>
      <c r="L147" s="74">
        <v>0</v>
      </c>
      <c r="M147" s="74">
        <v>0</v>
      </c>
      <c r="N147" s="75">
        <f t="shared" si="19"/>
        <v>0</v>
      </c>
      <c r="O147" s="75">
        <f t="shared" si="19"/>
        <v>0</v>
      </c>
      <c r="P147" s="75"/>
      <c r="Q147" s="74">
        <v>0</v>
      </c>
      <c r="R147" s="74">
        <v>0</v>
      </c>
      <c r="T147" s="74">
        <v>0</v>
      </c>
      <c r="U147" s="74">
        <v>0</v>
      </c>
      <c r="V147" s="77">
        <f t="shared" si="20"/>
        <v>0</v>
      </c>
      <c r="W147" s="77">
        <f t="shared" si="20"/>
        <v>0</v>
      </c>
      <c r="X147" s="77"/>
      <c r="Y147" s="74">
        <v>0</v>
      </c>
      <c r="Z147" s="74">
        <v>0</v>
      </c>
      <c r="AA147" s="74"/>
      <c r="AB147" s="74"/>
      <c r="AD147" s="74">
        <f t="shared" si="21"/>
        <v>0</v>
      </c>
      <c r="AE147" s="74">
        <f t="shared" si="21"/>
        <v>0</v>
      </c>
      <c r="AG147" s="74"/>
      <c r="AH147" s="74"/>
      <c r="AL147" s="74"/>
      <c r="AM147" s="74"/>
      <c r="AO147" s="74"/>
      <c r="AP147" s="74"/>
      <c r="AT147" s="74"/>
      <c r="AU147" s="74"/>
      <c r="AW147" s="74"/>
      <c r="AX147" s="74"/>
    </row>
    <row r="148" spans="1:50" x14ac:dyDescent="0.2">
      <c r="A148" s="49" t="s">
        <v>394</v>
      </c>
      <c r="B148" s="49" t="s">
        <v>391</v>
      </c>
      <c r="C148" s="49" t="s">
        <v>144</v>
      </c>
      <c r="D148" s="74">
        <v>0</v>
      </c>
      <c r="E148" s="74">
        <v>0</v>
      </c>
      <c r="F148" s="75">
        <f t="shared" si="18"/>
        <v>0</v>
      </c>
      <c r="G148" s="75">
        <f t="shared" si="18"/>
        <v>0</v>
      </c>
      <c r="H148" s="76"/>
      <c r="I148" s="74">
        <v>0</v>
      </c>
      <c r="J148" s="74">
        <v>0</v>
      </c>
      <c r="L148" s="74">
        <v>0</v>
      </c>
      <c r="M148" s="74">
        <v>0</v>
      </c>
      <c r="N148" s="75">
        <f t="shared" si="19"/>
        <v>0</v>
      </c>
      <c r="O148" s="75">
        <f t="shared" si="19"/>
        <v>0</v>
      </c>
      <c r="P148" s="75"/>
      <c r="Q148" s="74">
        <v>0</v>
      </c>
      <c r="R148" s="74">
        <v>0</v>
      </c>
      <c r="T148" s="74">
        <v>0</v>
      </c>
      <c r="U148" s="74">
        <v>0</v>
      </c>
      <c r="V148" s="77">
        <f t="shared" si="20"/>
        <v>0</v>
      </c>
      <c r="W148" s="77">
        <f t="shared" si="20"/>
        <v>0</v>
      </c>
      <c r="X148" s="77"/>
      <c r="Y148" s="74">
        <v>0</v>
      </c>
      <c r="Z148" s="74">
        <v>0</v>
      </c>
      <c r="AA148" s="74"/>
      <c r="AB148" s="74"/>
      <c r="AD148" s="74">
        <f t="shared" si="21"/>
        <v>0</v>
      </c>
      <c r="AE148" s="74">
        <f t="shared" si="21"/>
        <v>0</v>
      </c>
      <c r="AG148" s="74"/>
      <c r="AH148" s="74"/>
      <c r="AL148" s="74"/>
      <c r="AM148" s="74"/>
      <c r="AO148" s="74"/>
      <c r="AP148" s="74"/>
      <c r="AT148" s="74"/>
      <c r="AU148" s="74"/>
      <c r="AW148" s="74"/>
      <c r="AX148" s="74"/>
    </row>
    <row r="149" spans="1:50" x14ac:dyDescent="0.2">
      <c r="A149" s="49" t="s">
        <v>394</v>
      </c>
      <c r="B149" s="49" t="s">
        <v>391</v>
      </c>
      <c r="C149" s="49" t="s">
        <v>144</v>
      </c>
      <c r="D149" s="74">
        <v>1385.8516518235028</v>
      </c>
      <c r="E149" s="74">
        <v>0</v>
      </c>
      <c r="F149" s="75">
        <f t="shared" si="18"/>
        <v>7.2922376644615006E-3</v>
      </c>
      <c r="G149" s="75">
        <f t="shared" si="18"/>
        <v>0</v>
      </c>
      <c r="H149" s="76"/>
      <c r="I149" s="74">
        <v>1085.1068411848646</v>
      </c>
      <c r="J149" s="74">
        <v>0</v>
      </c>
      <c r="L149" s="74">
        <v>13167</v>
      </c>
      <c r="M149" s="74">
        <v>0</v>
      </c>
      <c r="N149" s="75">
        <f t="shared" si="19"/>
        <v>0.11686029483549741</v>
      </c>
      <c r="O149" s="75">
        <f t="shared" si="19"/>
        <v>0</v>
      </c>
      <c r="P149" s="75"/>
      <c r="Q149" s="74">
        <v>13185.580786878843</v>
      </c>
      <c r="R149" s="74">
        <v>0</v>
      </c>
      <c r="T149" s="74">
        <v>42547.736480000014</v>
      </c>
      <c r="U149" s="74">
        <v>0</v>
      </c>
      <c r="V149" s="77">
        <f t="shared" si="20"/>
        <v>7.5672606097857656E-2</v>
      </c>
      <c r="W149" s="77">
        <f t="shared" si="20"/>
        <v>0</v>
      </c>
      <c r="X149" s="77"/>
      <c r="Y149" s="74">
        <v>10067221.41249658</v>
      </c>
      <c r="Z149" s="74">
        <v>0</v>
      </c>
      <c r="AA149" s="74"/>
      <c r="AB149" s="74"/>
      <c r="AD149" s="74">
        <f t="shared" si="21"/>
        <v>24337.909040560287</v>
      </c>
      <c r="AE149" s="74">
        <f t="shared" si="21"/>
        <v>0</v>
      </c>
      <c r="AG149" s="74"/>
      <c r="AH149" s="74"/>
      <c r="AL149" s="74"/>
      <c r="AM149" s="74"/>
      <c r="AO149" s="74"/>
      <c r="AP149" s="74"/>
      <c r="AT149" s="74"/>
      <c r="AU149" s="74"/>
      <c r="AW149" s="74"/>
      <c r="AX149" s="74"/>
    </row>
    <row r="150" spans="1:50" x14ac:dyDescent="0.2">
      <c r="A150" s="49" t="s">
        <v>390</v>
      </c>
      <c r="B150" s="49" t="s">
        <v>391</v>
      </c>
      <c r="C150" s="49" t="s">
        <v>143</v>
      </c>
      <c r="D150" s="74">
        <v>0</v>
      </c>
      <c r="E150" s="74">
        <v>0</v>
      </c>
      <c r="F150" s="75">
        <f t="shared" si="18"/>
        <v>0</v>
      </c>
      <c r="G150" s="75">
        <f t="shared" si="18"/>
        <v>0</v>
      </c>
      <c r="H150" s="76"/>
      <c r="I150" s="74">
        <v>0</v>
      </c>
      <c r="J150" s="74">
        <v>0</v>
      </c>
      <c r="L150" s="74">
        <v>0</v>
      </c>
      <c r="M150" s="74">
        <v>0</v>
      </c>
      <c r="N150" s="75">
        <f t="shared" si="19"/>
        <v>0</v>
      </c>
      <c r="O150" s="75">
        <f t="shared" si="19"/>
        <v>0</v>
      </c>
      <c r="P150" s="75"/>
      <c r="Q150" s="74">
        <v>0</v>
      </c>
      <c r="R150" s="74">
        <v>0</v>
      </c>
      <c r="T150" s="74">
        <v>0</v>
      </c>
      <c r="U150" s="74">
        <v>0</v>
      </c>
      <c r="V150" s="77">
        <f t="shared" si="20"/>
        <v>0</v>
      </c>
      <c r="W150" s="77">
        <f t="shared" si="20"/>
        <v>0</v>
      </c>
      <c r="X150" s="77"/>
      <c r="Y150" s="74">
        <v>0</v>
      </c>
      <c r="Z150" s="74">
        <v>0</v>
      </c>
      <c r="AA150" s="74"/>
      <c r="AB150" s="74"/>
      <c r="AD150" s="74">
        <f t="shared" ref="AD150:AD151" si="22">+I150+Q150+((Y150+AA150)/1000)</f>
        <v>0</v>
      </c>
      <c r="AE150" s="74">
        <f>+J150+R150+((Z150+AB150)/1000)</f>
        <v>0</v>
      </c>
      <c r="AG150" s="74"/>
      <c r="AH150" s="74"/>
      <c r="AL150" s="74"/>
      <c r="AM150" s="74"/>
      <c r="AO150" s="74"/>
      <c r="AP150" s="74"/>
      <c r="AT150" s="74"/>
      <c r="AU150" s="74"/>
      <c r="AW150" s="74"/>
      <c r="AX150" s="74"/>
    </row>
    <row r="151" spans="1:50" x14ac:dyDescent="0.2">
      <c r="A151" s="49" t="s">
        <v>363</v>
      </c>
      <c r="B151" s="49" t="s">
        <v>364</v>
      </c>
      <c r="C151" s="49" t="s">
        <v>134</v>
      </c>
      <c r="D151" s="74">
        <v>0</v>
      </c>
      <c r="E151" s="74">
        <v>0</v>
      </c>
      <c r="F151" s="75">
        <f t="shared" si="18"/>
        <v>0</v>
      </c>
      <c r="G151" s="75">
        <f t="shared" si="18"/>
        <v>0</v>
      </c>
      <c r="H151" s="76"/>
      <c r="I151" s="74">
        <v>0</v>
      </c>
      <c r="J151" s="74">
        <v>0</v>
      </c>
      <c r="L151" s="74">
        <v>0</v>
      </c>
      <c r="M151" s="74">
        <v>0</v>
      </c>
      <c r="N151" s="75">
        <f t="shared" si="19"/>
        <v>0</v>
      </c>
      <c r="O151" s="75">
        <f t="shared" si="19"/>
        <v>0</v>
      </c>
      <c r="P151" s="75"/>
      <c r="Q151" s="74">
        <v>0</v>
      </c>
      <c r="R151" s="74">
        <v>0</v>
      </c>
      <c r="T151" s="74">
        <v>25.481811880781102</v>
      </c>
      <c r="U151" s="74">
        <v>1.0339481192189106</v>
      </c>
      <c r="V151" s="77">
        <f t="shared" si="20"/>
        <v>4.5320274887489317E-5</v>
      </c>
      <c r="W151" s="77">
        <f t="shared" si="20"/>
        <v>1.8389121308028128E-6</v>
      </c>
      <c r="X151" s="77"/>
      <c r="Y151" s="74">
        <v>6029.2523978565641</v>
      </c>
      <c r="Z151" s="74">
        <v>244.64250055003586</v>
      </c>
      <c r="AA151" s="74"/>
      <c r="AB151" s="74"/>
      <c r="AD151" s="74">
        <f t="shared" si="22"/>
        <v>6.0292523978565642</v>
      </c>
      <c r="AE151" s="74">
        <f>+J151+R151+((Z151+AB151)/1000)</f>
        <v>0.24464250055003586</v>
      </c>
      <c r="AG151" s="74"/>
      <c r="AH151" s="74"/>
      <c r="AL151" s="74"/>
      <c r="AM151" s="74"/>
      <c r="AO151" s="74"/>
      <c r="AP151" s="74"/>
      <c r="AT151" s="74"/>
      <c r="AU151" s="74"/>
      <c r="AW151" s="74"/>
      <c r="AX151" s="74"/>
    </row>
    <row r="152" spans="1:50" s="78" customFormat="1" x14ac:dyDescent="0.2">
      <c r="D152" s="79">
        <f>SUM(D3:D151)</f>
        <v>186067.46739720486</v>
      </c>
      <c r="E152" s="79">
        <f>SUM(E3:E151)</f>
        <v>3977.3056328088242</v>
      </c>
      <c r="F152" s="79">
        <f>SUM(F3:F151)</f>
        <v>0.9790717441506237</v>
      </c>
      <c r="G152" s="79">
        <f>SUM(G3:G151)</f>
        <v>2.0928255849376562E-2</v>
      </c>
      <c r="H152" s="80"/>
      <c r="I152" s="79">
        <f>SUM(I3:I151)</f>
        <v>145688.81274484526</v>
      </c>
      <c r="J152" s="79">
        <f>SUM(J3:J151)</f>
        <v>3114.1872551547804</v>
      </c>
      <c r="L152" s="79">
        <f>SUM(L3:L151)</f>
        <v>112329</v>
      </c>
      <c r="M152" s="79">
        <f>SUM(M3:M151)</f>
        <v>344</v>
      </c>
      <c r="Q152" s="79">
        <f>SUM(Q3:Q151)</f>
        <v>112487.51455983242</v>
      </c>
      <c r="R152" s="79">
        <f>SUM(R3:R151)</f>
        <v>344.48544016756455</v>
      </c>
      <c r="S152" s="79"/>
      <c r="T152" s="79">
        <f>SUM(T3:T151)</f>
        <v>544834.61111263803</v>
      </c>
      <c r="U152" s="79">
        <f>SUM(U3:U151)</f>
        <v>17426.141807361771</v>
      </c>
      <c r="V152" s="81">
        <f>SUM(V3:V151)</f>
        <v>0.96900701015167379</v>
      </c>
      <c r="W152" s="81">
        <f>SUM(W3:W151)</f>
        <v>3.0992989848326147E-2</v>
      </c>
      <c r="X152" s="81"/>
      <c r="Y152" s="79">
        <f>SUM(Y3:Y151)</f>
        <v>128913336.33789572</v>
      </c>
      <c r="Z152" s="79">
        <f>SUM(Z3:Z151)</f>
        <v>4123200.0208222177</v>
      </c>
      <c r="AA152" s="79">
        <f>SUM(AA3:AA151)</f>
        <v>0</v>
      </c>
      <c r="AB152" s="79">
        <f>SUM(AB3:AB151)</f>
        <v>0</v>
      </c>
      <c r="AD152" s="79">
        <f>SUM(AD3:AD151)</f>
        <v>387089.66364257334</v>
      </c>
      <c r="AE152" s="79">
        <f>SUM(AE3:AE151)</f>
        <v>7581.8727161445631</v>
      </c>
      <c r="AG152" s="82"/>
      <c r="AH152" s="82"/>
      <c r="AL152" s="79">
        <f>SUM(AL3:AL151)</f>
        <v>69418.874659070978</v>
      </c>
      <c r="AM152" s="79">
        <f>SUM(AM3:AM151)</f>
        <v>57411.125340929022</v>
      </c>
      <c r="AN152" s="79">
        <f>SUM(AN3:AN151)</f>
        <v>0</v>
      </c>
      <c r="AO152" s="79">
        <f>SUM(AO3:AO151)</f>
        <v>56259</v>
      </c>
      <c r="AP152" s="79">
        <f>SUM(AP3:AP151)</f>
        <v>23724</v>
      </c>
      <c r="AT152" s="79">
        <f>SUM(AT3:AT151)</f>
        <v>56259</v>
      </c>
      <c r="AU152" s="79">
        <f>SUM(AU3:AU151)</f>
        <v>23724.000000000004</v>
      </c>
      <c r="AW152" s="79">
        <f>SUM(AW3:AW151)</f>
        <v>125677.87465907098</v>
      </c>
      <c r="AX152" s="79">
        <f>SUM(AX3:AX151)</f>
        <v>81135.125340929022</v>
      </c>
    </row>
    <row r="153" spans="1:50" x14ac:dyDescent="0.2">
      <c r="E153" s="83">
        <f>SUM(D3:E151)</f>
        <v>190044.77303001366</v>
      </c>
      <c r="M153" s="83">
        <f>SUM(L3:M151)</f>
        <v>112673</v>
      </c>
      <c r="U153" s="83">
        <f>+U152+T152</f>
        <v>562260.75291999977</v>
      </c>
      <c r="Z153" s="83">
        <f>+Z152+Y152</f>
        <v>133036536.35871793</v>
      </c>
      <c r="AB153" s="83">
        <f>+AB152+AA152</f>
        <v>0</v>
      </c>
      <c r="AP153" s="83">
        <f>SUM(AO3:AP151)</f>
        <v>79983</v>
      </c>
    </row>
    <row r="154" spans="1:50" x14ac:dyDescent="0.2">
      <c r="AX154" s="85">
        <f>+AX152+AW152+AE152+AD152</f>
        <v>601484.53635871795</v>
      </c>
    </row>
  </sheetData>
  <mergeCells count="12">
    <mergeCell ref="AW1:AX1"/>
    <mergeCell ref="D1:G1"/>
    <mergeCell ref="I1:J1"/>
    <mergeCell ref="L1:O1"/>
    <mergeCell ref="Q1:R1"/>
    <mergeCell ref="T1:W1"/>
    <mergeCell ref="Y1:AB1"/>
    <mergeCell ref="AD1:AE1"/>
    <mergeCell ref="AG1:AJ1"/>
    <mergeCell ref="AL1:AM1"/>
    <mergeCell ref="AO1:AR1"/>
    <mergeCell ref="AT1:AU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8c7dd4-7e51-4561-9313-e48b722d387b">
      <Terms xmlns="http://schemas.microsoft.com/office/infopath/2007/PartnerControls"/>
    </lcf76f155ced4ddcb4097134ff3c332f>
    <TaxCatchAll xmlns="de18837b-0a11-4028-9fd9-bf24d275bb00" xsi:nil="true"/>
    <WMPVersion xmlns="1b8c7dd4-7e51-4561-9313-e48b722d387b" xsi:nil="true"/>
    <DateReceived xmlns="1b8c7dd4-7e51-4561-9313-e48b722d387b" xsi:nil="true"/>
    <WMPvsNon_x002d_case xmlns="1b8c7dd4-7e51-4561-9313-e48b722d387b" xsi:nil="true"/>
    <YearRecieved xmlns="1b8c7dd4-7e51-4561-9313-e48b722d387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7F36BC4540624EA8AAB8F44485111C" ma:contentTypeVersion="20" ma:contentTypeDescription="Create a new document." ma:contentTypeScope="" ma:versionID="7ee1d8cf86fb90c87d5a1d63645e4f70">
  <xsd:schema xmlns:xsd="http://www.w3.org/2001/XMLSchema" xmlns:xs="http://www.w3.org/2001/XMLSchema" xmlns:p="http://schemas.microsoft.com/office/2006/metadata/properties" xmlns:ns2="1b8c7dd4-7e51-4561-9313-e48b722d387b" xmlns:ns3="de18837b-0a11-4028-9fd9-bf24d275bb00" targetNamespace="http://schemas.microsoft.com/office/2006/metadata/properties" ma:root="true" ma:fieldsID="6402c048b82ed31142e12f983a7fc387" ns2:_="" ns3:_="">
    <xsd:import namespace="1b8c7dd4-7e51-4561-9313-e48b722d387b"/>
    <xsd:import namespace="de18837b-0a11-4028-9fd9-bf24d275bb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WMPvsNon_x002d_case" minOccurs="0"/>
                <xsd:element ref="ns2:WMPVersion" minOccurs="0"/>
                <xsd:element ref="ns2:YearRecieved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DateReceived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c7dd4-7e51-4561-9313-e48b722d38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WMPvsNon_x002d_case" ma:index="12" nillable="true" ma:displayName="Filing" ma:format="Dropdown" ma:internalName="WMPvsNon_x002d_case">
      <xsd:simpleType>
        <xsd:restriction base="dms:Choice">
          <xsd:enumeration value="WMP"/>
          <xsd:enumeration value="Non-case"/>
          <xsd:enumeration value="SVM"/>
          <xsd:enumeration value="AFN"/>
          <xsd:enumeration value="Independent Evaluator"/>
          <xsd:enumeration value="PSPS"/>
          <xsd:enumeration value="SB884"/>
        </xsd:restriction>
      </xsd:simpleType>
    </xsd:element>
    <xsd:element name="WMPVersion" ma:index="13" nillable="true" ma:displayName="WMP Version" ma:format="Dropdown" ma:internalName="WMPVersion">
      <xsd:simpleType>
        <xsd:restriction base="dms:Choice">
          <xsd:enumeration value="2025 WMP Update (2024 Filing)"/>
          <xsd:enumeration value="2023-2025 WMP"/>
          <xsd:enumeration value="2022 WMP"/>
          <xsd:enumeration value="2021 WMP"/>
          <xsd:enumeration value="2020 WMP"/>
          <xsd:enumeration value="2019 WMP"/>
        </xsd:restriction>
      </xsd:simpleType>
    </xsd:element>
    <xsd:element name="YearRecieved" ma:index="14" nillable="true" ma:displayName="Year Recieved" ma:format="Dropdown" ma:internalName="YearRecieved">
      <xsd:simpleType>
        <xsd:restriction base="dms:Choice"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Received" ma:index="24" nillable="true" ma:displayName="Date Received" ma:format="DateOnly" ma:internalName="DateReceived">
      <xsd:simpleType>
        <xsd:restriction base="dms:DateTim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8837b-0a11-4028-9fd9-bf24d275bb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c7c7acb-5488-4283-902a-be16ec1310d5}" ma:internalName="TaxCatchAll" ma:showField="CatchAllData" ma:web="de18837b-0a11-4028-9fd9-bf24d275bb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833CA0-22A6-41A1-8951-05A0776B8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030F42-BFA5-4DD7-9307-1A1A122033E1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de18837b-0a11-4028-9fd9-bf24d275bb0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b8c7dd4-7e51-4561-9313-e48b722d387b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8A566BA-D3A9-4A4C-B16E-2B4E2A6D88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8c7dd4-7e51-4561-9313-e48b722d387b"/>
    <ds:schemaRef ds:uri="de18837b-0a11-4028-9fd9-bf24d275bb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Capital --&gt;</vt:lpstr>
      <vt:lpstr>HFTD v Non-HFTD Breakout</vt:lpstr>
      <vt:lpstr>Track 2</vt:lpstr>
      <vt:lpstr>Track 3</vt:lpstr>
      <vt:lpstr>Track 1</vt:lpstr>
      <vt:lpstr>2019-2023 Auth Rev Requirement</vt:lpstr>
      <vt:lpstr>2019-2024 Actuals</vt:lpstr>
      <vt:lpstr>O&amp;M --&gt;</vt:lpstr>
      <vt:lpstr>Authorized Rev Requirement</vt:lpstr>
      <vt:lpstr>Recorded Costs Rev Requirement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Dalton, Eric</dc:creator>
  <cp:keywords/>
  <dc:description/>
  <cp:lastModifiedBy>Tran, Thien-Kim N</cp:lastModifiedBy>
  <cp:revision/>
  <dcterms:created xsi:type="dcterms:W3CDTF">2024-06-13T18:11:16Z</dcterms:created>
  <dcterms:modified xsi:type="dcterms:W3CDTF">2025-12-12T18:28:54Z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0x010100037F36BC4540624EA8AAB8F44485111C</vt:lpwstr>
  </property>
  <property fmtid="{D5CDD505-2E9C-101B-9397-08002B2CF9AE}" pid="5" name="MediaServiceImageTags">
    <vt:lpwstr/>
  </property>
  <property fmtid="{D5CDD505-2E9C-101B-9397-08002B2CF9AE}" pid="6" name="CustomUiType">
    <vt:lpwstr>2</vt:lpwstr>
  </property>
</Properties>
</file>