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225A0535-6068-46BB-88BF-8FEDC0521CC5}" xr6:coauthVersionLast="41" xr6:coauthVersionMax="41" xr10:uidLastSave="{00000000-0000-0000-0000-000000000000}"/>
  <bookViews>
    <workbookView xWindow="29175" yWindow="465" windowWidth="28830" windowHeight="14490" xr2:uid="{F0CF927A-3C6A-4D8B-83F0-D83F1C50D233}"/>
  </bookViews>
  <sheets>
    <sheet name="Current TOU Structure" sheetId="1" r:id="rId1"/>
    <sheet name="Pre 2016 GRC TOU Structur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3" l="1"/>
  <c r="D12" i="3"/>
  <c r="G8" i="3"/>
  <c r="D16" i="3" s="1"/>
  <c r="G7" i="3"/>
  <c r="D6" i="3"/>
  <c r="G3" i="3"/>
  <c r="D8" i="3" s="1"/>
  <c r="G2" i="3"/>
  <c r="D30" i="1"/>
  <c r="D29" i="1"/>
  <c r="D28" i="1"/>
  <c r="D27" i="1"/>
  <c r="D15" i="1"/>
  <c r="D14" i="1"/>
  <c r="D13" i="1"/>
  <c r="D12" i="1"/>
  <c r="G9" i="1"/>
  <c r="D21" i="1" s="1"/>
  <c r="G7" i="1"/>
  <c r="G8" i="1" s="1"/>
  <c r="G2" i="1"/>
  <c r="G3" i="1" s="1"/>
  <c r="D9" i="1" l="1"/>
  <c r="D7" i="1"/>
  <c r="D6" i="1"/>
  <c r="D8" i="1"/>
  <c r="D20" i="1"/>
  <c r="D23" i="1"/>
  <c r="D19" i="1"/>
  <c r="D22" i="1"/>
  <c r="D27" i="3"/>
  <c r="D17" i="3"/>
  <c r="D7" i="3"/>
  <c r="D28" i="3" s="1"/>
  <c r="D9" i="3"/>
  <c r="D29" i="3" s="1"/>
  <c r="D18" i="3"/>
  <c r="D24" i="1"/>
  <c r="D19" i="3"/>
  <c r="D35" i="1" l="1"/>
  <c r="D34" i="1"/>
  <c r="D30" i="3"/>
  <c r="D36" i="1"/>
  <c r="D37" i="1" l="1"/>
</calcChain>
</file>

<file path=xl/sharedStrings.xml><?xml version="1.0" encoding="utf-8"?>
<sst xmlns="http://schemas.openxmlformats.org/spreadsheetml/2006/main" count="106" uniqueCount="44">
  <si>
    <t>On-Peak</t>
  </si>
  <si>
    <t>Off-Peak</t>
  </si>
  <si>
    <t>Super Off-Peak</t>
  </si>
  <si>
    <t>Winter</t>
  </si>
  <si>
    <t>Non-Holiday Weekdays</t>
  </si>
  <si>
    <t>Weekends &amp; Holidays</t>
  </si>
  <si>
    <t xml:space="preserve">4 p.m. to 9 p.m. </t>
  </si>
  <si>
    <t>9 p.m. to 12 a.m.</t>
  </si>
  <si>
    <t>12 a.m. to 6 a.m.</t>
  </si>
  <si>
    <t>12 a.m. to 2 p.m.</t>
  </si>
  <si>
    <t>10 a.m. to 2 p.m. in March &amp; April</t>
  </si>
  <si>
    <t>Hours</t>
  </si>
  <si>
    <t>6 a.m.  to 4 p.m. in Nov., Dec., Jan., Feb. &amp; May</t>
  </si>
  <si>
    <t>6 a.m.  to 10 a.m. &amp; 2 p.m. to 4 p.m.in  Mar. &amp; Apr.</t>
  </si>
  <si>
    <t>Weekends</t>
  </si>
  <si>
    <t>Holidays</t>
  </si>
  <si>
    <t>Summer (June - October)</t>
  </si>
  <si>
    <t>Winter (November - May)</t>
  </si>
  <si>
    <t>Weekends - Nov., Dec., Jan., Feb.&amp; May</t>
  </si>
  <si>
    <t>Weekends - Mar. &amp; Apr.</t>
  </si>
  <si>
    <t>Total 2019 Hours</t>
  </si>
  <si>
    <t>2019 Total Hours</t>
  </si>
  <si>
    <t>Semi-Peak</t>
  </si>
  <si>
    <t>11 a.m. to 6 p.m.</t>
  </si>
  <si>
    <t>6 a.m. to 4 p.m.</t>
  </si>
  <si>
    <t>2 p.m. to 4 p.m.</t>
  </si>
  <si>
    <t>6 p.m. to 10 p.m.</t>
  </si>
  <si>
    <t>10 p.m. to 6 a.m.</t>
  </si>
  <si>
    <t xml:space="preserve">5 p.m. to 8 p.m. </t>
  </si>
  <si>
    <t>All Hours</t>
  </si>
  <si>
    <t>6 a.m. to 5 p.m.</t>
  </si>
  <si>
    <t>6 a.m. to 11 a.m.</t>
  </si>
  <si>
    <t>8 p.m. to 10 p.m.</t>
  </si>
  <si>
    <t>Total</t>
  </si>
  <si>
    <t>Summer (May - October)</t>
  </si>
  <si>
    <t>Winter (November - April)</t>
  </si>
  <si>
    <t>STANDARD THREE PERIOD TOU STRUCTURE PRIOR TO DECISION ("D.") 17-08-030</t>
  </si>
  <si>
    <t>Weekdays (Non-Holidays)</t>
  </si>
  <si>
    <t>Weekdays (Non-Holidays) - Nov., Dec., Jan., Feb.&amp; May</t>
  </si>
  <si>
    <t>Weekdays (Non-Holidays) - Mar. &amp; Apr.</t>
  </si>
  <si>
    <t>Year 2019 Days</t>
  </si>
  <si>
    <t>CURRENT STANDARD THREE PERIOD TOU STRUCTURE ADOPTED IN DECISION ("D.") 17-08-030</t>
  </si>
  <si>
    <t xml:space="preserve">SAN DIEGO GAS &amp; ELECTRIC ("SDG&amp;E") TIME-OF-USE ("TOU") PERIODS </t>
  </si>
  <si>
    <t>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</si>
</sst>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Fill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3" fillId="0" borderId="0" xfId="1" applyNumberFormat="1" applyFont="1"/>
    <xf numFmtId="16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F3A2-99D3-49CF-B68B-71C3AC668F62}">
  <dimension ref="A1:G42"/>
  <sheetViews>
    <sheetView tabSelected="1" workbookViewId="0">
      <selection sqref="A1:D1"/>
    </sheetView>
  </sheetViews>
  <sheetFormatPr defaultRowHeight="15.75" x14ac:dyDescent="0.25"/>
  <cols>
    <col min="1" max="1" width="40.7109375" style="1" customWidth="1"/>
    <col min="2" max="2" width="50.7109375" style="1" customWidth="1"/>
    <col min="3" max="3" width="21" style="1" customWidth="1"/>
    <col min="4" max="4" width="20.7109375" style="1" customWidth="1"/>
    <col min="5" max="5" width="9.140625" style="1"/>
    <col min="6" max="6" width="53.7109375" style="1" bestFit="1" customWidth="1"/>
    <col min="7" max="16384" width="9.140625" style="1"/>
  </cols>
  <sheetData>
    <row r="1" spans="1:7" ht="16.5" thickBot="1" x14ac:dyDescent="0.3">
      <c r="A1" s="19" t="s">
        <v>42</v>
      </c>
      <c r="B1" s="19"/>
      <c r="C1" s="19"/>
      <c r="D1" s="19"/>
      <c r="F1" s="17" t="s">
        <v>40</v>
      </c>
      <c r="G1" s="18"/>
    </row>
    <row r="2" spans="1:7" x14ac:dyDescent="0.25">
      <c r="A2" s="19" t="s">
        <v>41</v>
      </c>
      <c r="B2" s="19"/>
      <c r="C2" s="19"/>
      <c r="D2" s="19"/>
      <c r="F2" s="6" t="s">
        <v>16</v>
      </c>
      <c r="G2" s="7">
        <f>30+31+31+30+31</f>
        <v>153</v>
      </c>
    </row>
    <row r="3" spans="1:7" x14ac:dyDescent="0.25">
      <c r="B3" s="16"/>
      <c r="C3" s="16"/>
      <c r="D3" s="2"/>
      <c r="F3" s="6" t="s">
        <v>37</v>
      </c>
      <c r="G3" s="7">
        <f>G2-G4-G5</f>
        <v>107</v>
      </c>
    </row>
    <row r="4" spans="1:7" x14ac:dyDescent="0.25">
      <c r="A4" s="15" t="s">
        <v>43</v>
      </c>
      <c r="F4" s="6" t="s">
        <v>14</v>
      </c>
      <c r="G4" s="7">
        <v>44</v>
      </c>
    </row>
    <row r="5" spans="1:7" x14ac:dyDescent="0.25">
      <c r="A5" s="3" t="s">
        <v>4</v>
      </c>
      <c r="C5" s="5" t="s">
        <v>11</v>
      </c>
      <c r="D5" s="5" t="s">
        <v>21</v>
      </c>
      <c r="F5" s="6" t="s">
        <v>15</v>
      </c>
      <c r="G5" s="7">
        <v>2</v>
      </c>
    </row>
    <row r="6" spans="1:7" x14ac:dyDescent="0.25">
      <c r="A6" s="4" t="s">
        <v>0</v>
      </c>
      <c r="B6" s="4" t="s">
        <v>6</v>
      </c>
      <c r="C6" s="11">
        <v>5</v>
      </c>
      <c r="D6" s="12">
        <f>C6*$G$3</f>
        <v>535</v>
      </c>
      <c r="F6" s="6"/>
      <c r="G6" s="7"/>
    </row>
    <row r="7" spans="1:7" x14ac:dyDescent="0.25">
      <c r="A7" s="4" t="s">
        <v>1</v>
      </c>
      <c r="B7" s="4" t="s">
        <v>24</v>
      </c>
      <c r="C7" s="11">
        <v>10</v>
      </c>
      <c r="D7" s="12">
        <f>C7*$G$3</f>
        <v>1070</v>
      </c>
      <c r="F7" s="6" t="s">
        <v>17</v>
      </c>
      <c r="G7" s="7">
        <f>30+31+31+28+31+30+31</f>
        <v>212</v>
      </c>
    </row>
    <row r="8" spans="1:7" x14ac:dyDescent="0.25">
      <c r="A8" s="4" t="s">
        <v>1</v>
      </c>
      <c r="B8" s="4" t="s">
        <v>7</v>
      </c>
      <c r="C8" s="11">
        <v>3</v>
      </c>
      <c r="D8" s="12">
        <f>C8*$G$3</f>
        <v>321</v>
      </c>
      <c r="F8" s="6" t="s">
        <v>38</v>
      </c>
      <c r="G8" s="7">
        <f>G7-30-31-G10-G12</f>
        <v>103</v>
      </c>
    </row>
    <row r="9" spans="1:7" x14ac:dyDescent="0.25">
      <c r="A9" s="4" t="s">
        <v>2</v>
      </c>
      <c r="B9" s="4" t="s">
        <v>8</v>
      </c>
      <c r="C9" s="11">
        <v>6</v>
      </c>
      <c r="D9" s="12">
        <f>C9*$G$3</f>
        <v>642</v>
      </c>
      <c r="F9" s="6" t="s">
        <v>39</v>
      </c>
      <c r="G9" s="7">
        <f>30+31-G11</f>
        <v>43</v>
      </c>
    </row>
    <row r="10" spans="1:7" x14ac:dyDescent="0.25">
      <c r="A10" s="4"/>
      <c r="C10" s="12"/>
      <c r="D10" s="12"/>
      <c r="F10" s="6" t="s">
        <v>18</v>
      </c>
      <c r="G10" s="7">
        <v>42</v>
      </c>
    </row>
    <row r="11" spans="1:7" x14ac:dyDescent="0.25">
      <c r="A11" s="3" t="s">
        <v>5</v>
      </c>
      <c r="C11" s="12"/>
      <c r="D11" s="12"/>
      <c r="F11" s="6" t="s">
        <v>19</v>
      </c>
      <c r="G11" s="7">
        <v>18</v>
      </c>
    </row>
    <row r="12" spans="1:7" ht="16.5" thickBot="1" x14ac:dyDescent="0.3">
      <c r="A12" s="4" t="s">
        <v>0</v>
      </c>
      <c r="B12" s="4" t="s">
        <v>6</v>
      </c>
      <c r="C12" s="11">
        <v>5</v>
      </c>
      <c r="D12" s="12">
        <f>C12*($G$4+$G$5)</f>
        <v>230</v>
      </c>
      <c r="F12" s="8" t="s">
        <v>15</v>
      </c>
      <c r="G12" s="9">
        <v>6</v>
      </c>
    </row>
    <row r="13" spans="1:7" x14ac:dyDescent="0.25">
      <c r="A13" s="4" t="s">
        <v>1</v>
      </c>
      <c r="B13" s="4" t="s">
        <v>25</v>
      </c>
      <c r="C13" s="11">
        <v>2</v>
      </c>
      <c r="D13" s="12">
        <f>C13*($G$4+$G$5)</f>
        <v>92</v>
      </c>
    </row>
    <row r="14" spans="1:7" x14ac:dyDescent="0.25">
      <c r="A14" s="4" t="s">
        <v>1</v>
      </c>
      <c r="B14" s="4" t="s">
        <v>7</v>
      </c>
      <c r="C14" s="11">
        <v>3</v>
      </c>
      <c r="D14" s="12">
        <f>C14*($G$4+$G$5)</f>
        <v>138</v>
      </c>
    </row>
    <row r="15" spans="1:7" x14ac:dyDescent="0.25">
      <c r="A15" s="4" t="s">
        <v>2</v>
      </c>
      <c r="B15" s="4" t="s">
        <v>9</v>
      </c>
      <c r="C15" s="11">
        <v>14</v>
      </c>
      <c r="D15" s="12">
        <f>C15*($G$4+$G$5)</f>
        <v>644</v>
      </c>
    </row>
    <row r="16" spans="1:7" x14ac:dyDescent="0.25">
      <c r="A16" s="4"/>
      <c r="C16" s="12"/>
      <c r="D16" s="12"/>
    </row>
    <row r="17" spans="1:4" x14ac:dyDescent="0.25">
      <c r="A17" s="15" t="s">
        <v>3</v>
      </c>
      <c r="C17" s="12"/>
      <c r="D17" s="12"/>
    </row>
    <row r="18" spans="1:4" x14ac:dyDescent="0.25">
      <c r="A18" s="3" t="s">
        <v>4</v>
      </c>
      <c r="C18" s="12"/>
      <c r="D18" s="12"/>
    </row>
    <row r="19" spans="1:4" x14ac:dyDescent="0.25">
      <c r="A19" s="4" t="s">
        <v>0</v>
      </c>
      <c r="B19" s="4" t="s">
        <v>6</v>
      </c>
      <c r="C19" s="11">
        <v>5</v>
      </c>
      <c r="D19" s="12">
        <f>C19*($G$8+G9)</f>
        <v>730</v>
      </c>
    </row>
    <row r="20" spans="1:4" x14ac:dyDescent="0.25">
      <c r="A20" s="4" t="s">
        <v>1</v>
      </c>
      <c r="B20" s="4" t="s">
        <v>12</v>
      </c>
      <c r="C20" s="11">
        <v>10</v>
      </c>
      <c r="D20" s="12">
        <f>C20*G8</f>
        <v>1030</v>
      </c>
    </row>
    <row r="21" spans="1:4" x14ac:dyDescent="0.25">
      <c r="A21" s="4" t="s">
        <v>1</v>
      </c>
      <c r="B21" s="4" t="s">
        <v>13</v>
      </c>
      <c r="C21" s="11">
        <v>6</v>
      </c>
      <c r="D21" s="12">
        <f>C21*G9</f>
        <v>258</v>
      </c>
    </row>
    <row r="22" spans="1:4" x14ac:dyDescent="0.25">
      <c r="A22" s="4" t="s">
        <v>1</v>
      </c>
      <c r="B22" s="4" t="s">
        <v>7</v>
      </c>
      <c r="C22" s="11">
        <v>3</v>
      </c>
      <c r="D22" s="12">
        <f>C22*(G8+G9)</f>
        <v>438</v>
      </c>
    </row>
    <row r="23" spans="1:4" x14ac:dyDescent="0.25">
      <c r="A23" s="4" t="s">
        <v>2</v>
      </c>
      <c r="B23" s="4" t="s">
        <v>8</v>
      </c>
      <c r="C23" s="11">
        <v>6</v>
      </c>
      <c r="D23" s="12">
        <f>C23*(G8+G9)</f>
        <v>876</v>
      </c>
    </row>
    <row r="24" spans="1:4" x14ac:dyDescent="0.25">
      <c r="A24" s="4" t="s">
        <v>2</v>
      </c>
      <c r="B24" s="4" t="s">
        <v>10</v>
      </c>
      <c r="C24" s="11">
        <v>4</v>
      </c>
      <c r="D24" s="12">
        <f>C24*G9</f>
        <v>172</v>
      </c>
    </row>
    <row r="25" spans="1:4" x14ac:dyDescent="0.25">
      <c r="A25" s="4"/>
      <c r="C25" s="12"/>
      <c r="D25" s="12"/>
    </row>
    <row r="26" spans="1:4" x14ac:dyDescent="0.25">
      <c r="A26" s="3" t="s">
        <v>5</v>
      </c>
      <c r="C26" s="12"/>
      <c r="D26" s="12"/>
    </row>
    <row r="27" spans="1:4" x14ac:dyDescent="0.25">
      <c r="A27" s="4" t="s">
        <v>0</v>
      </c>
      <c r="B27" s="4" t="s">
        <v>6</v>
      </c>
      <c r="C27" s="11">
        <v>5</v>
      </c>
      <c r="D27" s="12">
        <f>C27*($G$10+$G$11+$G$12)</f>
        <v>330</v>
      </c>
    </row>
    <row r="28" spans="1:4" x14ac:dyDescent="0.25">
      <c r="A28" s="4" t="s">
        <v>1</v>
      </c>
      <c r="B28" s="4" t="s">
        <v>25</v>
      </c>
      <c r="C28" s="11">
        <v>2</v>
      </c>
      <c r="D28" s="12">
        <f>C28*($G$10+$G$11+$G$12)</f>
        <v>132</v>
      </c>
    </row>
    <row r="29" spans="1:4" x14ac:dyDescent="0.25">
      <c r="A29" s="4" t="s">
        <v>1</v>
      </c>
      <c r="B29" s="4" t="s">
        <v>7</v>
      </c>
      <c r="C29" s="11">
        <v>3</v>
      </c>
      <c r="D29" s="12">
        <f>C29*($G$10+$G$11+$G$12)</f>
        <v>198</v>
      </c>
    </row>
    <row r="30" spans="1:4" x14ac:dyDescent="0.25">
      <c r="A30" s="4" t="s">
        <v>2</v>
      </c>
      <c r="B30" s="4" t="s">
        <v>9</v>
      </c>
      <c r="C30" s="11">
        <v>14</v>
      </c>
      <c r="D30" s="12">
        <f>C30*($G$10+$G$11+$G$12)</f>
        <v>924</v>
      </c>
    </row>
    <row r="31" spans="1:4" x14ac:dyDescent="0.25">
      <c r="C31" s="12"/>
      <c r="D31" s="12"/>
    </row>
    <row r="32" spans="1:4" x14ac:dyDescent="0.25">
      <c r="C32" s="12"/>
      <c r="D32" s="12"/>
    </row>
    <row r="33" spans="1:6" x14ac:dyDescent="0.25">
      <c r="A33" s="15" t="s">
        <v>20</v>
      </c>
      <c r="C33" s="12"/>
      <c r="D33" s="12"/>
    </row>
    <row r="34" spans="1:6" x14ac:dyDescent="0.25">
      <c r="A34" s="4" t="s">
        <v>0</v>
      </c>
      <c r="C34" s="12"/>
      <c r="D34" s="12">
        <f>D6+D12+D19+D27</f>
        <v>1825</v>
      </c>
    </row>
    <row r="35" spans="1:6" x14ac:dyDescent="0.25">
      <c r="A35" s="4" t="s">
        <v>1</v>
      </c>
      <c r="C35" s="12"/>
      <c r="D35" s="12">
        <f>D7+D8+D13+D14+D20+D21+D22+D28+D29</f>
        <v>3677</v>
      </c>
      <c r="F35" s="14"/>
    </row>
    <row r="36" spans="1:6" x14ac:dyDescent="0.25">
      <c r="A36" s="4" t="s">
        <v>2</v>
      </c>
      <c r="C36" s="12"/>
      <c r="D36" s="13">
        <f>D9+D15+D23+D24+D30</f>
        <v>3258</v>
      </c>
    </row>
    <row r="37" spans="1:6" x14ac:dyDescent="0.25">
      <c r="A37" s="4" t="s">
        <v>33</v>
      </c>
      <c r="C37" s="12"/>
      <c r="D37" s="12">
        <f>D34+D35+D36</f>
        <v>8760</v>
      </c>
    </row>
    <row r="42" spans="1:6" x14ac:dyDescent="0.25">
      <c r="C42" s="4"/>
    </row>
  </sheetData>
  <mergeCells count="4">
    <mergeCell ref="B3:C3"/>
    <mergeCell ref="F1:G1"/>
    <mergeCell ref="A2:D2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8413-6A0D-4C54-A310-99A302FD071F}">
  <dimension ref="A1:G30"/>
  <sheetViews>
    <sheetView workbookViewId="0">
      <selection activeCell="A4" sqref="A4"/>
    </sheetView>
  </sheetViews>
  <sheetFormatPr defaultRowHeight="15.75" x14ac:dyDescent="0.25"/>
  <cols>
    <col min="1" max="1" width="40.7109375" style="1" customWidth="1"/>
    <col min="2" max="2" width="50.7109375" style="1" customWidth="1"/>
    <col min="3" max="4" width="20.7109375" style="1" customWidth="1"/>
    <col min="5" max="5" width="9.140625" style="1"/>
    <col min="6" max="6" width="39" style="1" bestFit="1" customWidth="1"/>
    <col min="7" max="16384" width="9.140625" style="1"/>
  </cols>
  <sheetData>
    <row r="1" spans="1:7" ht="16.5" thickBot="1" x14ac:dyDescent="0.3">
      <c r="A1" s="19" t="s">
        <v>42</v>
      </c>
      <c r="B1" s="19"/>
      <c r="C1" s="19"/>
      <c r="D1" s="19"/>
      <c r="F1" s="17" t="s">
        <v>40</v>
      </c>
      <c r="G1" s="18"/>
    </row>
    <row r="2" spans="1:7" x14ac:dyDescent="0.25">
      <c r="A2" s="19" t="s">
        <v>36</v>
      </c>
      <c r="B2" s="19"/>
      <c r="C2" s="19"/>
      <c r="D2" s="19"/>
      <c r="F2" s="6" t="s">
        <v>34</v>
      </c>
      <c r="G2" s="7">
        <f>31+30+31+31+30+31</f>
        <v>184</v>
      </c>
    </row>
    <row r="3" spans="1:7" x14ac:dyDescent="0.25">
      <c r="B3" s="16"/>
      <c r="C3" s="16"/>
      <c r="D3" s="2"/>
      <c r="F3" s="6" t="s">
        <v>37</v>
      </c>
      <c r="G3" s="7">
        <f>G2-G4-G5</f>
        <v>129</v>
      </c>
    </row>
    <row r="4" spans="1:7" x14ac:dyDescent="0.25">
      <c r="A4" s="15" t="s">
        <v>43</v>
      </c>
      <c r="F4" s="6" t="s">
        <v>14</v>
      </c>
      <c r="G4" s="7">
        <v>52</v>
      </c>
    </row>
    <row r="5" spans="1:7" x14ac:dyDescent="0.25">
      <c r="A5" s="3" t="s">
        <v>4</v>
      </c>
      <c r="C5" s="5" t="s">
        <v>11</v>
      </c>
      <c r="D5" s="5" t="s">
        <v>21</v>
      </c>
      <c r="F5" s="6" t="s">
        <v>15</v>
      </c>
      <c r="G5" s="7">
        <v>3</v>
      </c>
    </row>
    <row r="6" spans="1:7" x14ac:dyDescent="0.25">
      <c r="A6" s="4" t="s">
        <v>0</v>
      </c>
      <c r="B6" s="4" t="s">
        <v>23</v>
      </c>
      <c r="C6" s="11">
        <v>7</v>
      </c>
      <c r="D6" s="12">
        <f>C6*$G$3</f>
        <v>903</v>
      </c>
      <c r="F6" s="6"/>
      <c r="G6" s="7"/>
    </row>
    <row r="7" spans="1:7" x14ac:dyDescent="0.25">
      <c r="A7" s="4" t="s">
        <v>22</v>
      </c>
      <c r="B7" s="4" t="s">
        <v>31</v>
      </c>
      <c r="C7" s="11">
        <v>5</v>
      </c>
      <c r="D7" s="12">
        <f>C7*$G$3</f>
        <v>645</v>
      </c>
      <c r="F7" s="6" t="s">
        <v>35</v>
      </c>
      <c r="G7" s="7">
        <f>30+31+31+28+31+30</f>
        <v>181</v>
      </c>
    </row>
    <row r="8" spans="1:7" x14ac:dyDescent="0.25">
      <c r="A8" s="4" t="s">
        <v>22</v>
      </c>
      <c r="B8" s="4" t="s">
        <v>26</v>
      </c>
      <c r="C8" s="11">
        <v>4</v>
      </c>
      <c r="D8" s="12">
        <f>C8*$G$3</f>
        <v>516</v>
      </c>
      <c r="F8" s="6" t="s">
        <v>37</v>
      </c>
      <c r="G8" s="7">
        <f>G7-G9-G10</f>
        <v>124</v>
      </c>
    </row>
    <row r="9" spans="1:7" x14ac:dyDescent="0.25">
      <c r="A9" s="4" t="s">
        <v>1</v>
      </c>
      <c r="B9" s="4" t="s">
        <v>27</v>
      </c>
      <c r="C9" s="11">
        <v>8</v>
      </c>
      <c r="D9" s="12">
        <f>C9*$G$3</f>
        <v>1032</v>
      </c>
      <c r="F9" s="6" t="s">
        <v>14</v>
      </c>
      <c r="G9" s="7">
        <v>52</v>
      </c>
    </row>
    <row r="10" spans="1:7" ht="16.5" thickBot="1" x14ac:dyDescent="0.3">
      <c r="A10" s="4"/>
      <c r="C10" s="12"/>
      <c r="D10" s="12"/>
      <c r="F10" s="8" t="s">
        <v>15</v>
      </c>
      <c r="G10" s="9">
        <v>5</v>
      </c>
    </row>
    <row r="11" spans="1:7" x14ac:dyDescent="0.25">
      <c r="A11" s="4" t="s">
        <v>5</v>
      </c>
      <c r="C11" s="12"/>
      <c r="D11" s="12"/>
      <c r="F11" s="10"/>
      <c r="G11" s="10"/>
    </row>
    <row r="12" spans="1:7" x14ac:dyDescent="0.25">
      <c r="A12" s="4" t="s">
        <v>1</v>
      </c>
      <c r="B12" s="4" t="s">
        <v>29</v>
      </c>
      <c r="C12" s="11">
        <v>24</v>
      </c>
      <c r="D12" s="12">
        <f>C12*($G$4+$G$5)</f>
        <v>1320</v>
      </c>
    </row>
    <row r="13" spans="1:7" x14ac:dyDescent="0.25">
      <c r="A13" s="4"/>
      <c r="C13" s="12"/>
      <c r="D13" s="12"/>
    </row>
    <row r="14" spans="1:7" x14ac:dyDescent="0.25">
      <c r="A14" s="15" t="s">
        <v>3</v>
      </c>
      <c r="C14" s="12"/>
      <c r="D14" s="12"/>
    </row>
    <row r="15" spans="1:7" x14ac:dyDescent="0.25">
      <c r="A15" s="3" t="s">
        <v>4</v>
      </c>
      <c r="C15" s="12"/>
      <c r="D15" s="12"/>
    </row>
    <row r="16" spans="1:7" x14ac:dyDescent="0.25">
      <c r="A16" s="4" t="s">
        <v>0</v>
      </c>
      <c r="B16" s="4" t="s">
        <v>28</v>
      </c>
      <c r="C16" s="11">
        <v>3</v>
      </c>
      <c r="D16" s="12">
        <f>C16*$G$8</f>
        <v>372</v>
      </c>
    </row>
    <row r="17" spans="1:4" x14ac:dyDescent="0.25">
      <c r="A17" s="4" t="s">
        <v>22</v>
      </c>
      <c r="B17" s="4" t="s">
        <v>30</v>
      </c>
      <c r="C17" s="11">
        <v>11</v>
      </c>
      <c r="D17" s="12">
        <f t="shared" ref="D17:D19" si="0">C17*$G$8</f>
        <v>1364</v>
      </c>
    </row>
    <row r="18" spans="1:4" x14ac:dyDescent="0.25">
      <c r="A18" s="4" t="s">
        <v>22</v>
      </c>
      <c r="B18" s="4" t="s">
        <v>32</v>
      </c>
      <c r="C18" s="11">
        <v>2</v>
      </c>
      <c r="D18" s="12">
        <f t="shared" si="0"/>
        <v>248</v>
      </c>
    </row>
    <row r="19" spans="1:4" x14ac:dyDescent="0.25">
      <c r="A19" s="4" t="s">
        <v>1</v>
      </c>
      <c r="B19" s="4" t="s">
        <v>27</v>
      </c>
      <c r="C19" s="11">
        <v>8</v>
      </c>
      <c r="D19" s="12">
        <f t="shared" si="0"/>
        <v>992</v>
      </c>
    </row>
    <row r="20" spans="1:4" x14ac:dyDescent="0.25">
      <c r="A20" s="4"/>
      <c r="C20" s="12"/>
      <c r="D20" s="12"/>
    </row>
    <row r="21" spans="1:4" x14ac:dyDescent="0.25">
      <c r="A21" s="4" t="s">
        <v>5</v>
      </c>
      <c r="C21" s="12"/>
      <c r="D21" s="12"/>
    </row>
    <row r="22" spans="1:4" x14ac:dyDescent="0.25">
      <c r="A22" s="4" t="s">
        <v>1</v>
      </c>
      <c r="B22" s="4" t="s">
        <v>29</v>
      </c>
      <c r="C22" s="11">
        <v>24</v>
      </c>
      <c r="D22" s="12">
        <f>C22*($G$9+$G$11+$G$10)</f>
        <v>1368</v>
      </c>
    </row>
    <row r="23" spans="1:4" x14ac:dyDescent="0.25">
      <c r="C23" s="12"/>
      <c r="D23" s="12"/>
    </row>
    <row r="24" spans="1:4" x14ac:dyDescent="0.25">
      <c r="C24" s="12"/>
      <c r="D24" s="12"/>
    </row>
    <row r="25" spans="1:4" x14ac:dyDescent="0.25">
      <c r="C25" s="12"/>
      <c r="D25" s="12"/>
    </row>
    <row r="26" spans="1:4" x14ac:dyDescent="0.25">
      <c r="A26" s="15" t="s">
        <v>20</v>
      </c>
      <c r="C26" s="12"/>
      <c r="D26" s="12"/>
    </row>
    <row r="27" spans="1:4" x14ac:dyDescent="0.25">
      <c r="A27" s="4" t="s">
        <v>0</v>
      </c>
      <c r="C27" s="12"/>
      <c r="D27" s="12">
        <f>D6+D16</f>
        <v>1275</v>
      </c>
    </row>
    <row r="28" spans="1:4" x14ac:dyDescent="0.25">
      <c r="A28" s="4" t="s">
        <v>22</v>
      </c>
      <c r="C28" s="12"/>
      <c r="D28" s="12">
        <f>D7+D8+D17+D18</f>
        <v>2773</v>
      </c>
    </row>
    <row r="29" spans="1:4" x14ac:dyDescent="0.25">
      <c r="A29" s="4" t="s">
        <v>1</v>
      </c>
      <c r="C29" s="12"/>
      <c r="D29" s="13">
        <f>D9+D12+D19+D22</f>
        <v>4712</v>
      </c>
    </row>
    <row r="30" spans="1:4" x14ac:dyDescent="0.25">
      <c r="A30" s="4" t="s">
        <v>33</v>
      </c>
      <c r="C30" s="12"/>
      <c r="D30" s="12">
        <f>D27+D28+D29</f>
        <v>8760</v>
      </c>
    </row>
  </sheetData>
  <mergeCells count="4">
    <mergeCell ref="F1:G1"/>
    <mergeCell ref="A2:D2"/>
    <mergeCell ref="B3:C3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E487E636-E10B-4237-9BA7-2CAF39A5E8FB}"/>
</file>

<file path=customXml/itemProps2.xml><?xml version="1.0" encoding="utf-8"?>
<ds:datastoreItem xmlns:ds="http://schemas.openxmlformats.org/officeDocument/2006/customXml" ds:itemID="{6F9923B5-D3C7-4D04-A5C7-65D8B8322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BDA499-3D2D-4D22-8114-5F2DEEBA0885}">
  <ds:schemaRefs>
    <ds:schemaRef ds:uri="98b5a774-93ad-48ed-b3d9-82c8ebc4ce66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TOU Structure</vt:lpstr>
      <vt:lpstr>Pre 2016 GRC TOU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Marvin, Taylor (Contractor)</cp:lastModifiedBy>
  <dcterms:created xsi:type="dcterms:W3CDTF">2019-12-17T15:24:21Z</dcterms:created>
  <dcterms:modified xsi:type="dcterms:W3CDTF">2020-01-09T19:18:50Z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