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saxe\OneDrive - Sempra Energy\Documents\"/>
    </mc:Choice>
  </mc:AlternateContent>
  <xr:revisionPtr revIDLastSave="0" documentId="13_ncr:1_{7C8E7696-AFF6-4419-A0E3-9F9FCF4827E3}" xr6:coauthVersionLast="41" xr6:coauthVersionMax="41" xr10:uidLastSave="{00000000-0000-0000-0000-000000000000}"/>
  <bookViews>
    <workbookView xWindow="-110" yWindow="-110" windowWidth="25820" windowHeight="14020" xr2:uid="{FC4F1861-8E74-4435-B71D-A3DDC1D2E9B3}"/>
  </bookViews>
  <sheets>
    <sheet name="NRDC DR-03 (Attachment A)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_____ddd5" hidden="1">{#N/A,#N/A,FALSE,"trates"}</definedName>
    <definedName name="______ddd5" hidden="1">{#N/A,#N/A,FALSE,"trates"}</definedName>
    <definedName name="_____ddd5" hidden="1">{#N/A,#N/A,FALSE,"trates"}</definedName>
    <definedName name="____ddd5" hidden="1">{#N/A,#N/A,FALSE,"trates"}</definedName>
    <definedName name="___ddd5" hidden="1">{#N/A,#N/A,FALSE,"trates"}</definedName>
    <definedName name="__ddd5" hidden="1">{#N/A,#N/A,FALSE,"trates"}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16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ddd5" hidden="1">{#N/A,#N/A,FALSE,"trates"}</definedName>
    <definedName name="_Fill" hidden="1">#REF!</definedName>
    <definedName name="_Key1" hidden="1">#REF!</definedName>
    <definedName name="_Key2" hidden="1">#REF!</definedName>
    <definedName name="_MatInverse_In" hidden="1">#REF!</definedName>
    <definedName name="_MatMult_A" hidden="1">#REF!</definedName>
    <definedName name="_MatMult_AxB" hidden="1">#REF!</definedName>
    <definedName name="_MatMult_B" hidden="1">#REF!</definedName>
    <definedName name="_Order1" hidden="1">255</definedName>
    <definedName name="_Order2" hidden="1">0</definedName>
    <definedName name="_Parse_In" hidden="1">#REF!</definedName>
    <definedName name="_Parse_Out" hidden="1">#REF!</definedName>
    <definedName name="_Sort" hidden="1">#REF!</definedName>
    <definedName name="anscount" hidden="1">1</definedName>
    <definedName name="dddd">[4]Level2!$K$2</definedName>
    <definedName name="dummy1" hidden="1">{#N/A,#N/A,FALSE,"trates"}</definedName>
    <definedName name="dummy2" hidden="1">{#N/A,#N/A,FALSE,"trates"}</definedName>
    <definedName name="dummy3" hidden="1">{#N/A,#N/A,FALSE,"trates"}</definedName>
    <definedName name="dummy4" hidden="1">{#N/A,#N/A,FALSE,"trates"}</definedName>
    <definedName name="dummy5" hidden="1">{#N/A,#N/A,FALSE,"trates"}</definedName>
    <definedName name="InvoiceType">[5]Level2!$K$2</definedName>
    <definedName name="jkl" hidden="1">{#N/A,#N/A,FALSE,"trates"}</definedName>
    <definedName name="limcount" hidden="1">1</definedName>
    <definedName name="_xlnm.Print_Area">#REF!</definedName>
    <definedName name="Print_Area_MI">#REF!</definedName>
    <definedName name="Print_Area2">#REF!</definedName>
    <definedName name="RiskAfterRecalcMacro" hidden="1">"'10 Year Model.xls'!RiskSim"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TRUE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FALSE</definedName>
    <definedName name="sencount" hidden="1">2</definedName>
    <definedName name="wrn.BL." hidden="1">{#N/A,#N/A,FALSE,"trates"}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G58" i="1" l="1"/>
  <c r="AC58" i="1"/>
  <c r="AC57" i="1"/>
  <c r="AG57" i="1" s="1"/>
  <c r="AG54" i="1"/>
  <c r="AC54" i="1"/>
  <c r="AC53" i="1"/>
  <c r="AG53" i="1" s="1"/>
  <c r="AE50" i="1"/>
  <c r="AC50" i="1"/>
  <c r="AA50" i="1"/>
  <c r="W50" i="1"/>
  <c r="U50" i="1"/>
  <c r="S50" i="1"/>
  <c r="Q50" i="1"/>
  <c r="O50" i="1"/>
  <c r="M50" i="1"/>
  <c r="K50" i="1"/>
  <c r="I50" i="1"/>
  <c r="Y50" i="1" s="1"/>
  <c r="AG50" i="1" s="1"/>
  <c r="G50" i="1"/>
  <c r="AE49" i="1"/>
  <c r="AC49" i="1"/>
  <c r="AA49" i="1"/>
  <c r="W49" i="1"/>
  <c r="U49" i="1"/>
  <c r="S49" i="1"/>
  <c r="Q49" i="1"/>
  <c r="O49" i="1"/>
  <c r="M49" i="1"/>
  <c r="K49" i="1"/>
  <c r="I49" i="1"/>
  <c r="G49" i="1"/>
  <c r="Y49" i="1" s="1"/>
  <c r="AG49" i="1" s="1"/>
  <c r="AE46" i="1"/>
  <c r="AC46" i="1"/>
  <c r="AA46" i="1"/>
  <c r="W46" i="1"/>
  <c r="U46" i="1"/>
  <c r="S46" i="1"/>
  <c r="Q46" i="1"/>
  <c r="O46" i="1"/>
  <c r="M46" i="1"/>
  <c r="K46" i="1"/>
  <c r="I46" i="1"/>
  <c r="Y46" i="1" s="1"/>
  <c r="AG46" i="1" s="1"/>
  <c r="G46" i="1"/>
  <c r="AE45" i="1"/>
  <c r="AC45" i="1"/>
  <c r="AA45" i="1"/>
  <c r="W45" i="1"/>
  <c r="U45" i="1"/>
  <c r="S45" i="1"/>
  <c r="Q45" i="1"/>
  <c r="O45" i="1"/>
  <c r="M45" i="1"/>
  <c r="K45" i="1"/>
  <c r="I45" i="1"/>
  <c r="G45" i="1"/>
  <c r="Y45" i="1" s="1"/>
  <c r="AG45" i="1" s="1"/>
  <c r="AE42" i="1"/>
  <c r="AC42" i="1"/>
  <c r="AA42" i="1"/>
  <c r="W42" i="1"/>
  <c r="U42" i="1"/>
  <c r="S42" i="1"/>
  <c r="Q42" i="1"/>
  <c r="O42" i="1"/>
  <c r="M42" i="1"/>
  <c r="K42" i="1"/>
  <c r="I42" i="1"/>
  <c r="Y42" i="1" s="1"/>
  <c r="AG42" i="1" s="1"/>
  <c r="G42" i="1"/>
  <c r="AE41" i="1"/>
  <c r="AC41" i="1"/>
  <c r="AA41" i="1"/>
  <c r="W41" i="1"/>
  <c r="U41" i="1"/>
  <c r="S41" i="1"/>
  <c r="Q41" i="1"/>
  <c r="O41" i="1"/>
  <c r="M41" i="1"/>
  <c r="K41" i="1"/>
  <c r="I41" i="1"/>
  <c r="G41" i="1"/>
  <c r="Y41" i="1" s="1"/>
  <c r="AG41" i="1" s="1"/>
  <c r="AE38" i="1"/>
  <c r="AC38" i="1"/>
  <c r="AA38" i="1"/>
  <c r="W38" i="1"/>
  <c r="U38" i="1"/>
  <c r="S38" i="1"/>
  <c r="Q38" i="1"/>
  <c r="O38" i="1"/>
  <c r="M38" i="1"/>
  <c r="K38" i="1"/>
  <c r="I38" i="1"/>
  <c r="Y38" i="1" s="1"/>
  <c r="AG38" i="1" s="1"/>
  <c r="G38" i="1"/>
  <c r="AE37" i="1"/>
  <c r="AC37" i="1"/>
  <c r="AA37" i="1"/>
  <c r="W37" i="1"/>
  <c r="U37" i="1"/>
  <c r="S37" i="1"/>
  <c r="Q37" i="1"/>
  <c r="O37" i="1"/>
  <c r="M37" i="1"/>
  <c r="K37" i="1"/>
  <c r="I37" i="1"/>
  <c r="G37" i="1"/>
  <c r="Y37" i="1" s="1"/>
  <c r="AG37" i="1" s="1"/>
  <c r="AE34" i="1"/>
  <c r="AC34" i="1"/>
  <c r="AA34" i="1"/>
  <c r="W34" i="1"/>
  <c r="U34" i="1"/>
  <c r="S34" i="1"/>
  <c r="Q34" i="1"/>
  <c r="O34" i="1"/>
  <c r="M34" i="1"/>
  <c r="K34" i="1"/>
  <c r="I34" i="1"/>
  <c r="Y34" i="1" s="1"/>
  <c r="AG34" i="1" s="1"/>
  <c r="G34" i="1"/>
  <c r="AE33" i="1"/>
  <c r="AC33" i="1"/>
  <c r="AA33" i="1"/>
  <c r="W33" i="1"/>
  <c r="U33" i="1"/>
  <c r="S33" i="1"/>
  <c r="Q33" i="1"/>
  <c r="O33" i="1"/>
  <c r="M33" i="1"/>
  <c r="K33" i="1"/>
  <c r="I33" i="1"/>
  <c r="G33" i="1"/>
  <c r="Y33" i="1" s="1"/>
  <c r="AG33" i="1" s="1"/>
  <c r="AE30" i="1"/>
  <c r="AC30" i="1"/>
  <c r="AA30" i="1"/>
  <c r="W30" i="1"/>
  <c r="U30" i="1"/>
  <c r="S30" i="1"/>
  <c r="Q30" i="1"/>
  <c r="O30" i="1"/>
  <c r="M30" i="1"/>
  <c r="K30" i="1"/>
  <c r="I30" i="1"/>
  <c r="Y30" i="1" s="1"/>
  <c r="AG30" i="1" s="1"/>
  <c r="G30" i="1"/>
  <c r="AE29" i="1"/>
  <c r="AC29" i="1"/>
  <c r="AA29" i="1"/>
  <c r="W29" i="1"/>
  <c r="U29" i="1"/>
  <c r="S29" i="1"/>
  <c r="Q29" i="1"/>
  <c r="O29" i="1"/>
  <c r="M29" i="1"/>
  <c r="K29" i="1"/>
  <c r="I29" i="1"/>
  <c r="G29" i="1"/>
  <c r="Y29" i="1" s="1"/>
  <c r="AG29" i="1" s="1"/>
  <c r="I25" i="1"/>
  <c r="AG25" i="1" s="1"/>
  <c r="AG24" i="1"/>
  <c r="I24" i="1"/>
  <c r="I21" i="1"/>
  <c r="AG21" i="1" s="1"/>
  <c r="AG20" i="1"/>
  <c r="I20" i="1"/>
  <c r="AG16" i="1"/>
  <c r="I16" i="1"/>
  <c r="I15" i="1"/>
  <c r="AG15" i="1" s="1"/>
  <c r="AG12" i="1"/>
  <c r="I12" i="1"/>
  <c r="I11" i="1"/>
  <c r="AG11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</calcChain>
</file>

<file path=xl/sharedStrings.xml><?xml version="1.0" encoding="utf-8"?>
<sst xmlns="http://schemas.openxmlformats.org/spreadsheetml/2006/main" count="116" uniqueCount="65">
  <si>
    <t>ATTACHMENT A</t>
  </si>
  <si>
    <t xml:space="preserve"> </t>
  </si>
  <si>
    <t>NUCLEAR</t>
  </si>
  <si>
    <t>TRANSMISSION</t>
  </si>
  <si>
    <t>DISTRIBUTION</t>
  </si>
  <si>
    <t>PPP</t>
  </si>
  <si>
    <t>DECOMMISSION</t>
  </si>
  <si>
    <t>CTC</t>
  </si>
  <si>
    <t>LGC</t>
  </si>
  <si>
    <t>RS</t>
  </si>
  <si>
    <t>TRAC</t>
  </si>
  <si>
    <t>GHG</t>
  </si>
  <si>
    <t>TOTAL UDC</t>
  </si>
  <si>
    <t>DWR BOND</t>
  </si>
  <si>
    <t>EECC</t>
  </si>
  <si>
    <t>DWR</t>
  </si>
  <si>
    <t xml:space="preserve">TOTAL </t>
  </si>
  <si>
    <t>Line</t>
  </si>
  <si>
    <t>DESCRIPTION</t>
  </si>
  <si>
    <t>UNITS</t>
  </si>
  <si>
    <t>RATE</t>
  </si>
  <si>
    <t>Credit</t>
  </si>
  <si>
    <t>No.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</si>
  <si>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</si>
  <si>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</si>
  <si>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</si>
  <si>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</si>
  <si>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</si>
  <si>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</si>
  <si>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</si>
  <si>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</si>
  <si>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</si>
  <si>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</si>
  <si>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</si>
  <si>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</si>
  <si>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</si>
  <si>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</si>
  <si>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</si>
  <si>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</si>
  <si>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SCHEDULE EV-HP</t>
  </si>
  <si>
    <t>Subscription Charge (0-25 kW)</t>
  </si>
  <si>
    <t xml:space="preserve">    Secondary</t>
  </si>
  <si>
    <t>$/Month</t>
  </si>
  <si>
    <t xml:space="preserve">    Primary</t>
  </si>
  <si>
    <t>Subscription Charge (additional 25 kW of load)</t>
  </si>
  <si>
    <t>Basic Service Fee</t>
  </si>
  <si>
    <t xml:space="preserve">    Less than or equal to 500 kW</t>
  </si>
  <si>
    <t xml:space="preserve">      Secondary</t>
  </si>
  <si>
    <t xml:space="preserve">      Primary</t>
  </si>
  <si>
    <t xml:space="preserve">    Greater than 500 kW</t>
  </si>
  <si>
    <t>Energy Charges</t>
  </si>
  <si>
    <t>On-Peak Energy:   Summer</t>
  </si>
  <si>
    <t>$/kWh</t>
  </si>
  <si>
    <t>Off-Peak Energy: Summer</t>
  </si>
  <si>
    <t>Super Off-Peak Energy:  Summer</t>
  </si>
  <si>
    <t>On-Peak Energy:   Winter</t>
  </si>
  <si>
    <t>Off-Peak Energy: Winter</t>
  </si>
  <si>
    <t>Super Off-Peak Energy:  Winter</t>
  </si>
  <si>
    <t>CPP Adder</t>
  </si>
  <si>
    <t>Secondary</t>
  </si>
  <si>
    <t>Primary</t>
  </si>
  <si>
    <t>CPP Capacity Reservation Charge</t>
  </si>
  <si>
    <t>$/kW</t>
  </si>
  <si>
    <t>NRDC DR-03 - EV-HP RATES WITH DISTRIBUTION AND COMMODITY RATES HIGHLIGHTED IN YELLOW REFLECTING MARGINAL COSTS</t>
  </si>
  <si>
    <t>Note: rates based on Schedule AL-TOU current rates effective February 1, 2020, per SDG&amp;E Advice Letter 3500-E and marginal costs for distribution and commodity rates highlighted in yellow.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</si>
</sst>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General_)"/>
    <numFmt numFmtId="165" formatCode="&quot;$&quot;#,##0.00"/>
    <numFmt numFmtId="166" formatCode="_(* #,##0.0000000000000_);_(* \(#,##0.0000000000000\);_(* &quot;-&quot;??_);_(@_)"/>
    <numFmt numFmtId="167" formatCode="&quot;$&quot;#,##0.00000"/>
    <numFmt numFmtId="168" formatCode="_(* #,##0.000000000_);_(* \(#,##0.000000000\);_(* &quot;-&quot;??_);_(@_)"/>
    <numFmt numFmtId="169" formatCode="_(* #,##0.000000000_);_(* \(#,##0.000000000\);_(* &quot;-&quot;???????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10"/>
      <color theme="1"/>
      <name val="Arial"/>
      <family val="2"/>
    </font>
    <font>
      <u/>
      <sz val="9"/>
      <color theme="1"/>
      <name val="Arial"/>
      <family val="2"/>
    </font>
    <font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3" fillId="0" borderId="0"/>
    <xf numFmtId="0" fontId="1" fillId="0" borderId="0"/>
  </cellStyleXfs>
  <cellXfs count="48">
    <xf numFmtId="0" fontId="0" fillId="0" borderId="0" xfId="0"/>
    <xf numFmtId="0" fontId="2" fillId="0" borderId="0" xfId="0" applyFont="1"/>
    <xf numFmtId="164" fontId="4" fillId="0" borderId="0" xfId="2" applyFont="1" applyFill="1" applyAlignment="1">
      <alignment horizontal="center"/>
    </xf>
    <xf numFmtId="164" fontId="4" fillId="0" borderId="0" xfId="2" applyFont="1" applyFill="1" applyAlignment="1"/>
    <xf numFmtId="164" fontId="4" fillId="0" borderId="0" xfId="2" applyFont="1" applyFill="1" applyAlignment="1">
      <alignment horizontal="center"/>
    </xf>
    <xf numFmtId="164" fontId="5" fillId="0" borderId="0" xfId="2" applyFont="1" applyFill="1"/>
    <xf numFmtId="164" fontId="6" fillId="0" borderId="0" xfId="2" applyFont="1" applyFill="1" applyAlignment="1">
      <alignment horizontal="center"/>
    </xf>
    <xf numFmtId="164" fontId="5" fillId="0" borderId="0" xfId="2" applyFont="1" applyFill="1" applyAlignment="1" applyProtection="1">
      <alignment horizontal="left"/>
    </xf>
    <xf numFmtId="164" fontId="5" fillId="0" borderId="0" xfId="2" applyFont="1" applyFill="1" applyAlignment="1" applyProtection="1">
      <alignment horizontal="center"/>
    </xf>
    <xf numFmtId="164" fontId="5" fillId="0" borderId="0" xfId="2" applyFont="1" applyFill="1" applyAlignment="1">
      <alignment horizontal="center"/>
    </xf>
    <xf numFmtId="164" fontId="5" fillId="0" borderId="0" xfId="2" applyFont="1" applyFill="1" applyBorder="1" applyAlignment="1">
      <alignment horizontal="centerContinuous"/>
    </xf>
    <xf numFmtId="0" fontId="5" fillId="0" borderId="0" xfId="0" applyFont="1" applyFill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164" fontId="5" fillId="0" borderId="1" xfId="2" applyFont="1" applyFill="1" applyBorder="1" applyAlignment="1" applyProtection="1">
      <alignment horizontal="center"/>
    </xf>
    <xf numFmtId="164" fontId="5" fillId="0" borderId="1" xfId="2" quotePrefix="1" applyFont="1" applyFill="1" applyBorder="1" applyAlignment="1" applyProtection="1">
      <alignment horizontal="center"/>
    </xf>
    <xf numFmtId="164" fontId="5" fillId="0" borderId="0" xfId="2" quotePrefix="1" applyFont="1" applyFill="1" applyBorder="1" applyAlignment="1" applyProtection="1">
      <alignment horizontal="center"/>
    </xf>
    <xf numFmtId="164" fontId="5" fillId="0" borderId="1" xfId="2" applyFont="1" applyFill="1" applyBorder="1" applyAlignment="1">
      <alignment horizontal="center"/>
    </xf>
    <xf numFmtId="164" fontId="5" fillId="0" borderId="0" xfId="2" applyFont="1" applyFill="1" applyBorder="1" applyAlignment="1" applyProtection="1">
      <alignment horizontal="center"/>
    </xf>
    <xf numFmtId="164" fontId="5" fillId="0" borderId="0" xfId="2" applyFont="1" applyFill="1" applyBorder="1" applyAlignment="1" applyProtection="1">
      <alignment horizontal="fill"/>
    </xf>
    <xf numFmtId="164" fontId="5" fillId="0" borderId="0" xfId="2" applyFont="1" applyFill="1" applyBorder="1" applyAlignment="1">
      <alignment horizontal="center"/>
    </xf>
    <xf numFmtId="164" fontId="6" fillId="0" borderId="0" xfId="2" quotePrefix="1" applyFont="1" applyFill="1" applyAlignment="1" applyProtection="1">
      <alignment horizontal="left"/>
    </xf>
    <xf numFmtId="0" fontId="7" fillId="0" borderId="0" xfId="0" applyFont="1" applyAlignment="1">
      <alignment horizontal="center"/>
    </xf>
    <xf numFmtId="0" fontId="8" fillId="0" borderId="0" xfId="3" applyFont="1" applyBorder="1" applyAlignment="1">
      <alignment horizontal="left"/>
    </xf>
    <xf numFmtId="0" fontId="5" fillId="0" borderId="0" xfId="0" quotePrefix="1" applyFont="1" applyFill="1" applyAlignment="1" applyProtection="1">
      <alignment horizontal="left"/>
    </xf>
    <xf numFmtId="165" fontId="2" fillId="0" borderId="0" xfId="0" applyNumberFormat="1" applyFont="1" applyAlignment="1">
      <alignment horizontal="right"/>
    </xf>
    <xf numFmtId="165" fontId="2" fillId="2" borderId="0" xfId="0" applyNumberFormat="1" applyFont="1" applyFill="1" applyAlignment="1">
      <alignment horizontal="right"/>
    </xf>
    <xf numFmtId="165" fontId="2" fillId="0" borderId="0" xfId="0" applyNumberFormat="1" applyFont="1"/>
    <xf numFmtId="166" fontId="2" fillId="0" borderId="0" xfId="1" applyNumberFormat="1" applyFont="1"/>
    <xf numFmtId="43" fontId="2" fillId="0" borderId="0" xfId="1" applyFont="1"/>
    <xf numFmtId="165" fontId="2" fillId="2" borderId="0" xfId="0" applyNumberFormat="1" applyFont="1" applyFill="1"/>
    <xf numFmtId="164" fontId="9" fillId="0" borderId="0" xfId="2" quotePrefix="1" applyFont="1" applyFill="1" applyAlignment="1" applyProtection="1">
      <alignment horizontal="left"/>
    </xf>
    <xf numFmtId="164" fontId="5" fillId="0" borderId="0" xfId="2" applyFont="1" applyFill="1" applyAlignment="1" applyProtection="1">
      <alignment horizontal="fill"/>
    </xf>
    <xf numFmtId="0" fontId="2" fillId="0" borderId="0" xfId="0" applyFont="1" applyAlignment="1">
      <alignment horizontal="center"/>
    </xf>
    <xf numFmtId="0" fontId="5" fillId="0" borderId="0" xfId="0" applyFont="1" applyFill="1" applyAlignment="1" applyProtection="1">
      <alignment horizontal="left"/>
    </xf>
    <xf numFmtId="0" fontId="5" fillId="0" borderId="0" xfId="0" quotePrefix="1" applyFont="1" applyFill="1" applyAlignment="1" applyProtection="1">
      <alignment horizontal="left" indent="1"/>
    </xf>
    <xf numFmtId="165" fontId="2" fillId="0" borderId="0" xfId="0" applyNumberFormat="1" applyFont="1" applyFill="1"/>
    <xf numFmtId="164" fontId="5" fillId="0" borderId="0" xfId="2" quotePrefix="1" applyFont="1" applyFill="1" applyAlignment="1" applyProtection="1">
      <alignment horizontal="left"/>
    </xf>
    <xf numFmtId="164" fontId="5" fillId="0" borderId="0" xfId="2" quotePrefix="1" applyFont="1" applyFill="1" applyAlignment="1" applyProtection="1">
      <alignment horizontal="left" indent="1"/>
    </xf>
    <xf numFmtId="167" fontId="2" fillId="0" borderId="0" xfId="0" applyNumberFormat="1" applyFont="1" applyAlignment="1">
      <alignment horizontal="right"/>
    </xf>
    <xf numFmtId="167" fontId="2" fillId="2" borderId="0" xfId="0" applyNumberFormat="1" applyFont="1" applyFill="1" applyAlignment="1">
      <alignment horizontal="right"/>
    </xf>
    <xf numFmtId="167" fontId="2" fillId="0" borderId="0" xfId="0" applyNumberFormat="1" applyFont="1"/>
    <xf numFmtId="167" fontId="2" fillId="0" borderId="0" xfId="0" applyNumberFormat="1" applyFont="1" applyAlignment="1">
      <alignment horizontal="center"/>
    </xf>
    <xf numFmtId="168" fontId="2" fillId="0" borderId="0" xfId="1" applyNumberFormat="1" applyFont="1"/>
    <xf numFmtId="169" fontId="2" fillId="0" borderId="0" xfId="0" applyNumberFormat="1" applyFont="1"/>
    <xf numFmtId="167" fontId="2" fillId="0" borderId="0" xfId="0" applyNumberFormat="1" applyFont="1" applyFill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</cellXfs>
  <cellStyles count="4">
    <cellStyle name="Comma" xfId="1" builtinId="3"/>
    <cellStyle name="Normal" xfId="0" builtinId="0"/>
    <cellStyle name="Normal 14" xfId="3" xr:uid="{802CC1F8-FF75-48A1-9067-80FBCD28CE76}"/>
    <cellStyle name="Normal_RD-WP(Combined 1-01-01 filing)" xfId="2" xr:uid="{E7E7979A-FC3E-42E2-8E32-5FB98E0E1A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RDC%20DR-03%20(Revises%20WS%20Direct%20Testimony%20Workpapers)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VHP%20-%20NRDC%20DR-03%20(Revised)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corpdata\Electric_Rates_Group\Rate%20Changes\2020%20Rate%20Changes\2-1-20%20ERRA%20Rate%20Change\Consolidated%20Model%202-1-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0_07_Cabrillo%201\Final%20Adjusted\ENCI072000AF-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OS\RMR\2001_04_Duke\Initial%20Estimated\SOUT042001EP-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 DT - Attachment A"/>
      <sheetName val="EV-HP Rate Design Modifications"/>
    </sheetNames>
    <sheetDataSet>
      <sheetData sheetId="0"/>
      <sheetData sheetId="1">
        <row r="15">
          <cell r="F15">
            <v>47.240405681410117</v>
          </cell>
          <cell r="G15">
            <v>94.480811362820234</v>
          </cell>
        </row>
        <row r="19">
          <cell r="F19">
            <v>46.942552641434084</v>
          </cell>
          <cell r="G19">
            <v>93.885105282868167</v>
          </cell>
        </row>
        <row r="30">
          <cell r="I30">
            <v>6.4565546689515682E-2</v>
          </cell>
        </row>
        <row r="34">
          <cell r="I34">
            <v>5.9376634656443654E-2</v>
          </cell>
        </row>
        <row r="37">
          <cell r="I37">
            <v>3.9460000000000002E-2</v>
          </cell>
        </row>
        <row r="38">
          <cell r="I38">
            <v>3.9460000000000002E-2</v>
          </cell>
        </row>
        <row r="42">
          <cell r="I42">
            <v>4.0000000000000003E-5</v>
          </cell>
        </row>
        <row r="43">
          <cell r="I43">
            <v>4.0000000000000003E-5</v>
          </cell>
        </row>
        <row r="77">
          <cell r="F77">
            <v>4.5874079719291375E-2</v>
          </cell>
        </row>
        <row r="78">
          <cell r="F78">
            <v>4.5651486884090958E-2</v>
          </cell>
        </row>
        <row r="81">
          <cell r="F81">
            <v>0</v>
          </cell>
        </row>
        <row r="82">
          <cell r="F82">
            <v>0</v>
          </cell>
        </row>
        <row r="85">
          <cell r="F85">
            <v>-0.03</v>
          </cell>
        </row>
        <row r="86">
          <cell r="F86">
            <v>-0.03</v>
          </cell>
        </row>
        <row r="89">
          <cell r="F89">
            <v>3.6621994844190396E-2</v>
          </cell>
        </row>
        <row r="90">
          <cell r="F90">
            <v>3.6454552352939984E-2</v>
          </cell>
        </row>
        <row r="93">
          <cell r="F93">
            <v>0</v>
          </cell>
        </row>
        <row r="94">
          <cell r="F94">
            <v>0</v>
          </cell>
        </row>
        <row r="97">
          <cell r="F97">
            <v>-0.03</v>
          </cell>
        </row>
        <row r="98">
          <cell r="F98">
            <v>-0.03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P-D Rates"/>
      <sheetName val="Distribution"/>
    </sheetNames>
    <sheetDataSet>
      <sheetData sheetId="0">
        <row r="7">
          <cell r="J7">
            <v>6.6053138656730861E-2</v>
          </cell>
        </row>
        <row r="8">
          <cell r="J8">
            <v>6.5732631836813007E-2</v>
          </cell>
        </row>
        <row r="11">
          <cell r="J11">
            <v>7.7417382080935279E-2</v>
          </cell>
        </row>
        <row r="12">
          <cell r="J12">
            <v>7.7059865191301993E-2</v>
          </cell>
        </row>
        <row r="15">
          <cell r="J15">
            <v>3.9659919481966142E-2</v>
          </cell>
        </row>
        <row r="16">
          <cell r="J16">
            <v>3.9524688703481477E-2</v>
          </cell>
        </row>
        <row r="19">
          <cell r="J19">
            <v>5.2731252989302639E-2</v>
          </cell>
        </row>
        <row r="20">
          <cell r="J20">
            <v>5.2490156009063038E-2</v>
          </cell>
        </row>
        <row r="23">
          <cell r="J23">
            <v>4.6799963595516483E-2</v>
          </cell>
        </row>
        <row r="24">
          <cell r="J24">
            <v>4.6606322494549005E-2</v>
          </cell>
        </row>
        <row r="27">
          <cell r="J27">
            <v>4.022476811097344E-2</v>
          </cell>
        </row>
        <row r="28">
          <cell r="J28">
            <v>4.009239423664554E-2</v>
          </cell>
        </row>
        <row r="32">
          <cell r="J32">
            <v>1.8578825164052486</v>
          </cell>
        </row>
        <row r="33">
          <cell r="J33">
            <v>1.8558610575437569</v>
          </cell>
        </row>
        <row r="36">
          <cell r="J36">
            <v>4.2065851442944391</v>
          </cell>
        </row>
        <row r="37">
          <cell r="J37">
            <v>4.2011827016102457</v>
          </cell>
        </row>
      </sheetData>
      <sheetData sheetId="1">
        <row r="11">
          <cell r="L11">
            <v>3.7792324545128091</v>
          </cell>
        </row>
        <row r="32">
          <cell r="L32">
            <v>189.3521324378998</v>
          </cell>
        </row>
        <row r="33">
          <cell r="L33">
            <v>91.829130664331316</v>
          </cell>
        </row>
        <row r="36">
          <cell r="L36">
            <v>454.3400349435542</v>
          </cell>
        </row>
        <row r="37">
          <cell r="L37">
            <v>106.31310343615894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cription"/>
      <sheetName val="Class Avg Rev Adj"/>
      <sheetName val="Class Avg Rates Adj"/>
      <sheetName val="Class Avg Rev"/>
      <sheetName val="Attachment A"/>
      <sheetName val="Inputs"/>
      <sheetName val="Determinants (New TOU)"/>
      <sheetName val="Determinants"/>
      <sheetName val="Determinants (GF)"/>
      <sheetName val="RROIR CAP"/>
      <sheetName val="Total Present Rate"/>
      <sheetName val="Total Proposed Rate"/>
      <sheetName val="Total Proposed Rate no CAP"/>
      <sheetName val="Total Proposed Rate w CAP"/>
      <sheetName val="Distribution"/>
      <sheetName val="Distribution VGI"/>
      <sheetName val="DGR Dist Under-Over"/>
      <sheetName val="Demand Response"/>
      <sheetName val="Total Distribution"/>
      <sheetName val="Transmission"/>
      <sheetName val="PPP"/>
      <sheetName val="ND"/>
      <sheetName val="CTC"/>
      <sheetName val="LGC"/>
      <sheetName val="RS"/>
      <sheetName val="TRAC no CAP"/>
      <sheetName val="TRAC w CAP"/>
      <sheetName val="GHG"/>
      <sheetName val="DWR-BC"/>
      <sheetName val="EECC"/>
      <sheetName val="CPP-D Under-Over for EECC"/>
      <sheetName val="DGR Comm Under-Over"/>
      <sheetName val="PTR Under-Over"/>
      <sheetName val="DPP Under-Over for EECC"/>
      <sheetName val="Total EECC"/>
      <sheetName val="DWR Credit"/>
      <sheetName val="DPP_CPP-D"/>
      <sheetName val="CPP-D Und Ovr for CPP-D"/>
      <sheetName val="DGR Comm Und Ovr for CPP"/>
      <sheetName val="DPP Under-Over for CPP-D"/>
      <sheetName val="Total DPP_CPP-D"/>
      <sheetName val="Effective FERA Discount"/>
      <sheetName val="Effective CARE Discount"/>
      <sheetName val="E-LI Workpaper"/>
      <sheetName val="MB Discount"/>
      <sheetName val="Pilot Rates"/>
      <sheetName val="Hourly Commodity"/>
      <sheetName val="Hourly Distribution"/>
      <sheetName val="Total Present Rate (GF)"/>
      <sheetName val="Total Proposed Rate (GF)"/>
      <sheetName val="Total Proposed Rate (GF) no CAP"/>
      <sheetName val="Total Proposed Rate (GF) w CAP"/>
      <sheetName val="Distribution (GF)"/>
      <sheetName val="Distribution VGI (GF)"/>
      <sheetName val="DGR Dist Under-Over (GF)"/>
      <sheetName val="Total Distribution (GF)"/>
      <sheetName val="Transmission (GF)"/>
      <sheetName val="EECC (GF)"/>
      <sheetName val="CPP-D Under-Over for EECC (GF)"/>
      <sheetName val="DGR Comm Under-Over (GF)"/>
      <sheetName val="PTR Under-Over (GF)"/>
      <sheetName val="DPP Under-Over for EECC (GF)"/>
      <sheetName val="Total EECC (GF)"/>
      <sheetName val="DPP_CPP-D (GF)"/>
      <sheetName val="CPP-D Und Ovr for CPP-D (GF)"/>
      <sheetName val="DGR Comm Und Ovr for CPP (GF)"/>
      <sheetName val="DPP Under-Over for CPP-D (GF)"/>
      <sheetName val="Total DPP_CPP-D (GF)"/>
    </sheetNames>
    <sheetDataSet>
      <sheetData sheetId="0"/>
      <sheetData sheetId="1"/>
      <sheetData sheetId="2"/>
      <sheetData sheetId="3"/>
      <sheetData sheetId="4"/>
      <sheetData sheetId="5">
        <row r="110">
          <cell r="B110">
            <v>3.9460000000000002E-2</v>
          </cell>
        </row>
        <row r="122">
          <cell r="B122">
            <v>-1.08E-3</v>
          </cell>
        </row>
        <row r="123">
          <cell r="B123">
            <v>-1.6109999999999999E-2</v>
          </cell>
        </row>
      </sheetData>
      <sheetData sheetId="6"/>
      <sheetData sheetId="7"/>
      <sheetData sheetId="8"/>
      <sheetData sheetId="9"/>
      <sheetData sheetId="10"/>
      <sheetData sheetId="11">
        <row r="1979">
          <cell r="T1979">
            <v>6.8000000000000005E-4</v>
          </cell>
          <cell r="V1979">
            <v>1.3559999999999999E-2</v>
          </cell>
          <cell r="X1979">
            <v>5.0000000000000002E-5</v>
          </cell>
          <cell r="Z1979">
            <v>8.8999999999999995E-4</v>
          </cell>
          <cell r="AB1979">
            <v>7.1999999999999998E-3</v>
          </cell>
          <cell r="AF1979">
            <v>0</v>
          </cell>
          <cell r="AL1979">
            <v>5.7999999999999996E-3</v>
          </cell>
          <cell r="AP1979">
            <v>-8.0000000000000007E-5</v>
          </cell>
        </row>
        <row r="1980">
          <cell r="R1980">
            <v>-1.719E-2</v>
          </cell>
          <cell r="T1980">
            <v>6.8000000000000005E-4</v>
          </cell>
          <cell r="V1980">
            <v>1.3559999999999999E-2</v>
          </cell>
          <cell r="X1980">
            <v>5.0000000000000002E-5</v>
          </cell>
          <cell r="Z1980">
            <v>8.8999999999999995E-4</v>
          </cell>
          <cell r="AB1980">
            <v>7.1999999999999998E-3</v>
          </cell>
          <cell r="AF1980">
            <v>0</v>
          </cell>
          <cell r="AL1980">
            <v>5.7999999999999996E-3</v>
          </cell>
          <cell r="AP1980">
            <v>-8.0000000000000007E-5</v>
          </cell>
        </row>
        <row r="1985">
          <cell r="T1985">
            <v>6.8000000000000005E-4</v>
          </cell>
          <cell r="V1985">
            <v>1.3559999999999999E-2</v>
          </cell>
          <cell r="X1985">
            <v>5.0000000000000002E-5</v>
          </cell>
          <cell r="Z1985">
            <v>8.8999999999999995E-4</v>
          </cell>
          <cell r="AB1985">
            <v>7.1999999999999998E-3</v>
          </cell>
          <cell r="AF1985">
            <v>0</v>
          </cell>
          <cell r="AL1985">
            <v>5.7999999999999996E-3</v>
          </cell>
          <cell r="AP1985">
            <v>-8.0000000000000007E-5</v>
          </cell>
        </row>
        <row r="1986">
          <cell r="T1986">
            <v>6.8000000000000005E-4</v>
          </cell>
          <cell r="V1986">
            <v>1.3559999999999999E-2</v>
          </cell>
          <cell r="X1986">
            <v>5.0000000000000002E-5</v>
          </cell>
          <cell r="Z1986">
            <v>8.8999999999999995E-4</v>
          </cell>
          <cell r="AB1986">
            <v>7.1999999999999998E-3</v>
          </cell>
          <cell r="AF1986">
            <v>0</v>
          </cell>
          <cell r="AL1986">
            <v>5.7999999999999996E-3</v>
          </cell>
          <cell r="AP1986">
            <v>-8.0000000000000007E-5</v>
          </cell>
        </row>
        <row r="1991">
          <cell r="T1991">
            <v>6.8000000000000005E-4</v>
          </cell>
          <cell r="V1991">
            <v>1.3559999999999999E-2</v>
          </cell>
          <cell r="X1991">
            <v>5.0000000000000002E-5</v>
          </cell>
          <cell r="Z1991">
            <v>8.8999999999999995E-4</v>
          </cell>
          <cell r="AB1991">
            <v>7.1999999999999998E-3</v>
          </cell>
          <cell r="AF1991">
            <v>0</v>
          </cell>
          <cell r="AL1991">
            <v>5.7999999999999996E-3</v>
          </cell>
          <cell r="AP1991">
            <v>-8.0000000000000007E-5</v>
          </cell>
        </row>
        <row r="1992">
          <cell r="T1992">
            <v>6.8000000000000005E-4</v>
          </cell>
          <cell r="V1992">
            <v>1.3559999999999999E-2</v>
          </cell>
          <cell r="X1992">
            <v>5.0000000000000002E-5</v>
          </cell>
          <cell r="Z1992">
            <v>8.8999999999999995E-4</v>
          </cell>
          <cell r="AB1992">
            <v>7.1999999999999998E-3</v>
          </cell>
          <cell r="AF1992">
            <v>0</v>
          </cell>
          <cell r="AL1992">
            <v>5.7999999999999996E-3</v>
          </cell>
          <cell r="AP1992">
            <v>-8.0000000000000007E-5</v>
          </cell>
        </row>
        <row r="1997">
          <cell r="T1997">
            <v>6.8000000000000005E-4</v>
          </cell>
          <cell r="V1997">
            <v>1.3559999999999999E-2</v>
          </cell>
          <cell r="X1997">
            <v>5.0000000000000002E-5</v>
          </cell>
          <cell r="Z1997">
            <v>8.8999999999999995E-4</v>
          </cell>
          <cell r="AB1997">
            <v>7.1999999999999998E-3</v>
          </cell>
          <cell r="AF1997">
            <v>0</v>
          </cell>
          <cell r="AL1997">
            <v>5.7999999999999996E-3</v>
          </cell>
          <cell r="AP1997">
            <v>-8.0000000000000007E-5</v>
          </cell>
        </row>
        <row r="1998">
          <cell r="T1998">
            <v>6.8000000000000005E-4</v>
          </cell>
          <cell r="V1998">
            <v>1.3559999999999999E-2</v>
          </cell>
          <cell r="X1998">
            <v>5.0000000000000002E-5</v>
          </cell>
          <cell r="Z1998">
            <v>8.8999999999999995E-4</v>
          </cell>
          <cell r="AB1998">
            <v>7.1999999999999998E-3</v>
          </cell>
          <cell r="AF1998">
            <v>0</v>
          </cell>
          <cell r="AL1998">
            <v>5.7999999999999996E-3</v>
          </cell>
          <cell r="AP1998">
            <v>-8.0000000000000007E-5</v>
          </cell>
        </row>
        <row r="2003">
          <cell r="T2003">
            <v>6.8000000000000005E-4</v>
          </cell>
          <cell r="V2003">
            <v>1.3559999999999999E-2</v>
          </cell>
          <cell r="X2003">
            <v>5.0000000000000002E-5</v>
          </cell>
          <cell r="Z2003">
            <v>8.8999999999999995E-4</v>
          </cell>
          <cell r="AB2003">
            <v>7.1999999999999998E-3</v>
          </cell>
          <cell r="AF2003">
            <v>0</v>
          </cell>
          <cell r="AL2003">
            <v>5.7999999999999996E-3</v>
          </cell>
          <cell r="AP2003">
            <v>-8.0000000000000007E-5</v>
          </cell>
        </row>
        <row r="2004">
          <cell r="T2004">
            <v>6.8000000000000005E-4</v>
          </cell>
          <cell r="V2004">
            <v>1.3559999999999999E-2</v>
          </cell>
          <cell r="X2004">
            <v>5.0000000000000002E-5</v>
          </cell>
          <cell r="Z2004">
            <v>8.8999999999999995E-4</v>
          </cell>
          <cell r="AB2004">
            <v>7.1999999999999998E-3</v>
          </cell>
          <cell r="AF2004">
            <v>0</v>
          </cell>
          <cell r="AL2004">
            <v>5.7999999999999996E-3</v>
          </cell>
          <cell r="AP2004">
            <v>-8.0000000000000007E-5</v>
          </cell>
        </row>
        <row r="2009">
          <cell r="T2009">
            <v>6.8000000000000005E-4</v>
          </cell>
          <cell r="V2009">
            <v>1.3559999999999999E-2</v>
          </cell>
          <cell r="X2009">
            <v>5.0000000000000002E-5</v>
          </cell>
          <cell r="Z2009">
            <v>8.8999999999999995E-4</v>
          </cell>
          <cell r="AB2009">
            <v>7.1999999999999998E-3</v>
          </cell>
          <cell r="AF2009">
            <v>0</v>
          </cell>
          <cell r="AL2009">
            <v>5.7999999999999996E-3</v>
          </cell>
          <cell r="AP2009">
            <v>-8.0000000000000007E-5</v>
          </cell>
        </row>
        <row r="2010">
          <cell r="T2010">
            <v>6.8000000000000005E-4</v>
          </cell>
          <cell r="V2010">
            <v>1.3559999999999999E-2</v>
          </cell>
          <cell r="X2010">
            <v>5.0000000000000002E-5</v>
          </cell>
          <cell r="Z2010">
            <v>8.8999999999999995E-4</v>
          </cell>
          <cell r="AB2010">
            <v>7.1999999999999998E-3</v>
          </cell>
          <cell r="AF2010">
            <v>0</v>
          </cell>
          <cell r="AL2010">
            <v>5.7999999999999996E-3</v>
          </cell>
          <cell r="AP2010">
            <v>-8.0000000000000007E-5</v>
          </cell>
        </row>
      </sheetData>
      <sheetData sheetId="12"/>
      <sheetData sheetId="13"/>
      <sheetData sheetId="14"/>
      <sheetData sheetId="15">
        <row r="1923">
          <cell r="T1923">
            <v>9.1982436666222689E-2</v>
          </cell>
        </row>
      </sheetData>
      <sheetData sheetId="16">
        <row r="1923">
          <cell r="T1923">
            <v>0.32349007497072391</v>
          </cell>
        </row>
      </sheetData>
      <sheetData sheetId="17">
        <row r="1923">
          <cell r="T1923">
            <v>0</v>
          </cell>
        </row>
      </sheetData>
      <sheetData sheetId="18">
        <row r="1923">
          <cell r="Q1923">
            <v>17283828.143585626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979">
          <cell r="Q1979">
            <v>490948694.30280131</v>
          </cell>
        </row>
      </sheetData>
      <sheetData sheetId="37">
        <row r="1935">
          <cell r="T1935">
            <v>8.6860297638072848E-2</v>
          </cell>
        </row>
      </sheetData>
      <sheetData sheetId="38">
        <row r="1935">
          <cell r="T1935">
            <v>-2.2393466206948896E-4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1"/>
      <sheetName val="Level 1 Explaination"/>
      <sheetName val="Level2"/>
      <sheetName val="NonRMR Heat Input"/>
      <sheetName val="HR Coeff"/>
      <sheetName val="Hrly Emissions"/>
      <sheetName val="Emissions Input"/>
      <sheetName val="Daily Fuel Price"/>
      <sheetName val="Interest Rate Calculation"/>
      <sheetName val="ConstantsTable"/>
      <sheetName val="Data Dictionary"/>
    </sheetNames>
    <sheetDataSet>
      <sheetData sheetId="0" refreshError="1"/>
      <sheetData sheetId="1" refreshError="1"/>
      <sheetData sheetId="2" refreshError="1">
        <row r="2">
          <cell r="K2" t="str">
            <v>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1"/>
      <sheetName val="Level 1 Explaination"/>
      <sheetName val="Level2"/>
      <sheetName val="NonRMR Heat Input"/>
      <sheetName val="HR Coeff"/>
      <sheetName val="Hrly Emissions"/>
      <sheetName val="Emissions Input"/>
      <sheetName val="Daily Fuel Price"/>
      <sheetName val="Interest Rate Calculation"/>
      <sheetName val="ConstantsTable"/>
      <sheetName val="Data Dictionary"/>
    </sheetNames>
    <sheetDataSet>
      <sheetData sheetId="0" refreshError="1"/>
      <sheetData sheetId="1" refreshError="1"/>
      <sheetData sheetId="2" refreshError="1">
        <row r="2">
          <cell r="K2" t="str">
            <v>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3AE6D-8002-4BA7-B250-4BB3C2622138}">
  <sheetPr>
    <pageSetUpPr fitToPage="1"/>
  </sheetPr>
  <dimension ref="A1:AL62"/>
  <sheetViews>
    <sheetView tabSelected="1" topLeftCell="C1" zoomScaleNormal="100" workbookViewId="0">
      <selection activeCell="C63" sqref="C63"/>
    </sheetView>
  </sheetViews>
  <sheetFormatPr defaultColWidth="9.1796875" defaultRowHeight="12.5" x14ac:dyDescent="0.25"/>
  <cols>
    <col min="1" max="1" width="9.1796875" style="1"/>
    <col min="2" max="2" width="1.7265625" style="1" customWidth="1"/>
    <col min="3" max="3" width="37.453125" style="1" customWidth="1"/>
    <col min="4" max="4" width="1.7265625" style="1" customWidth="1"/>
    <col min="5" max="5" width="7.1796875" style="1" bestFit="1" customWidth="1"/>
    <col min="6" max="6" width="1.7265625" style="1" customWidth="1"/>
    <col min="7" max="7" width="13.81640625" style="1" bestFit="1" customWidth="1"/>
    <col min="8" max="8" width="1.81640625" style="1" customWidth="1"/>
    <col min="9" max="9" width="13.1796875" style="1" bestFit="1" customWidth="1"/>
    <col min="10" max="10" width="1.7265625" style="1" customWidth="1"/>
    <col min="11" max="11" width="10.54296875" style="1" customWidth="1"/>
    <col min="12" max="12" width="1.7265625" style="1" customWidth="1"/>
    <col min="13" max="13" width="14.453125" style="1" bestFit="1" customWidth="1"/>
    <col min="14" max="14" width="1.7265625" style="1" customWidth="1"/>
    <col min="15" max="15" width="10.54296875" style="1" customWidth="1"/>
    <col min="16" max="16" width="1.7265625" style="1" customWidth="1"/>
    <col min="17" max="17" width="10.54296875" style="1" customWidth="1"/>
    <col min="18" max="18" width="1.7265625" style="1" customWidth="1"/>
    <col min="19" max="19" width="10.54296875" style="1" customWidth="1"/>
    <col min="20" max="20" width="1.7265625" style="1" customWidth="1"/>
    <col min="21" max="21" width="10.54296875" style="1" customWidth="1"/>
    <col min="22" max="22" width="1.7265625" style="1" customWidth="1"/>
    <col min="23" max="23" width="10.54296875" style="1" customWidth="1"/>
    <col min="24" max="24" width="1.7265625" style="1" customWidth="1"/>
    <col min="25" max="25" width="10.7265625" style="1" customWidth="1"/>
    <col min="26" max="26" width="1.7265625" style="1" customWidth="1"/>
    <col min="27" max="27" width="10.54296875" style="1" customWidth="1"/>
    <col min="28" max="28" width="1.7265625" style="1" customWidth="1"/>
    <col min="29" max="29" width="10.453125" style="1" customWidth="1"/>
    <col min="30" max="30" width="1.7265625" style="1" customWidth="1"/>
    <col min="31" max="31" width="10.54296875" style="1" customWidth="1"/>
    <col min="32" max="32" width="1.7265625" style="1" customWidth="1"/>
    <col min="33" max="33" width="10.54296875" style="1" customWidth="1"/>
    <col min="34" max="34" width="9.1796875" style="1"/>
    <col min="35" max="35" width="10.1796875" style="1" bestFit="1" customWidth="1"/>
    <col min="36" max="36" width="17.453125" style="1" bestFit="1" customWidth="1"/>
    <col min="37" max="37" width="14.54296875" style="1" customWidth="1"/>
    <col min="38" max="38" width="17.54296875" style="1" customWidth="1"/>
    <col min="39" max="16384" width="9.1796875" style="1"/>
  </cols>
  <sheetData>
    <row r="1" spans="1:38" ht="15.5" x14ac:dyDescent="0.35"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  <c r="AI1" s="3"/>
      <c r="AJ1" s="3"/>
      <c r="AK1" s="3"/>
      <c r="AL1" s="3"/>
    </row>
    <row r="2" spans="1:38" ht="15.5" x14ac:dyDescent="0.35">
      <c r="C2" s="2" t="s">
        <v>63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  <c r="AI2" s="3"/>
      <c r="AJ2" s="3"/>
      <c r="AK2" s="3"/>
      <c r="AL2" s="3"/>
    </row>
    <row r="3" spans="1:38" ht="15.5" x14ac:dyDescent="0.35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3"/>
      <c r="AI3" s="3"/>
      <c r="AJ3" s="3"/>
      <c r="AK3" s="3"/>
      <c r="AL3" s="3"/>
    </row>
    <row r="4" spans="1:38" ht="15.5" x14ac:dyDescent="0.35">
      <c r="C4" s="5" t="s">
        <v>1</v>
      </c>
      <c r="D4" s="5"/>
      <c r="E4" s="5"/>
      <c r="F4" s="5"/>
      <c r="G4" s="6"/>
      <c r="H4" s="6"/>
      <c r="I4" s="7"/>
      <c r="J4" s="5"/>
      <c r="K4" s="5"/>
      <c r="L4" s="5"/>
      <c r="M4" s="8" t="s">
        <v>2</v>
      </c>
      <c r="N4" s="9"/>
      <c r="O4" s="9"/>
      <c r="P4" s="9"/>
      <c r="Q4" s="9"/>
      <c r="R4" s="10"/>
      <c r="S4" s="6"/>
      <c r="T4" s="5"/>
      <c r="U4" s="9"/>
      <c r="V4" s="9"/>
      <c r="W4" s="9"/>
      <c r="X4" s="9"/>
      <c r="Y4" s="8"/>
      <c r="Z4" s="9"/>
      <c r="AA4" s="11"/>
      <c r="AB4" s="5"/>
      <c r="AC4" s="11"/>
      <c r="AD4" s="5"/>
      <c r="AE4" s="11"/>
      <c r="AF4" s="11"/>
      <c r="AG4" s="11"/>
      <c r="AJ4" s="3"/>
      <c r="AK4" s="3"/>
      <c r="AL4" s="3"/>
    </row>
    <row r="5" spans="1:38" x14ac:dyDescent="0.25">
      <c r="C5" s="5"/>
      <c r="D5" s="5"/>
      <c r="E5" s="5"/>
      <c r="F5" s="5"/>
      <c r="G5" s="8" t="s">
        <v>3</v>
      </c>
      <c r="H5" s="8"/>
      <c r="I5" s="8" t="s">
        <v>4</v>
      </c>
      <c r="J5" s="5"/>
      <c r="K5" s="8" t="s">
        <v>5</v>
      </c>
      <c r="L5" s="5"/>
      <c r="M5" s="8" t="s">
        <v>6</v>
      </c>
      <c r="N5" s="8"/>
      <c r="O5" s="8" t="s">
        <v>7</v>
      </c>
      <c r="P5" s="8"/>
      <c r="Q5" s="8" t="s">
        <v>8</v>
      </c>
      <c r="R5" s="8"/>
      <c r="S5" s="8" t="s">
        <v>9</v>
      </c>
      <c r="T5" s="5"/>
      <c r="U5" s="8" t="s">
        <v>10</v>
      </c>
      <c r="V5" s="8"/>
      <c r="W5" s="8" t="s">
        <v>11</v>
      </c>
      <c r="X5" s="8"/>
      <c r="Y5" s="8" t="s">
        <v>12</v>
      </c>
      <c r="Z5" s="9"/>
      <c r="AA5" s="12" t="s">
        <v>13</v>
      </c>
      <c r="AB5" s="5"/>
      <c r="AC5" s="12" t="s">
        <v>14</v>
      </c>
      <c r="AD5" s="5"/>
      <c r="AE5" s="12" t="s">
        <v>15</v>
      </c>
      <c r="AF5" s="11"/>
      <c r="AG5" s="12" t="s">
        <v>16</v>
      </c>
    </row>
    <row r="6" spans="1:38" x14ac:dyDescent="0.25">
      <c r="A6" s="8" t="s">
        <v>17</v>
      </c>
      <c r="C6" s="8" t="s">
        <v>18</v>
      </c>
      <c r="D6" s="8"/>
      <c r="E6" s="8" t="s">
        <v>19</v>
      </c>
      <c r="F6" s="8"/>
      <c r="G6" s="8" t="s">
        <v>20</v>
      </c>
      <c r="H6" s="8"/>
      <c r="I6" s="8" t="s">
        <v>20</v>
      </c>
      <c r="J6" s="5"/>
      <c r="K6" s="8" t="s">
        <v>20</v>
      </c>
      <c r="L6" s="5"/>
      <c r="M6" s="8" t="s">
        <v>20</v>
      </c>
      <c r="N6" s="8"/>
      <c r="O6" s="8" t="s">
        <v>20</v>
      </c>
      <c r="P6" s="8"/>
      <c r="Q6" s="8" t="s">
        <v>20</v>
      </c>
      <c r="R6" s="8"/>
      <c r="S6" s="8" t="s">
        <v>20</v>
      </c>
      <c r="T6" s="5"/>
      <c r="U6" s="8" t="s">
        <v>20</v>
      </c>
      <c r="V6" s="8"/>
      <c r="W6" s="8" t="s">
        <v>20</v>
      </c>
      <c r="X6" s="8"/>
      <c r="Y6" s="8" t="s">
        <v>20</v>
      </c>
      <c r="Z6" s="11"/>
      <c r="AA6" s="13" t="s">
        <v>20</v>
      </c>
      <c r="AB6" s="5"/>
      <c r="AC6" s="13" t="s">
        <v>20</v>
      </c>
      <c r="AD6" s="5"/>
      <c r="AE6" s="13" t="s">
        <v>21</v>
      </c>
      <c r="AF6" s="11"/>
      <c r="AG6" s="12" t="s">
        <v>20</v>
      </c>
    </row>
    <row r="7" spans="1:38" x14ac:dyDescent="0.25">
      <c r="A7" s="14" t="s">
        <v>22</v>
      </c>
      <c r="C7" s="14" t="s">
        <v>23</v>
      </c>
      <c r="D7" s="5"/>
      <c r="E7" s="14" t="s">
        <v>24</v>
      </c>
      <c r="F7" s="5"/>
      <c r="G7" s="15" t="s">
        <v>25</v>
      </c>
      <c r="H7" s="5"/>
      <c r="I7" s="15" t="s">
        <v>26</v>
      </c>
      <c r="J7" s="5"/>
      <c r="K7" s="15" t="s">
        <v>27</v>
      </c>
      <c r="L7" s="5"/>
      <c r="M7" s="15" t="s">
        <v>28</v>
      </c>
      <c r="N7" s="16"/>
      <c r="O7" s="15" t="s">
        <v>29</v>
      </c>
      <c r="P7" s="16"/>
      <c r="Q7" s="15" t="s">
        <v>30</v>
      </c>
      <c r="R7" s="5"/>
      <c r="S7" s="15" t="s">
        <v>31</v>
      </c>
      <c r="T7" s="11"/>
      <c r="U7" s="15" t="s">
        <v>32</v>
      </c>
      <c r="V7" s="16"/>
      <c r="W7" s="15" t="s">
        <v>33</v>
      </c>
      <c r="X7" s="5"/>
      <c r="Y7" s="15" t="s">
        <v>34</v>
      </c>
      <c r="Z7" s="11"/>
      <c r="AA7" s="17" t="s">
        <v>35</v>
      </c>
      <c r="AB7" s="16"/>
      <c r="AC7" s="17" t="s">
        <v>36</v>
      </c>
      <c r="AD7" s="16"/>
      <c r="AE7" s="17" t="s">
        <v>37</v>
      </c>
      <c r="AF7" s="11"/>
      <c r="AG7" s="17" t="s">
        <v>38</v>
      </c>
    </row>
    <row r="8" spans="1:38" x14ac:dyDescent="0.25">
      <c r="A8" s="18"/>
      <c r="C8" s="18"/>
      <c r="D8" s="5"/>
      <c r="E8" s="19"/>
      <c r="F8" s="5"/>
      <c r="G8" s="18"/>
      <c r="H8" s="5"/>
      <c r="I8" s="16"/>
      <c r="J8" s="5"/>
      <c r="K8" s="16"/>
      <c r="L8" s="5"/>
      <c r="M8" s="16"/>
      <c r="N8" s="5"/>
      <c r="O8" s="16"/>
      <c r="P8" s="16"/>
      <c r="Q8" s="16"/>
      <c r="R8" s="16"/>
      <c r="S8" s="16"/>
      <c r="T8" s="5"/>
      <c r="U8" s="16"/>
      <c r="V8" s="11"/>
      <c r="W8" s="16"/>
      <c r="X8" s="16"/>
      <c r="Y8" s="16"/>
      <c r="Z8" s="5"/>
      <c r="AA8" s="16"/>
      <c r="AB8" s="11"/>
      <c r="AC8" s="20"/>
      <c r="AD8" s="16"/>
      <c r="AE8" s="20"/>
      <c r="AF8" s="16"/>
      <c r="AG8" s="20"/>
      <c r="AH8" s="11"/>
      <c r="AI8" s="20"/>
    </row>
    <row r="9" spans="1:38" x14ac:dyDescent="0.25">
      <c r="A9" s="8">
        <v>1</v>
      </c>
      <c r="C9" s="21" t="s">
        <v>39</v>
      </c>
      <c r="D9" s="21"/>
      <c r="E9" s="5"/>
      <c r="F9" s="21"/>
      <c r="G9" s="22"/>
      <c r="H9" s="22"/>
      <c r="I9" s="22"/>
      <c r="J9" s="22"/>
      <c r="S9" s="22"/>
      <c r="T9" s="22"/>
      <c r="AC9" s="22"/>
      <c r="AD9" s="22"/>
      <c r="AG9" s="22"/>
    </row>
    <row r="10" spans="1:38" x14ac:dyDescent="0.25">
      <c r="A10" s="8">
        <f>A9+1</f>
        <v>2</v>
      </c>
      <c r="C10" s="23" t="s">
        <v>40</v>
      </c>
      <c r="D10" s="23"/>
      <c r="E10" s="5"/>
      <c r="F10" s="23"/>
      <c r="G10" s="22"/>
      <c r="H10" s="22"/>
      <c r="I10" s="22"/>
      <c r="J10" s="22"/>
      <c r="S10" s="22"/>
      <c r="T10" s="22"/>
      <c r="AC10" s="22"/>
      <c r="AD10" s="22"/>
      <c r="AG10" s="22"/>
    </row>
    <row r="11" spans="1:38" x14ac:dyDescent="0.25">
      <c r="A11" s="8">
        <f t="shared" ref="A11:A58" si="0">A10+1</f>
        <v>3</v>
      </c>
      <c r="C11" s="7" t="s">
        <v>41</v>
      </c>
      <c r="D11" s="7"/>
      <c r="E11" s="24" t="s">
        <v>42</v>
      </c>
      <c r="F11" s="7"/>
      <c r="G11" s="25"/>
      <c r="H11" s="25"/>
      <c r="I11" s="26">
        <f>ROUND('[1]EV-HP Rate Design Modifications'!F15,2)</f>
        <v>47.24</v>
      </c>
      <c r="J11" s="25"/>
      <c r="S11" s="22"/>
      <c r="T11" s="22"/>
      <c r="AC11" s="22"/>
      <c r="AD11" s="22"/>
      <c r="AG11" s="27">
        <f>G11+I11+S11+AC11</f>
        <v>47.24</v>
      </c>
      <c r="AI11" s="27"/>
      <c r="AJ11" s="28"/>
    </row>
    <row r="12" spans="1:38" x14ac:dyDescent="0.25">
      <c r="A12" s="8">
        <f t="shared" si="0"/>
        <v>4</v>
      </c>
      <c r="C12" s="7" t="s">
        <v>43</v>
      </c>
      <c r="D12" s="7"/>
      <c r="E12" s="24" t="s">
        <v>42</v>
      </c>
      <c r="F12" s="7"/>
      <c r="G12" s="25"/>
      <c r="H12" s="25"/>
      <c r="I12" s="26">
        <f>ROUND('[1]EV-HP Rate Design Modifications'!F19,2)</f>
        <v>46.94</v>
      </c>
      <c r="J12" s="25"/>
      <c r="S12" s="22"/>
      <c r="T12" s="22"/>
      <c r="AC12" s="22"/>
      <c r="AD12" s="22"/>
      <c r="AG12" s="27">
        <f>G12+I12+S12+AC12</f>
        <v>46.94</v>
      </c>
      <c r="AI12" s="27"/>
      <c r="AJ12" s="28"/>
    </row>
    <row r="13" spans="1:38" x14ac:dyDescent="0.25">
      <c r="A13" s="8">
        <f t="shared" si="0"/>
        <v>5</v>
      </c>
      <c r="C13" s="7"/>
      <c r="D13" s="7"/>
      <c r="E13" s="24"/>
      <c r="F13" s="7"/>
      <c r="G13" s="22"/>
      <c r="H13" s="22"/>
      <c r="I13" s="22"/>
      <c r="J13" s="22"/>
      <c r="S13" s="22"/>
      <c r="T13" s="22"/>
      <c r="AC13" s="22"/>
      <c r="AD13" s="22"/>
      <c r="AG13" s="22"/>
      <c r="AJ13" s="29"/>
    </row>
    <row r="14" spans="1:38" x14ac:dyDescent="0.25">
      <c r="A14" s="8">
        <f t="shared" si="0"/>
        <v>6</v>
      </c>
      <c r="C14" s="23" t="s">
        <v>44</v>
      </c>
      <c r="D14" s="23"/>
      <c r="E14" s="5"/>
      <c r="F14" s="23"/>
      <c r="AJ14" s="29"/>
    </row>
    <row r="15" spans="1:38" x14ac:dyDescent="0.25">
      <c r="A15" s="8">
        <f t="shared" si="0"/>
        <v>7</v>
      </c>
      <c r="C15" s="7" t="s">
        <v>41</v>
      </c>
      <c r="D15" s="7"/>
      <c r="E15" s="24" t="s">
        <v>42</v>
      </c>
      <c r="F15" s="7"/>
      <c r="G15" s="27"/>
      <c r="H15" s="27"/>
      <c r="I15" s="30">
        <f>ROUND('[1]EV-HP Rate Design Modifications'!G15,2)</f>
        <v>94.48</v>
      </c>
      <c r="J15" s="27"/>
      <c r="S15" s="27"/>
      <c r="T15" s="27"/>
      <c r="AC15" s="27"/>
      <c r="AD15" s="27"/>
      <c r="AG15" s="27">
        <f>G15+I15+S15+AC15</f>
        <v>94.48</v>
      </c>
      <c r="AI15" s="27"/>
      <c r="AJ15" s="29"/>
    </row>
    <row r="16" spans="1:38" x14ac:dyDescent="0.25">
      <c r="A16" s="8">
        <f t="shared" si="0"/>
        <v>8</v>
      </c>
      <c r="C16" s="7" t="s">
        <v>43</v>
      </c>
      <c r="D16" s="7"/>
      <c r="E16" s="24" t="s">
        <v>42</v>
      </c>
      <c r="F16" s="7"/>
      <c r="G16" s="27"/>
      <c r="H16" s="27"/>
      <c r="I16" s="30">
        <f>ROUND('[1]EV-HP Rate Design Modifications'!G19,2)</f>
        <v>93.89</v>
      </c>
      <c r="J16" s="27"/>
      <c r="S16" s="27"/>
      <c r="T16" s="27"/>
      <c r="AC16" s="27"/>
      <c r="AD16" s="27"/>
      <c r="AG16" s="27">
        <f>G16+I16+S16+AC16</f>
        <v>93.89</v>
      </c>
      <c r="AI16" s="27"/>
      <c r="AJ16" s="29"/>
    </row>
    <row r="17" spans="1:38" x14ac:dyDescent="0.25">
      <c r="A17" s="8">
        <f t="shared" si="0"/>
        <v>9</v>
      </c>
      <c r="C17" s="7"/>
      <c r="D17" s="7"/>
      <c r="E17" s="24"/>
      <c r="F17" s="7"/>
      <c r="G17" s="27"/>
      <c r="H17" s="27"/>
      <c r="I17" s="27"/>
      <c r="J17" s="27"/>
      <c r="S17" s="27"/>
      <c r="T17" s="27"/>
      <c r="AC17" s="27"/>
      <c r="AD17" s="27"/>
      <c r="AG17" s="27"/>
      <c r="AJ17" s="29"/>
    </row>
    <row r="18" spans="1:38" x14ac:dyDescent="0.25">
      <c r="A18" s="8">
        <f t="shared" si="0"/>
        <v>10</v>
      </c>
      <c r="C18" s="31" t="s">
        <v>45</v>
      </c>
      <c r="D18" s="31"/>
      <c r="E18" s="32"/>
      <c r="F18" s="31"/>
      <c r="G18" s="33"/>
      <c r="H18" s="33"/>
      <c r="I18" s="33"/>
      <c r="J18" s="33"/>
      <c r="K18" s="33"/>
      <c r="L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J18" s="29"/>
    </row>
    <row r="19" spans="1:38" x14ac:dyDescent="0.25">
      <c r="A19" s="8">
        <f t="shared" si="0"/>
        <v>11</v>
      </c>
      <c r="C19" s="24" t="s">
        <v>46</v>
      </c>
      <c r="D19" s="24"/>
      <c r="E19" s="34"/>
      <c r="F19" s="24"/>
      <c r="G19" s="33"/>
      <c r="H19" s="33"/>
      <c r="K19" s="33"/>
      <c r="L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J19" s="29"/>
    </row>
    <row r="20" spans="1:38" x14ac:dyDescent="0.25">
      <c r="A20" s="8">
        <f t="shared" si="0"/>
        <v>12</v>
      </c>
      <c r="C20" s="35" t="s">
        <v>47</v>
      </c>
      <c r="D20" s="35"/>
      <c r="E20" s="24" t="s">
        <v>42</v>
      </c>
      <c r="F20" s="35"/>
      <c r="G20" s="33"/>
      <c r="H20" s="33"/>
      <c r="I20" s="30">
        <f>ROUND([2]Distribution!L32,2)</f>
        <v>189.35</v>
      </c>
      <c r="J20" s="27"/>
      <c r="K20" s="33"/>
      <c r="L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25">
        <f>I20</f>
        <v>189.35</v>
      </c>
      <c r="AJ20" s="29"/>
    </row>
    <row r="21" spans="1:38" x14ac:dyDescent="0.25">
      <c r="A21" s="8">
        <f t="shared" si="0"/>
        <v>13</v>
      </c>
      <c r="C21" s="35" t="s">
        <v>48</v>
      </c>
      <c r="D21" s="35"/>
      <c r="E21" s="24" t="s">
        <v>42</v>
      </c>
      <c r="F21" s="35"/>
      <c r="G21" s="33"/>
      <c r="H21" s="33"/>
      <c r="I21" s="30">
        <f>ROUND([2]Distribution!L33,2)</f>
        <v>91.83</v>
      </c>
      <c r="J21" s="27"/>
      <c r="K21" s="33"/>
      <c r="L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25">
        <f>I21</f>
        <v>91.83</v>
      </c>
      <c r="AJ21" s="29"/>
    </row>
    <row r="22" spans="1:38" x14ac:dyDescent="0.25">
      <c r="A22" s="8">
        <f t="shared" si="0"/>
        <v>14</v>
      </c>
      <c r="C22" s="35"/>
      <c r="D22" s="35"/>
      <c r="E22" s="24"/>
      <c r="F22" s="35"/>
      <c r="G22" s="33"/>
      <c r="H22" s="33"/>
      <c r="I22" s="36"/>
      <c r="J22" s="27"/>
      <c r="K22" s="33"/>
      <c r="L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25"/>
      <c r="AJ22" s="29"/>
    </row>
    <row r="23" spans="1:38" x14ac:dyDescent="0.25">
      <c r="A23" s="8">
        <f t="shared" si="0"/>
        <v>15</v>
      </c>
      <c r="C23" s="37" t="s">
        <v>49</v>
      </c>
      <c r="D23" s="37"/>
      <c r="E23" s="7"/>
      <c r="F23" s="37"/>
      <c r="G23" s="33"/>
      <c r="H23" s="33"/>
      <c r="I23" s="36"/>
      <c r="K23" s="33"/>
      <c r="L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25"/>
      <c r="AJ23" s="29"/>
    </row>
    <row r="24" spans="1:38" x14ac:dyDescent="0.25">
      <c r="A24" s="8">
        <f t="shared" si="0"/>
        <v>16</v>
      </c>
      <c r="C24" s="38" t="s">
        <v>47</v>
      </c>
      <c r="D24" s="38"/>
      <c r="E24" s="37" t="s">
        <v>42</v>
      </c>
      <c r="F24" s="38"/>
      <c r="G24" s="33"/>
      <c r="H24" s="33"/>
      <c r="I24" s="30">
        <f>ROUND([2]Distribution!L36,2)</f>
        <v>454.34</v>
      </c>
      <c r="J24" s="27"/>
      <c r="K24" s="33"/>
      <c r="L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25">
        <f>I24</f>
        <v>454.34</v>
      </c>
      <c r="AJ24" s="29"/>
    </row>
    <row r="25" spans="1:38" x14ac:dyDescent="0.25">
      <c r="A25" s="8">
        <f t="shared" si="0"/>
        <v>17</v>
      </c>
      <c r="C25" s="38" t="s">
        <v>48</v>
      </c>
      <c r="D25" s="38"/>
      <c r="E25" s="37" t="s">
        <v>42</v>
      </c>
      <c r="F25" s="38"/>
      <c r="G25" s="33"/>
      <c r="H25" s="33"/>
      <c r="I25" s="30">
        <f>ROUND([2]Distribution!L37,2)</f>
        <v>106.31</v>
      </c>
      <c r="J25" s="27"/>
      <c r="K25" s="33"/>
      <c r="L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25">
        <f>I25</f>
        <v>106.31</v>
      </c>
      <c r="AJ25" s="29"/>
    </row>
    <row r="26" spans="1:38" x14ac:dyDescent="0.25">
      <c r="A26" s="8">
        <f t="shared" si="0"/>
        <v>18</v>
      </c>
      <c r="C26" s="38"/>
      <c r="D26" s="38"/>
      <c r="E26" s="37"/>
      <c r="F26" s="38"/>
      <c r="G26" s="33"/>
      <c r="H26" s="33"/>
      <c r="I26" s="33"/>
      <c r="J26" s="33"/>
      <c r="K26" s="33"/>
      <c r="L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J26" s="29"/>
    </row>
    <row r="27" spans="1:38" x14ac:dyDescent="0.25">
      <c r="A27" s="8">
        <f t="shared" si="0"/>
        <v>19</v>
      </c>
      <c r="C27" s="31" t="s">
        <v>50</v>
      </c>
      <c r="D27" s="31"/>
      <c r="E27" s="37"/>
      <c r="F27" s="31"/>
      <c r="G27" s="22"/>
      <c r="H27" s="22"/>
      <c r="I27" s="22"/>
      <c r="J27" s="22"/>
      <c r="K27" s="22"/>
      <c r="L27" s="22"/>
      <c r="S27" s="22"/>
      <c r="T27" s="22"/>
      <c r="AC27" s="33"/>
      <c r="AD27" s="33"/>
      <c r="AG27" s="33"/>
      <c r="AJ27" s="29"/>
    </row>
    <row r="28" spans="1:38" x14ac:dyDescent="0.25">
      <c r="A28" s="8">
        <f t="shared" si="0"/>
        <v>20</v>
      </c>
      <c r="C28" s="37" t="s">
        <v>51</v>
      </c>
      <c r="D28" s="37"/>
      <c r="E28" s="5"/>
      <c r="F28" s="37"/>
      <c r="AJ28" s="29"/>
    </row>
    <row r="29" spans="1:38" x14ac:dyDescent="0.25">
      <c r="A29" s="8">
        <f t="shared" si="0"/>
        <v>21</v>
      </c>
      <c r="C29" s="7" t="s">
        <v>41</v>
      </c>
      <c r="D29" s="7"/>
      <c r="E29" s="37" t="s">
        <v>52</v>
      </c>
      <c r="F29" s="7"/>
      <c r="G29" s="39">
        <f>[3]Inputs!$B$122+[3]Inputs!$B$123+'[1]EV-HP Rate Design Modifications'!$I$37</f>
        <v>2.2270000000000002E-2</v>
      </c>
      <c r="H29" s="39"/>
      <c r="I29" s="40">
        <f>ROUND('[3]Total Proposed Rate'!T1979+'[1]EV-HP Rate Design Modifications'!I30,5)</f>
        <v>6.5250000000000002E-2</v>
      </c>
      <c r="J29" s="39"/>
      <c r="K29" s="41">
        <f>'[3]Total Proposed Rate'!V1979</f>
        <v>1.3559999999999999E-2</v>
      </c>
      <c r="L29" s="41"/>
      <c r="M29" s="41">
        <f>'[3]Total Proposed Rate'!X1979</f>
        <v>5.0000000000000002E-5</v>
      </c>
      <c r="N29" s="41"/>
      <c r="O29" s="41">
        <f>'[3]Total Proposed Rate'!Z1979</f>
        <v>8.8999999999999995E-4</v>
      </c>
      <c r="P29" s="41"/>
      <c r="Q29" s="41">
        <f>'[3]Total Proposed Rate'!AB1979</f>
        <v>7.1999999999999998E-3</v>
      </c>
      <c r="R29" s="41"/>
      <c r="S29" s="42">
        <f>'[1]EV-HP Rate Design Modifications'!$I$42</f>
        <v>4.0000000000000003E-5</v>
      </c>
      <c r="T29" s="42"/>
      <c r="U29" s="41">
        <f>'[3]Total Proposed Rate'!AF1979</f>
        <v>0</v>
      </c>
      <c r="V29" s="41"/>
      <c r="W29" s="41">
        <f>'[3]Total Proposed Rate'!AH1979</f>
        <v>0</v>
      </c>
      <c r="X29" s="41"/>
      <c r="Y29" s="41">
        <f>SUM(G29:W29)</f>
        <v>0.10926</v>
      </c>
      <c r="Z29" s="41"/>
      <c r="AA29" s="41">
        <f>'[3]Total Proposed Rate'!AL1979</f>
        <v>5.7999999999999996E-3</v>
      </c>
      <c r="AB29" s="41"/>
      <c r="AC29" s="40">
        <f>ROUND('[2]CPP-D Rates'!J7+'[1]EV-HP Rate Design Modifications'!F77,5)</f>
        <v>0.11193</v>
      </c>
      <c r="AD29" s="39"/>
      <c r="AE29" s="41">
        <f>'[3]Total Proposed Rate'!AP1979</f>
        <v>-8.0000000000000007E-5</v>
      </c>
      <c r="AF29" s="41"/>
      <c r="AG29" s="39">
        <f>SUM(Y29:AE29)</f>
        <v>0.22691</v>
      </c>
      <c r="AI29" s="29"/>
      <c r="AJ29" s="43"/>
      <c r="AL29" s="44"/>
    </row>
    <row r="30" spans="1:38" x14ac:dyDescent="0.25">
      <c r="A30" s="8">
        <f t="shared" si="0"/>
        <v>22</v>
      </c>
      <c r="C30" s="7" t="s">
        <v>43</v>
      </c>
      <c r="D30" s="7"/>
      <c r="E30" s="37" t="s">
        <v>52</v>
      </c>
      <c r="F30" s="7"/>
      <c r="G30" s="39">
        <f>'[3]Total Proposed Rate'!$R$1980+'[1]EV-HP Rate Design Modifications'!$I$38</f>
        <v>2.2270000000000002E-2</v>
      </c>
      <c r="H30" s="39"/>
      <c r="I30" s="40">
        <f>ROUND('[3]Total Proposed Rate'!T1980+'[1]EV-HP Rate Design Modifications'!I34,5)</f>
        <v>6.0060000000000002E-2</v>
      </c>
      <c r="J30" s="39"/>
      <c r="K30" s="41">
        <f>'[3]Total Proposed Rate'!V1980</f>
        <v>1.3559999999999999E-2</v>
      </c>
      <c r="L30" s="41"/>
      <c r="M30" s="41">
        <f>'[3]Total Proposed Rate'!X1980</f>
        <v>5.0000000000000002E-5</v>
      </c>
      <c r="N30" s="41"/>
      <c r="O30" s="41">
        <f>'[3]Total Proposed Rate'!Z1980</f>
        <v>8.8999999999999995E-4</v>
      </c>
      <c r="P30" s="41"/>
      <c r="Q30" s="41">
        <f>'[3]Total Proposed Rate'!AB1980</f>
        <v>7.1999999999999998E-3</v>
      </c>
      <c r="R30" s="41"/>
      <c r="S30" s="42">
        <f>'[1]EV-HP Rate Design Modifications'!$I$43</f>
        <v>4.0000000000000003E-5</v>
      </c>
      <c r="T30" s="42"/>
      <c r="U30" s="41">
        <f>'[3]Total Proposed Rate'!AF1980</f>
        <v>0</v>
      </c>
      <c r="V30" s="41"/>
      <c r="W30" s="41">
        <f>'[3]Total Proposed Rate'!AH1980</f>
        <v>0</v>
      </c>
      <c r="X30" s="41"/>
      <c r="Y30" s="41">
        <f>SUM(G30:W30)</f>
        <v>0.10407</v>
      </c>
      <c r="Z30" s="41"/>
      <c r="AA30" s="41">
        <f>'[3]Total Proposed Rate'!AL1980</f>
        <v>5.7999999999999996E-3</v>
      </c>
      <c r="AB30" s="41"/>
      <c r="AC30" s="40">
        <f>ROUND('[2]CPP-D Rates'!J8+'[1]EV-HP Rate Design Modifications'!F78,5)</f>
        <v>0.11138000000000001</v>
      </c>
      <c r="AD30" s="39"/>
      <c r="AE30" s="41">
        <f>'[3]Total Proposed Rate'!AP1980</f>
        <v>-8.0000000000000007E-5</v>
      </c>
      <c r="AF30" s="41"/>
      <c r="AG30" s="39">
        <f>SUM(Y30:AE30)</f>
        <v>0.22117000000000001</v>
      </c>
      <c r="AI30" s="29"/>
      <c r="AJ30" s="43"/>
      <c r="AL30" s="44"/>
    </row>
    <row r="31" spans="1:38" x14ac:dyDescent="0.25">
      <c r="A31" s="8">
        <f t="shared" si="0"/>
        <v>23</v>
      </c>
      <c r="C31" s="7"/>
      <c r="D31" s="7"/>
      <c r="E31" s="37"/>
      <c r="F31" s="7"/>
      <c r="G31" s="39"/>
      <c r="H31" s="39"/>
      <c r="I31" s="39"/>
      <c r="J31" s="39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5"/>
      <c r="AD31" s="39"/>
      <c r="AE31" s="41"/>
      <c r="AF31" s="41"/>
      <c r="AG31" s="39"/>
      <c r="AI31" s="29"/>
      <c r="AJ31" s="43"/>
      <c r="AL31" s="44"/>
    </row>
    <row r="32" spans="1:38" x14ac:dyDescent="0.25">
      <c r="A32" s="8">
        <f t="shared" si="0"/>
        <v>24</v>
      </c>
      <c r="C32" s="7" t="s">
        <v>53</v>
      </c>
      <c r="D32" s="7"/>
      <c r="E32" s="5"/>
      <c r="F32" s="7"/>
      <c r="G32" s="39"/>
      <c r="H32" s="39"/>
      <c r="I32" s="39"/>
      <c r="J32" s="39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5"/>
      <c r="AD32" s="39"/>
      <c r="AE32" s="41"/>
      <c r="AF32" s="41"/>
      <c r="AG32" s="39"/>
      <c r="AI32" s="29"/>
      <c r="AJ32" s="43"/>
      <c r="AL32" s="44"/>
    </row>
    <row r="33" spans="1:38" x14ac:dyDescent="0.25">
      <c r="A33" s="8">
        <f t="shared" si="0"/>
        <v>25</v>
      </c>
      <c r="C33" s="7" t="s">
        <v>41</v>
      </c>
      <c r="D33" s="7"/>
      <c r="E33" s="37" t="s">
        <v>52</v>
      </c>
      <c r="F33" s="7"/>
      <c r="G33" s="39">
        <f>[3]Inputs!$B$122+[3]Inputs!$B$123+'[1]EV-HP Rate Design Modifications'!$I$37</f>
        <v>2.2270000000000002E-2</v>
      </c>
      <c r="H33" s="39"/>
      <c r="I33" s="39">
        <f>'[3]Total Proposed Rate'!T1985</f>
        <v>6.8000000000000005E-4</v>
      </c>
      <c r="J33" s="39"/>
      <c r="K33" s="41">
        <f>'[3]Total Proposed Rate'!V1985</f>
        <v>1.3559999999999999E-2</v>
      </c>
      <c r="L33" s="41"/>
      <c r="M33" s="41">
        <f>'[3]Total Proposed Rate'!X1985</f>
        <v>5.0000000000000002E-5</v>
      </c>
      <c r="N33" s="41"/>
      <c r="O33" s="41">
        <f>'[3]Total Proposed Rate'!Z1985</f>
        <v>8.8999999999999995E-4</v>
      </c>
      <c r="P33" s="41"/>
      <c r="Q33" s="41">
        <f>'[3]Total Proposed Rate'!AB1985</f>
        <v>7.1999999999999998E-3</v>
      </c>
      <c r="R33" s="41"/>
      <c r="S33" s="42">
        <f>'[1]EV-HP Rate Design Modifications'!$I$42</f>
        <v>4.0000000000000003E-5</v>
      </c>
      <c r="T33" s="42"/>
      <c r="U33" s="41">
        <f>'[3]Total Proposed Rate'!AF1985</f>
        <v>0</v>
      </c>
      <c r="V33" s="41"/>
      <c r="W33" s="41">
        <f>'[3]Total Proposed Rate'!AH1985</f>
        <v>0</v>
      </c>
      <c r="X33" s="41"/>
      <c r="Y33" s="41">
        <f>SUM(G33:W33)</f>
        <v>4.4690000000000001E-2</v>
      </c>
      <c r="Z33" s="41"/>
      <c r="AA33" s="41">
        <f>'[3]Total Proposed Rate'!AL1985</f>
        <v>5.7999999999999996E-3</v>
      </c>
      <c r="AB33" s="41"/>
      <c r="AC33" s="40">
        <f>ROUND('[2]CPP-D Rates'!J11+'[1]EV-HP Rate Design Modifications'!F81,5)</f>
        <v>7.7420000000000003E-2</v>
      </c>
      <c r="AD33" s="39"/>
      <c r="AE33" s="41">
        <f>'[3]Total Proposed Rate'!AP1985</f>
        <v>-8.0000000000000007E-5</v>
      </c>
      <c r="AF33" s="41"/>
      <c r="AG33" s="39">
        <f>SUM(Y33:AE33)</f>
        <v>0.12783</v>
      </c>
      <c r="AI33" s="29"/>
      <c r="AJ33" s="43"/>
      <c r="AL33" s="44"/>
    </row>
    <row r="34" spans="1:38" x14ac:dyDescent="0.25">
      <c r="A34" s="8">
        <f t="shared" si="0"/>
        <v>26</v>
      </c>
      <c r="C34" s="7" t="s">
        <v>43</v>
      </c>
      <c r="D34" s="7"/>
      <c r="E34" s="37" t="s">
        <v>52</v>
      </c>
      <c r="F34" s="7"/>
      <c r="G34" s="39">
        <f>'[3]Total Proposed Rate'!$R$1980+'[1]EV-HP Rate Design Modifications'!$I$38</f>
        <v>2.2270000000000002E-2</v>
      </c>
      <c r="H34" s="39"/>
      <c r="I34" s="39">
        <f>'[3]Total Proposed Rate'!T1986</f>
        <v>6.8000000000000005E-4</v>
      </c>
      <c r="J34" s="39"/>
      <c r="K34" s="41">
        <f>'[3]Total Proposed Rate'!V1986</f>
        <v>1.3559999999999999E-2</v>
      </c>
      <c r="L34" s="41"/>
      <c r="M34" s="41">
        <f>'[3]Total Proposed Rate'!X1986</f>
        <v>5.0000000000000002E-5</v>
      </c>
      <c r="N34" s="41"/>
      <c r="O34" s="41">
        <f>'[3]Total Proposed Rate'!Z1986</f>
        <v>8.8999999999999995E-4</v>
      </c>
      <c r="P34" s="41"/>
      <c r="Q34" s="41">
        <f>'[3]Total Proposed Rate'!AB1986</f>
        <v>7.1999999999999998E-3</v>
      </c>
      <c r="R34" s="41"/>
      <c r="S34" s="42">
        <f>'[1]EV-HP Rate Design Modifications'!$I$43</f>
        <v>4.0000000000000003E-5</v>
      </c>
      <c r="T34" s="42"/>
      <c r="U34" s="41">
        <f>'[3]Total Proposed Rate'!AF1986</f>
        <v>0</v>
      </c>
      <c r="V34" s="41"/>
      <c r="W34" s="41">
        <f>'[3]Total Proposed Rate'!AH1986</f>
        <v>0</v>
      </c>
      <c r="X34" s="41"/>
      <c r="Y34" s="41">
        <f>SUM(G34:W34)</f>
        <v>4.4690000000000001E-2</v>
      </c>
      <c r="Z34" s="41"/>
      <c r="AA34" s="41">
        <f>'[3]Total Proposed Rate'!AL1986</f>
        <v>5.7999999999999996E-3</v>
      </c>
      <c r="AB34" s="41"/>
      <c r="AC34" s="40">
        <f>ROUND('[2]CPP-D Rates'!J12+'[1]EV-HP Rate Design Modifications'!F82,5)</f>
        <v>7.7060000000000003E-2</v>
      </c>
      <c r="AD34" s="39"/>
      <c r="AE34" s="41">
        <f>'[3]Total Proposed Rate'!AP1986</f>
        <v>-8.0000000000000007E-5</v>
      </c>
      <c r="AF34" s="41"/>
      <c r="AG34" s="39">
        <f>SUM(Y34:AE34)</f>
        <v>0.12747</v>
      </c>
      <c r="AI34" s="29"/>
      <c r="AJ34" s="43"/>
      <c r="AL34" s="44"/>
    </row>
    <row r="35" spans="1:38" x14ac:dyDescent="0.25">
      <c r="A35" s="8">
        <f t="shared" si="0"/>
        <v>27</v>
      </c>
      <c r="C35" s="7"/>
      <c r="D35" s="7"/>
      <c r="E35" s="37"/>
      <c r="F35" s="7"/>
      <c r="G35" s="39"/>
      <c r="H35" s="39"/>
      <c r="I35" s="39"/>
      <c r="J35" s="39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5"/>
      <c r="AD35" s="39"/>
      <c r="AE35" s="41"/>
      <c r="AF35" s="41"/>
      <c r="AG35" s="39"/>
      <c r="AI35" s="29"/>
      <c r="AJ35" s="43"/>
      <c r="AL35" s="44"/>
    </row>
    <row r="36" spans="1:38" x14ac:dyDescent="0.25">
      <c r="A36" s="8">
        <f t="shared" si="0"/>
        <v>28</v>
      </c>
      <c r="C36" s="7" t="s">
        <v>54</v>
      </c>
      <c r="D36" s="7"/>
      <c r="E36" s="5"/>
      <c r="F36" s="7"/>
      <c r="G36" s="39"/>
      <c r="H36" s="39"/>
      <c r="I36" s="39"/>
      <c r="J36" s="39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5"/>
      <c r="AD36" s="39"/>
      <c r="AE36" s="41"/>
      <c r="AF36" s="41"/>
      <c r="AG36" s="39"/>
      <c r="AI36" s="29"/>
      <c r="AJ36" s="43"/>
      <c r="AL36" s="44"/>
    </row>
    <row r="37" spans="1:38" x14ac:dyDescent="0.25">
      <c r="A37" s="8">
        <f t="shared" si="0"/>
        <v>29</v>
      </c>
      <c r="C37" s="7" t="s">
        <v>41</v>
      </c>
      <c r="D37" s="7"/>
      <c r="E37" s="37" t="s">
        <v>52</v>
      </c>
      <c r="F37" s="7"/>
      <c r="G37" s="39">
        <f>[3]Inputs!$B$122+[3]Inputs!$B$123+'[1]EV-HP Rate Design Modifications'!$I$37</f>
        <v>2.2270000000000002E-2</v>
      </c>
      <c r="H37" s="39"/>
      <c r="I37" s="39">
        <f>'[3]Total Proposed Rate'!T1991</f>
        <v>6.8000000000000005E-4</v>
      </c>
      <c r="J37" s="39"/>
      <c r="K37" s="41">
        <f>'[3]Total Proposed Rate'!V1991</f>
        <v>1.3559999999999999E-2</v>
      </c>
      <c r="L37" s="41"/>
      <c r="M37" s="41">
        <f>'[3]Total Proposed Rate'!X1991</f>
        <v>5.0000000000000002E-5</v>
      </c>
      <c r="N37" s="41"/>
      <c r="O37" s="41">
        <f>'[3]Total Proposed Rate'!Z1991</f>
        <v>8.8999999999999995E-4</v>
      </c>
      <c r="P37" s="41"/>
      <c r="Q37" s="41">
        <f>'[3]Total Proposed Rate'!AB1991</f>
        <v>7.1999999999999998E-3</v>
      </c>
      <c r="R37" s="41"/>
      <c r="S37" s="42">
        <f>'[1]EV-HP Rate Design Modifications'!$I$42</f>
        <v>4.0000000000000003E-5</v>
      </c>
      <c r="T37" s="42"/>
      <c r="U37" s="41">
        <f>'[3]Total Proposed Rate'!AF1991</f>
        <v>0</v>
      </c>
      <c r="V37" s="41"/>
      <c r="W37" s="41">
        <f>'[3]Total Proposed Rate'!AH1991</f>
        <v>0</v>
      </c>
      <c r="X37" s="41"/>
      <c r="Y37" s="41">
        <f>SUM(G37:W37)</f>
        <v>4.4690000000000001E-2</v>
      </c>
      <c r="Z37" s="41"/>
      <c r="AA37" s="41">
        <f>'[3]Total Proposed Rate'!AL1991</f>
        <v>5.7999999999999996E-3</v>
      </c>
      <c r="AB37" s="41"/>
      <c r="AC37" s="40">
        <f>ROUND('[2]CPP-D Rates'!J15+'[1]EV-HP Rate Design Modifications'!F85,5)</f>
        <v>9.6600000000000002E-3</v>
      </c>
      <c r="AD37" s="39"/>
      <c r="AE37" s="41">
        <f>'[3]Total Proposed Rate'!AP1991</f>
        <v>-8.0000000000000007E-5</v>
      </c>
      <c r="AF37" s="41"/>
      <c r="AG37" s="39">
        <f>SUM(Y37:AE37)</f>
        <v>6.0070000000000005E-2</v>
      </c>
      <c r="AI37" s="29"/>
      <c r="AJ37" s="43"/>
      <c r="AL37" s="44"/>
    </row>
    <row r="38" spans="1:38" x14ac:dyDescent="0.25">
      <c r="A38" s="8">
        <f t="shared" si="0"/>
        <v>30</v>
      </c>
      <c r="C38" s="7" t="s">
        <v>43</v>
      </c>
      <c r="D38" s="7"/>
      <c r="E38" s="37" t="s">
        <v>52</v>
      </c>
      <c r="F38" s="7"/>
      <c r="G38" s="39">
        <f>'[3]Total Proposed Rate'!$R$1980+'[1]EV-HP Rate Design Modifications'!$I$38</f>
        <v>2.2270000000000002E-2</v>
      </c>
      <c r="H38" s="39"/>
      <c r="I38" s="39">
        <f>'[3]Total Proposed Rate'!T1992</f>
        <v>6.8000000000000005E-4</v>
      </c>
      <c r="J38" s="39"/>
      <c r="K38" s="41">
        <f>'[3]Total Proposed Rate'!V1992</f>
        <v>1.3559999999999999E-2</v>
      </c>
      <c r="L38" s="41"/>
      <c r="M38" s="41">
        <f>'[3]Total Proposed Rate'!X1992</f>
        <v>5.0000000000000002E-5</v>
      </c>
      <c r="N38" s="41"/>
      <c r="O38" s="41">
        <f>'[3]Total Proposed Rate'!Z1992</f>
        <v>8.8999999999999995E-4</v>
      </c>
      <c r="P38" s="41"/>
      <c r="Q38" s="41">
        <f>'[3]Total Proposed Rate'!AB1992</f>
        <v>7.1999999999999998E-3</v>
      </c>
      <c r="R38" s="41"/>
      <c r="S38" s="42">
        <f>'[1]EV-HP Rate Design Modifications'!$I$43</f>
        <v>4.0000000000000003E-5</v>
      </c>
      <c r="T38" s="42"/>
      <c r="U38" s="41">
        <f>'[3]Total Proposed Rate'!AF1992</f>
        <v>0</v>
      </c>
      <c r="V38" s="41"/>
      <c r="W38" s="41">
        <f>'[3]Total Proposed Rate'!AH1992</f>
        <v>0</v>
      </c>
      <c r="X38" s="41"/>
      <c r="Y38" s="41">
        <f>SUM(G38:W38)</f>
        <v>4.4690000000000001E-2</v>
      </c>
      <c r="Z38" s="41"/>
      <c r="AA38" s="41">
        <f>'[3]Total Proposed Rate'!AL1992</f>
        <v>5.7999999999999996E-3</v>
      </c>
      <c r="AB38" s="41"/>
      <c r="AC38" s="40">
        <f>ROUND('[2]CPP-D Rates'!J16+'[1]EV-HP Rate Design Modifications'!F86,5)</f>
        <v>9.5200000000000007E-3</v>
      </c>
      <c r="AD38" s="39"/>
      <c r="AE38" s="41">
        <f>'[3]Total Proposed Rate'!AP1992</f>
        <v>-8.0000000000000007E-5</v>
      </c>
      <c r="AF38" s="41"/>
      <c r="AG38" s="39">
        <f>SUM(Y38:AE38)</f>
        <v>5.9930000000000004E-2</v>
      </c>
      <c r="AI38" s="29"/>
      <c r="AJ38" s="43"/>
      <c r="AL38" s="44"/>
    </row>
    <row r="39" spans="1:38" x14ac:dyDescent="0.25">
      <c r="A39" s="8">
        <f t="shared" si="0"/>
        <v>31</v>
      </c>
      <c r="C39" s="7"/>
      <c r="D39" s="7"/>
      <c r="E39" s="37"/>
      <c r="F39" s="7"/>
      <c r="G39" s="39"/>
      <c r="H39" s="39"/>
      <c r="I39" s="39"/>
      <c r="J39" s="39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5"/>
      <c r="AD39" s="39"/>
      <c r="AE39" s="41"/>
      <c r="AF39" s="41"/>
      <c r="AG39" s="39"/>
      <c r="AI39" s="29"/>
      <c r="AJ39" s="43"/>
      <c r="AL39" s="44"/>
    </row>
    <row r="40" spans="1:38" x14ac:dyDescent="0.25">
      <c r="A40" s="8">
        <f t="shared" si="0"/>
        <v>32</v>
      </c>
      <c r="C40" s="37" t="s">
        <v>55</v>
      </c>
      <c r="D40" s="37"/>
      <c r="E40" s="5"/>
      <c r="F40" s="37"/>
      <c r="G40" s="39"/>
      <c r="H40" s="39"/>
      <c r="I40" s="39"/>
      <c r="J40" s="39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5"/>
      <c r="AD40" s="39"/>
      <c r="AE40" s="41"/>
      <c r="AF40" s="41"/>
      <c r="AG40" s="39"/>
      <c r="AI40" s="29"/>
      <c r="AJ40" s="43"/>
      <c r="AL40" s="44"/>
    </row>
    <row r="41" spans="1:38" x14ac:dyDescent="0.25">
      <c r="A41" s="8">
        <f t="shared" si="0"/>
        <v>33</v>
      </c>
      <c r="C41" s="7" t="s">
        <v>41</v>
      </c>
      <c r="D41" s="7"/>
      <c r="E41" s="37" t="s">
        <v>52</v>
      </c>
      <c r="F41" s="7"/>
      <c r="G41" s="39">
        <f>[3]Inputs!$B$122+[3]Inputs!$B$123+'[1]EV-HP Rate Design Modifications'!$I$37</f>
        <v>2.2270000000000002E-2</v>
      </c>
      <c r="H41" s="39"/>
      <c r="I41" s="40">
        <f>ROUND('[3]Total Proposed Rate'!T1997+'[1]EV-HP Rate Design Modifications'!I30,5)</f>
        <v>6.5250000000000002E-2</v>
      </c>
      <c r="J41" s="39"/>
      <c r="K41" s="41">
        <f>'[3]Total Proposed Rate'!V1997</f>
        <v>1.3559999999999999E-2</v>
      </c>
      <c r="L41" s="41"/>
      <c r="M41" s="41">
        <f>'[3]Total Proposed Rate'!X1997</f>
        <v>5.0000000000000002E-5</v>
      </c>
      <c r="N41" s="41"/>
      <c r="O41" s="41">
        <f>'[3]Total Proposed Rate'!Z1997</f>
        <v>8.8999999999999995E-4</v>
      </c>
      <c r="P41" s="41"/>
      <c r="Q41" s="41">
        <f>'[3]Total Proposed Rate'!AB1997</f>
        <v>7.1999999999999998E-3</v>
      </c>
      <c r="R41" s="41"/>
      <c r="S41" s="42">
        <f>'[1]EV-HP Rate Design Modifications'!$I$42</f>
        <v>4.0000000000000003E-5</v>
      </c>
      <c r="T41" s="42"/>
      <c r="U41" s="41">
        <f>'[3]Total Proposed Rate'!AF1997</f>
        <v>0</v>
      </c>
      <c r="V41" s="41"/>
      <c r="W41" s="41">
        <f>'[3]Total Proposed Rate'!AH1997</f>
        <v>0</v>
      </c>
      <c r="X41" s="41"/>
      <c r="Y41" s="41">
        <f>SUM(G41:W41)</f>
        <v>0.10926</v>
      </c>
      <c r="Z41" s="41"/>
      <c r="AA41" s="41">
        <f>'[3]Total Proposed Rate'!AL1997</f>
        <v>5.7999999999999996E-3</v>
      </c>
      <c r="AB41" s="41"/>
      <c r="AC41" s="40">
        <f>ROUND('[2]CPP-D Rates'!J19+'[1]EV-HP Rate Design Modifications'!F89,5)</f>
        <v>8.9349999999999999E-2</v>
      </c>
      <c r="AD41" s="39"/>
      <c r="AE41" s="41">
        <f>'[3]Total Proposed Rate'!AP1997</f>
        <v>-8.0000000000000007E-5</v>
      </c>
      <c r="AF41" s="41"/>
      <c r="AG41" s="39">
        <f>SUM(Y41:AE41)</f>
        <v>0.20432999999999998</v>
      </c>
      <c r="AI41" s="29"/>
      <c r="AJ41" s="43"/>
      <c r="AL41" s="44"/>
    </row>
    <row r="42" spans="1:38" x14ac:dyDescent="0.25">
      <c r="A42" s="8">
        <f t="shared" si="0"/>
        <v>34</v>
      </c>
      <c r="C42" s="7" t="s">
        <v>43</v>
      </c>
      <c r="D42" s="7"/>
      <c r="E42" s="37" t="s">
        <v>52</v>
      </c>
      <c r="F42" s="7"/>
      <c r="G42" s="39">
        <f>'[3]Total Proposed Rate'!$R$1980+'[1]EV-HP Rate Design Modifications'!$I$38</f>
        <v>2.2270000000000002E-2</v>
      </c>
      <c r="H42" s="39"/>
      <c r="I42" s="40">
        <f>ROUND('[3]Total Proposed Rate'!T1998+'[1]EV-HP Rate Design Modifications'!I34,5)</f>
        <v>6.0060000000000002E-2</v>
      </c>
      <c r="J42" s="39"/>
      <c r="K42" s="41">
        <f>'[3]Total Proposed Rate'!V1998</f>
        <v>1.3559999999999999E-2</v>
      </c>
      <c r="L42" s="41"/>
      <c r="M42" s="41">
        <f>'[3]Total Proposed Rate'!X1998</f>
        <v>5.0000000000000002E-5</v>
      </c>
      <c r="N42" s="41"/>
      <c r="O42" s="41">
        <f>'[3]Total Proposed Rate'!Z1998</f>
        <v>8.8999999999999995E-4</v>
      </c>
      <c r="P42" s="41"/>
      <c r="Q42" s="41">
        <f>'[3]Total Proposed Rate'!AB1998</f>
        <v>7.1999999999999998E-3</v>
      </c>
      <c r="R42" s="41"/>
      <c r="S42" s="42">
        <f>'[1]EV-HP Rate Design Modifications'!$I$43</f>
        <v>4.0000000000000003E-5</v>
      </c>
      <c r="T42" s="42"/>
      <c r="U42" s="41">
        <f>'[3]Total Proposed Rate'!AF1998</f>
        <v>0</v>
      </c>
      <c r="V42" s="41"/>
      <c r="W42" s="41">
        <f>'[3]Total Proposed Rate'!AH1998</f>
        <v>0</v>
      </c>
      <c r="X42" s="41"/>
      <c r="Y42" s="41">
        <f>SUM(G42:W42)</f>
        <v>0.10407</v>
      </c>
      <c r="Z42" s="41"/>
      <c r="AA42" s="41">
        <f>'[3]Total Proposed Rate'!AL1998</f>
        <v>5.7999999999999996E-3</v>
      </c>
      <c r="AB42" s="41"/>
      <c r="AC42" s="40">
        <f>ROUND('[2]CPP-D Rates'!J20+'[1]EV-HP Rate Design Modifications'!F90,5)</f>
        <v>8.8940000000000005E-2</v>
      </c>
      <c r="AD42" s="39"/>
      <c r="AE42" s="41">
        <f>'[3]Total Proposed Rate'!AP1998</f>
        <v>-8.0000000000000007E-5</v>
      </c>
      <c r="AF42" s="41"/>
      <c r="AG42" s="39">
        <f>SUM(Y42:AE42)</f>
        <v>0.19872999999999999</v>
      </c>
      <c r="AI42" s="29"/>
      <c r="AJ42" s="43"/>
      <c r="AL42" s="44"/>
    </row>
    <row r="43" spans="1:38" x14ac:dyDescent="0.25">
      <c r="A43" s="8">
        <f t="shared" si="0"/>
        <v>35</v>
      </c>
      <c r="C43" s="7"/>
      <c r="D43" s="7"/>
      <c r="E43" s="37"/>
      <c r="F43" s="7"/>
      <c r="G43" s="39"/>
      <c r="H43" s="39"/>
      <c r="I43" s="39"/>
      <c r="J43" s="39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5"/>
      <c r="AD43" s="39"/>
      <c r="AE43" s="41"/>
      <c r="AF43" s="41"/>
      <c r="AG43" s="39"/>
      <c r="AI43" s="29"/>
      <c r="AJ43" s="43"/>
    </row>
    <row r="44" spans="1:38" x14ac:dyDescent="0.25">
      <c r="A44" s="8">
        <f t="shared" si="0"/>
        <v>36</v>
      </c>
      <c r="C44" s="7" t="s">
        <v>56</v>
      </c>
      <c r="D44" s="7"/>
      <c r="E44" s="5"/>
      <c r="F44" s="7"/>
      <c r="G44" s="39"/>
      <c r="H44" s="39"/>
      <c r="I44" s="39"/>
      <c r="J44" s="39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5"/>
      <c r="AD44" s="39"/>
      <c r="AE44" s="41"/>
      <c r="AF44" s="41"/>
      <c r="AG44" s="39"/>
      <c r="AI44" s="29"/>
      <c r="AJ44" s="43"/>
    </row>
    <row r="45" spans="1:38" x14ac:dyDescent="0.25">
      <c r="A45" s="8">
        <f t="shared" si="0"/>
        <v>37</v>
      </c>
      <c r="C45" s="7" t="s">
        <v>41</v>
      </c>
      <c r="D45" s="7"/>
      <c r="E45" s="37" t="s">
        <v>52</v>
      </c>
      <c r="F45" s="7"/>
      <c r="G45" s="39">
        <f>[3]Inputs!$B$122+[3]Inputs!$B$123+'[1]EV-HP Rate Design Modifications'!$I$37</f>
        <v>2.2270000000000002E-2</v>
      </c>
      <c r="H45" s="39"/>
      <c r="I45" s="39">
        <f>'[3]Total Proposed Rate'!T2003</f>
        <v>6.8000000000000005E-4</v>
      </c>
      <c r="J45" s="39"/>
      <c r="K45" s="41">
        <f>'[3]Total Proposed Rate'!V2003</f>
        <v>1.3559999999999999E-2</v>
      </c>
      <c r="L45" s="41"/>
      <c r="M45" s="41">
        <f>'[3]Total Proposed Rate'!X2003</f>
        <v>5.0000000000000002E-5</v>
      </c>
      <c r="N45" s="41"/>
      <c r="O45" s="41">
        <f>'[3]Total Proposed Rate'!Z2003</f>
        <v>8.8999999999999995E-4</v>
      </c>
      <c r="P45" s="41"/>
      <c r="Q45" s="41">
        <f>'[3]Total Proposed Rate'!AB2003</f>
        <v>7.1999999999999998E-3</v>
      </c>
      <c r="R45" s="41"/>
      <c r="S45" s="42">
        <f>'[1]EV-HP Rate Design Modifications'!$I$42</f>
        <v>4.0000000000000003E-5</v>
      </c>
      <c r="T45" s="42"/>
      <c r="U45" s="41">
        <f>'[3]Total Proposed Rate'!AF2003</f>
        <v>0</v>
      </c>
      <c r="V45" s="41"/>
      <c r="W45" s="41">
        <f>'[3]Total Proposed Rate'!AH2003</f>
        <v>0</v>
      </c>
      <c r="X45" s="41"/>
      <c r="Y45" s="41">
        <f>SUM(G45:W45)</f>
        <v>4.4690000000000001E-2</v>
      </c>
      <c r="Z45" s="41"/>
      <c r="AA45" s="41">
        <f>'[3]Total Proposed Rate'!AL2003</f>
        <v>5.7999999999999996E-3</v>
      </c>
      <c r="AB45" s="41"/>
      <c r="AC45" s="40">
        <f>ROUND('[2]CPP-D Rates'!J23+'[1]EV-HP Rate Design Modifications'!F93,5)</f>
        <v>4.6800000000000001E-2</v>
      </c>
      <c r="AD45" s="39"/>
      <c r="AE45" s="41">
        <f>'[3]Total Proposed Rate'!AP2003</f>
        <v>-8.0000000000000007E-5</v>
      </c>
      <c r="AF45" s="41"/>
      <c r="AG45" s="39">
        <f>SUM(Y45:AE45)</f>
        <v>9.7210000000000005E-2</v>
      </c>
      <c r="AI45" s="29"/>
      <c r="AJ45" s="43"/>
    </row>
    <row r="46" spans="1:38" x14ac:dyDescent="0.25">
      <c r="A46" s="8">
        <f t="shared" si="0"/>
        <v>38</v>
      </c>
      <c r="C46" s="7" t="s">
        <v>43</v>
      </c>
      <c r="D46" s="7"/>
      <c r="E46" s="37" t="s">
        <v>52</v>
      </c>
      <c r="F46" s="7"/>
      <c r="G46" s="39">
        <f>'[3]Total Proposed Rate'!$R$1980+'[1]EV-HP Rate Design Modifications'!$I$38</f>
        <v>2.2270000000000002E-2</v>
      </c>
      <c r="H46" s="39"/>
      <c r="I46" s="39">
        <f>'[3]Total Proposed Rate'!T2004</f>
        <v>6.8000000000000005E-4</v>
      </c>
      <c r="J46" s="39"/>
      <c r="K46" s="41">
        <f>'[3]Total Proposed Rate'!V2004</f>
        <v>1.3559999999999999E-2</v>
      </c>
      <c r="L46" s="41"/>
      <c r="M46" s="41">
        <f>'[3]Total Proposed Rate'!X2004</f>
        <v>5.0000000000000002E-5</v>
      </c>
      <c r="N46" s="41"/>
      <c r="O46" s="41">
        <f>'[3]Total Proposed Rate'!Z2004</f>
        <v>8.8999999999999995E-4</v>
      </c>
      <c r="P46" s="41"/>
      <c r="Q46" s="41">
        <f>'[3]Total Proposed Rate'!AB2004</f>
        <v>7.1999999999999998E-3</v>
      </c>
      <c r="R46" s="41"/>
      <c r="S46" s="42">
        <f>'[1]EV-HP Rate Design Modifications'!$I$43</f>
        <v>4.0000000000000003E-5</v>
      </c>
      <c r="T46" s="42"/>
      <c r="U46" s="41">
        <f>'[3]Total Proposed Rate'!AF2004</f>
        <v>0</v>
      </c>
      <c r="V46" s="41"/>
      <c r="W46" s="41">
        <f>'[3]Total Proposed Rate'!AH2004</f>
        <v>0</v>
      </c>
      <c r="X46" s="41"/>
      <c r="Y46" s="41">
        <f>SUM(G46:W46)</f>
        <v>4.4690000000000001E-2</v>
      </c>
      <c r="Z46" s="41"/>
      <c r="AA46" s="41">
        <f>'[3]Total Proposed Rate'!AL2004</f>
        <v>5.7999999999999996E-3</v>
      </c>
      <c r="AB46" s="41"/>
      <c r="AC46" s="40">
        <f>ROUND('[2]CPP-D Rates'!J24+'[1]EV-HP Rate Design Modifications'!F94,5)</f>
        <v>4.6609999999999999E-2</v>
      </c>
      <c r="AD46" s="39"/>
      <c r="AE46" s="41">
        <f>'[3]Total Proposed Rate'!AP2004</f>
        <v>-8.0000000000000007E-5</v>
      </c>
      <c r="AF46" s="41"/>
      <c r="AG46" s="39">
        <f>SUM(Y46:AE46)</f>
        <v>9.7019999999999995E-2</v>
      </c>
      <c r="AI46" s="29"/>
      <c r="AJ46" s="43"/>
    </row>
    <row r="47" spans="1:38" x14ac:dyDescent="0.25">
      <c r="A47" s="8">
        <f t="shared" si="0"/>
        <v>39</v>
      </c>
      <c r="C47" s="7"/>
      <c r="D47" s="7"/>
      <c r="E47" s="37"/>
      <c r="F47" s="7"/>
      <c r="G47" s="39"/>
      <c r="H47" s="39"/>
      <c r="I47" s="39"/>
      <c r="J47" s="39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5"/>
      <c r="AD47" s="39"/>
      <c r="AE47" s="41"/>
      <c r="AF47" s="41"/>
      <c r="AG47" s="39"/>
      <c r="AI47" s="29"/>
      <c r="AJ47" s="43"/>
    </row>
    <row r="48" spans="1:38" x14ac:dyDescent="0.25">
      <c r="A48" s="8">
        <f t="shared" si="0"/>
        <v>40</v>
      </c>
      <c r="C48" s="7" t="s">
        <v>57</v>
      </c>
      <c r="D48" s="7"/>
      <c r="E48" s="5"/>
      <c r="F48" s="7"/>
      <c r="G48" s="39"/>
      <c r="H48" s="39"/>
      <c r="I48" s="39"/>
      <c r="J48" s="39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5"/>
      <c r="AD48" s="39"/>
      <c r="AE48" s="41"/>
      <c r="AF48" s="41"/>
      <c r="AG48" s="39"/>
      <c r="AI48" s="29"/>
      <c r="AJ48" s="43"/>
    </row>
    <row r="49" spans="1:36" x14ac:dyDescent="0.25">
      <c r="A49" s="8">
        <f t="shared" si="0"/>
        <v>41</v>
      </c>
      <c r="C49" s="7" t="s">
        <v>41</v>
      </c>
      <c r="D49" s="7"/>
      <c r="E49" s="37" t="s">
        <v>52</v>
      </c>
      <c r="F49" s="7"/>
      <c r="G49" s="39">
        <f>[3]Inputs!$B$122+[3]Inputs!$B$123+'[1]EV-HP Rate Design Modifications'!$I$37</f>
        <v>2.2270000000000002E-2</v>
      </c>
      <c r="H49" s="39"/>
      <c r="I49" s="39">
        <f>'[3]Total Proposed Rate'!T2009</f>
        <v>6.8000000000000005E-4</v>
      </c>
      <c r="J49" s="39"/>
      <c r="K49" s="41">
        <f>'[3]Total Proposed Rate'!V2009</f>
        <v>1.3559999999999999E-2</v>
      </c>
      <c r="L49" s="41"/>
      <c r="M49" s="41">
        <f>'[3]Total Proposed Rate'!X2009</f>
        <v>5.0000000000000002E-5</v>
      </c>
      <c r="N49" s="41"/>
      <c r="O49" s="41">
        <f>'[3]Total Proposed Rate'!Z2009</f>
        <v>8.8999999999999995E-4</v>
      </c>
      <c r="P49" s="41"/>
      <c r="Q49" s="41">
        <f>'[3]Total Proposed Rate'!AB2009</f>
        <v>7.1999999999999998E-3</v>
      </c>
      <c r="R49" s="41"/>
      <c r="S49" s="42">
        <f>'[1]EV-HP Rate Design Modifications'!$I$42</f>
        <v>4.0000000000000003E-5</v>
      </c>
      <c r="T49" s="42"/>
      <c r="U49" s="41">
        <f>'[3]Total Proposed Rate'!AF2009</f>
        <v>0</v>
      </c>
      <c r="V49" s="41"/>
      <c r="W49" s="41">
        <f>'[3]Total Proposed Rate'!AH2009</f>
        <v>0</v>
      </c>
      <c r="X49" s="41"/>
      <c r="Y49" s="41">
        <f>SUM(G49:W49)</f>
        <v>4.4690000000000001E-2</v>
      </c>
      <c r="Z49" s="41"/>
      <c r="AA49" s="41">
        <f>'[3]Total Proposed Rate'!AL2009</f>
        <v>5.7999999999999996E-3</v>
      </c>
      <c r="AB49" s="41"/>
      <c r="AC49" s="40">
        <f>ROUND('[2]CPP-D Rates'!J27+'[1]EV-HP Rate Design Modifications'!F97,5)</f>
        <v>1.022E-2</v>
      </c>
      <c r="AD49" s="39"/>
      <c r="AE49" s="41">
        <f>'[3]Total Proposed Rate'!AP2009</f>
        <v>-8.0000000000000007E-5</v>
      </c>
      <c r="AF49" s="41"/>
      <c r="AG49" s="39">
        <f>SUM(Y49:AE49)</f>
        <v>6.0630000000000003E-2</v>
      </c>
      <c r="AI49" s="29"/>
      <c r="AJ49" s="43"/>
    </row>
    <row r="50" spans="1:36" x14ac:dyDescent="0.25">
      <c r="A50" s="8">
        <f t="shared" si="0"/>
        <v>42</v>
      </c>
      <c r="C50" s="7" t="s">
        <v>43</v>
      </c>
      <c r="D50" s="7"/>
      <c r="E50" s="37" t="s">
        <v>52</v>
      </c>
      <c r="F50" s="7"/>
      <c r="G50" s="39">
        <f>'[3]Total Proposed Rate'!$R$1980+'[1]EV-HP Rate Design Modifications'!$I$38</f>
        <v>2.2270000000000002E-2</v>
      </c>
      <c r="H50" s="39"/>
      <c r="I50" s="39">
        <f>'[3]Total Proposed Rate'!T2010</f>
        <v>6.8000000000000005E-4</v>
      </c>
      <c r="J50" s="39"/>
      <c r="K50" s="41">
        <f>'[3]Total Proposed Rate'!V2010</f>
        <v>1.3559999999999999E-2</v>
      </c>
      <c r="L50" s="41"/>
      <c r="M50" s="41">
        <f>'[3]Total Proposed Rate'!X2010</f>
        <v>5.0000000000000002E-5</v>
      </c>
      <c r="N50" s="41"/>
      <c r="O50" s="41">
        <f>'[3]Total Proposed Rate'!Z2010</f>
        <v>8.8999999999999995E-4</v>
      </c>
      <c r="P50" s="41"/>
      <c r="Q50" s="41">
        <f>'[3]Total Proposed Rate'!AB2010</f>
        <v>7.1999999999999998E-3</v>
      </c>
      <c r="R50" s="41"/>
      <c r="S50" s="42">
        <f>'[1]EV-HP Rate Design Modifications'!$I$43</f>
        <v>4.0000000000000003E-5</v>
      </c>
      <c r="T50" s="42"/>
      <c r="U50" s="41">
        <f>'[3]Total Proposed Rate'!AF2010</f>
        <v>0</v>
      </c>
      <c r="V50" s="41"/>
      <c r="W50" s="41">
        <f>'[3]Total Proposed Rate'!AH2010</f>
        <v>0</v>
      </c>
      <c r="X50" s="41"/>
      <c r="Y50" s="41">
        <f>SUM(G50:W50)</f>
        <v>4.4690000000000001E-2</v>
      </c>
      <c r="Z50" s="41"/>
      <c r="AA50" s="41">
        <f>'[3]Total Proposed Rate'!AL2010</f>
        <v>5.7999999999999996E-3</v>
      </c>
      <c r="AB50" s="41"/>
      <c r="AC50" s="40">
        <f>ROUND('[2]CPP-D Rates'!J28+'[1]EV-HP Rate Design Modifications'!F98,5)</f>
        <v>1.009E-2</v>
      </c>
      <c r="AD50" s="39"/>
      <c r="AE50" s="41">
        <f>'[3]Total Proposed Rate'!AP2010</f>
        <v>-8.0000000000000007E-5</v>
      </c>
      <c r="AF50" s="41"/>
      <c r="AG50" s="39">
        <f>SUM(Y50:AE50)</f>
        <v>6.0500000000000005E-2</v>
      </c>
      <c r="AI50" s="29"/>
      <c r="AJ50" s="43"/>
    </row>
    <row r="51" spans="1:36" x14ac:dyDescent="0.25">
      <c r="A51" s="8">
        <f t="shared" si="0"/>
        <v>43</v>
      </c>
      <c r="C51" s="11"/>
      <c r="D51" s="11"/>
      <c r="E51" s="11"/>
      <c r="F51" s="11"/>
      <c r="AJ51" s="29"/>
    </row>
    <row r="52" spans="1:36" x14ac:dyDescent="0.25">
      <c r="A52" s="8">
        <f t="shared" si="0"/>
        <v>44</v>
      </c>
      <c r="C52" s="46" t="s">
        <v>58</v>
      </c>
      <c r="D52" s="46"/>
      <c r="E52" s="11"/>
      <c r="F52" s="46"/>
      <c r="AJ52" s="29"/>
    </row>
    <row r="53" spans="1:36" x14ac:dyDescent="0.25">
      <c r="A53" s="8">
        <f t="shared" si="0"/>
        <v>45</v>
      </c>
      <c r="C53" s="46" t="s">
        <v>59</v>
      </c>
      <c r="D53" s="46"/>
      <c r="E53" s="37" t="s">
        <v>52</v>
      </c>
      <c r="F53" s="46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40">
        <f>ROUND('[2]CPP-D Rates'!$J$32,5)</f>
        <v>1.85788</v>
      </c>
      <c r="AD53" s="39"/>
      <c r="AE53" s="39"/>
      <c r="AF53" s="39"/>
      <c r="AG53" s="39">
        <f>SUM(Y53:AE53)</f>
        <v>1.85788</v>
      </c>
      <c r="AJ53" s="29"/>
    </row>
    <row r="54" spans="1:36" x14ac:dyDescent="0.25">
      <c r="A54" s="8">
        <f t="shared" si="0"/>
        <v>46</v>
      </c>
      <c r="C54" s="46" t="s">
        <v>60</v>
      </c>
      <c r="D54" s="46"/>
      <c r="E54" s="37" t="s">
        <v>52</v>
      </c>
      <c r="F54" s="46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40">
        <f>ROUND('[2]CPP-D Rates'!$J$33,5)</f>
        <v>1.8558600000000001</v>
      </c>
      <c r="AD54" s="39"/>
      <c r="AE54" s="39"/>
      <c r="AF54" s="39"/>
      <c r="AG54" s="39">
        <f>SUM(Y54:AE54)</f>
        <v>1.8558600000000001</v>
      </c>
      <c r="AJ54" s="29"/>
    </row>
    <row r="55" spans="1:36" x14ac:dyDescent="0.25">
      <c r="A55" s="8">
        <f t="shared" si="0"/>
        <v>47</v>
      </c>
      <c r="C55" s="46"/>
      <c r="D55" s="46"/>
      <c r="E55" s="11"/>
      <c r="F55" s="46"/>
      <c r="AJ55" s="29"/>
    </row>
    <row r="56" spans="1:36" x14ac:dyDescent="0.25">
      <c r="A56" s="8">
        <f t="shared" si="0"/>
        <v>48</v>
      </c>
      <c r="C56" s="46" t="s">
        <v>61</v>
      </c>
      <c r="D56" s="46"/>
      <c r="E56" s="11"/>
      <c r="F56" s="46"/>
      <c r="AJ56" s="29"/>
    </row>
    <row r="57" spans="1:36" x14ac:dyDescent="0.25">
      <c r="A57" s="8">
        <f t="shared" si="0"/>
        <v>49</v>
      </c>
      <c r="C57" s="46" t="s">
        <v>59</v>
      </c>
      <c r="D57" s="46"/>
      <c r="E57" s="37" t="s">
        <v>62</v>
      </c>
      <c r="F57" s="46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6">
        <f>ROUND('[2]CPP-D Rates'!$J$36,2)</f>
        <v>4.21</v>
      </c>
      <c r="AD57" s="25"/>
      <c r="AE57" s="25"/>
      <c r="AF57" s="25"/>
      <c r="AG57" s="25">
        <f>SUM(Y57:AE57)</f>
        <v>4.21</v>
      </c>
      <c r="AJ57" s="29"/>
    </row>
    <row r="58" spans="1:36" x14ac:dyDescent="0.25">
      <c r="A58" s="8">
        <f t="shared" si="0"/>
        <v>50</v>
      </c>
      <c r="C58" s="46" t="s">
        <v>60</v>
      </c>
      <c r="D58" s="46"/>
      <c r="E58" s="37" t="s">
        <v>62</v>
      </c>
      <c r="F58" s="46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6">
        <f>ROUND('[2]CPP-D Rates'!$J$37,2)</f>
        <v>4.2</v>
      </c>
      <c r="AD58" s="25"/>
      <c r="AE58" s="25"/>
      <c r="AF58" s="25"/>
      <c r="AG58" s="25">
        <f>SUM(Y58:AE58)</f>
        <v>4.2</v>
      </c>
      <c r="AJ58" s="29"/>
    </row>
    <row r="59" spans="1:36" x14ac:dyDescent="0.25">
      <c r="A59" s="8"/>
      <c r="C59" s="47"/>
      <c r="D59" s="47"/>
      <c r="E59" s="47"/>
      <c r="F59" s="47"/>
      <c r="AJ59" s="29"/>
    </row>
    <row r="60" spans="1:36" x14ac:dyDescent="0.25">
      <c r="C60" s="1" t="s">
        <v>64</v>
      </c>
    </row>
    <row r="61" spans="1:36" x14ac:dyDescent="0.25">
      <c r="C61" s="47"/>
      <c r="D61" s="47"/>
      <c r="E61" s="47"/>
      <c r="F61" s="47"/>
    </row>
    <row r="62" spans="1:36" x14ac:dyDescent="0.25">
      <c r="C62" s="47"/>
      <c r="D62" s="47"/>
      <c r="E62" s="47"/>
      <c r="F62" s="47"/>
    </row>
  </sheetData>
  <mergeCells count="2">
    <mergeCell ref="C1:AG1"/>
    <mergeCell ref="C2:AG2"/>
  </mergeCells>
  <pageMargins left="0.7" right="0.7" top="0.75" bottom="0.75" header="0.3" footer="0.3"/>
  <pageSetup scale="5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D88087D44EFC4DBA49FC93C76641D8" ma:contentTypeVersion="35" ma:contentTypeDescription="Create a new document." ma:contentTypeScope="" ma:versionID="21982433da38e3836fd4afa4fee2fcff">
  <xsd:schema xmlns:xsd="http://www.w3.org/2001/XMLSchema" xmlns:xs="http://www.w3.org/2001/XMLSchema" xmlns:p="http://schemas.microsoft.com/office/2006/metadata/properties" xmlns:ns2="e4a291b2-2d89-402c-8e64-a2fe3eab2247" xmlns:ns3="http://schemas.microsoft.com/sharepoint/v4" xmlns:ns4="3a0c425c-8a18-4bcd-b07b-a947f609ef0c" targetNamespace="http://schemas.microsoft.com/office/2006/metadata/properties" ma:root="true" ma:fieldsID="28e4a3c50caa40e74decb20f57a1d38f" ns2:_="" ns3:_="" ns4:_="">
    <xsd:import namespace="e4a291b2-2d89-402c-8e64-a2fe3eab2247"/>
    <xsd:import namespace="http://schemas.microsoft.com/sharepoint/v4"/>
    <xsd:import namespace="3a0c425c-8a18-4bcd-b07b-a947f609ef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IconOverlay" minOccurs="0"/>
                <xsd:element ref="ns4:TaxCatchAll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4:SharedWithUsers" minOccurs="0"/>
                <xsd:element ref="ns4:SharedWithDetails" minOccurs="0"/>
                <xsd:element ref="ns4:Program_x0020_Statu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291b2-2d89-402c-8e64-a2fe3eab22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0c425c-8a18-4bcd-b07b-a947f609ef0c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1b239220-5a85-457b-a783-6fb5b40e5e3f}" ma:internalName="TaxCatchAll" ma:showField="CatchAllData" ma:web="3a0c425c-8a18-4bcd-b07b-a947f609ef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Program_x0020_Status" ma:index="18" nillable="true" ma:displayName="Program Status" ma:format="Dropdown" ma:indexed="true" ma:internalName="Program_x0020_Status">
      <xsd:simpleType>
        <xsd:restriction base="dms:Choice">
          <xsd:enumeration value="Approved"/>
          <xsd:enumeration value="Potential/Pending"/>
          <xsd:enumeration value="Not Approved"/>
          <xsd:enumeration value="Complet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TaxCatchAll xmlns="3a0c425c-8a18-4bcd-b07b-a947f609ef0c"/>
    <Program_x0020_Status xmlns="3a0c425c-8a18-4bcd-b07b-a947f609ef0c" xsi:nil="true"/>
  </documentManagement>
</p:properties>
</file>

<file path=customXml/itemProps1.xml><?xml version="1.0" encoding="utf-8"?>
<ds:datastoreItem xmlns:ds="http://schemas.openxmlformats.org/officeDocument/2006/customXml" ds:itemID="{8FBD6216-7310-42A2-8576-C82170722250}"/>
</file>

<file path=customXml/itemProps2.xml><?xml version="1.0" encoding="utf-8"?>
<ds:datastoreItem xmlns:ds="http://schemas.openxmlformats.org/officeDocument/2006/customXml" ds:itemID="{A98D32C3-1864-4465-ABB6-FA954E8B05A6}"/>
</file>

<file path=customXml/itemProps3.xml><?xml version="1.0" encoding="utf-8"?>
<ds:datastoreItem xmlns:ds="http://schemas.openxmlformats.org/officeDocument/2006/customXml" ds:itemID="{8F20FB85-4560-4FE3-8DF2-2A192919CA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NRDC DR-03 (Attachment 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Saxe, William</dc:creator>
  <cp:lastModifiedBy>Saxe, William</cp:lastModifiedBy>
  <dcterms:created xsi:type="dcterms:W3CDTF">2020-02-13T03:58:10Z</dcterms:created>
  <dcterms:modified xsi:type="dcterms:W3CDTF">2020-02-13T04:03:23Z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0x01010016D88087D44EFC4DBA49FC93C76641D8</vt:lpwstr>
  </property>
</Properties>
</file>