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saxe\OneDrive - Sempra Energy\documents\"/>
    </mc:Choice>
  </mc:AlternateContent>
  <xr:revisionPtr revIDLastSave="0" documentId="8_{ACF12073-D049-428A-A0EE-069DDC2A7845}" xr6:coauthVersionLast="41" xr6:coauthVersionMax="41" xr10:uidLastSave="{00000000-0000-0000-0000-000000000000}"/>
  <bookViews>
    <workbookView xWindow="-120" yWindow="-120" windowWidth="29040" windowHeight="15840" xr2:uid="{2DDD4184-B23D-42E0-A1BE-ABE7D6987ABA}"/>
  </bookViews>
  <sheets>
    <sheet name="Distribution Marginal Cost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1" i="1" l="1"/>
  <c r="B15" i="1"/>
  <c r="B14" i="1"/>
  <c r="C24" i="1" l="1"/>
  <c r="C19" i="1"/>
  <c r="D8" i="1"/>
  <c r="D9" i="1"/>
  <c r="B10" i="1"/>
  <c r="B16" i="1"/>
  <c r="C20" i="1"/>
  <c r="D20" i="1" s="1"/>
  <c r="D19" i="1"/>
  <c r="B26" i="1"/>
  <c r="C25" i="1"/>
  <c r="D25" i="1" s="1"/>
  <c r="C15" i="1"/>
  <c r="D15" i="1" s="1"/>
  <c r="C14" i="1"/>
  <c r="D14" i="1" s="1"/>
  <c r="D10" i="1" l="1"/>
  <c r="F24" i="1" s="1"/>
  <c r="D16" i="1"/>
  <c r="D24" i="1"/>
  <c r="D26" i="1" s="1"/>
  <c r="F25" i="1" s="1"/>
  <c r="D21" i="1"/>
  <c r="F19" i="1" l="1"/>
  <c r="F20" i="1" s="1"/>
  <c r="D28" i="1"/>
</calcChain>
</file>

<file path=xl/sharedStrings.xml><?xml version="1.0" encoding="utf-8"?>
<sst xmlns="http://schemas.openxmlformats.org/spreadsheetml/2006/main" count="27" uniqueCount="17">
  <si>
    <t>2016 Determinants</t>
  </si>
  <si>
    <t>Marginal Rate</t>
  </si>
  <si>
    <t>Revenues</t>
  </si>
  <si>
    <t>Secondary</t>
  </si>
  <si>
    <t>Primary</t>
  </si>
  <si>
    <t>Total</t>
  </si>
  <si>
    <t xml:space="preserve">Non-Coincident Demand (AL-TOU)  - 39% </t>
  </si>
  <si>
    <t>On-Peak Demand - Summer  - 25%</t>
  </si>
  <si>
    <t>Goal Seek</t>
  </si>
  <si>
    <t>On-Peak Demand - Winter  - 36%</t>
  </si>
  <si>
    <t>Secondary Loss Factor</t>
  </si>
  <si>
    <t>Primary Loss Factor</t>
  </si>
  <si>
    <t>M/L C&amp;I Class</t>
  </si>
  <si>
    <t>Marginal Costs Based on D.17-08-030</t>
  </si>
  <si>
    <t>RECOVERY OF DISTRIBUTION CAPACITY (DEMAND) COSTS</t>
  </si>
  <si>
    <t>SDG&amp;E Proposed Non-Coincident Demand Rates</t>
  </si>
  <si>
    <t xml:space="preserve">Distribution Demand Cost Split Adopted in Ordering Paragraph 17 of D.17-08-030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</si>
</sst>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&quot;$&quot;#,##0.00"/>
    <numFmt numFmtId="165" formatCode="&quot;$&quot;#,##0"/>
    <numFmt numFmtId="166" formatCode="_(* #,##0.00000_);_(* \(#,##0.0000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0" fillId="0" borderId="0" xfId="0" applyAlignment="1">
      <alignment horizontal="right"/>
    </xf>
    <xf numFmtId="3" fontId="0" fillId="0" borderId="0" xfId="0" applyNumberFormat="1"/>
    <xf numFmtId="164" fontId="0" fillId="0" borderId="0" xfId="0" applyNumberFormat="1"/>
    <xf numFmtId="165" fontId="0" fillId="0" borderId="0" xfId="0" applyNumberFormat="1"/>
    <xf numFmtId="3" fontId="3" fillId="0" borderId="0" xfId="0" applyNumberFormat="1" applyFont="1"/>
    <xf numFmtId="165" fontId="3" fillId="0" borderId="0" xfId="0" applyNumberFormat="1" applyFont="1"/>
    <xf numFmtId="3" fontId="0" fillId="0" borderId="0" xfId="0" applyNumberFormat="1" applyFont="1"/>
    <xf numFmtId="0" fontId="3" fillId="0" borderId="2" xfId="0" applyFont="1" applyBorder="1" applyAlignment="1">
      <alignment horizontal="center"/>
    </xf>
    <xf numFmtId="38" fontId="0" fillId="0" borderId="0" xfId="0" applyNumberFormat="1"/>
    <xf numFmtId="165" fontId="0" fillId="0" borderId="3" xfId="0" applyNumberFormat="1" applyBorder="1"/>
    <xf numFmtId="38" fontId="3" fillId="0" borderId="0" xfId="0" applyNumberFormat="1" applyFont="1"/>
    <xf numFmtId="164" fontId="0" fillId="0" borderId="3" xfId="0" applyNumberFormat="1" applyBorder="1"/>
    <xf numFmtId="0" fontId="0" fillId="0" borderId="4" xfId="0" applyBorder="1"/>
    <xf numFmtId="164" fontId="0" fillId="0" borderId="0" xfId="0" applyNumberFormat="1" applyFill="1"/>
    <xf numFmtId="165" fontId="3" fillId="0" borderId="0" xfId="0" applyNumberFormat="1" applyFont="1" applyFill="1"/>
    <xf numFmtId="0" fontId="0" fillId="0" borderId="0" xfId="0" applyAlignment="1">
      <alignment horizontal="left"/>
    </xf>
    <xf numFmtId="166" fontId="0" fillId="0" borderId="0" xfId="1" applyNumberFormat="1" applyFont="1"/>
    <xf numFmtId="0" fontId="3" fillId="0" borderId="0" xfId="0" applyFont="1" applyAlignment="1">
      <alignment horizontal="left"/>
    </xf>
    <xf numFmtId="0" fontId="0" fillId="0" borderId="0" xfId="0" applyFont="1" applyAlignment="1">
      <alignment horizontal="right"/>
    </xf>
    <xf numFmtId="0" fontId="0" fillId="0" borderId="0" xfId="0" applyFont="1" applyFill="1" applyAlignment="1">
      <alignment horizontal="right"/>
    </xf>
    <xf numFmtId="16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EA665A-E833-4206-88E4-9149B7B47AC3}">
  <dimension ref="A1:F40"/>
  <sheetViews>
    <sheetView tabSelected="1" workbookViewId="0">
      <selection activeCell="C8" sqref="C8"/>
    </sheetView>
  </sheetViews>
  <sheetFormatPr defaultRowHeight="15" x14ac:dyDescent="0.25"/>
  <cols>
    <col min="1" max="1" width="70.28515625" bestFit="1" customWidth="1"/>
    <col min="2" max="2" width="18.7109375" bestFit="1" customWidth="1"/>
    <col min="3" max="3" width="13.85546875" bestFit="1" customWidth="1"/>
    <col min="4" max="4" width="15.5703125" customWidth="1"/>
    <col min="5" max="5" width="1.7109375" customWidth="1"/>
    <col min="6" max="6" width="14.5703125" bestFit="1" customWidth="1"/>
  </cols>
  <sheetData>
    <row r="1" spans="1:6" x14ac:dyDescent="0.25">
      <c r="A1" s="27" t="s">
        <v>14</v>
      </c>
      <c r="B1" s="27"/>
      <c r="C1" s="27"/>
      <c r="D1" s="27"/>
      <c r="E1" s="27"/>
      <c r="F1" s="27"/>
    </row>
    <row r="2" spans="1:6" x14ac:dyDescent="0.25">
      <c r="A2" s="1"/>
      <c r="B2" s="1"/>
      <c r="C2" s="1"/>
      <c r="D2" s="1"/>
    </row>
    <row r="3" spans="1:6" x14ac:dyDescent="0.25">
      <c r="A3" s="2"/>
      <c r="B3" s="25" t="s">
        <v>13</v>
      </c>
      <c r="C3" s="25"/>
      <c r="D3" s="25"/>
    </row>
    <row r="4" spans="1:6" x14ac:dyDescent="0.25">
      <c r="B4" s="26" t="s">
        <v>12</v>
      </c>
      <c r="C4" s="26"/>
      <c r="D4" s="26"/>
    </row>
    <row r="5" spans="1:6" x14ac:dyDescent="0.25">
      <c r="B5" s="4" t="s">
        <v>0</v>
      </c>
      <c r="C5" s="4" t="s">
        <v>1</v>
      </c>
      <c r="D5" s="4" t="s">
        <v>2</v>
      </c>
    </row>
    <row r="6" spans="1:6" x14ac:dyDescent="0.25">
      <c r="B6" s="4"/>
      <c r="C6" s="4"/>
      <c r="D6" s="4"/>
    </row>
    <row r="7" spans="1:6" x14ac:dyDescent="0.25">
      <c r="A7" s="2" t="s">
        <v>15</v>
      </c>
      <c r="B7" s="4"/>
      <c r="C7" s="4"/>
      <c r="D7" s="4"/>
    </row>
    <row r="8" spans="1:6" x14ac:dyDescent="0.25">
      <c r="A8" s="5" t="s">
        <v>3</v>
      </c>
      <c r="B8" s="6">
        <v>20039937.550753027</v>
      </c>
      <c r="C8" s="7">
        <v>8.6250254945534941</v>
      </c>
      <c r="D8" s="8">
        <f>B8*C8</f>
        <v>172844972.28450477</v>
      </c>
    </row>
    <row r="9" spans="1:6" x14ac:dyDescent="0.25">
      <c r="A9" s="5" t="s">
        <v>4</v>
      </c>
      <c r="B9" s="9">
        <v>4434401.0594177879</v>
      </c>
      <c r="C9" s="7">
        <v>8.5805990177379314</v>
      </c>
      <c r="D9" s="10">
        <f>B9*C9</f>
        <v>38049817.374696314</v>
      </c>
    </row>
    <row r="10" spans="1:6" x14ac:dyDescent="0.25">
      <c r="A10" s="5" t="s">
        <v>5</v>
      </c>
      <c r="B10" s="11">
        <f>B8+B9</f>
        <v>24474338.610170815</v>
      </c>
      <c r="D10" s="8">
        <f>D8+D9</f>
        <v>210894789.65920109</v>
      </c>
    </row>
    <row r="11" spans="1:6" x14ac:dyDescent="0.25">
      <c r="A11" s="3"/>
    </row>
    <row r="12" spans="1:6" x14ac:dyDescent="0.25">
      <c r="A12" s="2" t="s">
        <v>16</v>
      </c>
    </row>
    <row r="13" spans="1:6" x14ac:dyDescent="0.25">
      <c r="A13" s="23" t="s">
        <v>6</v>
      </c>
    </row>
    <row r="14" spans="1:6" x14ac:dyDescent="0.25">
      <c r="A14" s="5" t="s">
        <v>3</v>
      </c>
      <c r="B14" s="6">
        <f>B8</f>
        <v>20039937.550753027</v>
      </c>
      <c r="C14" s="7">
        <f>C8*0.39</f>
        <v>3.3637599428758627</v>
      </c>
      <c r="D14" s="8">
        <f>B14*C14</f>
        <v>67409539.190956861</v>
      </c>
    </row>
    <row r="15" spans="1:6" x14ac:dyDescent="0.25">
      <c r="A15" s="5" t="s">
        <v>4</v>
      </c>
      <c r="B15" s="9">
        <f>B9</f>
        <v>4434401.0594177879</v>
      </c>
      <c r="C15" s="7">
        <f>C9*0.39</f>
        <v>3.3464336169177935</v>
      </c>
      <c r="D15" s="10">
        <f>B15*C15</f>
        <v>14839428.776131563</v>
      </c>
    </row>
    <row r="16" spans="1:6" x14ac:dyDescent="0.25">
      <c r="A16" s="5" t="s">
        <v>5</v>
      </c>
      <c r="B16" s="11">
        <f>B14+B15</f>
        <v>24474338.610170815</v>
      </c>
      <c r="D16" s="8">
        <f>D14+D15</f>
        <v>82248967.967088431</v>
      </c>
    </row>
    <row r="18" spans="1:6" x14ac:dyDescent="0.25">
      <c r="A18" s="23" t="s">
        <v>7</v>
      </c>
      <c r="F18" s="12" t="s">
        <v>8</v>
      </c>
    </row>
    <row r="19" spans="1:6" x14ac:dyDescent="0.25">
      <c r="A19" s="5" t="s">
        <v>3</v>
      </c>
      <c r="B19" s="13">
        <v>8092057.2879492464</v>
      </c>
      <c r="C19" s="7">
        <f>C8*F21</f>
        <v>5.1673561402080832</v>
      </c>
      <c r="D19" s="8">
        <f>B19*C19</f>
        <v>41814541.913800105</v>
      </c>
      <c r="F19" s="14">
        <f>D10*0.25</f>
        <v>52723697.414800271</v>
      </c>
    </row>
    <row r="20" spans="1:6" x14ac:dyDescent="0.25">
      <c r="A20" s="5" t="s">
        <v>4</v>
      </c>
      <c r="B20" s="15">
        <v>2122098.3994359113</v>
      </c>
      <c r="C20" s="7">
        <f>C19*C30/C29</f>
        <v>5.140739705519783</v>
      </c>
      <c r="D20" s="10">
        <f>B20*C20</f>
        <v>10909155.50100017</v>
      </c>
      <c r="F20" s="16">
        <f>D21-F19</f>
        <v>0</v>
      </c>
    </row>
    <row r="21" spans="1:6" x14ac:dyDescent="0.25">
      <c r="A21" s="5" t="s">
        <v>5</v>
      </c>
      <c r="B21" s="13">
        <f>B19+B20</f>
        <v>10214155.687385157</v>
      </c>
      <c r="D21" s="8">
        <f>SUM(D19:D20)</f>
        <v>52723697.414800271</v>
      </c>
      <c r="F21" s="17">
        <v>0.59911198447716474</v>
      </c>
    </row>
    <row r="22" spans="1:6" x14ac:dyDescent="0.25">
      <c r="C22" s="18"/>
      <c r="D22" s="7"/>
    </row>
    <row r="23" spans="1:6" x14ac:dyDescent="0.25">
      <c r="A23" s="24" t="s">
        <v>9</v>
      </c>
      <c r="F23" s="12" t="s">
        <v>8</v>
      </c>
    </row>
    <row r="24" spans="1:6" x14ac:dyDescent="0.25">
      <c r="A24" s="5" t="s">
        <v>3</v>
      </c>
      <c r="B24" s="13">
        <v>9801061.1008915622</v>
      </c>
      <c r="C24" s="7">
        <f>C8*F26</f>
        <v>6.148558776803597</v>
      </c>
      <c r="D24" s="8">
        <f>B24*C24</f>
        <v>60262400.253875136</v>
      </c>
      <c r="F24" s="14">
        <f>D10*0.36</f>
        <v>75922124.277312383</v>
      </c>
    </row>
    <row r="25" spans="1:6" x14ac:dyDescent="0.25">
      <c r="A25" s="5" t="s">
        <v>4</v>
      </c>
      <c r="B25" s="15">
        <v>2560080.10858039</v>
      </c>
      <c r="C25" s="7">
        <f>C24*C30/C29</f>
        <v>6.1168882844532524</v>
      </c>
      <c r="D25" s="19">
        <f>B25*C25</f>
        <v>15659724.023437198</v>
      </c>
      <c r="F25" s="16">
        <f>D26-F24</f>
        <v>0</v>
      </c>
    </row>
    <row r="26" spans="1:6" x14ac:dyDescent="0.25">
      <c r="A26" s="5" t="s">
        <v>5</v>
      </c>
      <c r="B26" s="13">
        <f>B24+B25</f>
        <v>12361141.209471952</v>
      </c>
      <c r="C26" s="7"/>
      <c r="D26" s="8">
        <f>D24+D25</f>
        <v>75922124.277312338</v>
      </c>
      <c r="F26" s="17">
        <v>0.71287427274113813</v>
      </c>
    </row>
    <row r="27" spans="1:6" x14ac:dyDescent="0.25">
      <c r="C27" s="18"/>
    </row>
    <row r="28" spans="1:6" x14ac:dyDescent="0.25">
      <c r="D28" s="8">
        <f>D10+D16+D21+D26</f>
        <v>421789579.31840211</v>
      </c>
    </row>
    <row r="29" spans="1:6" x14ac:dyDescent="0.25">
      <c r="A29" s="20" t="s">
        <v>10</v>
      </c>
      <c r="C29" s="21">
        <v>1.0632308253590779</v>
      </c>
      <c r="D29" s="7"/>
    </row>
    <row r="30" spans="1:6" x14ac:dyDescent="0.25">
      <c r="A30" t="s">
        <v>11</v>
      </c>
      <c r="C30" s="21">
        <v>1.0577542502878234</v>
      </c>
    </row>
    <row r="33" spans="1:1" x14ac:dyDescent="0.25">
      <c r="A33" s="22"/>
    </row>
    <row r="34" spans="1:1" x14ac:dyDescent="0.25">
      <c r="A34" s="5"/>
    </row>
    <row r="35" spans="1:1" x14ac:dyDescent="0.25">
      <c r="A35" s="5"/>
    </row>
    <row r="36" spans="1:1" x14ac:dyDescent="0.25">
      <c r="A36" s="5"/>
    </row>
    <row r="38" spans="1:1" x14ac:dyDescent="0.25">
      <c r="A38" s="5"/>
    </row>
    <row r="39" spans="1:1" x14ac:dyDescent="0.25">
      <c r="A39" s="5"/>
    </row>
    <row r="40" spans="1:1" x14ac:dyDescent="0.25">
      <c r="A40" s="5"/>
    </row>
  </sheetData>
  <mergeCells count="3">
    <mergeCell ref="B3:D3"/>
    <mergeCell ref="B4:D4"/>
    <mergeCell ref="A1:F1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6D88087D44EFC4DBA49FC93C76641D8" ma:contentTypeVersion="35" ma:contentTypeDescription="Create a new document." ma:contentTypeScope="" ma:versionID="21982433da38e3836fd4afa4fee2fcff">
  <xsd:schema xmlns:xsd="http://www.w3.org/2001/XMLSchema" xmlns:xs="http://www.w3.org/2001/XMLSchema" xmlns:p="http://schemas.microsoft.com/office/2006/metadata/properties" xmlns:ns2="e4a291b2-2d89-402c-8e64-a2fe3eab2247" xmlns:ns3="http://schemas.microsoft.com/sharepoint/v4" xmlns:ns4="3a0c425c-8a18-4bcd-b07b-a947f609ef0c" targetNamespace="http://schemas.microsoft.com/office/2006/metadata/properties" ma:root="true" ma:fieldsID="28e4a3c50caa40e74decb20f57a1d38f" ns2:_="" ns3:_="" ns4:_="">
    <xsd:import namespace="e4a291b2-2d89-402c-8e64-a2fe3eab2247"/>
    <xsd:import namespace="http://schemas.microsoft.com/sharepoint/v4"/>
    <xsd:import namespace="3a0c425c-8a18-4bcd-b07b-a947f609ef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IconOverlay" minOccurs="0"/>
                <xsd:element ref="ns4:TaxCatchAll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4:SharedWithUsers" minOccurs="0"/>
                <xsd:element ref="ns4:SharedWithDetails" minOccurs="0"/>
                <xsd:element ref="ns4:Program_x0020_Statu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a291b2-2d89-402c-8e64-a2fe3eab224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0" nillable="true" ma:displayName="IconOverlay" ma:hidden="true" ma:internalName="IconOverlay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0c425c-8a18-4bcd-b07b-a947f609ef0c" elementFormDefault="qualified">
    <xsd:import namespace="http://schemas.microsoft.com/office/2006/documentManagement/types"/>
    <xsd:import namespace="http://schemas.microsoft.com/office/infopath/2007/PartnerControls"/>
    <xsd:element name="TaxCatchAll" ma:index="11" nillable="true" ma:displayName="Taxonomy Catch All Column" ma:hidden="true" ma:list="{1b239220-5a85-457b-a783-6fb5b40e5e3f}" ma:internalName="TaxCatchAll" ma:showField="CatchAllData" ma:web="3a0c425c-8a18-4bcd-b07b-a947f609ef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Program_x0020_Status" ma:index="18" nillable="true" ma:displayName="Program Status" ma:format="Dropdown" ma:indexed="true" ma:internalName="Program_x0020_Status">
      <xsd:simpleType>
        <xsd:restriction base="dms:Choice">
          <xsd:enumeration value="Approved"/>
          <xsd:enumeration value="Potential/Pending"/>
          <xsd:enumeration value="Not Approved"/>
          <xsd:enumeration value="Completed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conOverlay xmlns="http://schemas.microsoft.com/sharepoint/v4" xsi:nil="true"/>
    <TaxCatchAll xmlns="3a0c425c-8a18-4bcd-b07b-a947f609ef0c"/>
    <Program_x0020_Status xmlns="3a0c425c-8a18-4bcd-b07b-a947f609ef0c" xsi:nil="true"/>
  </documentManagement>
</p:properties>
</file>

<file path=customXml/itemProps1.xml><?xml version="1.0" encoding="utf-8"?>
<ds:datastoreItem xmlns:ds="http://schemas.openxmlformats.org/officeDocument/2006/customXml" ds:itemID="{3AA0D8FB-458E-49AF-AE1C-F0FA86BF234C}"/>
</file>

<file path=customXml/itemProps2.xml><?xml version="1.0" encoding="utf-8"?>
<ds:datastoreItem xmlns:ds="http://schemas.openxmlformats.org/officeDocument/2006/customXml" ds:itemID="{5D8245C9-7E41-48C2-A5AA-2C0859F011F3}"/>
</file>

<file path=customXml/itemProps3.xml><?xml version="1.0" encoding="utf-8"?>
<ds:datastoreItem xmlns:ds="http://schemas.openxmlformats.org/officeDocument/2006/customXml" ds:itemID="{6CDE5A1A-5D54-4897-9517-20A4B16C4C3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Distribution Marginal Costs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Saxe, William</dc:creator>
  <cp:lastModifiedBy>Saxe, William</cp:lastModifiedBy>
  <dcterms:created xsi:type="dcterms:W3CDTF">2020-02-19T04:17:59Z</dcterms:created>
  <dcterms:modified xsi:type="dcterms:W3CDTF">2020-02-19T19:08:14Z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0x01010016D88087D44EFC4DBA49FC93C76641D8</vt:lpwstr>
  </property>
</Properties>
</file>