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\corpdata\Electric_Rates_Group\Proceedings\Clean Transportation\PYD 2.0\Workpapers\"/>
    </mc:Choice>
  </mc:AlternateContent>
  <xr:revisionPtr revIDLastSave="0" documentId="13_ncr:1_{98EAED9D-E36D-49CC-B875-5E8013DA6CD8}" xr6:coauthVersionLast="41" xr6:coauthVersionMax="41" xr10:uidLastSave="{00000000-0000-0000-0000-000000000000}"/>
  <bookViews>
    <workbookView xWindow="-120" yWindow="-120" windowWidth="29040" windowHeight="15840" xr2:uid="{BBD31CF7-DDB9-465F-A81B-612357CA29D4}"/>
  </bookViews>
  <sheets>
    <sheet name="Class Avg Rev Adj" sheetId="1" r:id="rId1"/>
    <sheet name="Class Avg Rates Adj" sheetId="2" r:id="rId2"/>
    <sheet name="Attachment A" sheetId="3" r:id="rId3"/>
  </sheets>
  <externalReferences>
    <externalReference r:id="rId4"/>
    <externalReference r:id="rId5"/>
    <externalReference r:id="rId6"/>
  </externalReferences>
  <definedNames>
    <definedName name="_______ddd5" hidden="1">{#N/A,#N/A,FALSE,"trates"}</definedName>
    <definedName name="_______ddd5_1" hidden="1">{#N/A,#N/A,FALSE,"trates"}</definedName>
    <definedName name="_______ddd5_2" hidden="1">{#N/A,#N/A,FALSE,"trates"}</definedName>
    <definedName name="_______ddd5_3" hidden="1">{#N/A,#N/A,FALSE,"trates"}</definedName>
    <definedName name="_______ddd5_4" hidden="1">{#N/A,#N/A,FALSE,"trates"}</definedName>
    <definedName name="_______ddd5_5" hidden="1">{#N/A,#N/A,FALSE,"trates"}</definedName>
    <definedName name="______ddd5" hidden="1">{#N/A,#N/A,FALSE,"trates"}</definedName>
    <definedName name="______ddd5_1" hidden="1">{#N/A,#N/A,FALSE,"trates"}</definedName>
    <definedName name="______ddd5_2" hidden="1">{#N/A,#N/A,FALSE,"trates"}</definedName>
    <definedName name="______ddd5_3" hidden="1">{#N/A,#N/A,FALSE,"trates"}</definedName>
    <definedName name="______ddd5_4" hidden="1">{#N/A,#N/A,FALSE,"trates"}</definedName>
    <definedName name="______ddd5_5" hidden="1">{#N/A,#N/A,FALSE,"trates"}</definedName>
    <definedName name="_____ddd5" hidden="1">{#N/A,#N/A,FALSE,"trates"}</definedName>
    <definedName name="_____ddd5_1" hidden="1">{#N/A,#N/A,FALSE,"trates"}</definedName>
    <definedName name="_____ddd5_2" hidden="1">{#N/A,#N/A,FALSE,"trates"}</definedName>
    <definedName name="_____ddd5_3" hidden="1">{#N/A,#N/A,FALSE,"trates"}</definedName>
    <definedName name="_____ddd5_4" hidden="1">{#N/A,#N/A,FALSE,"trates"}</definedName>
    <definedName name="_____ddd5_5" hidden="1">{#N/A,#N/A,FALSE,"trates"}</definedName>
    <definedName name="____ddd5" hidden="1">{#N/A,#N/A,FALSE,"trates"}</definedName>
    <definedName name="____ddd5_1" hidden="1">{#N/A,#N/A,FALSE,"trates"}</definedName>
    <definedName name="____ddd5_2" hidden="1">{#N/A,#N/A,FALSE,"trates"}</definedName>
    <definedName name="____ddd5_3" hidden="1">{#N/A,#N/A,FALSE,"trates"}</definedName>
    <definedName name="____ddd5_4" hidden="1">{#N/A,#N/A,FALSE,"trates"}</definedName>
    <definedName name="____ddd5_5" hidden="1">{#N/A,#N/A,FALSE,"trates"}</definedName>
    <definedName name="___ddd5" hidden="1">{#N/A,#N/A,FALSE,"trates"}</definedName>
    <definedName name="___ddd5_1" hidden="1">{#N/A,#N/A,FALSE,"trates"}</definedName>
    <definedName name="___ddd5_2" hidden="1">{#N/A,#N/A,FALSE,"trates"}</definedName>
    <definedName name="___ddd5_3" hidden="1">{#N/A,#N/A,FALSE,"trates"}</definedName>
    <definedName name="___ddd5_4" hidden="1">{#N/A,#N/A,FALSE,"trates"}</definedName>
    <definedName name="___ddd5_5" hidden="1">{#N/A,#N/A,FALSE,"trates"}</definedName>
    <definedName name="__ddd5" hidden="1">{#N/A,#N/A,FALSE,"trates"}</definedName>
    <definedName name="__ddd5_1" hidden="1">{#N/A,#N/A,FALSE,"trates"}</definedName>
    <definedName name="__ddd5_2" hidden="1">{#N/A,#N/A,FALSE,"trates"}</definedName>
    <definedName name="__ddd5_3" hidden="1">{#N/A,#N/A,FALSE,"trates"}</definedName>
    <definedName name="__ddd5_4" hidden="1">{#N/A,#N/A,FALSE,"trates"}</definedName>
    <definedName name="__ddd5_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hidden="1">{#N/A,#N/A,FALSE,"trates"}</definedName>
    <definedName name="_ddd5_1" hidden="1">{#N/A,#N/A,FALSE,"trates"}</definedName>
    <definedName name="_ddd5_2" hidden="1">{#N/A,#N/A,FALSE,"trates"}</definedName>
    <definedName name="_ddd5_3" hidden="1">{#N/A,#N/A,FALSE,"trates"}</definedName>
    <definedName name="_ddd5_4" hidden="1">{#N/A,#N/A,FALSE,"trates"}</definedName>
    <definedName name="_ddd5_5" hidden="1">{#N/A,#N/A,FALSE,"trates"}</definedName>
    <definedName name="_Fill" hidden="1">#REF!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Sort" hidden="1">#REF!</definedName>
    <definedName name="an">#REF!</definedName>
    <definedName name="anscount" hidden="1">1</definedName>
    <definedName name="d">'Attachment A'!$G$39</definedName>
    <definedName name="dddd">[2]Level2!$K$2</definedName>
    <definedName name="dummy1" hidden="1">{#N/A,#N/A,FALSE,"trates"}</definedName>
    <definedName name="dummy1_1" hidden="1">{#N/A,#N/A,FALSE,"trates"}</definedName>
    <definedName name="dummy1_2" hidden="1">{#N/A,#N/A,FALSE,"trates"}</definedName>
    <definedName name="dummy1_3" hidden="1">{#N/A,#N/A,FALSE,"trates"}</definedName>
    <definedName name="dummy1_4" hidden="1">{#N/A,#N/A,FALSE,"trates"}</definedName>
    <definedName name="dummy1_5" hidden="1">{#N/A,#N/A,FALSE,"trates"}</definedName>
    <definedName name="dummy2" hidden="1">{#N/A,#N/A,FALSE,"trates"}</definedName>
    <definedName name="dummy2_1" hidden="1">{#N/A,#N/A,FALSE,"trates"}</definedName>
    <definedName name="dummy2_2" hidden="1">{#N/A,#N/A,FALSE,"trates"}</definedName>
    <definedName name="dummy2_3" hidden="1">{#N/A,#N/A,FALSE,"trates"}</definedName>
    <definedName name="dummy2_4" hidden="1">{#N/A,#N/A,FALSE,"trates"}</definedName>
    <definedName name="dummy2_5" hidden="1">{#N/A,#N/A,FALSE,"trates"}</definedName>
    <definedName name="dummy3" hidden="1">{#N/A,#N/A,FALSE,"trates"}</definedName>
    <definedName name="dummy3_1" hidden="1">{#N/A,#N/A,FALSE,"trates"}</definedName>
    <definedName name="dummy3_2" hidden="1">{#N/A,#N/A,FALSE,"trates"}</definedName>
    <definedName name="dummy3_3" hidden="1">{#N/A,#N/A,FALSE,"trates"}</definedName>
    <definedName name="dummy3_4" hidden="1">{#N/A,#N/A,FALSE,"trates"}</definedName>
    <definedName name="dummy3_5" hidden="1">{#N/A,#N/A,FALSE,"trates"}</definedName>
    <definedName name="dummy4" hidden="1">{#N/A,#N/A,FALSE,"trates"}</definedName>
    <definedName name="dummy4_1" hidden="1">{#N/A,#N/A,FALSE,"trates"}</definedName>
    <definedName name="dummy4_2" hidden="1">{#N/A,#N/A,FALSE,"trates"}</definedName>
    <definedName name="dummy4_3" hidden="1">{#N/A,#N/A,FALSE,"trates"}</definedName>
    <definedName name="dummy4_4" hidden="1">{#N/A,#N/A,FALSE,"trates"}</definedName>
    <definedName name="dummy4_5" hidden="1">{#N/A,#N/A,FALSE,"trates"}</definedName>
    <definedName name="dummy5" hidden="1">{#N/A,#N/A,FALSE,"trates"}</definedName>
    <definedName name="dummy5_1" hidden="1">{#N/A,#N/A,FALSE,"trates"}</definedName>
    <definedName name="dummy5_2" hidden="1">{#N/A,#N/A,FALSE,"trates"}</definedName>
    <definedName name="dummy5_3" hidden="1">{#N/A,#N/A,FALSE,"trates"}</definedName>
    <definedName name="dummy5_4" hidden="1">{#N/A,#N/A,FALSE,"trates"}</definedName>
    <definedName name="dummy5_5" hidden="1">{#N/A,#N/A,FALSE,"trates"}</definedName>
    <definedName name="InvoiceType">[3]Level2!$K$2</definedName>
    <definedName name="jkl" hidden="1">{#N/A,#N/A,FALSE,"trates"}</definedName>
    <definedName name="jkl_1" hidden="1">{#N/A,#N/A,FALSE,"trates"}</definedName>
    <definedName name="jkl_2" hidden="1">{#N/A,#N/A,FALSE,"trates"}</definedName>
    <definedName name="jkl_3" hidden="1">{#N/A,#N/A,FALSE,"trates"}</definedName>
    <definedName name="jkl_4" hidden="1">{#N/A,#N/A,FALSE,"trates"}</definedName>
    <definedName name="jkl_5" hidden="1">{#N/A,#N/A,FALSE,"trates"}</definedName>
    <definedName name="limcount" hidden="1">1</definedName>
    <definedName name="_xlnm.Print_Area" localSheetId="2">'Attachment A'!$A$1:$Q$42</definedName>
    <definedName name="_xlnm.Print_Area" localSheetId="1">'Class Avg Rates Adj'!$A$1:$R$68</definedName>
    <definedName name="_xlnm.Print_Area" localSheetId="0">'Class Avg Rev Adj'!$A$1:$R$68</definedName>
    <definedName name="_xlnm.Print_Area">#REF!</definedName>
    <definedName name="Print_Area_MI">#REF!</definedName>
    <definedName name="Print_Area2">#REF!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localSheetId="1" hidden="1">{#N/A,#N/A,FALSE,"trates"}</definedName>
    <definedName name="wrn.BL." localSheetId="0" hidden="1">{#N/A,#N/A,FALSE,"trates"}</definedName>
    <definedName name="wrn.BL." hidden="1">{#N/A,#N/A,FALSE,"trates"}</definedName>
    <definedName name="wrn.BL._1" hidden="1">{#N/A,#N/A,FALSE,"trates"}</definedName>
    <definedName name="wrn.BL._2" hidden="1">{#N/A,#N/A,FALSE,"trates"}</definedName>
    <definedName name="wrn.BL._3" hidden="1">{#N/A,#N/A,FALSE,"trates"}</definedName>
    <definedName name="wrn.BL._4" hidden="1">{#N/A,#N/A,FALSE,"trates"}</definedName>
    <definedName name="wrn.BL._5" hidden="1">{#N/A,#N/A,FALSE,"trates"}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8" i="3" l="1"/>
  <c r="E38" i="3"/>
  <c r="H36" i="3"/>
  <c r="E36" i="3"/>
  <c r="H27" i="3"/>
  <c r="E27" i="3"/>
  <c r="H25" i="3"/>
  <c r="E25" i="3"/>
  <c r="H23" i="3"/>
  <c r="E23" i="3"/>
  <c r="H21" i="3"/>
  <c r="E21" i="3"/>
  <c r="H19" i="3"/>
  <c r="E19" i="3"/>
  <c r="H17" i="3"/>
  <c r="E17" i="3"/>
  <c r="P94" i="2"/>
  <c r="O94" i="2"/>
  <c r="N94" i="2"/>
  <c r="H94" i="2"/>
  <c r="G94" i="2"/>
  <c r="F94" i="2"/>
  <c r="P92" i="2"/>
  <c r="O92" i="2"/>
  <c r="N92" i="2"/>
  <c r="H92" i="2"/>
  <c r="G92" i="2"/>
  <c r="F92" i="2"/>
  <c r="P88" i="2"/>
  <c r="O88" i="2"/>
  <c r="N88" i="2"/>
  <c r="H88" i="2"/>
  <c r="G88" i="2"/>
  <c r="F88" i="2"/>
  <c r="P86" i="2"/>
  <c r="O86" i="2"/>
  <c r="N86" i="2"/>
  <c r="H86" i="2"/>
  <c r="G86" i="2"/>
  <c r="F86" i="2"/>
  <c r="A82" i="2"/>
  <c r="L80" i="2"/>
  <c r="E80" i="2"/>
  <c r="C80" i="2"/>
  <c r="J80" i="2" s="1"/>
  <c r="R76" i="2"/>
  <c r="K76" i="2"/>
  <c r="A76" i="2"/>
  <c r="A80" i="2" s="1"/>
  <c r="R80" i="2" s="1"/>
  <c r="R74" i="2"/>
  <c r="J74" i="2"/>
  <c r="C74" i="2"/>
  <c r="H72" i="2"/>
  <c r="P68" i="2"/>
  <c r="O68" i="2"/>
  <c r="N68" i="2"/>
  <c r="H68" i="2"/>
  <c r="G68" i="2"/>
  <c r="F68" i="2"/>
  <c r="P66" i="2"/>
  <c r="O66" i="2"/>
  <c r="N66" i="2"/>
  <c r="L66" i="2"/>
  <c r="H66" i="2"/>
  <c r="G66" i="2"/>
  <c r="F66" i="2"/>
  <c r="P64" i="2"/>
  <c r="O64" i="2"/>
  <c r="N64" i="2"/>
  <c r="K64" i="2"/>
  <c r="H64" i="2"/>
  <c r="G64" i="2"/>
  <c r="F64" i="2"/>
  <c r="D64" i="2"/>
  <c r="P62" i="2"/>
  <c r="O62" i="2"/>
  <c r="N62" i="2"/>
  <c r="J62" i="2"/>
  <c r="H62" i="2"/>
  <c r="G62" i="2"/>
  <c r="F62" i="2"/>
  <c r="P60" i="2"/>
  <c r="O60" i="2"/>
  <c r="N60" i="2"/>
  <c r="K60" i="2"/>
  <c r="J60" i="2"/>
  <c r="H60" i="2"/>
  <c r="G60" i="2"/>
  <c r="F60" i="2"/>
  <c r="D60" i="2"/>
  <c r="P58" i="2"/>
  <c r="O58" i="2"/>
  <c r="N58" i="2"/>
  <c r="H58" i="2"/>
  <c r="G58" i="2"/>
  <c r="F58" i="2"/>
  <c r="P53" i="2"/>
  <c r="O53" i="2"/>
  <c r="N53" i="2"/>
  <c r="H53" i="2"/>
  <c r="G53" i="2"/>
  <c r="F53" i="2"/>
  <c r="P51" i="2"/>
  <c r="O51" i="2"/>
  <c r="N51" i="2"/>
  <c r="K51" i="2"/>
  <c r="J51" i="2"/>
  <c r="H51" i="2"/>
  <c r="G51" i="2"/>
  <c r="F51" i="2"/>
  <c r="D51" i="2"/>
  <c r="P49" i="2"/>
  <c r="O49" i="2"/>
  <c r="N49" i="2"/>
  <c r="K49" i="2"/>
  <c r="H49" i="2"/>
  <c r="G49" i="2"/>
  <c r="F49" i="2"/>
  <c r="D49" i="2"/>
  <c r="P47" i="2"/>
  <c r="O47" i="2"/>
  <c r="N47" i="2"/>
  <c r="H47" i="2"/>
  <c r="G47" i="2"/>
  <c r="F47" i="2"/>
  <c r="P45" i="2"/>
  <c r="O45" i="2"/>
  <c r="N45" i="2"/>
  <c r="K45" i="2"/>
  <c r="J45" i="2"/>
  <c r="H45" i="2"/>
  <c r="G45" i="2"/>
  <c r="F45" i="2"/>
  <c r="D45" i="2"/>
  <c r="P43" i="2"/>
  <c r="O43" i="2"/>
  <c r="N43" i="2"/>
  <c r="H43" i="2"/>
  <c r="G43" i="2"/>
  <c r="F43" i="2"/>
  <c r="L38" i="2"/>
  <c r="E38" i="2"/>
  <c r="D38" i="2"/>
  <c r="C38" i="2"/>
  <c r="C82" i="2" s="1"/>
  <c r="L36" i="2"/>
  <c r="L51" i="2" s="1"/>
  <c r="K36" i="2"/>
  <c r="J36" i="2"/>
  <c r="I36" i="2"/>
  <c r="I66" i="2" s="1"/>
  <c r="E36" i="2"/>
  <c r="D36" i="2"/>
  <c r="L34" i="2"/>
  <c r="L49" i="2" s="1"/>
  <c r="K34" i="2"/>
  <c r="J34" i="2"/>
  <c r="J64" i="2" s="1"/>
  <c r="I34" i="2"/>
  <c r="E34" i="2"/>
  <c r="D34" i="2"/>
  <c r="L32" i="2"/>
  <c r="K32" i="2"/>
  <c r="K47" i="2" s="1"/>
  <c r="J32" i="2"/>
  <c r="I32" i="2"/>
  <c r="E32" i="2"/>
  <c r="D32" i="2"/>
  <c r="M32" i="2" s="1"/>
  <c r="G21" i="3" s="1"/>
  <c r="I21" i="3" s="1"/>
  <c r="J21" i="3" s="1"/>
  <c r="K21" i="3" s="1"/>
  <c r="L30" i="2"/>
  <c r="K30" i="2"/>
  <c r="J30" i="2"/>
  <c r="I30" i="2"/>
  <c r="E30" i="2"/>
  <c r="D30" i="2"/>
  <c r="L28" i="2"/>
  <c r="L58" i="2" s="1"/>
  <c r="K28" i="2"/>
  <c r="J28" i="2"/>
  <c r="J43" i="2" s="1"/>
  <c r="I28" i="2"/>
  <c r="E28" i="2"/>
  <c r="D28" i="2"/>
  <c r="L23" i="2"/>
  <c r="K23" i="2"/>
  <c r="E23" i="2"/>
  <c r="D23" i="2"/>
  <c r="C23" i="2"/>
  <c r="C76" i="2" s="1"/>
  <c r="L21" i="2"/>
  <c r="K21" i="2"/>
  <c r="J21" i="2"/>
  <c r="I21" i="2"/>
  <c r="E21" i="2"/>
  <c r="D21" i="2"/>
  <c r="L19" i="2"/>
  <c r="L64" i="2" s="1"/>
  <c r="K19" i="2"/>
  <c r="J19" i="2"/>
  <c r="I19" i="2"/>
  <c r="M19" i="2" s="1"/>
  <c r="Q19" i="2" s="1"/>
  <c r="E19" i="2"/>
  <c r="D19" i="2"/>
  <c r="L17" i="2"/>
  <c r="K17" i="2"/>
  <c r="J17" i="2"/>
  <c r="J47" i="2" s="1"/>
  <c r="I17" i="2"/>
  <c r="E17" i="2"/>
  <c r="D17" i="2"/>
  <c r="A17" i="2"/>
  <c r="A19" i="2" s="1"/>
  <c r="R19" i="2" s="1"/>
  <c r="R15" i="2"/>
  <c r="L15" i="2"/>
  <c r="K15" i="2"/>
  <c r="J15" i="2"/>
  <c r="I15" i="2"/>
  <c r="E15" i="2"/>
  <c r="M15" i="2" s="1"/>
  <c r="Q15" i="2" s="1"/>
  <c r="D15" i="2"/>
  <c r="A15" i="2"/>
  <c r="R13" i="2"/>
  <c r="L13" i="2"/>
  <c r="K13" i="2"/>
  <c r="K58" i="2" s="1"/>
  <c r="J13" i="2"/>
  <c r="I13" i="2"/>
  <c r="E13" i="2"/>
  <c r="D13" i="2"/>
  <c r="M13" i="2" s="1"/>
  <c r="Q13" i="2" s="1"/>
  <c r="K94" i="1"/>
  <c r="P92" i="1"/>
  <c r="O92" i="1"/>
  <c r="N92" i="1"/>
  <c r="L92" i="1"/>
  <c r="K92" i="1"/>
  <c r="J92" i="1"/>
  <c r="I92" i="1"/>
  <c r="H92" i="1"/>
  <c r="G92" i="1"/>
  <c r="F92" i="1"/>
  <c r="E92" i="1"/>
  <c r="D92" i="1"/>
  <c r="O88" i="1"/>
  <c r="G88" i="1"/>
  <c r="P86" i="1"/>
  <c r="O86" i="1"/>
  <c r="N86" i="1"/>
  <c r="L86" i="1"/>
  <c r="K86" i="1"/>
  <c r="J86" i="1"/>
  <c r="I86" i="1"/>
  <c r="H86" i="1"/>
  <c r="G86" i="1"/>
  <c r="F86" i="1"/>
  <c r="E86" i="1"/>
  <c r="D86" i="1"/>
  <c r="A86" i="1"/>
  <c r="R86" i="1" s="1"/>
  <c r="P82" i="1"/>
  <c r="O82" i="1"/>
  <c r="O94" i="1" s="1"/>
  <c r="N82" i="1"/>
  <c r="N88" i="1" s="1"/>
  <c r="L82" i="1"/>
  <c r="L82" i="2" s="1"/>
  <c r="K82" i="1"/>
  <c r="K82" i="2" s="1"/>
  <c r="J82" i="1"/>
  <c r="J82" i="2" s="1"/>
  <c r="I82" i="1"/>
  <c r="I94" i="1" s="1"/>
  <c r="H82" i="1"/>
  <c r="G82" i="1"/>
  <c r="G94" i="1" s="1"/>
  <c r="F82" i="1"/>
  <c r="F88" i="1" s="1"/>
  <c r="E82" i="1"/>
  <c r="E82" i="2" s="1"/>
  <c r="D82" i="1"/>
  <c r="D82" i="2" s="1"/>
  <c r="A82" i="1"/>
  <c r="R82" i="1" s="1"/>
  <c r="M80" i="1"/>
  <c r="C80" i="1"/>
  <c r="A80" i="1"/>
  <c r="R80" i="1" s="1"/>
  <c r="P76" i="1"/>
  <c r="O76" i="1"/>
  <c r="N76" i="1"/>
  <c r="L76" i="1"/>
  <c r="L76" i="2" s="1"/>
  <c r="L94" i="2" s="1"/>
  <c r="K76" i="1"/>
  <c r="J76" i="1"/>
  <c r="J76" i="2" s="1"/>
  <c r="I76" i="1"/>
  <c r="I76" i="2" s="1"/>
  <c r="H76" i="1"/>
  <c r="G76" i="1"/>
  <c r="F76" i="1"/>
  <c r="E76" i="1"/>
  <c r="E76" i="2" s="1"/>
  <c r="D76" i="1"/>
  <c r="D76" i="2" s="1"/>
  <c r="M76" i="2" s="1"/>
  <c r="Q76" i="2" s="1"/>
  <c r="A76" i="1"/>
  <c r="R76" i="1" s="1"/>
  <c r="R74" i="1"/>
  <c r="Q74" i="1"/>
  <c r="Q76" i="1" s="1"/>
  <c r="M74" i="1"/>
  <c r="C74" i="1"/>
  <c r="H72" i="1"/>
  <c r="O68" i="1"/>
  <c r="P66" i="1"/>
  <c r="O66" i="1"/>
  <c r="N66" i="1"/>
  <c r="L66" i="1"/>
  <c r="K66" i="1"/>
  <c r="J66" i="1"/>
  <c r="I66" i="1"/>
  <c r="H66" i="1"/>
  <c r="G66" i="1"/>
  <c r="F66" i="1"/>
  <c r="E66" i="1"/>
  <c r="D66" i="1"/>
  <c r="P64" i="1"/>
  <c r="O64" i="1"/>
  <c r="N64" i="1"/>
  <c r="L64" i="1"/>
  <c r="K64" i="1"/>
  <c r="J64" i="1"/>
  <c r="I64" i="1"/>
  <c r="H64" i="1"/>
  <c r="G64" i="1"/>
  <c r="F64" i="1"/>
  <c r="E64" i="1"/>
  <c r="D64" i="1"/>
  <c r="P62" i="1"/>
  <c r="O62" i="1"/>
  <c r="N62" i="1"/>
  <c r="L62" i="1"/>
  <c r="K62" i="1"/>
  <c r="J62" i="1"/>
  <c r="I62" i="1"/>
  <c r="H62" i="1"/>
  <c r="G62" i="1"/>
  <c r="F62" i="1"/>
  <c r="E62" i="1"/>
  <c r="D62" i="1"/>
  <c r="P60" i="1"/>
  <c r="O60" i="1"/>
  <c r="N60" i="1"/>
  <c r="L60" i="1"/>
  <c r="K60" i="1"/>
  <c r="J60" i="1"/>
  <c r="I60" i="1"/>
  <c r="H60" i="1"/>
  <c r="G60" i="1"/>
  <c r="F60" i="1"/>
  <c r="E60" i="1"/>
  <c r="D60" i="1"/>
  <c r="P58" i="1"/>
  <c r="O58" i="1"/>
  <c r="N58" i="1"/>
  <c r="L58" i="1"/>
  <c r="K58" i="1"/>
  <c r="J58" i="1"/>
  <c r="I58" i="1"/>
  <c r="H58" i="1"/>
  <c r="G58" i="1"/>
  <c r="F58" i="1"/>
  <c r="E58" i="1"/>
  <c r="D58" i="1"/>
  <c r="O53" i="1"/>
  <c r="P51" i="1"/>
  <c r="O51" i="1"/>
  <c r="N51" i="1"/>
  <c r="L51" i="1"/>
  <c r="K51" i="1"/>
  <c r="J51" i="1"/>
  <c r="I51" i="1"/>
  <c r="H51" i="1"/>
  <c r="G51" i="1"/>
  <c r="F51" i="1"/>
  <c r="E51" i="1"/>
  <c r="D51" i="1"/>
  <c r="P49" i="1"/>
  <c r="O49" i="1"/>
  <c r="N49" i="1"/>
  <c r="L49" i="1"/>
  <c r="K49" i="1"/>
  <c r="J49" i="1"/>
  <c r="I49" i="1"/>
  <c r="H49" i="1"/>
  <c r="G49" i="1"/>
  <c r="F49" i="1"/>
  <c r="E49" i="1"/>
  <c r="D49" i="1"/>
  <c r="P47" i="1"/>
  <c r="O47" i="1"/>
  <c r="N47" i="1"/>
  <c r="L47" i="1"/>
  <c r="K47" i="1"/>
  <c r="J47" i="1"/>
  <c r="I47" i="1"/>
  <c r="H47" i="1"/>
  <c r="G47" i="1"/>
  <c r="F47" i="1"/>
  <c r="E47" i="1"/>
  <c r="D47" i="1"/>
  <c r="P45" i="1"/>
  <c r="O45" i="1"/>
  <c r="N45" i="1"/>
  <c r="L45" i="1"/>
  <c r="K45" i="1"/>
  <c r="J45" i="1"/>
  <c r="I45" i="1"/>
  <c r="H45" i="1"/>
  <c r="G45" i="1"/>
  <c r="F45" i="1"/>
  <c r="E45" i="1"/>
  <c r="D45" i="1"/>
  <c r="P43" i="1"/>
  <c r="O43" i="1"/>
  <c r="N43" i="1"/>
  <c r="L43" i="1"/>
  <c r="K43" i="1"/>
  <c r="J43" i="1"/>
  <c r="I43" i="1"/>
  <c r="H43" i="1"/>
  <c r="G43" i="1"/>
  <c r="F43" i="1"/>
  <c r="E43" i="1"/>
  <c r="D43" i="1"/>
  <c r="P38" i="1"/>
  <c r="P68" i="1" s="1"/>
  <c r="O38" i="1"/>
  <c r="N38" i="1"/>
  <c r="N68" i="1" s="1"/>
  <c r="L38" i="1"/>
  <c r="L68" i="1" s="1"/>
  <c r="K38" i="1"/>
  <c r="K38" i="2" s="1"/>
  <c r="K68" i="2" s="1"/>
  <c r="J38" i="1"/>
  <c r="J38" i="2" s="1"/>
  <c r="I38" i="1"/>
  <c r="I68" i="1" s="1"/>
  <c r="H38" i="1"/>
  <c r="H68" i="1" s="1"/>
  <c r="G38" i="1"/>
  <c r="G68" i="1" s="1"/>
  <c r="F38" i="1"/>
  <c r="F68" i="1" s="1"/>
  <c r="E38" i="1"/>
  <c r="E68" i="1" s="1"/>
  <c r="D38" i="1"/>
  <c r="D68" i="1" s="1"/>
  <c r="C38" i="1"/>
  <c r="C82" i="1" s="1"/>
  <c r="M36" i="1"/>
  <c r="Q34" i="1"/>
  <c r="M34" i="1"/>
  <c r="M64" i="1" s="1"/>
  <c r="M32" i="1"/>
  <c r="M62" i="1" s="1"/>
  <c r="M30" i="1"/>
  <c r="M28" i="1"/>
  <c r="P23" i="1"/>
  <c r="O23" i="1"/>
  <c r="N23" i="1"/>
  <c r="N53" i="1" s="1"/>
  <c r="L23" i="1"/>
  <c r="K23" i="1"/>
  <c r="J23" i="1"/>
  <c r="J23" i="2" s="1"/>
  <c r="J53" i="2" s="1"/>
  <c r="I23" i="1"/>
  <c r="I23" i="2" s="1"/>
  <c r="H23" i="1"/>
  <c r="G23" i="1"/>
  <c r="F23" i="1"/>
  <c r="F53" i="1" s="1"/>
  <c r="E23" i="1"/>
  <c r="D23" i="1"/>
  <c r="C23" i="1"/>
  <c r="C76" i="1" s="1"/>
  <c r="M21" i="1"/>
  <c r="Q21" i="1" s="1"/>
  <c r="Q19" i="1"/>
  <c r="M19" i="1"/>
  <c r="Q17" i="1"/>
  <c r="M17" i="1"/>
  <c r="M15" i="1"/>
  <c r="Q15" i="1" s="1"/>
  <c r="A15" i="1"/>
  <c r="A17" i="1" s="1"/>
  <c r="A19" i="1" s="1"/>
  <c r="R19" i="1" s="1"/>
  <c r="R13" i="1"/>
  <c r="M13" i="1"/>
  <c r="M23" i="1" s="1"/>
  <c r="M60" i="1" l="1"/>
  <c r="M45" i="1"/>
  <c r="Q30" i="1"/>
  <c r="K53" i="1"/>
  <c r="M92" i="1"/>
  <c r="M86" i="1"/>
  <c r="M82" i="1"/>
  <c r="Q80" i="1"/>
  <c r="D43" i="2"/>
  <c r="D62" i="2"/>
  <c r="Q13" i="1"/>
  <c r="M58" i="1"/>
  <c r="M43" i="1"/>
  <c r="M38" i="1"/>
  <c r="J68" i="1"/>
  <c r="M76" i="1"/>
  <c r="J94" i="2"/>
  <c r="J88" i="2"/>
  <c r="N94" i="1"/>
  <c r="R17" i="2"/>
  <c r="A21" i="2"/>
  <c r="L62" i="2"/>
  <c r="L47" i="2"/>
  <c r="K43" i="2"/>
  <c r="D53" i="2"/>
  <c r="K62" i="2"/>
  <c r="R82" i="2"/>
  <c r="A86" i="2"/>
  <c r="R15" i="1"/>
  <c r="R17" i="1"/>
  <c r="G53" i="1"/>
  <c r="K68" i="1"/>
  <c r="K94" i="2"/>
  <c r="K88" i="2"/>
  <c r="P94" i="1"/>
  <c r="A88" i="1"/>
  <c r="K88" i="1"/>
  <c r="M17" i="2"/>
  <c r="Q17" i="2" s="1"/>
  <c r="M21" i="2"/>
  <c r="Q21" i="2" s="1"/>
  <c r="E60" i="2"/>
  <c r="E45" i="2"/>
  <c r="L60" i="2"/>
  <c r="L45" i="2"/>
  <c r="J66" i="2"/>
  <c r="L53" i="2"/>
  <c r="D47" i="2"/>
  <c r="K53" i="2"/>
  <c r="D58" i="2"/>
  <c r="J58" i="2"/>
  <c r="D66" i="2"/>
  <c r="D68" i="2"/>
  <c r="L68" i="2"/>
  <c r="D88" i="2"/>
  <c r="L88" i="2"/>
  <c r="D94" i="2"/>
  <c r="M62" i="2"/>
  <c r="M47" i="2"/>
  <c r="Q32" i="2"/>
  <c r="A21" i="1"/>
  <c r="M66" i="1"/>
  <c r="M51" i="1"/>
  <c r="J88" i="1"/>
  <c r="F94" i="1"/>
  <c r="E62" i="2"/>
  <c r="E47" i="2"/>
  <c r="E68" i="2"/>
  <c r="E53" i="2"/>
  <c r="Q28" i="1"/>
  <c r="Q36" i="1"/>
  <c r="Q64" i="1"/>
  <c r="Q49" i="1"/>
  <c r="J68" i="2"/>
  <c r="J53" i="1"/>
  <c r="H94" i="1"/>
  <c r="J94" i="1"/>
  <c r="M23" i="2"/>
  <c r="Q23" i="2" s="1"/>
  <c r="I58" i="2"/>
  <c r="I43" i="2"/>
  <c r="I60" i="2"/>
  <c r="I45" i="2"/>
  <c r="M30" i="2"/>
  <c r="J49" i="2"/>
  <c r="D53" i="1"/>
  <c r="H53" i="1"/>
  <c r="L53" i="1"/>
  <c r="P53" i="1"/>
  <c r="D88" i="1"/>
  <c r="H88" i="1"/>
  <c r="L88" i="1"/>
  <c r="P88" i="1"/>
  <c r="D94" i="1"/>
  <c r="L94" i="1"/>
  <c r="M28" i="2"/>
  <c r="I62" i="2"/>
  <c r="E64" i="2"/>
  <c r="E49" i="2"/>
  <c r="M36" i="2"/>
  <c r="K66" i="2"/>
  <c r="I38" i="2"/>
  <c r="L43" i="2"/>
  <c r="L74" i="2"/>
  <c r="L92" i="2" s="1"/>
  <c r="E74" i="2"/>
  <c r="K74" i="2"/>
  <c r="D74" i="2"/>
  <c r="I74" i="2"/>
  <c r="J92" i="2"/>
  <c r="J86" i="2"/>
  <c r="I82" i="2"/>
  <c r="M82" i="2" s="1"/>
  <c r="Q32" i="1"/>
  <c r="M47" i="1"/>
  <c r="M49" i="1"/>
  <c r="E53" i="1"/>
  <c r="I53" i="1"/>
  <c r="E94" i="2"/>
  <c r="E88" i="2"/>
  <c r="E88" i="1"/>
  <c r="I88" i="1"/>
  <c r="E94" i="1"/>
  <c r="E58" i="2"/>
  <c r="E43" i="2"/>
  <c r="I64" i="2"/>
  <c r="I49" i="2"/>
  <c r="M34" i="2"/>
  <c r="E66" i="2"/>
  <c r="E51" i="2"/>
  <c r="E92" i="2"/>
  <c r="E86" i="2"/>
  <c r="D80" i="2"/>
  <c r="K80" i="2"/>
  <c r="I47" i="2"/>
  <c r="I51" i="2"/>
  <c r="I80" i="2"/>
  <c r="G38" i="3" l="1"/>
  <c r="I38" i="3" s="1"/>
  <c r="J38" i="3" s="1"/>
  <c r="K38" i="3" s="1"/>
  <c r="M94" i="2"/>
  <c r="M88" i="2"/>
  <c r="Q82" i="2"/>
  <c r="G23" i="3"/>
  <c r="I23" i="3" s="1"/>
  <c r="J23" i="3" s="1"/>
  <c r="K23" i="3" s="1"/>
  <c r="M64" i="2"/>
  <c r="M49" i="2"/>
  <c r="Q34" i="2"/>
  <c r="Q66" i="1"/>
  <c r="Q51" i="1"/>
  <c r="Q23" i="1"/>
  <c r="K92" i="2"/>
  <c r="K86" i="2"/>
  <c r="Q62" i="1"/>
  <c r="Q47" i="1"/>
  <c r="M66" i="2"/>
  <c r="M51" i="2"/>
  <c r="G25" i="3"/>
  <c r="I25" i="3" s="1"/>
  <c r="J25" i="3" s="1"/>
  <c r="K25" i="3" s="1"/>
  <c r="Q36" i="2"/>
  <c r="M58" i="2"/>
  <c r="M43" i="2"/>
  <c r="G17" i="3"/>
  <c r="I17" i="3" s="1"/>
  <c r="J17" i="3" s="1"/>
  <c r="K17" i="3" s="1"/>
  <c r="Q28" i="2"/>
  <c r="G19" i="3"/>
  <c r="I19" i="3" s="1"/>
  <c r="J19" i="3" s="1"/>
  <c r="K19" i="3" s="1"/>
  <c r="M60" i="2"/>
  <c r="M45" i="2"/>
  <c r="Q30" i="2"/>
  <c r="R21" i="1"/>
  <c r="A23" i="1"/>
  <c r="L86" i="2"/>
  <c r="A23" i="2"/>
  <c r="R21" i="2"/>
  <c r="I68" i="2"/>
  <c r="I53" i="2"/>
  <c r="Q92" i="1"/>
  <c r="Q86" i="1"/>
  <c r="Q82" i="1"/>
  <c r="M38" i="2"/>
  <c r="Q58" i="1"/>
  <c r="Q43" i="1"/>
  <c r="Q38" i="1"/>
  <c r="S32" i="1" s="1"/>
  <c r="M68" i="1"/>
  <c r="M53" i="1"/>
  <c r="M94" i="1"/>
  <c r="M88" i="1"/>
  <c r="Q60" i="1"/>
  <c r="Q45" i="1"/>
  <c r="S30" i="1"/>
  <c r="I92" i="2"/>
  <c r="I86" i="2"/>
  <c r="M80" i="2"/>
  <c r="D92" i="2"/>
  <c r="D86" i="2"/>
  <c r="I94" i="2"/>
  <c r="I88" i="2"/>
  <c r="M74" i="2"/>
  <c r="Q74" i="2" s="1"/>
  <c r="Q62" i="2"/>
  <c r="Q47" i="2"/>
  <c r="R88" i="1"/>
  <c r="A92" i="1"/>
  <c r="R86" i="2"/>
  <c r="A88" i="2"/>
  <c r="R92" i="1" l="1"/>
  <c r="A94" i="1"/>
  <c r="R94" i="1" s="1"/>
  <c r="Q94" i="1"/>
  <c r="Q88" i="1"/>
  <c r="S23" i="1"/>
  <c r="S21" i="1"/>
  <c r="S19" i="1"/>
  <c r="S15" i="1"/>
  <c r="S17" i="1"/>
  <c r="Q94" i="2"/>
  <c r="Q88" i="2"/>
  <c r="Q80" i="2"/>
  <c r="M92" i="2"/>
  <c r="M86" i="2"/>
  <c r="G36" i="3"/>
  <c r="I36" i="3" s="1"/>
  <c r="J36" i="3" s="1"/>
  <c r="K36" i="3" s="1"/>
  <c r="S36" i="1"/>
  <c r="R88" i="2"/>
  <c r="A92" i="2"/>
  <c r="R23" i="2"/>
  <c r="A28" i="2"/>
  <c r="Q60" i="2"/>
  <c r="Q45" i="2"/>
  <c r="Q58" i="2"/>
  <c r="Q43" i="2"/>
  <c r="Q66" i="2"/>
  <c r="Q51" i="2"/>
  <c r="Q68" i="1"/>
  <c r="Q53" i="1"/>
  <c r="S34" i="1"/>
  <c r="A28" i="1"/>
  <c r="R23" i="1"/>
  <c r="Q64" i="2"/>
  <c r="Q49" i="2"/>
  <c r="S28" i="1"/>
  <c r="G27" i="3"/>
  <c r="I27" i="3" s="1"/>
  <c r="J27" i="3" s="1"/>
  <c r="K27" i="3" s="1"/>
  <c r="M68" i="2"/>
  <c r="M53" i="2"/>
  <c r="Q38" i="2"/>
  <c r="S13" i="1"/>
  <c r="A30" i="2" l="1"/>
  <c r="R28" i="2"/>
  <c r="R28" i="1"/>
  <c r="A30" i="1"/>
  <c r="R92" i="2"/>
  <c r="A94" i="2"/>
  <c r="R94" i="2" s="1"/>
  <c r="Q92" i="2"/>
  <c r="Q86" i="2"/>
  <c r="Q68" i="2"/>
  <c r="Q53" i="2"/>
  <c r="R30" i="1" l="1"/>
  <c r="A32" i="1"/>
  <c r="R30" i="2"/>
  <c r="A32" i="2"/>
  <c r="R32" i="2" l="1"/>
  <c r="A34" i="2"/>
  <c r="A34" i="1"/>
  <c r="R32" i="1"/>
  <c r="A36" i="1" l="1"/>
  <c r="R34" i="1"/>
  <c r="R34" i="2"/>
  <c r="A36" i="2"/>
  <c r="A38" i="2" l="1"/>
  <c r="R36" i="2"/>
  <c r="R36" i="1"/>
  <c r="A38" i="1"/>
  <c r="A43" i="1" l="1"/>
  <c r="R38" i="1"/>
  <c r="A43" i="2"/>
  <c r="R38" i="2"/>
  <c r="A45" i="2" l="1"/>
  <c r="R43" i="2"/>
  <c r="R43" i="1"/>
  <c r="A45" i="1"/>
  <c r="R45" i="1" l="1"/>
  <c r="A47" i="1"/>
  <c r="A47" i="2"/>
  <c r="R45" i="2"/>
  <c r="A49" i="2" l="1"/>
  <c r="R47" i="2"/>
  <c r="R47" i="1"/>
  <c r="A49" i="1"/>
  <c r="R49" i="1" l="1"/>
  <c r="A51" i="1"/>
  <c r="A51" i="2"/>
  <c r="R49" i="2"/>
  <c r="A53" i="2" l="1"/>
  <c r="R51" i="2"/>
  <c r="R51" i="1"/>
  <c r="A53" i="1"/>
  <c r="R53" i="1" l="1"/>
  <c r="A58" i="1"/>
  <c r="A58" i="2"/>
  <c r="R53" i="2"/>
  <c r="A60" i="2" l="1"/>
  <c r="R58" i="2"/>
  <c r="A60" i="1"/>
  <c r="R58" i="1"/>
  <c r="R60" i="1" l="1"/>
  <c r="A62" i="1"/>
  <c r="A62" i="2"/>
  <c r="R60" i="2"/>
  <c r="A64" i="2" l="1"/>
  <c r="R62" i="2"/>
  <c r="R62" i="1"/>
  <c r="A64" i="1"/>
  <c r="R64" i="1" l="1"/>
  <c r="A66" i="1"/>
  <c r="R64" i="2"/>
  <c r="A66" i="2"/>
  <c r="R66" i="2" l="1"/>
  <c r="A68" i="2"/>
  <c r="R68" i="2" s="1"/>
  <c r="R66" i="1"/>
  <c r="A68" i="1"/>
  <c r="R68" i="1" s="1"/>
</calcChain>
</file>

<file path=xl/sharedStrings.xml><?xml version="1.0" encoding="utf-8"?>
<sst xmlns="http://schemas.openxmlformats.org/spreadsheetml/2006/main" count="256" uniqueCount="63">
  <si>
    <t>CLASS SALES &amp; AVERAGE REVENUE SUMMARY</t>
  </si>
  <si>
    <t/>
  </si>
  <si>
    <t>Determinants - System Net</t>
  </si>
  <si>
    <t>Distribution</t>
  </si>
  <si>
    <t>Transmission</t>
  </si>
  <si>
    <t>Public Goods</t>
  </si>
  <si>
    <t>Nuc Decom</t>
  </si>
  <si>
    <t>On-Going CTC</t>
  </si>
  <si>
    <t>LGC</t>
  </si>
  <si>
    <t>RS</t>
  </si>
  <si>
    <t>TRAC</t>
  </si>
  <si>
    <t>GHG</t>
  </si>
  <si>
    <t>Total UDC</t>
  </si>
  <si>
    <t>DWR-BC</t>
  </si>
  <si>
    <t>Commodity</t>
  </si>
  <si>
    <t>DWR Credit</t>
  </si>
  <si>
    <t xml:space="preserve">Total </t>
  </si>
  <si>
    <t>Line</t>
  </si>
  <si>
    <t>(2019 Sales Determinants)</t>
  </si>
  <si>
    <t>Revenues</t>
  </si>
  <si>
    <t>No.</t>
  </si>
  <si>
    <t>(kWh)</t>
  </si>
  <si>
    <t>($)</t>
  </si>
  <si>
    <t>Residential</t>
  </si>
  <si>
    <t xml:space="preserve">Small Comm. </t>
  </si>
  <si>
    <t>Med &amp; Lg C&amp;I</t>
  </si>
  <si>
    <t>Agriculture</t>
  </si>
  <si>
    <t>Lighting</t>
  </si>
  <si>
    <t>System Total</t>
  </si>
  <si>
    <t>REVENUE CHANGE SUMMARY</t>
  </si>
  <si>
    <t>AVERAGE % CHANGE SUMMARY</t>
  </si>
  <si>
    <t>CLASS AVERAGE REVENUES W/O CCC</t>
  </si>
  <si>
    <t>CLASS AVERAGE RATE SUMMARY</t>
  </si>
  <si>
    <t>Avg Rate</t>
  </si>
  <si>
    <t>(¢/kWh)</t>
  </si>
  <si>
    <t>RATE CHANGE SUMMARY</t>
  </si>
  <si>
    <t>CLASS AVERAGE RATES W/O CCC</t>
  </si>
  <si>
    <t>Attachment A</t>
  </si>
  <si>
    <t>CLASS AVERAGE RATES</t>
  </si>
  <si>
    <t>RATES EFFECTIVE</t>
  </si>
  <si>
    <t>RATES TO BE IMPLEMENTED</t>
  </si>
  <si>
    <t>Current</t>
  </si>
  <si>
    <t>Proposed</t>
  </si>
  <si>
    <t>Total UDC Rate</t>
  </si>
  <si>
    <t>Avg. Commodity + DWR Credit</t>
  </si>
  <si>
    <t>Total Rate</t>
  </si>
  <si>
    <t>Rate Change</t>
  </si>
  <si>
    <t>(%)</t>
  </si>
  <si>
    <r>
      <t>Residential</t>
    </r>
    <r>
      <rPr>
        <vertAlign val="superscript"/>
        <sz val="12"/>
        <rFont val="Arial"/>
        <family val="2"/>
      </rPr>
      <t>1</t>
    </r>
  </si>
  <si>
    <t xml:space="preserve">Small Commercial </t>
  </si>
  <si>
    <t>Med&amp;Lg C&amp;I</t>
  </si>
  <si>
    <t>EXCLUDING CALIFORNIA CLIMATE CREDIT</t>
  </si>
  <si>
    <r>
      <t>Residential</t>
    </r>
    <r>
      <rPr>
        <b/>
        <vertAlign val="superscript"/>
        <sz val="12"/>
        <rFont val="Arial"/>
        <family val="2"/>
      </rPr>
      <t>2</t>
    </r>
  </si>
  <si>
    <t>DWR-BC rate is reflected in the Average UDC rate.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</si>
  <si>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UDC includes residential California Climate Credit which is received semi-annually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</si>
  <si>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UDC excludes residential California Climate Credit which is received semi-annually</t>
    </r>
  </si>
  <si>
    <t>SAN DIEGO GAS &amp; ELECTRIC COMPANY - ELECTRIC DEPARTMENT</t>
  </si>
  <si>
    <t>PYD 2.0 - A.19-10-012</t>
  </si>
  <si>
    <t>Transmission Revenues does not include the FERC related revenue requirement.</t>
  </si>
  <si>
    <t>SDG&amp;E Advice Letter AL XXXX-E</t>
  </si>
  <si>
    <t>AL 3377-E</t>
  </si>
  <si>
    <t>PRESENT 6/1/2019</t>
  </si>
  <si>
    <t>PROPOSED PYD 2.0 - A.19-10-012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</si>
</sst>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0.0%"/>
    <numFmt numFmtId="166" formatCode="#,##0.00000_);[Red]\(#,##0.00000\)"/>
    <numFmt numFmtId="167" formatCode="#,##0.000_);\(#,##0.000\)"/>
  </numFmts>
  <fonts count="17" x14ac:knownFonts="1">
    <font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i/>
      <sz val="8"/>
      <color rgb="FFFF0000"/>
      <name val="Arial"/>
      <family val="2"/>
    </font>
    <font>
      <sz val="12"/>
      <name val="Arial"/>
      <family val="2"/>
    </font>
    <font>
      <b/>
      <sz val="10"/>
      <color indexed="39"/>
      <name val="Arial"/>
      <family val="2"/>
    </font>
    <font>
      <vertAlign val="superscript"/>
      <sz val="12"/>
      <name val="Arial"/>
      <family val="2"/>
    </font>
    <font>
      <b/>
      <sz val="12"/>
      <color indexed="39"/>
      <name val="Arial"/>
      <family val="2"/>
    </font>
    <font>
      <b/>
      <sz val="12"/>
      <color indexed="12"/>
      <name val="Arial"/>
      <family val="2"/>
    </font>
    <font>
      <b/>
      <vertAlign val="superscript"/>
      <sz val="12"/>
      <name val="Arial"/>
      <family val="2"/>
    </font>
    <font>
      <vertAlign val="superscript"/>
      <sz val="10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164" fontId="0" fillId="0" borderId="0"/>
    <xf numFmtId="4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/>
    <xf numFmtId="0" fontId="5" fillId="0" borderId="0"/>
    <xf numFmtId="0" fontId="5" fillId="0" borderId="0"/>
  </cellStyleXfs>
  <cellXfs count="178">
    <xf numFmtId="164" fontId="0" fillId="0" borderId="0" xfId="0"/>
    <xf numFmtId="164" fontId="0" fillId="2" borderId="0" xfId="0" applyFill="1" applyBorder="1" applyAlignment="1">
      <alignment horizontal="centerContinuous"/>
    </xf>
    <xf numFmtId="164" fontId="0" fillId="2" borderId="0" xfId="0" applyFill="1"/>
    <xf numFmtId="164" fontId="3" fillId="2" borderId="0" xfId="0" applyFont="1" applyFill="1" applyBorder="1" applyAlignment="1">
      <alignment horizontal="centerContinuous"/>
    </xf>
    <xf numFmtId="164" fontId="3" fillId="2" borderId="0" xfId="0" applyFont="1" applyFill="1" applyBorder="1" applyAlignment="1">
      <alignment horizontal="center"/>
    </xf>
    <xf numFmtId="14" fontId="3" fillId="2" borderId="0" xfId="0" applyNumberFormat="1" applyFont="1" applyFill="1" applyBorder="1" applyAlignment="1">
      <alignment horizontal="center"/>
    </xf>
    <xf numFmtId="164" fontId="3" fillId="2" borderId="0" xfId="0" quotePrefix="1" applyFont="1" applyFill="1" applyBorder="1" applyAlignment="1">
      <alignment horizontal="centerContinuous"/>
    </xf>
    <xf numFmtId="164" fontId="4" fillId="2" borderId="0" xfId="0" applyFont="1" applyFill="1" applyBorder="1"/>
    <xf numFmtId="164" fontId="4" fillId="2" borderId="0" xfId="0" applyFont="1" applyFill="1" applyBorder="1" applyAlignment="1">
      <alignment horizontal="center"/>
    </xf>
    <xf numFmtId="164" fontId="4" fillId="2" borderId="0" xfId="0" quotePrefix="1" applyFont="1" applyFill="1" applyBorder="1" applyAlignment="1">
      <alignment horizontal="center"/>
    </xf>
    <xf numFmtId="164" fontId="4" fillId="0" borderId="0" xfId="0" quotePrefix="1" applyFont="1" applyFill="1" applyBorder="1" applyAlignment="1">
      <alignment horizontal="center"/>
    </xf>
    <xf numFmtId="164" fontId="4" fillId="0" borderId="0" xfId="0" applyFont="1" applyFill="1" applyBorder="1" applyAlignment="1">
      <alignment horizontal="center"/>
    </xf>
    <xf numFmtId="164" fontId="4" fillId="2" borderId="0" xfId="0" applyFont="1" applyFill="1" applyAlignment="1">
      <alignment horizontal="center"/>
    </xf>
    <xf numFmtId="164" fontId="0" fillId="2" borderId="0" xfId="0" applyFill="1" applyBorder="1"/>
    <xf numFmtId="164" fontId="5" fillId="2" borderId="0" xfId="0" applyFont="1" applyFill="1" applyBorder="1" applyAlignment="1">
      <alignment horizontal="center"/>
    </xf>
    <xf numFmtId="164" fontId="4" fillId="2" borderId="1" xfId="0" applyFont="1" applyFill="1" applyBorder="1" applyAlignment="1">
      <alignment horizontal="center"/>
    </xf>
    <xf numFmtId="164" fontId="4" fillId="2" borderId="2" xfId="0" applyFont="1" applyFill="1" applyBorder="1"/>
    <xf numFmtId="164" fontId="4" fillId="2" borderId="2" xfId="0" applyFont="1" applyFill="1" applyBorder="1" applyAlignment="1">
      <alignment horizontal="center"/>
    </xf>
    <xf numFmtId="164" fontId="4" fillId="2" borderId="3" xfId="0" applyFont="1" applyFill="1" applyBorder="1" applyAlignment="1">
      <alignment horizontal="center"/>
    </xf>
    <xf numFmtId="164" fontId="0" fillId="2" borderId="4" xfId="0" applyFill="1" applyBorder="1"/>
    <xf numFmtId="164" fontId="6" fillId="2" borderId="0" xfId="0" applyFont="1" applyFill="1" applyBorder="1" applyAlignment="1">
      <alignment horizontal="center"/>
    </xf>
    <xf numFmtId="164" fontId="0" fillId="2" borderId="5" xfId="0" applyFill="1" applyBorder="1"/>
    <xf numFmtId="164" fontId="0" fillId="2" borderId="0" xfId="0" applyFill="1" applyBorder="1" applyAlignment="1">
      <alignment horizontal="center"/>
    </xf>
    <xf numFmtId="164" fontId="4" fillId="2" borderId="4" xfId="0" applyFont="1" applyFill="1" applyBorder="1" applyAlignment="1">
      <alignment horizontal="center"/>
    </xf>
    <xf numFmtId="37" fontId="4" fillId="2" borderId="0" xfId="0" applyNumberFormat="1" applyFont="1" applyFill="1" applyBorder="1" applyAlignment="1">
      <alignment horizontal="right"/>
    </xf>
    <xf numFmtId="164" fontId="4" fillId="2" borderId="5" xfId="0" applyFont="1" applyFill="1" applyBorder="1" applyAlignment="1">
      <alignment horizontal="center"/>
    </xf>
    <xf numFmtId="165" fontId="4" fillId="2" borderId="0" xfId="2" applyNumberFormat="1" applyFont="1" applyFill="1" applyBorder="1" applyAlignment="1">
      <alignment horizontal="center"/>
    </xf>
    <xf numFmtId="38" fontId="5" fillId="2" borderId="0" xfId="1" applyNumberFormat="1" applyFont="1" applyFill="1" applyBorder="1"/>
    <xf numFmtId="166" fontId="5" fillId="2" borderId="0" xfId="1" applyNumberFormat="1" applyFont="1" applyFill="1" applyBorder="1"/>
    <xf numFmtId="164" fontId="4" fillId="0" borderId="0" xfId="0" applyFont="1" applyBorder="1"/>
    <xf numFmtId="164" fontId="0" fillId="2" borderId="6" xfId="0" applyFill="1" applyBorder="1"/>
    <xf numFmtId="164" fontId="8" fillId="2" borderId="7" xfId="0" applyFont="1" applyFill="1" applyBorder="1" applyAlignment="1">
      <alignment horizontal="left"/>
    </xf>
    <xf numFmtId="164" fontId="0" fillId="2" borderId="7" xfId="0" applyFill="1" applyBorder="1"/>
    <xf numFmtId="164" fontId="0" fillId="2" borderId="8" xfId="0" applyFill="1" applyBorder="1"/>
    <xf numFmtId="165" fontId="0" fillId="2" borderId="0" xfId="0" applyNumberFormat="1" applyFill="1" applyBorder="1"/>
    <xf numFmtId="164" fontId="0" fillId="2" borderId="1" xfId="0" applyFill="1" applyBorder="1"/>
    <xf numFmtId="164" fontId="0" fillId="2" borderId="2" xfId="0" applyFill="1" applyBorder="1"/>
    <xf numFmtId="37" fontId="0" fillId="2" borderId="2" xfId="0" applyNumberFormat="1" applyFill="1" applyBorder="1"/>
    <xf numFmtId="167" fontId="0" fillId="2" borderId="3" xfId="0" applyNumberFormat="1" applyFill="1" applyBorder="1"/>
    <xf numFmtId="164" fontId="3" fillId="2" borderId="4" xfId="0" applyFont="1" applyFill="1" applyBorder="1" applyAlignment="1">
      <alignment horizontal="centerContinuous"/>
    </xf>
    <xf numFmtId="164" fontId="3" fillId="2" borderId="5" xfId="0" applyFont="1" applyFill="1" applyBorder="1" applyAlignment="1">
      <alignment horizontal="centerContinuous"/>
    </xf>
    <xf numFmtId="164" fontId="0" fillId="2" borderId="4" xfId="0" applyFill="1" applyBorder="1" applyAlignment="1">
      <alignment horizontal="centerContinuous"/>
    </xf>
    <xf numFmtId="164" fontId="0" fillId="3" borderId="0" xfId="0" applyFill="1" applyBorder="1" applyAlignment="1">
      <alignment horizontal="centerContinuous"/>
    </xf>
    <xf numFmtId="164" fontId="0" fillId="2" borderId="5" xfId="0" applyFill="1" applyBorder="1" applyAlignment="1">
      <alignment horizontal="centerContinuous"/>
    </xf>
    <xf numFmtId="165" fontId="0" fillId="2" borderId="0" xfId="0" applyNumberFormat="1" applyFill="1" applyBorder="1" applyAlignment="1">
      <alignment horizontal="centerContinuous"/>
    </xf>
    <xf numFmtId="37" fontId="4" fillId="3" borderId="0" xfId="0" applyNumberFormat="1" applyFont="1" applyFill="1" applyBorder="1" applyAlignment="1">
      <alignment horizontal="right"/>
    </xf>
    <xf numFmtId="10" fontId="5" fillId="2" borderId="0" xfId="2" applyNumberFormat="1" applyFont="1" applyFill="1" applyBorder="1"/>
    <xf numFmtId="164" fontId="5" fillId="2" borderId="0" xfId="0" applyFont="1" applyFill="1" applyBorder="1"/>
    <xf numFmtId="10" fontId="5" fillId="2" borderId="0" xfId="2" applyNumberFormat="1" applyFont="1" applyFill="1"/>
    <xf numFmtId="164" fontId="5" fillId="2" borderId="0" xfId="0" applyFont="1" applyFill="1"/>
    <xf numFmtId="38" fontId="9" fillId="2" borderId="7" xfId="1" applyNumberFormat="1" applyFont="1" applyFill="1" applyBorder="1"/>
    <xf numFmtId="38" fontId="5" fillId="2" borderId="0" xfId="1" applyNumberFormat="1" applyFont="1" applyFill="1"/>
    <xf numFmtId="37" fontId="4" fillId="2" borderId="2" xfId="0" applyNumberFormat="1" applyFont="1" applyFill="1" applyBorder="1"/>
    <xf numFmtId="164" fontId="4" fillId="2" borderId="4" xfId="0" applyFont="1" applyFill="1" applyBorder="1"/>
    <xf numFmtId="164" fontId="4" fillId="2" borderId="0" xfId="0" applyFont="1" applyFill="1" applyBorder="1" applyAlignment="1">
      <alignment horizontal="centerContinuous"/>
    </xf>
    <xf numFmtId="37" fontId="1" fillId="2" borderId="0" xfId="0" applyNumberFormat="1" applyFont="1" applyFill="1" applyBorder="1" applyAlignment="1">
      <alignment horizontal="right"/>
    </xf>
    <xf numFmtId="164" fontId="4" fillId="2" borderId="6" xfId="0" applyFont="1" applyFill="1" applyBorder="1" applyAlignment="1">
      <alignment horizontal="center"/>
    </xf>
    <xf numFmtId="164" fontId="4" fillId="2" borderId="7" xfId="0" applyFont="1" applyFill="1" applyBorder="1"/>
    <xf numFmtId="37" fontId="4" fillId="2" borderId="7" xfId="0" applyNumberFormat="1" applyFont="1" applyFill="1" applyBorder="1" applyAlignment="1">
      <alignment horizontal="right"/>
    </xf>
    <xf numFmtId="164" fontId="4" fillId="2" borderId="8" xfId="0" applyFont="1" applyFill="1" applyBorder="1" applyAlignment="1">
      <alignment horizontal="center"/>
    </xf>
    <xf numFmtId="167" fontId="4" fillId="2" borderId="2" xfId="0" applyNumberFormat="1" applyFont="1" applyFill="1" applyBorder="1" applyAlignment="1">
      <alignment horizontal="right"/>
    </xf>
    <xf numFmtId="10" fontId="4" fillId="2" borderId="0" xfId="0" applyNumberFormat="1" applyFont="1" applyFill="1" applyBorder="1" applyAlignment="1"/>
    <xf numFmtId="164" fontId="1" fillId="2" borderId="0" xfId="0" applyFont="1" applyFill="1"/>
    <xf numFmtId="164" fontId="1" fillId="2" borderId="7" xfId="0" applyFont="1" applyFill="1" applyBorder="1"/>
    <xf numFmtId="164" fontId="1" fillId="2" borderId="8" xfId="0" applyFont="1" applyFill="1" applyBorder="1"/>
    <xf numFmtId="164" fontId="1" fillId="2" borderId="0" xfId="0" applyFont="1" applyFill="1" applyBorder="1"/>
    <xf numFmtId="164" fontId="1" fillId="2" borderId="2" xfId="0" applyFont="1" applyFill="1" applyBorder="1"/>
    <xf numFmtId="164" fontId="1" fillId="2" borderId="3" xfId="0" applyFont="1" applyFill="1" applyBorder="1"/>
    <xf numFmtId="164" fontId="1" fillId="2" borderId="5" xfId="0" applyFont="1" applyFill="1" applyBorder="1"/>
    <xf numFmtId="37" fontId="0" fillId="2" borderId="0" xfId="0" applyNumberFormat="1" applyFill="1" applyBorder="1"/>
    <xf numFmtId="37" fontId="4" fillId="2" borderId="0" xfId="0" applyNumberFormat="1" applyFont="1" applyFill="1" applyBorder="1"/>
    <xf numFmtId="167" fontId="0" fillId="2" borderId="5" xfId="0" applyNumberFormat="1" applyFill="1" applyBorder="1"/>
    <xf numFmtId="164" fontId="0" fillId="2" borderId="0" xfId="0" applyFill="1" applyAlignment="1">
      <alignment horizontal="centerContinuous"/>
    </xf>
    <xf numFmtId="164" fontId="9" fillId="2" borderId="0" xfId="0" applyFont="1" applyFill="1"/>
    <xf numFmtId="164" fontId="3" fillId="2" borderId="0" xfId="0" applyFont="1" applyFill="1" applyAlignment="1">
      <alignment horizontal="centerContinuous"/>
    </xf>
    <xf numFmtId="164" fontId="3" fillId="2" borderId="0" xfId="3" applyFont="1" applyFill="1" applyAlignment="1">
      <alignment horizontal="centerContinuous"/>
    </xf>
    <xf numFmtId="164" fontId="4" fillId="2" borderId="0" xfId="0" applyFont="1" applyFill="1" applyAlignment="1">
      <alignment horizontal="right"/>
    </xf>
    <xf numFmtId="164" fontId="0" fillId="2" borderId="3" xfId="0" applyFill="1" applyBorder="1"/>
    <xf numFmtId="167" fontId="4" fillId="2" borderId="0" xfId="0" applyNumberFormat="1" applyFont="1" applyFill="1" applyBorder="1" applyAlignment="1">
      <alignment horizontal="right"/>
    </xf>
    <xf numFmtId="38" fontId="1" fillId="2" borderId="0" xfId="1" applyNumberFormat="1" applyFont="1" applyFill="1"/>
    <xf numFmtId="38" fontId="9" fillId="2" borderId="0" xfId="1" applyNumberFormat="1" applyFont="1" applyFill="1"/>
    <xf numFmtId="164" fontId="0" fillId="2" borderId="7" xfId="0" applyFill="1" applyBorder="1" applyAlignment="1">
      <alignment horizontal="centerContinuous"/>
    </xf>
    <xf numFmtId="164" fontId="0" fillId="2" borderId="8" xfId="0" applyFill="1" applyBorder="1" applyAlignment="1">
      <alignment horizontal="centerContinuous"/>
    </xf>
    <xf numFmtId="164" fontId="0" fillId="2" borderId="2" xfId="0" applyFill="1" applyBorder="1" applyAlignment="1">
      <alignment horizontal="centerContinuous"/>
    </xf>
    <xf numFmtId="164" fontId="0" fillId="2" borderId="3" xfId="0" applyFill="1" applyBorder="1" applyAlignment="1">
      <alignment horizontal="centerContinuous"/>
    </xf>
    <xf numFmtId="164" fontId="4" fillId="2" borderId="5" xfId="0" applyFont="1" applyFill="1" applyBorder="1" applyAlignment="1">
      <alignment horizontal="centerContinuous"/>
    </xf>
    <xf numFmtId="164" fontId="4" fillId="2" borderId="0" xfId="0" applyFont="1" applyFill="1" applyAlignment="1">
      <alignment horizontal="centerContinuous"/>
    </xf>
    <xf numFmtId="165" fontId="10" fillId="2" borderId="0" xfId="2" applyNumberFormat="1" applyFont="1" applyFill="1" applyAlignment="1">
      <alignment horizontal="center"/>
    </xf>
    <xf numFmtId="165" fontId="9" fillId="2" borderId="0" xfId="2" applyNumberFormat="1" applyFont="1" applyFill="1"/>
    <xf numFmtId="167" fontId="10" fillId="2" borderId="0" xfId="0" applyNumberFormat="1" applyFont="1" applyFill="1" applyAlignment="1">
      <alignment horizontal="center"/>
    </xf>
    <xf numFmtId="166" fontId="9" fillId="2" borderId="0" xfId="1" applyNumberFormat="1" applyFont="1" applyFill="1"/>
    <xf numFmtId="166" fontId="0" fillId="2" borderId="0" xfId="1" applyNumberFormat="1" applyFont="1" applyFill="1"/>
    <xf numFmtId="167" fontId="4" fillId="2" borderId="7" xfId="0" applyNumberFormat="1" applyFont="1" applyFill="1" applyBorder="1" applyAlignment="1">
      <alignment horizontal="right"/>
    </xf>
    <xf numFmtId="164" fontId="9" fillId="2" borderId="0" xfId="0" applyFont="1" applyFill="1" applyBorder="1"/>
    <xf numFmtId="38" fontId="1" fillId="2" borderId="0" xfId="1" applyNumberFormat="1" applyFont="1" applyFill="1" applyBorder="1"/>
    <xf numFmtId="38" fontId="9" fillId="2" borderId="0" xfId="1" applyNumberFormat="1" applyFont="1" applyFill="1" applyBorder="1"/>
    <xf numFmtId="165" fontId="10" fillId="2" borderId="0" xfId="2" applyNumberFormat="1" applyFont="1" applyFill="1" applyBorder="1" applyAlignment="1">
      <alignment horizontal="center"/>
    </xf>
    <xf numFmtId="165" fontId="9" fillId="2" borderId="0" xfId="2" applyNumberFormat="1" applyFont="1" applyFill="1" applyBorder="1"/>
    <xf numFmtId="0" fontId="5" fillId="3" borderId="0" xfId="4" applyFill="1"/>
    <xf numFmtId="0" fontId="5" fillId="3" borderId="0" xfId="4" applyFill="1" applyAlignment="1"/>
    <xf numFmtId="0" fontId="4" fillId="3" borderId="0" xfId="4" applyFont="1" applyFill="1" applyAlignment="1"/>
    <xf numFmtId="0" fontId="3" fillId="3" borderId="0" xfId="4" applyFont="1" applyFill="1" applyAlignment="1">
      <alignment horizontal="center"/>
    </xf>
    <xf numFmtId="14" fontId="3" fillId="3" borderId="0" xfId="4" applyNumberFormat="1" applyFont="1" applyFill="1" applyAlignment="1"/>
    <xf numFmtId="14" fontId="4" fillId="3" borderId="0" xfId="4" applyNumberFormat="1" applyFont="1" applyFill="1" applyAlignment="1"/>
    <xf numFmtId="14" fontId="4" fillId="3" borderId="0" xfId="4" applyNumberFormat="1" applyFont="1" applyFill="1" applyAlignment="1">
      <alignment horizontal="center"/>
    </xf>
    <xf numFmtId="0" fontId="3" fillId="3" borderId="0" xfId="4" applyFont="1" applyFill="1" applyAlignment="1"/>
    <xf numFmtId="0" fontId="5" fillId="3" borderId="0" xfId="4" applyFill="1" applyBorder="1"/>
    <xf numFmtId="167" fontId="5" fillId="3" borderId="0" xfId="4" applyNumberFormat="1" applyFill="1"/>
    <xf numFmtId="0" fontId="9" fillId="3" borderId="0" xfId="4" applyFont="1" applyFill="1" applyBorder="1"/>
    <xf numFmtId="0" fontId="9" fillId="3" borderId="0" xfId="4" applyFont="1" applyFill="1"/>
    <xf numFmtId="0" fontId="3" fillId="3" borderId="0" xfId="5" applyFont="1" applyFill="1" applyAlignment="1">
      <alignment horizontal="center"/>
    </xf>
    <xf numFmtId="0" fontId="3" fillId="3" borderId="0" xfId="5" applyFont="1" applyFill="1" applyAlignment="1"/>
    <xf numFmtId="0" fontId="4" fillId="3" borderId="0" xfId="5" applyFont="1" applyFill="1" applyAlignment="1"/>
    <xf numFmtId="14" fontId="3" fillId="3" borderId="0" xfId="5" applyNumberFormat="1" applyFont="1" applyFill="1" applyAlignment="1">
      <alignment horizontal="center"/>
    </xf>
    <xf numFmtId="14" fontId="3" fillId="3" borderId="0" xfId="4" applyNumberFormat="1" applyFont="1" applyFill="1" applyAlignment="1">
      <alignment horizontal="center"/>
    </xf>
    <xf numFmtId="0" fontId="3" fillId="3" borderId="0" xfId="4" applyFont="1" applyFill="1" applyAlignment="1">
      <alignment horizontal="centerContinuous"/>
    </xf>
    <xf numFmtId="0" fontId="3" fillId="3" borderId="1" xfId="4" applyFont="1" applyFill="1" applyBorder="1" applyAlignment="1">
      <alignment horizontal="center"/>
    </xf>
    <xf numFmtId="0" fontId="3" fillId="3" borderId="2" xfId="4" applyFont="1" applyFill="1" applyBorder="1" applyAlignment="1">
      <alignment horizontal="center"/>
    </xf>
    <xf numFmtId="0" fontId="3" fillId="3" borderId="3" xfId="4" applyFont="1" applyFill="1" applyBorder="1" applyAlignment="1">
      <alignment horizontal="center"/>
    </xf>
    <xf numFmtId="0" fontId="4" fillId="3" borderId="0" xfId="4" applyFont="1" applyFill="1" applyBorder="1" applyAlignment="1">
      <alignment horizontal="center"/>
    </xf>
    <xf numFmtId="0" fontId="3" fillId="3" borderId="4" xfId="4" applyFont="1" applyFill="1" applyBorder="1" applyAlignment="1">
      <alignment horizontal="center"/>
    </xf>
    <xf numFmtId="0" fontId="3" fillId="3" borderId="0" xfId="4" applyFont="1" applyFill="1" applyBorder="1" applyAlignment="1">
      <alignment horizontal="center"/>
    </xf>
    <xf numFmtId="0" fontId="3" fillId="3" borderId="5" xfId="4" applyFont="1" applyFill="1" applyBorder="1" applyAlignment="1">
      <alignment horizontal="center"/>
    </xf>
    <xf numFmtId="0" fontId="3" fillId="3" borderId="6" xfId="4" applyFont="1" applyFill="1" applyBorder="1" applyAlignment="1">
      <alignment horizontal="center"/>
    </xf>
    <xf numFmtId="0" fontId="3" fillId="3" borderId="8" xfId="4" applyFont="1" applyFill="1" applyBorder="1" applyAlignment="1">
      <alignment horizontal="center"/>
    </xf>
    <xf numFmtId="0" fontId="9" fillId="3" borderId="1" xfId="4" applyFont="1" applyFill="1" applyBorder="1"/>
    <xf numFmtId="0" fontId="9" fillId="3" borderId="2" xfId="4" applyFont="1" applyFill="1" applyBorder="1"/>
    <xf numFmtId="0" fontId="9" fillId="3" borderId="3" xfId="4" applyFont="1" applyFill="1" applyBorder="1"/>
    <xf numFmtId="0" fontId="3" fillId="3" borderId="0" xfId="4" applyFont="1" applyFill="1" applyBorder="1"/>
    <xf numFmtId="167" fontId="12" fillId="3" borderId="4" xfId="4" applyNumberFormat="1" applyFont="1" applyFill="1" applyBorder="1" applyAlignment="1">
      <alignment horizontal="center"/>
    </xf>
    <xf numFmtId="167" fontId="12" fillId="3" borderId="0" xfId="4" applyNumberFormat="1" applyFont="1" applyFill="1" applyBorder="1" applyAlignment="1">
      <alignment horizontal="center"/>
    </xf>
    <xf numFmtId="167" fontId="12" fillId="3" borderId="5" xfId="4" applyNumberFormat="1" applyFont="1" applyFill="1" applyBorder="1" applyAlignment="1">
      <alignment horizontal="center"/>
    </xf>
    <xf numFmtId="167" fontId="13" fillId="3" borderId="0" xfId="4" applyNumberFormat="1" applyFont="1" applyFill="1" applyBorder="1" applyAlignment="1">
      <alignment horizontal="center"/>
    </xf>
    <xf numFmtId="10" fontId="13" fillId="3" borderId="5" xfId="2" applyNumberFormat="1" applyFont="1" applyFill="1" applyBorder="1" applyAlignment="1">
      <alignment horizontal="center"/>
    </xf>
    <xf numFmtId="10" fontId="9" fillId="3" borderId="0" xfId="2" applyNumberFormat="1" applyFont="1" applyFill="1"/>
    <xf numFmtId="10" fontId="13" fillId="3" borderId="0" xfId="2" applyNumberFormat="1" applyFont="1" applyFill="1" applyBorder="1" applyAlignment="1">
      <alignment horizontal="center"/>
    </xf>
    <xf numFmtId="0" fontId="3" fillId="3" borderId="0" xfId="4" applyFont="1" applyFill="1"/>
    <xf numFmtId="167" fontId="12" fillId="3" borderId="6" xfId="4" applyNumberFormat="1" applyFont="1" applyFill="1" applyBorder="1" applyAlignment="1">
      <alignment horizontal="center"/>
    </xf>
    <xf numFmtId="167" fontId="12" fillId="3" borderId="7" xfId="4" applyNumberFormat="1" applyFont="1" applyFill="1" applyBorder="1" applyAlignment="1">
      <alignment horizontal="center"/>
    </xf>
    <xf numFmtId="167" fontId="12" fillId="3" borderId="8" xfId="4" applyNumberFormat="1" applyFont="1" applyFill="1" applyBorder="1" applyAlignment="1">
      <alignment horizontal="center"/>
    </xf>
    <xf numFmtId="167" fontId="13" fillId="3" borderId="7" xfId="4" applyNumberFormat="1" applyFont="1" applyFill="1" applyBorder="1" applyAlignment="1">
      <alignment horizontal="center"/>
    </xf>
    <xf numFmtId="10" fontId="13" fillId="3" borderId="8" xfId="2" applyNumberFormat="1" applyFont="1" applyFill="1" applyBorder="1" applyAlignment="1">
      <alignment horizontal="center"/>
    </xf>
    <xf numFmtId="0" fontId="3" fillId="3" borderId="7" xfId="4" applyFont="1" applyFill="1" applyBorder="1" applyAlignment="1">
      <alignment horizontal="center"/>
    </xf>
    <xf numFmtId="167" fontId="13" fillId="3" borderId="4" xfId="4" applyNumberFormat="1" applyFont="1" applyFill="1" applyBorder="1" applyAlignment="1">
      <alignment horizontal="center"/>
    </xf>
    <xf numFmtId="167" fontId="13" fillId="3" borderId="6" xfId="4" applyNumberFormat="1" applyFont="1" applyFill="1" applyBorder="1" applyAlignment="1">
      <alignment horizontal="center"/>
    </xf>
    <xf numFmtId="0" fontId="4" fillId="3" borderId="0" xfId="4" applyFont="1" applyFill="1"/>
    <xf numFmtId="0" fontId="5" fillId="3" borderId="0" xfId="4" applyFont="1" applyFill="1"/>
    <xf numFmtId="164" fontId="2" fillId="0" borderId="0" xfId="3" applyFont="1" applyFill="1" applyBorder="1" applyAlignment="1">
      <alignment horizontal="left" vertical="top" wrapText="1"/>
    </xf>
    <xf numFmtId="14" fontId="3" fillId="0" borderId="0" xfId="0" applyNumberFormat="1" applyFont="1" applyFill="1" applyBorder="1" applyAlignment="1">
      <alignment horizontal="centerContinuous"/>
    </xf>
    <xf numFmtId="164" fontId="0" fillId="0" borderId="0" xfId="0" applyFill="1" applyBorder="1" applyAlignment="1">
      <alignment horizontal="centerContinuous"/>
    </xf>
    <xf numFmtId="164" fontId="0" fillId="0" borderId="0" xfId="0" applyFill="1"/>
    <xf numFmtId="164" fontId="3" fillId="0" borderId="0" xfId="0" applyFont="1" applyFill="1" applyBorder="1" applyAlignment="1">
      <alignment horizontal="centerContinuous"/>
    </xf>
    <xf numFmtId="164" fontId="4" fillId="0" borderId="2" xfId="0" applyFont="1" applyFill="1" applyBorder="1" applyAlignment="1">
      <alignment horizontal="center"/>
    </xf>
    <xf numFmtId="164" fontId="4" fillId="0" borderId="0" xfId="0" applyFont="1" applyFill="1" applyBorder="1"/>
    <xf numFmtId="37" fontId="4" fillId="0" borderId="0" xfId="0" applyNumberFormat="1" applyFont="1" applyFill="1" applyBorder="1" applyAlignment="1">
      <alignment horizontal="right"/>
    </xf>
    <xf numFmtId="38" fontId="4" fillId="0" borderId="7" xfId="0" applyNumberFormat="1" applyFont="1" applyFill="1" applyBorder="1" applyAlignment="1">
      <alignment horizontal="right"/>
    </xf>
    <xf numFmtId="38" fontId="4" fillId="0" borderId="2" xfId="0" applyNumberFormat="1" applyFont="1" applyFill="1" applyBorder="1" applyAlignment="1">
      <alignment horizontal="right"/>
    </xf>
    <xf numFmtId="164" fontId="1" fillId="0" borderId="7" xfId="0" applyFont="1" applyFill="1" applyBorder="1"/>
    <xf numFmtId="164" fontId="1" fillId="0" borderId="2" xfId="0" applyFont="1" applyFill="1" applyBorder="1"/>
    <xf numFmtId="164" fontId="1" fillId="0" borderId="0" xfId="0" applyFont="1" applyFill="1" applyBorder="1"/>
    <xf numFmtId="38" fontId="4" fillId="0" borderId="0" xfId="0" applyNumberFormat="1" applyFont="1" applyFill="1" applyBorder="1" applyAlignment="1">
      <alignment horizontal="right"/>
    </xf>
    <xf numFmtId="164" fontId="5" fillId="0" borderId="0" xfId="0" applyFont="1" applyFill="1" applyBorder="1" applyAlignment="1">
      <alignment horizontal="right"/>
    </xf>
    <xf numFmtId="164" fontId="16" fillId="0" borderId="7" xfId="0" applyFont="1" applyFill="1" applyBorder="1" applyAlignment="1">
      <alignment horizontal="right"/>
    </xf>
    <xf numFmtId="164" fontId="1" fillId="0" borderId="2" xfId="0" applyFont="1" applyFill="1" applyBorder="1" applyAlignment="1">
      <alignment horizontal="centerContinuous"/>
    </xf>
    <xf numFmtId="37" fontId="1" fillId="0" borderId="2" xfId="0" applyNumberFormat="1" applyFont="1" applyFill="1" applyBorder="1"/>
    <xf numFmtId="164" fontId="4" fillId="0" borderId="0" xfId="0" applyFont="1" applyFill="1" applyBorder="1" applyAlignment="1">
      <alignment horizontal="right"/>
    </xf>
    <xf numFmtId="164" fontId="1" fillId="0" borderId="0" xfId="0" applyFont="1" applyFill="1" applyBorder="1" applyAlignment="1">
      <alignment horizontal="centerContinuous"/>
    </xf>
    <xf numFmtId="37" fontId="1" fillId="0" borderId="0" xfId="0" applyNumberFormat="1" applyFont="1" applyFill="1" applyBorder="1"/>
    <xf numFmtId="164" fontId="1" fillId="0" borderId="0" xfId="0" applyFont="1" applyFill="1"/>
    <xf numFmtId="164" fontId="2" fillId="0" borderId="9" xfId="3" applyFont="1" applyFill="1" applyBorder="1" applyAlignment="1">
      <alignment horizontal="left" vertical="top" wrapText="1"/>
    </xf>
    <xf numFmtId="164" fontId="0" fillId="0" borderId="0" xfId="0" applyFill="1" applyAlignment="1">
      <alignment horizontal="centerContinuous"/>
    </xf>
    <xf numFmtId="164" fontId="9" fillId="0" borderId="0" xfId="0" applyFont="1" applyFill="1"/>
    <xf numFmtId="164" fontId="3" fillId="0" borderId="0" xfId="3" applyFont="1" applyFill="1" applyAlignment="1">
      <alignment horizontal="centerContinuous"/>
    </xf>
    <xf numFmtId="164" fontId="4" fillId="0" borderId="2" xfId="0" applyFont="1" applyFill="1" applyBorder="1"/>
    <xf numFmtId="164" fontId="1" fillId="0" borderId="7" xfId="0" applyFont="1" applyFill="1" applyBorder="1" applyAlignment="1">
      <alignment horizontal="centerContinuous"/>
    </xf>
    <xf numFmtId="0" fontId="5" fillId="0" borderId="0" xfId="4" applyFill="1"/>
    <xf numFmtId="0" fontId="5" fillId="0" borderId="0" xfId="4" applyFill="1" applyAlignment="1"/>
    <xf numFmtId="164" fontId="4" fillId="0" borderId="0" xfId="3" applyFont="1" applyFill="1" applyAlignment="1">
      <alignment horizontal="center"/>
    </xf>
  </cellXfs>
  <cellStyles count="6">
    <cellStyle name="Comma" xfId="1" builtinId="3"/>
    <cellStyle name="Normal" xfId="0" builtinId="0"/>
    <cellStyle name="Normal_RD-WP(Combined 1-01-01 filing)" xfId="3" xr:uid="{5F447C3A-2DFF-4B60-82A4-4F0929DA1351}"/>
    <cellStyle name="Normal_Unbundled Rates Model 1-1-10" xfId="4" xr:uid="{636D5C9E-9F00-4CD5-AFE2-6B18FF29E307}"/>
    <cellStyle name="Normal_Unbundled Rates Model 4-1-08" xfId="5" xr:uid="{F7F0D1A1-E3E3-4741-9E4B-191077FB81C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_Rates_Group/Proceedings/Clean%20Transportation/PYD%202.0/Final%20Scenario/2023/Consolidated%20Model%206-1-19%20as%20present_2023%20PYD%202.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"/>
      <sheetName val="Class Avg Rev Adj"/>
      <sheetName val="Class Avg Rates Adj"/>
      <sheetName val="Class Avg Rev"/>
      <sheetName val="Attachment A"/>
      <sheetName val="Inputs"/>
      <sheetName val="Determinants (New TOU)"/>
      <sheetName val="Determinants"/>
      <sheetName val="Determinants (GF)"/>
      <sheetName val="Determinants - PCIA"/>
      <sheetName val="RROIR CAP"/>
      <sheetName val="Total Present Rate"/>
      <sheetName val="Total Proposed Rate"/>
      <sheetName val="Total Proposed Rate no CAP"/>
      <sheetName val="Total Proposed Rate w CAP"/>
      <sheetName val="Distribution"/>
      <sheetName val="Distribution VGI"/>
      <sheetName val="DGR Dist Under-Over"/>
      <sheetName val="Demand Response"/>
      <sheetName val="Total Distribution"/>
      <sheetName val="Transmission"/>
      <sheetName val="PPP"/>
      <sheetName val="ND"/>
      <sheetName val="CTC"/>
      <sheetName val="LGC"/>
      <sheetName val="RS"/>
      <sheetName val="TRAC no CAP"/>
      <sheetName val="TRAC w CAP"/>
      <sheetName val="GHG"/>
      <sheetName val="DWR-BC"/>
      <sheetName val="EECC"/>
      <sheetName val="CPP-D Under-Over for EECC"/>
      <sheetName val="DGR Comm Under-Over"/>
      <sheetName val="PTR Under-Over"/>
      <sheetName val="DPP Under-Over for EECC"/>
      <sheetName val="Total EECC"/>
      <sheetName val="DWR Credit"/>
      <sheetName val="DPP_CPP-D"/>
      <sheetName val="CPP-D Und Ovr for CPP-D"/>
      <sheetName val="DGR Comm Und Ovr for CPP"/>
      <sheetName val="DPP Under-Over for CPP-D"/>
      <sheetName val="Total DPP_CPP-D"/>
      <sheetName val="Effective FERA Discount"/>
      <sheetName val="Effective CARE Discount"/>
      <sheetName val="E-LI Workpaper"/>
      <sheetName val="MB Discount"/>
      <sheetName val="Pilot Rates"/>
      <sheetName val="Hourly Commodity"/>
      <sheetName val="Hourly Distribution"/>
      <sheetName val="Total Present Rate (GF)"/>
      <sheetName val="Total Proposed Rate (GF)"/>
      <sheetName val="Total Proposed Rate (GF) no CAP"/>
      <sheetName val="Total Proposed Rate (GF) w CAP"/>
      <sheetName val="Distribution (GF)"/>
      <sheetName val="Distribution VGI (GF)"/>
      <sheetName val="DGR Dist Under-Over (GF)"/>
      <sheetName val="Total Distribution (GF)"/>
      <sheetName val="Transmission (GF)"/>
      <sheetName val="EECC (GF)"/>
      <sheetName val="CPP-D Under-Over for EECC (GF)"/>
      <sheetName val="DGR Comm Under-Over (GF)"/>
      <sheetName val="PTR Under-Over (GF)"/>
      <sheetName val="DPP Under-Over for EECC (GF)"/>
      <sheetName val="Total EECC (GF)"/>
      <sheetName val="DPP_CPP-D (GF)"/>
      <sheetName val="CPP-D Und Ovr for CPP-D (GF)"/>
      <sheetName val="DGR Comm Und Ovr for CPP (GF)"/>
      <sheetName val="DPP Under-Over for CPP-D (GF)"/>
      <sheetName val="Total DPP_CPP-D (GF)"/>
    </sheetNames>
    <sheetDataSet>
      <sheetData sheetId="0" refreshError="1"/>
      <sheetData sheetId="1"/>
      <sheetData sheetId="2"/>
      <sheetData sheetId="3">
        <row r="11">
          <cell r="H11" t="str">
            <v>PRESENT 6/1/2019</v>
          </cell>
        </row>
      </sheetData>
      <sheetData sheetId="4"/>
      <sheetData sheetId="5">
        <row r="1">
          <cell r="A1" t="str">
            <v>SAN DIEGO GAS &amp; ELECTRIC COMPANY - ELECTRIC DEPARTMENT</v>
          </cell>
        </row>
      </sheetData>
      <sheetData sheetId="6" refreshError="1"/>
      <sheetData sheetId="7">
        <row r="2952">
          <cell r="P2952">
            <v>6104962512.0000038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954">
          <cell r="AA2954">
            <v>11407329.275722992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36220-8786-4B56-8C37-15AF0F4FA077}">
  <sheetPr codeName="Sheet54">
    <pageSetUpPr fitToPage="1"/>
  </sheetPr>
  <dimension ref="A1:AA97"/>
  <sheetViews>
    <sheetView showGridLines="0" tabSelected="1" zoomScale="85" zoomScaleNormal="85" workbookViewId="0">
      <pane xSplit="2" ySplit="9" topLeftCell="C10" activePane="bottomRight" state="frozen"/>
      <selection activeCell="O74" sqref="O74"/>
      <selection pane="topRight" activeCell="O74" sqref="O74"/>
      <selection pane="bottomLeft" activeCell="O74" sqref="O74"/>
      <selection pane="bottomRight" activeCell="B11" sqref="B11"/>
    </sheetView>
  </sheetViews>
  <sheetFormatPr defaultColWidth="9.33203125" defaultRowHeight="11.25" x14ac:dyDescent="0.2"/>
  <cols>
    <col min="1" max="1" width="10.83203125" style="2" customWidth="1"/>
    <col min="2" max="2" width="20.83203125" style="2" customWidth="1"/>
    <col min="3" max="3" width="29.5" style="168" customWidth="1"/>
    <col min="4" max="17" width="20.83203125" style="2" customWidth="1"/>
    <col min="18" max="18" width="5.83203125" style="2" customWidth="1"/>
    <col min="19" max="20" width="10.6640625" style="2" customWidth="1"/>
    <col min="21" max="21" width="12.6640625" style="2" bestFit="1" customWidth="1"/>
    <col min="22" max="16384" width="9.33203125" style="2"/>
  </cols>
  <sheetData>
    <row r="1" spans="1:24" s="150" customFormat="1" ht="25.5" customHeight="1" x14ac:dyDescent="0.25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8"/>
      <c r="L1" s="148"/>
      <c r="M1" s="148"/>
      <c r="N1" s="148"/>
      <c r="O1" s="148"/>
      <c r="P1" s="148"/>
      <c r="Q1" s="148"/>
      <c r="R1" s="148"/>
      <c r="S1" s="149"/>
    </row>
    <row r="2" spans="1:24" ht="15.75" x14ac:dyDescent="0.25">
      <c r="A2" s="3"/>
      <c r="B2" s="3"/>
      <c r="C2" s="151"/>
      <c r="D2" s="3"/>
      <c r="E2" s="3"/>
      <c r="F2" s="3"/>
      <c r="H2" s="4" t="s">
        <v>56</v>
      </c>
      <c r="I2" s="3"/>
      <c r="J2" s="3"/>
      <c r="K2" s="3"/>
      <c r="L2" s="3"/>
      <c r="M2" s="3"/>
      <c r="N2" s="3"/>
      <c r="O2" s="3"/>
      <c r="P2" s="3"/>
      <c r="Q2" s="3"/>
      <c r="R2" s="3"/>
    </row>
    <row r="3" spans="1:24" ht="15.75" x14ac:dyDescent="0.25">
      <c r="A3" s="3"/>
      <c r="B3" s="3"/>
      <c r="C3" s="151"/>
      <c r="D3" s="3"/>
      <c r="E3" s="3"/>
      <c r="F3" s="3"/>
      <c r="H3" s="5" t="s">
        <v>57</v>
      </c>
      <c r="I3" s="3"/>
      <c r="J3" s="3"/>
      <c r="K3" s="3"/>
      <c r="L3" s="3"/>
      <c r="M3" s="3"/>
      <c r="N3" s="3"/>
      <c r="O3" s="3"/>
      <c r="P3" s="3"/>
      <c r="Q3" s="3"/>
      <c r="R3" s="3"/>
    </row>
    <row r="4" spans="1:24" ht="15.75" x14ac:dyDescent="0.25">
      <c r="A4" s="3"/>
      <c r="B4" s="3"/>
      <c r="C4" s="151"/>
      <c r="D4" s="3"/>
      <c r="E4" s="3"/>
      <c r="F4" s="3"/>
      <c r="H4" s="4" t="s">
        <v>0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spans="1:24" ht="15.75" x14ac:dyDescent="0.25">
      <c r="A5" s="3"/>
      <c r="B5" s="6" t="s">
        <v>1</v>
      </c>
      <c r="C5" s="151"/>
      <c r="D5" s="3"/>
      <c r="E5" s="3"/>
      <c r="F5" s="3"/>
      <c r="G5" s="4"/>
      <c r="H5" s="4"/>
      <c r="I5" s="3"/>
      <c r="J5" s="3"/>
      <c r="K5" s="3"/>
      <c r="L5" s="3"/>
      <c r="M5" s="3"/>
      <c r="N5" s="3"/>
      <c r="O5" s="3"/>
      <c r="P5" s="3"/>
      <c r="Q5" s="3"/>
      <c r="R5" s="3"/>
    </row>
    <row r="6" spans="1:24" ht="12.75" x14ac:dyDescent="0.2">
      <c r="A6" s="7"/>
      <c r="B6" s="7"/>
      <c r="C6" s="11" t="s">
        <v>2</v>
      </c>
      <c r="D6" s="9" t="s">
        <v>3</v>
      </c>
      <c r="E6" s="10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11" t="s">
        <v>9</v>
      </c>
      <c r="K6" s="8" t="s">
        <v>10</v>
      </c>
      <c r="L6" s="8" t="s">
        <v>11</v>
      </c>
      <c r="M6" s="8" t="s">
        <v>12</v>
      </c>
      <c r="N6" s="8" t="s">
        <v>13</v>
      </c>
      <c r="O6" s="8" t="s">
        <v>14</v>
      </c>
      <c r="P6" s="8" t="s">
        <v>15</v>
      </c>
      <c r="Q6" s="8" t="s">
        <v>16</v>
      </c>
      <c r="R6" s="8"/>
      <c r="S6" s="12"/>
      <c r="T6" s="13"/>
      <c r="U6" s="13"/>
      <c r="V6" s="13"/>
      <c r="W6" s="13"/>
      <c r="X6" s="13"/>
    </row>
    <row r="7" spans="1:24" ht="12.75" x14ac:dyDescent="0.2">
      <c r="A7" s="8" t="s">
        <v>17</v>
      </c>
      <c r="B7" s="7"/>
      <c r="C7" s="11" t="s">
        <v>18</v>
      </c>
      <c r="D7" s="8" t="s">
        <v>19</v>
      </c>
      <c r="E7" s="8" t="s">
        <v>19</v>
      </c>
      <c r="F7" s="8" t="s">
        <v>19</v>
      </c>
      <c r="G7" s="8" t="s">
        <v>19</v>
      </c>
      <c r="H7" s="8" t="s">
        <v>19</v>
      </c>
      <c r="I7" s="8" t="s">
        <v>19</v>
      </c>
      <c r="J7" s="8" t="s">
        <v>19</v>
      </c>
      <c r="K7" s="8" t="s">
        <v>19</v>
      </c>
      <c r="L7" s="8" t="s">
        <v>19</v>
      </c>
      <c r="M7" s="8" t="s">
        <v>19</v>
      </c>
      <c r="N7" s="8" t="s">
        <v>19</v>
      </c>
      <c r="O7" s="8" t="s">
        <v>19</v>
      </c>
      <c r="P7" s="8" t="s">
        <v>19</v>
      </c>
      <c r="Q7" s="8" t="s">
        <v>19</v>
      </c>
      <c r="R7" s="8" t="s">
        <v>17</v>
      </c>
      <c r="S7" s="12"/>
      <c r="T7" s="8"/>
      <c r="U7" s="13"/>
      <c r="V7" s="13"/>
      <c r="W7" s="13"/>
      <c r="X7" s="13"/>
    </row>
    <row r="8" spans="1:24" ht="12.75" x14ac:dyDescent="0.2">
      <c r="A8" s="8" t="s">
        <v>20</v>
      </c>
      <c r="B8" s="7"/>
      <c r="C8" s="11" t="s">
        <v>21</v>
      </c>
      <c r="D8" s="8" t="s">
        <v>22</v>
      </c>
      <c r="E8" s="8" t="s">
        <v>22</v>
      </c>
      <c r="F8" s="8" t="s">
        <v>22</v>
      </c>
      <c r="G8" s="8" t="s">
        <v>22</v>
      </c>
      <c r="H8" s="8" t="s">
        <v>22</v>
      </c>
      <c r="I8" s="8" t="s">
        <v>22</v>
      </c>
      <c r="J8" s="8" t="s">
        <v>22</v>
      </c>
      <c r="K8" s="8" t="s">
        <v>22</v>
      </c>
      <c r="L8" s="8" t="s">
        <v>22</v>
      </c>
      <c r="M8" s="8" t="s">
        <v>22</v>
      </c>
      <c r="N8" s="8" t="s">
        <v>22</v>
      </c>
      <c r="O8" s="8" t="s">
        <v>22</v>
      </c>
      <c r="P8" s="8" t="s">
        <v>22</v>
      </c>
      <c r="Q8" s="8" t="s">
        <v>22</v>
      </c>
      <c r="R8" s="8" t="s">
        <v>20</v>
      </c>
      <c r="S8" s="12"/>
      <c r="T8" s="14"/>
      <c r="U8" s="14"/>
      <c r="V8" s="13"/>
      <c r="W8" s="13"/>
      <c r="X8" s="13"/>
    </row>
    <row r="9" spans="1:24" ht="12.75" x14ac:dyDescent="0.2">
      <c r="A9" s="8"/>
      <c r="B9" s="7"/>
      <c r="C9" s="11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12"/>
      <c r="T9" s="14"/>
      <c r="U9" s="14"/>
      <c r="V9" s="13"/>
      <c r="W9" s="13"/>
      <c r="X9" s="13"/>
    </row>
    <row r="10" spans="1:24" ht="12.75" x14ac:dyDescent="0.2">
      <c r="A10" s="15"/>
      <c r="B10" s="16"/>
      <c r="C10" s="152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8"/>
      <c r="S10" s="8"/>
      <c r="T10" s="14"/>
      <c r="U10" s="14"/>
      <c r="V10" s="13"/>
      <c r="W10" s="13"/>
      <c r="X10" s="13"/>
    </row>
    <row r="11" spans="1:24" ht="15.75" x14ac:dyDescent="0.25">
      <c r="A11" s="19"/>
      <c r="B11" s="7"/>
      <c r="C11" s="153"/>
      <c r="D11" s="7"/>
      <c r="E11" s="7"/>
      <c r="F11" s="7"/>
      <c r="H11" s="20" t="s">
        <v>61</v>
      </c>
      <c r="I11" s="13"/>
      <c r="J11" s="13"/>
      <c r="K11" s="13"/>
      <c r="L11" s="13"/>
      <c r="M11" s="13"/>
      <c r="N11" s="13"/>
      <c r="O11" s="13"/>
      <c r="P11" s="13"/>
      <c r="Q11" s="13"/>
      <c r="R11" s="21"/>
      <c r="S11" s="7"/>
      <c r="T11" s="22"/>
      <c r="U11" s="22"/>
      <c r="V11" s="13"/>
      <c r="W11" s="13"/>
      <c r="X11" s="13"/>
    </row>
    <row r="12" spans="1:24" ht="12.75" x14ac:dyDescent="0.2">
      <c r="A12" s="19"/>
      <c r="B12" s="7"/>
      <c r="C12" s="153"/>
      <c r="D12" s="7"/>
      <c r="E12" s="7"/>
      <c r="F12" s="7"/>
      <c r="G12" s="7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21"/>
      <c r="S12" s="7"/>
      <c r="T12" s="22"/>
      <c r="U12" s="22"/>
      <c r="V12" s="13"/>
      <c r="W12" s="13"/>
      <c r="X12" s="13"/>
    </row>
    <row r="13" spans="1:24" ht="12.75" x14ac:dyDescent="0.2">
      <c r="A13" s="23">
        <v>1</v>
      </c>
      <c r="B13" s="7" t="s">
        <v>23</v>
      </c>
      <c r="C13" s="160">
        <v>6104962512.0000038</v>
      </c>
      <c r="D13" s="24">
        <v>517208364</v>
      </c>
      <c r="E13" s="24">
        <v>302877212</v>
      </c>
      <c r="F13" s="24">
        <v>120501818</v>
      </c>
      <c r="G13" s="24">
        <v>-210920</v>
      </c>
      <c r="H13" s="24">
        <v>4874869</v>
      </c>
      <c r="I13" s="24">
        <v>75213597</v>
      </c>
      <c r="J13" s="24">
        <v>0</v>
      </c>
      <c r="K13" s="24">
        <v>60000000</v>
      </c>
      <c r="L13" s="24">
        <v>-85871635</v>
      </c>
      <c r="M13" s="24">
        <f>SUM(D13:L13)</f>
        <v>994593305</v>
      </c>
      <c r="N13" s="24">
        <v>24129954</v>
      </c>
      <c r="O13" s="24">
        <v>663348735</v>
      </c>
      <c r="P13" s="24">
        <v>-180164</v>
      </c>
      <c r="Q13" s="24">
        <f>SUM(M13:P13)</f>
        <v>1681891830</v>
      </c>
      <c r="R13" s="25">
        <f>A13</f>
        <v>1</v>
      </c>
      <c r="S13" s="26">
        <f>Q13/$Q$23</f>
        <v>0.4098862529415967</v>
      </c>
      <c r="T13" s="27"/>
      <c r="U13" s="28"/>
      <c r="V13" s="13"/>
      <c r="W13" s="13"/>
      <c r="X13" s="13"/>
    </row>
    <row r="14" spans="1:24" ht="12.75" x14ac:dyDescent="0.2">
      <c r="A14" s="23"/>
      <c r="B14" s="7"/>
      <c r="C14" s="160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  <c r="S14" s="26"/>
      <c r="T14" s="27"/>
      <c r="U14" s="28"/>
      <c r="V14" s="13"/>
      <c r="W14" s="13"/>
      <c r="X14" s="13"/>
    </row>
    <row r="15" spans="1:24" ht="12.75" x14ac:dyDescent="0.2">
      <c r="A15" s="23">
        <f>A13+1</f>
        <v>2</v>
      </c>
      <c r="B15" s="7" t="s">
        <v>24</v>
      </c>
      <c r="C15" s="160">
        <v>2262446604</v>
      </c>
      <c r="D15" s="24">
        <v>221893055</v>
      </c>
      <c r="E15" s="24">
        <v>62715020</v>
      </c>
      <c r="F15" s="24">
        <v>35758514</v>
      </c>
      <c r="G15" s="24">
        <v>-70630</v>
      </c>
      <c r="H15" s="24">
        <v>1588766</v>
      </c>
      <c r="I15" s="24">
        <v>19500708</v>
      </c>
      <c r="J15" s="24">
        <v>22624</v>
      </c>
      <c r="K15" s="24">
        <v>0</v>
      </c>
      <c r="L15" s="24">
        <v>-2618536</v>
      </c>
      <c r="M15" s="24">
        <f>SUM(D15:L15)</f>
        <v>338789521</v>
      </c>
      <c r="N15" s="24">
        <v>11203987</v>
      </c>
      <c r="O15" s="24">
        <v>219150432</v>
      </c>
      <c r="P15" s="24">
        <v>-66182</v>
      </c>
      <c r="Q15" s="24">
        <f>SUM(M15:P15)</f>
        <v>569077758</v>
      </c>
      <c r="R15" s="25">
        <f>A15</f>
        <v>2</v>
      </c>
      <c r="S15" s="26">
        <f t="shared" ref="S15:S23" si="0">Q15/$Q$23</f>
        <v>0.13868736722445746</v>
      </c>
      <c r="T15" s="27"/>
      <c r="U15" s="28"/>
      <c r="V15" s="13"/>
      <c r="W15" s="13"/>
      <c r="X15" s="13"/>
    </row>
    <row r="16" spans="1:24" ht="12.75" x14ac:dyDescent="0.2">
      <c r="A16" s="23"/>
      <c r="B16" s="7"/>
      <c r="C16" s="160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5"/>
      <c r="S16" s="26"/>
      <c r="T16" s="27"/>
      <c r="U16" s="28"/>
      <c r="V16" s="13"/>
      <c r="W16" s="13"/>
      <c r="X16" s="13"/>
    </row>
    <row r="17" spans="1:24" ht="12.75" x14ac:dyDescent="0.2">
      <c r="A17" s="23">
        <f>A15+1</f>
        <v>3</v>
      </c>
      <c r="B17" s="29" t="s">
        <v>25</v>
      </c>
      <c r="C17" s="160">
        <v>9440664865.9999943</v>
      </c>
      <c r="D17" s="24">
        <v>542148441</v>
      </c>
      <c r="E17" s="24">
        <v>299179331</v>
      </c>
      <c r="F17" s="24">
        <v>140578197</v>
      </c>
      <c r="G17" s="24">
        <v>-295575</v>
      </c>
      <c r="H17" s="24">
        <v>6042646</v>
      </c>
      <c r="I17" s="24">
        <v>83115027</v>
      </c>
      <c r="J17" s="24">
        <v>188787</v>
      </c>
      <c r="K17" s="24">
        <v>0</v>
      </c>
      <c r="L17" s="24">
        <v>-146495</v>
      </c>
      <c r="M17" s="24">
        <f>SUM(D17:L17)</f>
        <v>1070810359</v>
      </c>
      <c r="N17" s="24">
        <v>40137918</v>
      </c>
      <c r="O17" s="24">
        <v>668650357</v>
      </c>
      <c r="P17" s="24">
        <v>-176071</v>
      </c>
      <c r="Q17" s="24">
        <f>SUM(M17:P17)</f>
        <v>1779422563</v>
      </c>
      <c r="R17" s="25">
        <f>A17</f>
        <v>3</v>
      </c>
      <c r="S17" s="26">
        <f t="shared" si="0"/>
        <v>0.43365502687994051</v>
      </c>
      <c r="T17" s="27"/>
      <c r="U17" s="28"/>
      <c r="V17" s="13"/>
      <c r="W17" s="13"/>
      <c r="X17" s="13"/>
    </row>
    <row r="18" spans="1:24" ht="12.75" x14ac:dyDescent="0.2">
      <c r="A18" s="23"/>
      <c r="B18" s="7"/>
      <c r="C18" s="160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5"/>
      <c r="S18" s="26"/>
      <c r="T18" s="27"/>
      <c r="U18" s="28"/>
      <c r="V18" s="13"/>
      <c r="W18" s="13"/>
      <c r="X18" s="13"/>
    </row>
    <row r="19" spans="1:24" ht="12.75" x14ac:dyDescent="0.2">
      <c r="A19" s="23">
        <f>A17+1</f>
        <v>4</v>
      </c>
      <c r="B19" s="7" t="s">
        <v>26</v>
      </c>
      <c r="C19" s="160">
        <v>322659225</v>
      </c>
      <c r="D19" s="24">
        <v>18836989</v>
      </c>
      <c r="E19" s="24">
        <v>4734167</v>
      </c>
      <c r="F19" s="24">
        <v>4843811</v>
      </c>
      <c r="G19" s="24">
        <v>-10376</v>
      </c>
      <c r="H19" s="24">
        <v>134269</v>
      </c>
      <c r="I19" s="24">
        <v>1623411</v>
      </c>
      <c r="J19" s="24">
        <v>3227</v>
      </c>
      <c r="K19" s="24">
        <v>0</v>
      </c>
      <c r="L19" s="24">
        <v>-33065</v>
      </c>
      <c r="M19" s="24">
        <f>SUM(D19:L19)</f>
        <v>30132433</v>
      </c>
      <c r="N19" s="24">
        <v>1515972</v>
      </c>
      <c r="O19" s="24">
        <v>23527919</v>
      </c>
      <c r="P19" s="24">
        <v>-8870</v>
      </c>
      <c r="Q19" s="24">
        <f>SUM(M19:P19)</f>
        <v>55167454</v>
      </c>
      <c r="R19" s="25">
        <f>A19</f>
        <v>4</v>
      </c>
      <c r="S19" s="26">
        <f t="shared" si="0"/>
        <v>1.344461076571607E-2</v>
      </c>
      <c r="T19" s="27"/>
      <c r="U19" s="28"/>
      <c r="V19" s="13"/>
      <c r="W19" s="13"/>
      <c r="X19" s="13"/>
    </row>
    <row r="20" spans="1:24" ht="12.75" x14ac:dyDescent="0.2">
      <c r="A20" s="23"/>
      <c r="B20" s="7"/>
      <c r="C20" s="160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/>
      <c r="S20" s="26"/>
      <c r="T20" s="27"/>
      <c r="U20" s="28"/>
      <c r="V20" s="13"/>
      <c r="W20" s="13"/>
      <c r="X20" s="13"/>
    </row>
    <row r="21" spans="1:24" ht="12.75" x14ac:dyDescent="0.2">
      <c r="A21" s="23">
        <f>A19+1</f>
        <v>5</v>
      </c>
      <c r="B21" s="7" t="s">
        <v>27</v>
      </c>
      <c r="C21" s="160">
        <v>79987055</v>
      </c>
      <c r="D21" s="24">
        <v>9248124</v>
      </c>
      <c r="E21" s="24">
        <v>1493358</v>
      </c>
      <c r="F21" s="24">
        <v>247984</v>
      </c>
      <c r="G21" s="24">
        <v>-2476</v>
      </c>
      <c r="H21" s="24">
        <v>3951</v>
      </c>
      <c r="I21" s="24">
        <v>662697</v>
      </c>
      <c r="J21" s="24">
        <v>800</v>
      </c>
      <c r="K21" s="24">
        <v>0</v>
      </c>
      <c r="L21" s="24">
        <v>0</v>
      </c>
      <c r="M21" s="24">
        <f>SUM(D21:L21)</f>
        <v>11654438</v>
      </c>
      <c r="N21" s="24">
        <v>400485</v>
      </c>
      <c r="O21" s="24">
        <v>5701424</v>
      </c>
      <c r="P21" s="24">
        <v>-2367</v>
      </c>
      <c r="Q21" s="24">
        <f>SUM(M21:P21)</f>
        <v>17753980</v>
      </c>
      <c r="R21" s="25">
        <f>A21</f>
        <v>5</v>
      </c>
      <c r="S21" s="26">
        <f t="shared" si="0"/>
        <v>4.3267421882892728E-3</v>
      </c>
      <c r="T21" s="27"/>
      <c r="U21" s="28"/>
      <c r="V21" s="13"/>
      <c r="W21" s="13"/>
      <c r="X21" s="13"/>
    </row>
    <row r="22" spans="1:24" ht="12.75" x14ac:dyDescent="0.2">
      <c r="A22" s="23"/>
      <c r="B22" s="13"/>
      <c r="C22" s="161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5"/>
      <c r="S22" s="26"/>
      <c r="T22" s="27"/>
      <c r="U22" s="28"/>
      <c r="V22" s="13"/>
      <c r="W22" s="13"/>
      <c r="X22" s="13"/>
    </row>
    <row r="23" spans="1:24" ht="12.75" x14ac:dyDescent="0.2">
      <c r="A23" s="23">
        <f>A21+1</f>
        <v>6</v>
      </c>
      <c r="B23" s="7" t="s">
        <v>28</v>
      </c>
      <c r="C23" s="160">
        <f>SUM(C13:C21)</f>
        <v>18210720262</v>
      </c>
      <c r="D23" s="24">
        <f>SUM(D13:D21)</f>
        <v>1309334973</v>
      </c>
      <c r="E23" s="24">
        <f>SUM(E13:E21)</f>
        <v>670999088</v>
      </c>
      <c r="F23" s="24">
        <f>SUM(F13:F21)</f>
        <v>301930324</v>
      </c>
      <c r="G23" s="24">
        <f t="shared" ref="G23:Q23" si="1">SUM(G13:G21)</f>
        <v>-589977</v>
      </c>
      <c r="H23" s="24">
        <f t="shared" si="1"/>
        <v>12644501</v>
      </c>
      <c r="I23" s="24">
        <f>SUM(I13:I21)</f>
        <v>180115440</v>
      </c>
      <c r="J23" s="24">
        <f t="shared" si="1"/>
        <v>215438</v>
      </c>
      <c r="K23" s="24">
        <f t="shared" si="1"/>
        <v>60000000</v>
      </c>
      <c r="L23" s="24">
        <f>SUM(L13:L21)</f>
        <v>-88669731</v>
      </c>
      <c r="M23" s="24">
        <f>SUM(M13:M21)</f>
        <v>2445980056</v>
      </c>
      <c r="N23" s="24">
        <f>SUM(N13:N21)</f>
        <v>77388316</v>
      </c>
      <c r="O23" s="24">
        <f t="shared" si="1"/>
        <v>1580378867</v>
      </c>
      <c r="P23" s="24">
        <f>SUM(P13:P21)</f>
        <v>-433654</v>
      </c>
      <c r="Q23" s="24">
        <f t="shared" si="1"/>
        <v>4103313585</v>
      </c>
      <c r="R23" s="25">
        <f>A23</f>
        <v>6</v>
      </c>
      <c r="S23" s="26">
        <f t="shared" si="0"/>
        <v>1</v>
      </c>
      <c r="T23" s="27"/>
      <c r="U23" s="28"/>
      <c r="V23" s="13"/>
      <c r="W23" s="13"/>
      <c r="X23" s="13"/>
    </row>
    <row r="24" spans="1:24" x14ac:dyDescent="0.2">
      <c r="A24" s="30"/>
      <c r="B24" s="31"/>
      <c r="C24" s="16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/>
      <c r="S24" s="34"/>
      <c r="T24" s="13"/>
      <c r="U24" s="13"/>
      <c r="V24" s="13"/>
      <c r="W24" s="13"/>
      <c r="X24" s="13"/>
    </row>
    <row r="25" spans="1:24" x14ac:dyDescent="0.2">
      <c r="A25" s="35"/>
      <c r="B25" s="36"/>
      <c r="C25" s="163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  <c r="S25" s="34"/>
      <c r="T25" s="13"/>
      <c r="U25" s="13"/>
      <c r="V25" s="13"/>
      <c r="W25" s="13"/>
      <c r="X25" s="13"/>
    </row>
    <row r="26" spans="1:24" ht="15.75" x14ac:dyDescent="0.25">
      <c r="A26" s="39"/>
      <c r="B26" s="3"/>
      <c r="C26" s="151"/>
      <c r="D26" s="3"/>
      <c r="E26" s="3"/>
      <c r="F26" s="3"/>
      <c r="H26" s="20" t="s">
        <v>62</v>
      </c>
      <c r="I26" s="3"/>
      <c r="J26" s="3"/>
      <c r="K26" s="3"/>
      <c r="L26" s="3"/>
      <c r="M26" s="3"/>
      <c r="N26" s="3"/>
      <c r="O26" s="3"/>
      <c r="P26" s="3"/>
      <c r="Q26" s="3"/>
      <c r="R26" s="40"/>
      <c r="S26" s="34"/>
    </row>
    <row r="27" spans="1:24" x14ac:dyDescent="0.2">
      <c r="A27" s="41"/>
      <c r="B27" s="1"/>
      <c r="C27" s="159"/>
      <c r="D27" s="4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43"/>
      <c r="S27" s="44"/>
      <c r="T27" s="13"/>
      <c r="U27" s="13"/>
      <c r="V27" s="13"/>
      <c r="W27" s="13"/>
      <c r="X27" s="13"/>
    </row>
    <row r="28" spans="1:24" ht="12.75" x14ac:dyDescent="0.2">
      <c r="A28" s="23">
        <f>A23+1</f>
        <v>7</v>
      </c>
      <c r="B28" s="7" t="s">
        <v>23</v>
      </c>
      <c r="C28" s="160">
        <v>6104962512.0000038</v>
      </c>
      <c r="D28" s="45">
        <v>522078116</v>
      </c>
      <c r="E28" s="24">
        <v>302877212</v>
      </c>
      <c r="F28" s="24">
        <v>120501818</v>
      </c>
      <c r="G28" s="24">
        <v>-210920</v>
      </c>
      <c r="H28" s="24">
        <v>4874869</v>
      </c>
      <c r="I28" s="24">
        <v>75213597</v>
      </c>
      <c r="J28" s="24">
        <v>0</v>
      </c>
      <c r="K28" s="24">
        <v>60000000</v>
      </c>
      <c r="L28" s="24">
        <v>-85871635</v>
      </c>
      <c r="M28" s="24">
        <f>SUM(D28:L28)</f>
        <v>999463057</v>
      </c>
      <c r="N28" s="24">
        <v>24129954</v>
      </c>
      <c r="O28" s="24">
        <v>663348735</v>
      </c>
      <c r="P28" s="24">
        <v>-180164</v>
      </c>
      <c r="Q28" s="24">
        <f>SUM(M28:P28)</f>
        <v>1686761582</v>
      </c>
      <c r="R28" s="25">
        <f>A28</f>
        <v>7</v>
      </c>
      <c r="S28" s="26">
        <f>Q28/$Q$38</f>
        <v>0.40997753583287644</v>
      </c>
      <c r="T28" s="46"/>
      <c r="U28" s="46"/>
      <c r="V28" s="13"/>
      <c r="W28" s="13"/>
      <c r="X28" s="13"/>
    </row>
    <row r="29" spans="1:24" ht="12.75" x14ac:dyDescent="0.2">
      <c r="A29" s="23"/>
      <c r="B29" s="7"/>
      <c r="C29" s="160"/>
      <c r="D29" s="45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5"/>
      <c r="S29" s="26"/>
      <c r="T29" s="47"/>
      <c r="U29" s="47"/>
      <c r="V29" s="13"/>
      <c r="W29" s="13"/>
      <c r="X29" s="13"/>
    </row>
    <row r="30" spans="1:24" ht="12.75" x14ac:dyDescent="0.2">
      <c r="A30" s="23">
        <f>A28+1</f>
        <v>8</v>
      </c>
      <c r="B30" s="7" t="s">
        <v>24</v>
      </c>
      <c r="C30" s="160">
        <v>2262446604</v>
      </c>
      <c r="D30" s="45">
        <v>223621440</v>
      </c>
      <c r="E30" s="24">
        <v>62715020</v>
      </c>
      <c r="F30" s="24">
        <v>35758514</v>
      </c>
      <c r="G30" s="24">
        <v>-70630</v>
      </c>
      <c r="H30" s="24">
        <v>1588766</v>
      </c>
      <c r="I30" s="24">
        <v>19500708</v>
      </c>
      <c r="J30" s="24">
        <v>22624</v>
      </c>
      <c r="K30" s="24">
        <v>0</v>
      </c>
      <c r="L30" s="24">
        <v>-2618536</v>
      </c>
      <c r="M30" s="24">
        <f>SUM(D30:L30)</f>
        <v>340517906</v>
      </c>
      <c r="N30" s="24">
        <v>11203987</v>
      </c>
      <c r="O30" s="24">
        <v>219150432</v>
      </c>
      <c r="P30" s="24">
        <v>-66182</v>
      </c>
      <c r="Q30" s="24">
        <f>SUM(M30:P30)</f>
        <v>570806143</v>
      </c>
      <c r="R30" s="25">
        <f>A30</f>
        <v>8</v>
      </c>
      <c r="S30" s="26">
        <f t="shared" ref="S30:S36" si="2">Q30/$Q$38</f>
        <v>0.13873786221045703</v>
      </c>
      <c r="T30" s="46"/>
      <c r="U30" s="48"/>
    </row>
    <row r="31" spans="1:24" ht="12.75" x14ac:dyDescent="0.2">
      <c r="A31" s="23"/>
      <c r="B31" s="7"/>
      <c r="C31" s="160"/>
      <c r="D31" s="45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5"/>
      <c r="S31" s="26"/>
      <c r="T31" s="49"/>
      <c r="U31" s="49"/>
    </row>
    <row r="32" spans="1:24" ht="12.75" x14ac:dyDescent="0.2">
      <c r="A32" s="23">
        <f>A30+1</f>
        <v>9</v>
      </c>
      <c r="B32" s="29" t="s">
        <v>25</v>
      </c>
      <c r="C32" s="160">
        <v>9440664865.9999943</v>
      </c>
      <c r="D32" s="45">
        <v>546296816</v>
      </c>
      <c r="E32" s="24">
        <v>299179331</v>
      </c>
      <c r="F32" s="24">
        <v>140578197</v>
      </c>
      <c r="G32" s="24">
        <v>-295575</v>
      </c>
      <c r="H32" s="24">
        <v>6042646</v>
      </c>
      <c r="I32" s="24">
        <v>83115027</v>
      </c>
      <c r="J32" s="24">
        <v>188787</v>
      </c>
      <c r="K32" s="24">
        <v>0</v>
      </c>
      <c r="L32" s="24">
        <v>-146495</v>
      </c>
      <c r="M32" s="24">
        <f>SUM(D32:L32)</f>
        <v>1074958734</v>
      </c>
      <c r="N32" s="24">
        <v>40137918</v>
      </c>
      <c r="O32" s="24">
        <v>668650357</v>
      </c>
      <c r="P32" s="24">
        <v>-176071</v>
      </c>
      <c r="Q32" s="24">
        <f>SUM(M32:P32)</f>
        <v>1783570938</v>
      </c>
      <c r="R32" s="25">
        <f>A32</f>
        <v>9</v>
      </c>
      <c r="S32" s="26">
        <f t="shared" si="2"/>
        <v>0.43350763139705661</v>
      </c>
      <c r="T32" s="46"/>
      <c r="U32" s="48"/>
    </row>
    <row r="33" spans="1:21" ht="12.75" x14ac:dyDescent="0.2">
      <c r="A33" s="23"/>
      <c r="B33" s="7"/>
      <c r="C33" s="160"/>
      <c r="D33" s="45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5"/>
      <c r="S33" s="26"/>
      <c r="T33" s="49"/>
      <c r="U33" s="49"/>
    </row>
    <row r="34" spans="1:21" ht="12.75" x14ac:dyDescent="0.2">
      <c r="A34" s="23">
        <f>A32+1</f>
        <v>10</v>
      </c>
      <c r="B34" s="7" t="s">
        <v>26</v>
      </c>
      <c r="C34" s="160">
        <v>322659225</v>
      </c>
      <c r="D34" s="45">
        <v>18983021</v>
      </c>
      <c r="E34" s="24">
        <v>4734167</v>
      </c>
      <c r="F34" s="24">
        <v>4843811</v>
      </c>
      <c r="G34" s="24">
        <v>-10376</v>
      </c>
      <c r="H34" s="24">
        <v>134269</v>
      </c>
      <c r="I34" s="24">
        <v>1623411</v>
      </c>
      <c r="J34" s="24">
        <v>3227</v>
      </c>
      <c r="K34" s="24">
        <v>0</v>
      </c>
      <c r="L34" s="24">
        <v>-33065</v>
      </c>
      <c r="M34" s="24">
        <f>SUM(D34:L34)</f>
        <v>30278465</v>
      </c>
      <c r="N34" s="24">
        <v>1515972</v>
      </c>
      <c r="O34" s="24">
        <v>23527919</v>
      </c>
      <c r="P34" s="24">
        <v>-8870</v>
      </c>
      <c r="Q34" s="24">
        <f>SUM(M34:P34)</f>
        <v>55313486</v>
      </c>
      <c r="R34" s="25">
        <f>A34</f>
        <v>10</v>
      </c>
      <c r="S34" s="26">
        <f t="shared" si="2"/>
        <v>1.3444275071594741E-2</v>
      </c>
      <c r="T34" s="46"/>
      <c r="U34" s="48"/>
    </row>
    <row r="35" spans="1:21" ht="12.75" x14ac:dyDescent="0.2">
      <c r="A35" s="23"/>
      <c r="B35" s="7"/>
      <c r="C35" s="160"/>
      <c r="D35" s="45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5"/>
      <c r="S35" s="26"/>
      <c r="T35" s="49"/>
      <c r="U35" s="49"/>
    </row>
    <row r="36" spans="1:21" ht="12.75" x14ac:dyDescent="0.2">
      <c r="A36" s="23">
        <f>A34+1</f>
        <v>11</v>
      </c>
      <c r="B36" s="7" t="s">
        <v>27</v>
      </c>
      <c r="C36" s="160">
        <v>79987055</v>
      </c>
      <c r="D36" s="45">
        <v>9320058</v>
      </c>
      <c r="E36" s="24">
        <v>1493358</v>
      </c>
      <c r="F36" s="24">
        <v>247984</v>
      </c>
      <c r="G36" s="24">
        <v>-2476</v>
      </c>
      <c r="H36" s="24">
        <v>3951</v>
      </c>
      <c r="I36" s="24">
        <v>662697</v>
      </c>
      <c r="J36" s="24">
        <v>800</v>
      </c>
      <c r="K36" s="24">
        <v>0</v>
      </c>
      <c r="L36" s="24">
        <v>0</v>
      </c>
      <c r="M36" s="24">
        <f>SUM(D36:L36)</f>
        <v>11726372</v>
      </c>
      <c r="N36" s="24">
        <v>400485</v>
      </c>
      <c r="O36" s="24">
        <v>5701424</v>
      </c>
      <c r="P36" s="24">
        <v>-2367</v>
      </c>
      <c r="Q36" s="24">
        <f>SUM(M36:P36)</f>
        <v>17825914</v>
      </c>
      <c r="R36" s="25">
        <f>A36</f>
        <v>11</v>
      </c>
      <c r="S36" s="26">
        <f t="shared" si="2"/>
        <v>4.3326954880151961E-3</v>
      </c>
      <c r="T36" s="46"/>
      <c r="U36" s="48"/>
    </row>
    <row r="37" spans="1:21" ht="12.75" x14ac:dyDescent="0.2">
      <c r="A37" s="23"/>
      <c r="B37" s="13"/>
      <c r="C37" s="161"/>
      <c r="D37" s="45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5"/>
      <c r="S37" s="26"/>
      <c r="T37" s="49"/>
      <c r="U37" s="49"/>
    </row>
    <row r="38" spans="1:21" ht="12.75" x14ac:dyDescent="0.2">
      <c r="A38" s="23">
        <f>A36+1</f>
        <v>12</v>
      </c>
      <c r="B38" s="7" t="s">
        <v>28</v>
      </c>
      <c r="C38" s="160">
        <f>SUM(C28:C36)</f>
        <v>18210720262</v>
      </c>
      <c r="D38" s="24">
        <f>SUM(D28:D36)</f>
        <v>1320299451</v>
      </c>
      <c r="E38" s="24">
        <f>SUM(E28:E36)</f>
        <v>670999088</v>
      </c>
      <c r="F38" s="24">
        <f>SUM(F28:F36)</f>
        <v>301930324</v>
      </c>
      <c r="G38" s="24">
        <f t="shared" ref="G38:M38" si="3">SUM(G28:G36)</f>
        <v>-589977</v>
      </c>
      <c r="H38" s="24">
        <f t="shared" si="3"/>
        <v>12644501</v>
      </c>
      <c r="I38" s="24">
        <f>SUM(I28:I36)</f>
        <v>180115440</v>
      </c>
      <c r="J38" s="24">
        <f t="shared" si="3"/>
        <v>215438</v>
      </c>
      <c r="K38" s="24">
        <f t="shared" si="3"/>
        <v>60000000</v>
      </c>
      <c r="L38" s="24">
        <f>SUM(L28:L36)</f>
        <v>-88669731</v>
      </c>
      <c r="M38" s="24">
        <f t="shared" si="3"/>
        <v>2456944534</v>
      </c>
      <c r="N38" s="24">
        <f>SUM(N28:N36)</f>
        <v>77388316</v>
      </c>
      <c r="O38" s="24">
        <f>SUM(O28:O36)</f>
        <v>1580378867</v>
      </c>
      <c r="P38" s="24">
        <f>SUM(P28:P36)</f>
        <v>-433654</v>
      </c>
      <c r="Q38" s="24">
        <f>SUM(Q28:Q36)</f>
        <v>4114278063</v>
      </c>
      <c r="R38" s="25">
        <f>A38</f>
        <v>12</v>
      </c>
      <c r="S38" s="26"/>
      <c r="T38" s="48"/>
      <c r="U38" s="48"/>
    </row>
    <row r="39" spans="1:21" ht="15" x14ac:dyDescent="0.2">
      <c r="A39" s="30"/>
      <c r="B39" s="31"/>
      <c r="C39" s="162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33"/>
      <c r="S39" s="13"/>
      <c r="T39" s="51"/>
      <c r="U39" s="49"/>
    </row>
    <row r="40" spans="1:21" ht="12.75" x14ac:dyDescent="0.2">
      <c r="A40" s="35"/>
      <c r="B40" s="36"/>
      <c r="C40" s="164"/>
      <c r="D40" s="52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1:21" ht="15.75" x14ac:dyDescent="0.25">
      <c r="A41" s="39"/>
      <c r="B41" s="3"/>
      <c r="C41" s="151"/>
      <c r="D41" s="3"/>
      <c r="E41" s="3"/>
      <c r="F41" s="3"/>
      <c r="H41" s="20" t="s">
        <v>29</v>
      </c>
      <c r="I41" s="3"/>
      <c r="J41" s="3"/>
      <c r="K41" s="3"/>
      <c r="L41" s="3"/>
      <c r="M41" s="3"/>
      <c r="N41" s="3"/>
      <c r="O41" s="3"/>
      <c r="P41" s="3"/>
      <c r="Q41" s="3"/>
      <c r="R41" s="40"/>
    </row>
    <row r="42" spans="1:21" ht="12.75" x14ac:dyDescent="0.2">
      <c r="A42" s="53"/>
      <c r="B42" s="13"/>
      <c r="C42" s="159"/>
      <c r="D42" s="54"/>
      <c r="E42" s="1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13"/>
      <c r="R42" s="21"/>
    </row>
    <row r="43" spans="1:21" ht="12.75" x14ac:dyDescent="0.2">
      <c r="A43" s="23">
        <f>A38+1</f>
        <v>13</v>
      </c>
      <c r="B43" s="7" t="s">
        <v>23</v>
      </c>
      <c r="C43" s="159"/>
      <c r="D43" s="24">
        <f t="shared" ref="D43:Q43" si="4">ROUND(D28-D13,0)</f>
        <v>4869752</v>
      </c>
      <c r="E43" s="24">
        <f t="shared" si="4"/>
        <v>0</v>
      </c>
      <c r="F43" s="24">
        <f t="shared" si="4"/>
        <v>0</v>
      </c>
      <c r="G43" s="24">
        <f t="shared" si="4"/>
        <v>0</v>
      </c>
      <c r="H43" s="24">
        <f t="shared" si="4"/>
        <v>0</v>
      </c>
      <c r="I43" s="24">
        <f t="shared" si="4"/>
        <v>0</v>
      </c>
      <c r="J43" s="24">
        <f t="shared" si="4"/>
        <v>0</v>
      </c>
      <c r="K43" s="24">
        <f t="shared" si="4"/>
        <v>0</v>
      </c>
      <c r="L43" s="24">
        <f t="shared" si="4"/>
        <v>0</v>
      </c>
      <c r="M43" s="24">
        <f t="shared" si="4"/>
        <v>4869752</v>
      </c>
      <c r="N43" s="24">
        <f t="shared" si="4"/>
        <v>0</v>
      </c>
      <c r="O43" s="24">
        <f t="shared" si="4"/>
        <v>0</v>
      </c>
      <c r="P43" s="24">
        <f t="shared" si="4"/>
        <v>0</v>
      </c>
      <c r="Q43" s="24">
        <f t="shared" si="4"/>
        <v>4869752</v>
      </c>
      <c r="R43" s="25">
        <f>A43</f>
        <v>13</v>
      </c>
    </row>
    <row r="44" spans="1:21" ht="12.75" x14ac:dyDescent="0.2">
      <c r="A44" s="23"/>
      <c r="B44" s="7"/>
      <c r="C44" s="15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5"/>
    </row>
    <row r="45" spans="1:21" ht="12.75" x14ac:dyDescent="0.2">
      <c r="A45" s="23">
        <f>A43+1</f>
        <v>14</v>
      </c>
      <c r="B45" s="7" t="s">
        <v>24</v>
      </c>
      <c r="C45" s="159"/>
      <c r="D45" s="24">
        <f t="shared" ref="D45:Q45" si="5">ROUND(D30-D15,0)</f>
        <v>1728385</v>
      </c>
      <c r="E45" s="24">
        <f t="shared" si="5"/>
        <v>0</v>
      </c>
      <c r="F45" s="24">
        <f t="shared" si="5"/>
        <v>0</v>
      </c>
      <c r="G45" s="24">
        <f t="shared" si="5"/>
        <v>0</v>
      </c>
      <c r="H45" s="24">
        <f t="shared" si="5"/>
        <v>0</v>
      </c>
      <c r="I45" s="24">
        <f t="shared" si="5"/>
        <v>0</v>
      </c>
      <c r="J45" s="24">
        <f t="shared" si="5"/>
        <v>0</v>
      </c>
      <c r="K45" s="24">
        <f t="shared" si="5"/>
        <v>0</v>
      </c>
      <c r="L45" s="24">
        <f t="shared" si="5"/>
        <v>0</v>
      </c>
      <c r="M45" s="24">
        <f t="shared" si="5"/>
        <v>1728385</v>
      </c>
      <c r="N45" s="24">
        <f t="shared" si="5"/>
        <v>0</v>
      </c>
      <c r="O45" s="24">
        <f t="shared" si="5"/>
        <v>0</v>
      </c>
      <c r="P45" s="24">
        <f t="shared" si="5"/>
        <v>0</v>
      </c>
      <c r="Q45" s="24">
        <f t="shared" si="5"/>
        <v>1728385</v>
      </c>
      <c r="R45" s="25">
        <f>A45</f>
        <v>14</v>
      </c>
    </row>
    <row r="46" spans="1:21" ht="12.75" x14ac:dyDescent="0.2">
      <c r="A46" s="23"/>
      <c r="B46" s="7"/>
      <c r="C46" s="15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5"/>
    </row>
    <row r="47" spans="1:21" ht="12.75" x14ac:dyDescent="0.2">
      <c r="A47" s="23">
        <f>A45+1</f>
        <v>15</v>
      </c>
      <c r="B47" s="29" t="s">
        <v>25</v>
      </c>
      <c r="C47" s="159"/>
      <c r="D47" s="24">
        <f t="shared" ref="D47:Q47" si="6">ROUND(D32-D17,0)</f>
        <v>4148375</v>
      </c>
      <c r="E47" s="24">
        <f t="shared" si="6"/>
        <v>0</v>
      </c>
      <c r="F47" s="24">
        <f t="shared" si="6"/>
        <v>0</v>
      </c>
      <c r="G47" s="24">
        <f t="shared" si="6"/>
        <v>0</v>
      </c>
      <c r="H47" s="24">
        <f t="shared" si="6"/>
        <v>0</v>
      </c>
      <c r="I47" s="24">
        <f t="shared" si="6"/>
        <v>0</v>
      </c>
      <c r="J47" s="24">
        <f t="shared" si="6"/>
        <v>0</v>
      </c>
      <c r="K47" s="24">
        <f t="shared" si="6"/>
        <v>0</v>
      </c>
      <c r="L47" s="24">
        <f t="shared" si="6"/>
        <v>0</v>
      </c>
      <c r="M47" s="24">
        <f t="shared" si="6"/>
        <v>4148375</v>
      </c>
      <c r="N47" s="24">
        <f t="shared" si="6"/>
        <v>0</v>
      </c>
      <c r="O47" s="24">
        <f t="shared" si="6"/>
        <v>0</v>
      </c>
      <c r="P47" s="24">
        <f t="shared" si="6"/>
        <v>0</v>
      </c>
      <c r="Q47" s="24">
        <f t="shared" si="6"/>
        <v>4148375</v>
      </c>
      <c r="R47" s="25">
        <f>A47</f>
        <v>15</v>
      </c>
    </row>
    <row r="48" spans="1:21" ht="12.75" x14ac:dyDescent="0.2">
      <c r="A48" s="23"/>
      <c r="B48" s="7"/>
      <c r="C48" s="15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5"/>
    </row>
    <row r="49" spans="1:27" ht="12.75" x14ac:dyDescent="0.2">
      <c r="A49" s="23">
        <f>A47+1</f>
        <v>16</v>
      </c>
      <c r="B49" s="7" t="s">
        <v>26</v>
      </c>
      <c r="C49" s="159"/>
      <c r="D49" s="24">
        <f t="shared" ref="D49:Q49" si="7">ROUND(D34-D19,0)</f>
        <v>146032</v>
      </c>
      <c r="E49" s="24">
        <f t="shared" si="7"/>
        <v>0</v>
      </c>
      <c r="F49" s="24">
        <f t="shared" si="7"/>
        <v>0</v>
      </c>
      <c r="G49" s="24">
        <f t="shared" si="7"/>
        <v>0</v>
      </c>
      <c r="H49" s="24">
        <f t="shared" si="7"/>
        <v>0</v>
      </c>
      <c r="I49" s="24">
        <f t="shared" si="7"/>
        <v>0</v>
      </c>
      <c r="J49" s="24">
        <f t="shared" si="7"/>
        <v>0</v>
      </c>
      <c r="K49" s="24">
        <f t="shared" si="7"/>
        <v>0</v>
      </c>
      <c r="L49" s="24">
        <f t="shared" si="7"/>
        <v>0</v>
      </c>
      <c r="M49" s="24">
        <f t="shared" si="7"/>
        <v>146032</v>
      </c>
      <c r="N49" s="24">
        <f t="shared" si="7"/>
        <v>0</v>
      </c>
      <c r="O49" s="24">
        <f t="shared" si="7"/>
        <v>0</v>
      </c>
      <c r="P49" s="24">
        <f t="shared" si="7"/>
        <v>0</v>
      </c>
      <c r="Q49" s="24">
        <f t="shared" si="7"/>
        <v>146032</v>
      </c>
      <c r="R49" s="25">
        <f>A49</f>
        <v>16</v>
      </c>
    </row>
    <row r="50" spans="1:27" ht="12.75" x14ac:dyDescent="0.2">
      <c r="A50" s="23"/>
      <c r="B50" s="7"/>
      <c r="C50" s="15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5"/>
    </row>
    <row r="51" spans="1:27" ht="12.75" x14ac:dyDescent="0.2">
      <c r="A51" s="23">
        <f>A49+1</f>
        <v>17</v>
      </c>
      <c r="B51" s="7" t="s">
        <v>27</v>
      </c>
      <c r="C51" s="159"/>
      <c r="D51" s="24">
        <f t="shared" ref="D51:Q51" si="8">ROUND(D36-D21,0)</f>
        <v>71934</v>
      </c>
      <c r="E51" s="24">
        <f t="shared" si="8"/>
        <v>0</v>
      </c>
      <c r="F51" s="24">
        <f t="shared" si="8"/>
        <v>0</v>
      </c>
      <c r="G51" s="24">
        <f t="shared" si="8"/>
        <v>0</v>
      </c>
      <c r="H51" s="24">
        <f t="shared" si="8"/>
        <v>0</v>
      </c>
      <c r="I51" s="24">
        <f t="shared" si="8"/>
        <v>0</v>
      </c>
      <c r="J51" s="24">
        <f t="shared" si="8"/>
        <v>0</v>
      </c>
      <c r="K51" s="24">
        <f t="shared" si="8"/>
        <v>0</v>
      </c>
      <c r="L51" s="24">
        <f t="shared" si="8"/>
        <v>0</v>
      </c>
      <c r="M51" s="24">
        <f t="shared" si="8"/>
        <v>71934</v>
      </c>
      <c r="N51" s="24">
        <f t="shared" si="8"/>
        <v>0</v>
      </c>
      <c r="O51" s="24">
        <f t="shared" si="8"/>
        <v>0</v>
      </c>
      <c r="P51" s="24">
        <f t="shared" si="8"/>
        <v>0</v>
      </c>
      <c r="Q51" s="24">
        <f t="shared" si="8"/>
        <v>71934</v>
      </c>
      <c r="R51" s="25">
        <f>A51</f>
        <v>17</v>
      </c>
    </row>
    <row r="52" spans="1:27" ht="12.75" x14ac:dyDescent="0.2">
      <c r="A52" s="23"/>
      <c r="B52" s="13"/>
      <c r="C52" s="15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25"/>
    </row>
    <row r="53" spans="1:27" ht="12.75" x14ac:dyDescent="0.2">
      <c r="A53" s="23">
        <f>A51+1</f>
        <v>18</v>
      </c>
      <c r="B53" s="7" t="s">
        <v>28</v>
      </c>
      <c r="C53" s="160"/>
      <c r="D53" s="24">
        <f t="shared" ref="D53:Q53" si="9">ROUND(D38-D23,0)</f>
        <v>10964478</v>
      </c>
      <c r="E53" s="24">
        <f t="shared" si="9"/>
        <v>0</v>
      </c>
      <c r="F53" s="24">
        <f t="shared" si="9"/>
        <v>0</v>
      </c>
      <c r="G53" s="24">
        <f t="shared" si="9"/>
        <v>0</v>
      </c>
      <c r="H53" s="24">
        <f t="shared" si="9"/>
        <v>0</v>
      </c>
      <c r="I53" s="24">
        <f t="shared" si="9"/>
        <v>0</v>
      </c>
      <c r="J53" s="24">
        <f t="shared" si="9"/>
        <v>0</v>
      </c>
      <c r="K53" s="24">
        <f t="shared" si="9"/>
        <v>0</v>
      </c>
      <c r="L53" s="24">
        <f t="shared" si="9"/>
        <v>0</v>
      </c>
      <c r="M53" s="24">
        <f t="shared" si="9"/>
        <v>10964478</v>
      </c>
      <c r="N53" s="24">
        <f t="shared" si="9"/>
        <v>0</v>
      </c>
      <c r="O53" s="24">
        <f t="shared" si="9"/>
        <v>0</v>
      </c>
      <c r="P53" s="24">
        <f t="shared" si="9"/>
        <v>0</v>
      </c>
      <c r="Q53" s="24">
        <f t="shared" si="9"/>
        <v>10964478</v>
      </c>
      <c r="R53" s="25">
        <f>A53</f>
        <v>18</v>
      </c>
    </row>
    <row r="54" spans="1:27" ht="12.75" x14ac:dyDescent="0.2">
      <c r="A54" s="56"/>
      <c r="B54" s="57"/>
      <c r="C54" s="155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9"/>
    </row>
    <row r="55" spans="1:27" ht="12.75" x14ac:dyDescent="0.2">
      <c r="A55" s="15"/>
      <c r="B55" s="16"/>
      <c r="C55" s="156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18"/>
    </row>
    <row r="56" spans="1:27" ht="15.75" x14ac:dyDescent="0.25">
      <c r="A56" s="39"/>
      <c r="B56" s="3"/>
      <c r="C56" s="151"/>
      <c r="D56" s="3"/>
      <c r="E56" s="3"/>
      <c r="F56" s="3"/>
      <c r="G56" s="13"/>
      <c r="H56" s="20" t="s">
        <v>30</v>
      </c>
      <c r="I56" s="3"/>
      <c r="J56" s="3"/>
      <c r="K56" s="3"/>
      <c r="L56" s="3"/>
      <c r="M56" s="3"/>
      <c r="N56" s="3"/>
      <c r="O56" s="3"/>
      <c r="P56" s="3"/>
      <c r="Q56" s="3"/>
      <c r="R56" s="40"/>
    </row>
    <row r="57" spans="1:27" ht="12.75" x14ac:dyDescent="0.2">
      <c r="A57" s="53"/>
      <c r="B57" s="13"/>
      <c r="C57" s="159"/>
      <c r="D57" s="54"/>
      <c r="E57" s="1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13"/>
      <c r="R57" s="21"/>
    </row>
    <row r="58" spans="1:27" ht="12.75" x14ac:dyDescent="0.2">
      <c r="A58" s="23">
        <f>A53+1</f>
        <v>19</v>
      </c>
      <c r="B58" s="7" t="s">
        <v>23</v>
      </c>
      <c r="C58" s="160"/>
      <c r="D58" s="61">
        <f t="shared" ref="D58:Q58" si="10">IF(ISERROR((D28-D13)/ABS(D13)),0,(D28-D13)/ABS(D13))</f>
        <v>9.4154548513836478E-3</v>
      </c>
      <c r="E58" s="61">
        <f t="shared" si="10"/>
        <v>0</v>
      </c>
      <c r="F58" s="61">
        <f t="shared" si="10"/>
        <v>0</v>
      </c>
      <c r="G58" s="61">
        <f t="shared" si="10"/>
        <v>0</v>
      </c>
      <c r="H58" s="61">
        <f t="shared" si="10"/>
        <v>0</v>
      </c>
      <c r="I58" s="61">
        <f t="shared" si="10"/>
        <v>0</v>
      </c>
      <c r="J58" s="61">
        <f t="shared" si="10"/>
        <v>0</v>
      </c>
      <c r="K58" s="61">
        <f t="shared" si="10"/>
        <v>0</v>
      </c>
      <c r="L58" s="61">
        <f t="shared" si="10"/>
        <v>0</v>
      </c>
      <c r="M58" s="61">
        <f t="shared" si="10"/>
        <v>4.8962243919387733E-3</v>
      </c>
      <c r="N58" s="61">
        <f t="shared" si="10"/>
        <v>0</v>
      </c>
      <c r="O58" s="61">
        <f t="shared" si="10"/>
        <v>0</v>
      </c>
      <c r="P58" s="61">
        <f t="shared" si="10"/>
        <v>0</v>
      </c>
      <c r="Q58" s="61">
        <f t="shared" si="10"/>
        <v>2.895401424240226E-3</v>
      </c>
      <c r="R58" s="25">
        <f>A58</f>
        <v>19</v>
      </c>
      <c r="S58" s="62"/>
      <c r="T58" s="62"/>
      <c r="U58" s="62"/>
      <c r="V58" s="62"/>
      <c r="W58" s="62"/>
      <c r="X58" s="62"/>
      <c r="Y58" s="62"/>
      <c r="Z58" s="62"/>
      <c r="AA58" s="62"/>
    </row>
    <row r="59" spans="1:27" ht="12.75" x14ac:dyDescent="0.2">
      <c r="A59" s="23"/>
      <c r="B59" s="7"/>
      <c r="C59" s="165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25"/>
      <c r="S59" s="62"/>
      <c r="T59" s="62"/>
      <c r="U59" s="62"/>
      <c r="V59" s="62"/>
      <c r="W59" s="62"/>
      <c r="X59" s="62"/>
      <c r="Y59" s="62"/>
      <c r="Z59" s="62"/>
      <c r="AA59" s="62"/>
    </row>
    <row r="60" spans="1:27" ht="12.75" x14ac:dyDescent="0.2">
      <c r="A60" s="23">
        <f>A58+1</f>
        <v>20</v>
      </c>
      <c r="B60" s="7" t="s">
        <v>24</v>
      </c>
      <c r="C60" s="160"/>
      <c r="D60" s="61">
        <f t="shared" ref="D60:Q60" si="11">IF(ISERROR((D30-D15)/ABS(D15)),0,(D30-D15)/ABS(D15))</f>
        <v>7.7892703762179492E-3</v>
      </c>
      <c r="E60" s="61">
        <f t="shared" si="11"/>
        <v>0</v>
      </c>
      <c r="F60" s="61">
        <f t="shared" si="11"/>
        <v>0</v>
      </c>
      <c r="G60" s="61">
        <f t="shared" si="11"/>
        <v>0</v>
      </c>
      <c r="H60" s="61">
        <f t="shared" si="11"/>
        <v>0</v>
      </c>
      <c r="I60" s="61">
        <f t="shared" si="11"/>
        <v>0</v>
      </c>
      <c r="J60" s="61">
        <f t="shared" si="11"/>
        <v>0</v>
      </c>
      <c r="K60" s="61">
        <f t="shared" si="11"/>
        <v>0</v>
      </c>
      <c r="L60" s="61">
        <f t="shared" si="11"/>
        <v>0</v>
      </c>
      <c r="M60" s="61">
        <f t="shared" si="11"/>
        <v>5.1016483476181663E-3</v>
      </c>
      <c r="N60" s="61">
        <f t="shared" si="11"/>
        <v>0</v>
      </c>
      <c r="O60" s="61">
        <f t="shared" si="11"/>
        <v>0</v>
      </c>
      <c r="P60" s="61">
        <f t="shared" si="11"/>
        <v>0</v>
      </c>
      <c r="Q60" s="61">
        <f t="shared" si="11"/>
        <v>3.0371684285717595E-3</v>
      </c>
      <c r="R60" s="25">
        <f>A60</f>
        <v>20</v>
      </c>
      <c r="S60" s="62"/>
      <c r="T60" s="62"/>
      <c r="U60" s="62"/>
      <c r="V60" s="62"/>
      <c r="W60" s="62"/>
      <c r="X60" s="62"/>
      <c r="Y60" s="62"/>
      <c r="Z60" s="62"/>
      <c r="AA60" s="62"/>
    </row>
    <row r="61" spans="1:27" ht="12.75" x14ac:dyDescent="0.2">
      <c r="A61" s="23"/>
      <c r="B61" s="7"/>
      <c r="C61" s="165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25"/>
      <c r="S61" s="62"/>
      <c r="T61" s="62"/>
      <c r="U61" s="62"/>
      <c r="V61" s="62"/>
      <c r="W61" s="62"/>
      <c r="X61" s="62"/>
      <c r="Y61" s="62"/>
      <c r="Z61" s="62"/>
      <c r="AA61" s="62"/>
    </row>
    <row r="62" spans="1:27" ht="12.75" x14ac:dyDescent="0.2">
      <c r="A62" s="23">
        <f>A60+1</f>
        <v>21</v>
      </c>
      <c r="B62" s="29" t="s">
        <v>25</v>
      </c>
      <c r="C62" s="160"/>
      <c r="D62" s="61">
        <f t="shared" ref="D62:Q62" si="12">IF(ISERROR((D32-D17)/ABS(D17)),0,(D32-D17)/ABS(D17))</f>
        <v>7.6517327843796199E-3</v>
      </c>
      <c r="E62" s="61">
        <f t="shared" si="12"/>
        <v>0</v>
      </c>
      <c r="F62" s="61">
        <f t="shared" si="12"/>
        <v>0</v>
      </c>
      <c r="G62" s="61">
        <f t="shared" si="12"/>
        <v>0</v>
      </c>
      <c r="H62" s="61">
        <f t="shared" si="12"/>
        <v>0</v>
      </c>
      <c r="I62" s="61">
        <f t="shared" si="12"/>
        <v>0</v>
      </c>
      <c r="J62" s="61">
        <f t="shared" si="12"/>
        <v>0</v>
      </c>
      <c r="K62" s="61">
        <f t="shared" si="12"/>
        <v>0</v>
      </c>
      <c r="L62" s="61">
        <f t="shared" si="12"/>
        <v>0</v>
      </c>
      <c r="M62" s="61">
        <f t="shared" si="12"/>
        <v>3.8740519879486898E-3</v>
      </c>
      <c r="N62" s="61">
        <f t="shared" si="12"/>
        <v>0</v>
      </c>
      <c r="O62" s="61">
        <f t="shared" si="12"/>
        <v>0</v>
      </c>
      <c r="P62" s="61">
        <f t="shared" si="12"/>
        <v>0</v>
      </c>
      <c r="Q62" s="61">
        <f t="shared" si="12"/>
        <v>2.3313040343863507E-3</v>
      </c>
      <c r="R62" s="25">
        <f>A62</f>
        <v>21</v>
      </c>
      <c r="S62" s="62"/>
      <c r="T62" s="62"/>
      <c r="U62" s="62"/>
      <c r="V62" s="62"/>
      <c r="W62" s="62"/>
      <c r="X62" s="62"/>
      <c r="Y62" s="62"/>
      <c r="Z62" s="62"/>
      <c r="AA62" s="62"/>
    </row>
    <row r="63" spans="1:27" ht="12.75" x14ac:dyDescent="0.2">
      <c r="A63" s="23"/>
      <c r="B63" s="7"/>
      <c r="C63" s="165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25"/>
      <c r="S63" s="62"/>
      <c r="T63" s="62"/>
      <c r="U63" s="62"/>
      <c r="V63" s="62"/>
      <c r="W63" s="62"/>
      <c r="X63" s="62"/>
      <c r="Y63" s="62"/>
      <c r="Z63" s="62"/>
      <c r="AA63" s="62"/>
    </row>
    <row r="64" spans="1:27" ht="12.75" x14ac:dyDescent="0.2">
      <c r="A64" s="23">
        <f>A62+1</f>
        <v>22</v>
      </c>
      <c r="B64" s="7" t="s">
        <v>26</v>
      </c>
      <c r="C64" s="160"/>
      <c r="D64" s="61">
        <f t="shared" ref="D64:Q64" si="13">IF(ISERROR((D34-D19)/ABS(D19)),0,(D34-D19)/ABS(D19))</f>
        <v>7.752406714257783E-3</v>
      </c>
      <c r="E64" s="61">
        <f t="shared" si="13"/>
        <v>0</v>
      </c>
      <c r="F64" s="61">
        <f t="shared" si="13"/>
        <v>0</v>
      </c>
      <c r="G64" s="61">
        <f t="shared" si="13"/>
        <v>0</v>
      </c>
      <c r="H64" s="61">
        <f t="shared" si="13"/>
        <v>0</v>
      </c>
      <c r="I64" s="61">
        <f t="shared" si="13"/>
        <v>0</v>
      </c>
      <c r="J64" s="61">
        <f t="shared" si="13"/>
        <v>0</v>
      </c>
      <c r="K64" s="61">
        <f t="shared" si="13"/>
        <v>0</v>
      </c>
      <c r="L64" s="61">
        <f t="shared" si="13"/>
        <v>0</v>
      </c>
      <c r="M64" s="61">
        <f t="shared" si="13"/>
        <v>4.8463394907407578E-3</v>
      </c>
      <c r="N64" s="61">
        <f t="shared" si="13"/>
        <v>0</v>
      </c>
      <c r="O64" s="61">
        <f t="shared" si="13"/>
        <v>0</v>
      </c>
      <c r="P64" s="61">
        <f t="shared" si="13"/>
        <v>0</v>
      </c>
      <c r="Q64" s="61">
        <f t="shared" si="13"/>
        <v>2.6470679614832324E-3</v>
      </c>
      <c r="R64" s="25">
        <f>A64</f>
        <v>22</v>
      </c>
      <c r="S64" s="62"/>
      <c r="T64" s="62"/>
      <c r="U64" s="62"/>
      <c r="V64" s="62"/>
      <c r="W64" s="62"/>
      <c r="X64" s="62"/>
      <c r="Y64" s="62"/>
      <c r="Z64" s="62"/>
      <c r="AA64" s="62"/>
    </row>
    <row r="65" spans="1:27" ht="12.75" x14ac:dyDescent="0.2">
      <c r="A65" s="23"/>
      <c r="B65" s="7"/>
      <c r="C65" s="165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25"/>
      <c r="S65" s="62"/>
      <c r="T65" s="62"/>
      <c r="U65" s="62"/>
      <c r="V65" s="62"/>
      <c r="W65" s="62"/>
      <c r="X65" s="62"/>
      <c r="Y65" s="62"/>
      <c r="Z65" s="62"/>
      <c r="AA65" s="62"/>
    </row>
    <row r="66" spans="1:27" ht="12.75" x14ac:dyDescent="0.2">
      <c r="A66" s="23">
        <f>A64+1</f>
        <v>23</v>
      </c>
      <c r="B66" s="7" t="s">
        <v>27</v>
      </c>
      <c r="C66" s="160"/>
      <c r="D66" s="61">
        <f t="shared" ref="D66:Q66" si="14">IF(ISERROR((D36-D21)/ABS(D21)),0,(D36-D21)/ABS(D21))</f>
        <v>7.7782261570022203E-3</v>
      </c>
      <c r="E66" s="61">
        <f t="shared" si="14"/>
        <v>0</v>
      </c>
      <c r="F66" s="61">
        <f t="shared" si="14"/>
        <v>0</v>
      </c>
      <c r="G66" s="61">
        <f t="shared" si="14"/>
        <v>0</v>
      </c>
      <c r="H66" s="61">
        <f t="shared" si="14"/>
        <v>0</v>
      </c>
      <c r="I66" s="61">
        <f t="shared" si="14"/>
        <v>0</v>
      </c>
      <c r="J66" s="61">
        <f t="shared" si="14"/>
        <v>0</v>
      </c>
      <c r="K66" s="61">
        <f t="shared" si="14"/>
        <v>0</v>
      </c>
      <c r="L66" s="61">
        <f t="shared" si="14"/>
        <v>0</v>
      </c>
      <c r="M66" s="61">
        <f t="shared" si="14"/>
        <v>6.172240995232889E-3</v>
      </c>
      <c r="N66" s="61">
        <f t="shared" si="14"/>
        <v>0</v>
      </c>
      <c r="O66" s="61">
        <f t="shared" si="14"/>
        <v>0</v>
      </c>
      <c r="P66" s="61">
        <f t="shared" si="14"/>
        <v>0</v>
      </c>
      <c r="Q66" s="61">
        <f t="shared" si="14"/>
        <v>4.0517112219344616E-3</v>
      </c>
      <c r="R66" s="25">
        <f>A66</f>
        <v>23</v>
      </c>
      <c r="S66" s="62"/>
      <c r="T66" s="62"/>
      <c r="U66" s="62"/>
      <c r="V66" s="62"/>
      <c r="W66" s="62"/>
      <c r="X66" s="62"/>
      <c r="Y66" s="62"/>
      <c r="Z66" s="62"/>
      <c r="AA66" s="62"/>
    </row>
    <row r="67" spans="1:27" ht="12.75" x14ac:dyDescent="0.2">
      <c r="A67" s="23"/>
      <c r="B67" s="13"/>
      <c r="C67" s="1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25"/>
      <c r="S67" s="62"/>
      <c r="T67" s="62"/>
      <c r="U67" s="62"/>
      <c r="V67" s="62"/>
      <c r="W67" s="62"/>
      <c r="X67" s="62"/>
      <c r="Y67" s="62"/>
      <c r="Z67" s="62"/>
      <c r="AA67" s="62"/>
    </row>
    <row r="68" spans="1:27" ht="12.75" x14ac:dyDescent="0.2">
      <c r="A68" s="23">
        <f>A66+1</f>
        <v>24</v>
      </c>
      <c r="B68" s="7" t="s">
        <v>28</v>
      </c>
      <c r="C68" s="160"/>
      <c r="D68" s="61">
        <f t="shared" ref="D68:Q68" si="15">IF(ISERROR((D38-D23)/ABS(D23)),0,(D38-D23)/ABS(D23))</f>
        <v>8.3740816720703302E-3</v>
      </c>
      <c r="E68" s="61">
        <f t="shared" si="15"/>
        <v>0</v>
      </c>
      <c r="F68" s="61">
        <f t="shared" si="15"/>
        <v>0</v>
      </c>
      <c r="G68" s="61">
        <f t="shared" si="15"/>
        <v>0</v>
      </c>
      <c r="H68" s="61">
        <f t="shared" si="15"/>
        <v>0</v>
      </c>
      <c r="I68" s="61">
        <f t="shared" si="15"/>
        <v>0</v>
      </c>
      <c r="J68" s="61">
        <f t="shared" si="15"/>
        <v>0</v>
      </c>
      <c r="K68" s="61">
        <f t="shared" si="15"/>
        <v>0</v>
      </c>
      <c r="L68" s="61">
        <f t="shared" si="15"/>
        <v>0</v>
      </c>
      <c r="M68" s="61">
        <f t="shared" si="15"/>
        <v>4.4826522493934843E-3</v>
      </c>
      <c r="N68" s="61">
        <f t="shared" si="15"/>
        <v>0</v>
      </c>
      <c r="O68" s="61">
        <f t="shared" si="15"/>
        <v>0</v>
      </c>
      <c r="P68" s="61">
        <f t="shared" si="15"/>
        <v>0</v>
      </c>
      <c r="Q68" s="61">
        <f t="shared" si="15"/>
        <v>2.6721033557078238E-3</v>
      </c>
      <c r="R68" s="25">
        <f>A68</f>
        <v>24</v>
      </c>
      <c r="S68" s="62"/>
      <c r="T68" s="62"/>
      <c r="U68" s="62"/>
      <c r="V68" s="62"/>
      <c r="W68" s="62"/>
      <c r="X68" s="62"/>
      <c r="Y68" s="62"/>
      <c r="Z68" s="62"/>
      <c r="AA68" s="62"/>
    </row>
    <row r="69" spans="1:27" s="13" customFormat="1" x14ac:dyDescent="0.2">
      <c r="A69" s="30"/>
      <c r="B69" s="32"/>
      <c r="C69" s="157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4"/>
      <c r="S69" s="65"/>
      <c r="T69" s="65"/>
      <c r="U69" s="65"/>
      <c r="V69" s="65"/>
      <c r="W69" s="65"/>
      <c r="X69" s="65"/>
      <c r="Y69" s="65"/>
      <c r="Z69" s="65"/>
      <c r="AA69" s="65"/>
    </row>
    <row r="70" spans="1:27" s="13" customFormat="1" x14ac:dyDescent="0.2">
      <c r="A70" s="35"/>
      <c r="B70" s="36"/>
      <c r="C70" s="158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7"/>
      <c r="S70" s="65"/>
      <c r="T70" s="65"/>
      <c r="U70" s="65"/>
      <c r="V70" s="65"/>
      <c r="W70" s="65"/>
      <c r="X70" s="65"/>
      <c r="Y70" s="65"/>
      <c r="Z70" s="65"/>
      <c r="AA70" s="65"/>
    </row>
    <row r="71" spans="1:27" s="13" customFormat="1" ht="15.75" x14ac:dyDescent="0.25">
      <c r="A71" s="39"/>
      <c r="B71" s="3"/>
      <c r="C71" s="151"/>
      <c r="D71" s="3"/>
      <c r="E71" s="3"/>
      <c r="F71" s="3"/>
      <c r="G71" s="3"/>
      <c r="H71" s="4" t="s">
        <v>31</v>
      </c>
      <c r="I71" s="3"/>
      <c r="J71" s="3"/>
      <c r="K71" s="3"/>
      <c r="L71" s="3"/>
      <c r="M71" s="3"/>
      <c r="N71" s="3"/>
      <c r="O71" s="3"/>
      <c r="P71" s="3"/>
      <c r="Q71" s="3"/>
      <c r="R71" s="40"/>
    </row>
    <row r="72" spans="1:27" s="13" customFormat="1" ht="15.75" x14ac:dyDescent="0.25">
      <c r="A72" s="39"/>
      <c r="B72" s="3"/>
      <c r="C72" s="151"/>
      <c r="D72" s="3"/>
      <c r="E72" s="3"/>
      <c r="F72" s="3"/>
      <c r="G72" s="3"/>
      <c r="H72" s="20" t="str">
        <f>H11</f>
        <v>PRESENT 6/1/2019</v>
      </c>
      <c r="I72" s="3"/>
      <c r="J72" s="3"/>
      <c r="K72" s="3"/>
      <c r="L72" s="3"/>
      <c r="M72" s="3"/>
      <c r="N72" s="3"/>
      <c r="O72" s="3"/>
      <c r="P72" s="3"/>
      <c r="Q72" s="3"/>
      <c r="R72" s="40"/>
    </row>
    <row r="73" spans="1:27" s="13" customFormat="1" x14ac:dyDescent="0.2">
      <c r="A73" s="19"/>
      <c r="C73" s="159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8"/>
      <c r="S73" s="65"/>
      <c r="T73" s="65"/>
      <c r="U73" s="65"/>
      <c r="V73" s="65"/>
      <c r="W73" s="65"/>
      <c r="X73" s="65"/>
      <c r="Y73" s="65"/>
      <c r="Z73" s="65"/>
      <c r="AA73" s="65"/>
    </row>
    <row r="74" spans="1:27" s="13" customFormat="1" ht="12.75" x14ac:dyDescent="0.2">
      <c r="A74" s="23">
        <v>1</v>
      </c>
      <c r="B74" s="7" t="s">
        <v>23</v>
      </c>
      <c r="C74" s="160">
        <f>C13</f>
        <v>6104962512.0000038</v>
      </c>
      <c r="D74" s="24">
        <v>517208364</v>
      </c>
      <c r="E74" s="24">
        <v>302877212</v>
      </c>
      <c r="F74" s="24">
        <v>120501818</v>
      </c>
      <c r="G74" s="24">
        <v>-210920</v>
      </c>
      <c r="H74" s="24">
        <v>4874869</v>
      </c>
      <c r="I74" s="24">
        <v>75213597</v>
      </c>
      <c r="J74" s="24">
        <v>0</v>
      </c>
      <c r="K74" s="24">
        <v>60000000</v>
      </c>
      <c r="L74" s="24">
        <v>0</v>
      </c>
      <c r="M74" s="24">
        <f>SUM(D74:L74)</f>
        <v>1080464940</v>
      </c>
      <c r="N74" s="24">
        <v>24129954</v>
      </c>
      <c r="O74" s="24">
        <v>663348735</v>
      </c>
      <c r="P74" s="24">
        <v>-180164</v>
      </c>
      <c r="Q74" s="24">
        <f>SUM(M74:P74)</f>
        <v>1767763465</v>
      </c>
      <c r="R74" s="25">
        <f>A74</f>
        <v>1</v>
      </c>
      <c r="S74" s="26"/>
      <c r="T74" s="27"/>
      <c r="U74" s="28"/>
    </row>
    <row r="75" spans="1:27" s="13" customFormat="1" x14ac:dyDescent="0.2">
      <c r="A75" s="19"/>
      <c r="C75" s="159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8"/>
      <c r="S75" s="65"/>
      <c r="T75" s="65"/>
      <c r="U75" s="65"/>
      <c r="V75" s="65"/>
      <c r="W75" s="65"/>
      <c r="X75" s="65"/>
      <c r="Y75" s="65"/>
      <c r="Z75" s="65"/>
      <c r="AA75" s="65"/>
    </row>
    <row r="76" spans="1:27" s="13" customFormat="1" ht="12.75" x14ac:dyDescent="0.2">
      <c r="A76" s="23">
        <f>A74+1</f>
        <v>2</v>
      </c>
      <c r="B76" s="7" t="s">
        <v>28</v>
      </c>
      <c r="C76" s="160">
        <f>C23</f>
        <v>18210720262</v>
      </c>
      <c r="D76" s="24">
        <f t="shared" ref="D76:Q76" si="16">SUM(D74,D15:D21)</f>
        <v>1309334973</v>
      </c>
      <c r="E76" s="24">
        <f t="shared" si="16"/>
        <v>670999088</v>
      </c>
      <c r="F76" s="24">
        <f t="shared" si="16"/>
        <v>301930324</v>
      </c>
      <c r="G76" s="24">
        <f t="shared" si="16"/>
        <v>-589977</v>
      </c>
      <c r="H76" s="24">
        <f t="shared" si="16"/>
        <v>12644501</v>
      </c>
      <c r="I76" s="24">
        <f t="shared" si="16"/>
        <v>180115440</v>
      </c>
      <c r="J76" s="24">
        <f t="shared" si="16"/>
        <v>215438</v>
      </c>
      <c r="K76" s="24">
        <f t="shared" si="16"/>
        <v>60000000</v>
      </c>
      <c r="L76" s="24">
        <f t="shared" si="16"/>
        <v>-2798096</v>
      </c>
      <c r="M76" s="24">
        <f t="shared" si="16"/>
        <v>2531851691</v>
      </c>
      <c r="N76" s="24">
        <f t="shared" si="16"/>
        <v>77388316</v>
      </c>
      <c r="O76" s="24">
        <f t="shared" si="16"/>
        <v>1580378867</v>
      </c>
      <c r="P76" s="24">
        <f t="shared" si="16"/>
        <v>-433654</v>
      </c>
      <c r="Q76" s="24">
        <f t="shared" si="16"/>
        <v>4189185220</v>
      </c>
      <c r="R76" s="25">
        <f>A76</f>
        <v>2</v>
      </c>
      <c r="S76" s="26"/>
      <c r="T76" s="27"/>
      <c r="U76" s="28"/>
    </row>
    <row r="77" spans="1:27" s="13" customFormat="1" x14ac:dyDescent="0.2">
      <c r="A77" s="19"/>
      <c r="C77" s="159"/>
      <c r="R77" s="21"/>
    </row>
    <row r="78" spans="1:27" s="13" customFormat="1" ht="15.75" x14ac:dyDescent="0.25">
      <c r="A78" s="39"/>
      <c r="B78" s="3"/>
      <c r="C78" s="151"/>
      <c r="D78" s="3"/>
      <c r="E78" s="3"/>
      <c r="F78" s="3"/>
      <c r="G78" s="3"/>
      <c r="H78" s="20" t="s">
        <v>62</v>
      </c>
      <c r="I78" s="3"/>
      <c r="J78" s="3"/>
      <c r="K78" s="3"/>
      <c r="L78" s="3"/>
      <c r="M78" s="3"/>
      <c r="N78" s="3"/>
      <c r="O78" s="3"/>
      <c r="P78" s="3"/>
      <c r="Q78" s="3"/>
      <c r="R78" s="40"/>
    </row>
    <row r="79" spans="1:27" s="13" customFormat="1" x14ac:dyDescent="0.2">
      <c r="A79" s="41"/>
      <c r="B79" s="1"/>
      <c r="C79" s="166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43"/>
      <c r="S79" s="1"/>
    </row>
    <row r="80" spans="1:27" s="13" customFormat="1" ht="12.75" x14ac:dyDescent="0.2">
      <c r="A80" s="23">
        <f>A76+1</f>
        <v>3</v>
      </c>
      <c r="B80" s="7" t="s">
        <v>23</v>
      </c>
      <c r="C80" s="160">
        <f>C28</f>
        <v>6104962512.0000038</v>
      </c>
      <c r="D80" s="24">
        <v>522078116</v>
      </c>
      <c r="E80" s="24">
        <v>302877212</v>
      </c>
      <c r="F80" s="24">
        <v>120501818</v>
      </c>
      <c r="G80" s="24">
        <v>-210920</v>
      </c>
      <c r="H80" s="24">
        <v>4874869</v>
      </c>
      <c r="I80" s="24">
        <v>75213597</v>
      </c>
      <c r="J80" s="24">
        <v>0</v>
      </c>
      <c r="K80" s="24">
        <v>60000000</v>
      </c>
      <c r="L80" s="24">
        <v>0</v>
      </c>
      <c r="M80" s="24">
        <f>SUM(D80:L80)</f>
        <v>1085334692</v>
      </c>
      <c r="N80" s="24">
        <v>24129954</v>
      </c>
      <c r="O80" s="24">
        <v>663348735</v>
      </c>
      <c r="P80" s="24">
        <v>-180164</v>
      </c>
      <c r="Q80" s="24">
        <f>SUM(M80:P80)</f>
        <v>1772633217</v>
      </c>
      <c r="R80" s="25">
        <f>A80</f>
        <v>3</v>
      </c>
      <c r="S80" s="26"/>
      <c r="T80" s="46"/>
      <c r="U80" s="46"/>
    </row>
    <row r="81" spans="1:27" s="13" customFormat="1" x14ac:dyDescent="0.2">
      <c r="A81" s="19"/>
      <c r="C81" s="159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8"/>
      <c r="S81" s="65"/>
      <c r="T81" s="65"/>
      <c r="U81" s="65"/>
      <c r="V81" s="65"/>
      <c r="W81" s="65"/>
      <c r="X81" s="65"/>
      <c r="Y81" s="65"/>
      <c r="Z81" s="65"/>
      <c r="AA81" s="65"/>
    </row>
    <row r="82" spans="1:27" s="13" customFormat="1" ht="12.75" x14ac:dyDescent="0.2">
      <c r="A82" s="23">
        <f>A80+1</f>
        <v>4</v>
      </c>
      <c r="B82" s="7" t="s">
        <v>28</v>
      </c>
      <c r="C82" s="160">
        <f>C38</f>
        <v>18210720262</v>
      </c>
      <c r="D82" s="24">
        <f t="shared" ref="D82:Q82" si="17">SUM(D80,D30:D36)</f>
        <v>1320299451</v>
      </c>
      <c r="E82" s="24">
        <f t="shared" si="17"/>
        <v>670999088</v>
      </c>
      <c r="F82" s="24">
        <f t="shared" si="17"/>
        <v>301930324</v>
      </c>
      <c r="G82" s="24">
        <f t="shared" si="17"/>
        <v>-589977</v>
      </c>
      <c r="H82" s="24">
        <f t="shared" si="17"/>
        <v>12644501</v>
      </c>
      <c r="I82" s="24">
        <f t="shared" si="17"/>
        <v>180115440</v>
      </c>
      <c r="J82" s="24">
        <f t="shared" si="17"/>
        <v>215438</v>
      </c>
      <c r="K82" s="24">
        <f t="shared" si="17"/>
        <v>60000000</v>
      </c>
      <c r="L82" s="24">
        <f t="shared" si="17"/>
        <v>-2798096</v>
      </c>
      <c r="M82" s="24">
        <f t="shared" si="17"/>
        <v>2542816169</v>
      </c>
      <c r="N82" s="24">
        <f t="shared" si="17"/>
        <v>77388316</v>
      </c>
      <c r="O82" s="24">
        <f t="shared" si="17"/>
        <v>1580378867</v>
      </c>
      <c r="P82" s="24">
        <f t="shared" si="17"/>
        <v>-433654</v>
      </c>
      <c r="Q82" s="24">
        <f t="shared" si="17"/>
        <v>4200149698</v>
      </c>
      <c r="R82" s="25">
        <f>A82</f>
        <v>4</v>
      </c>
      <c r="S82" s="26"/>
      <c r="T82" s="46"/>
      <c r="U82" s="46"/>
    </row>
    <row r="83" spans="1:27" ht="12.75" x14ac:dyDescent="0.2">
      <c r="A83" s="19"/>
      <c r="B83" s="13"/>
      <c r="C83" s="167"/>
      <c r="D83" s="70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71"/>
    </row>
    <row r="84" spans="1:27" ht="15.75" x14ac:dyDescent="0.25">
      <c r="A84" s="39"/>
      <c r="B84" s="3"/>
      <c r="C84" s="151"/>
      <c r="D84" s="3"/>
      <c r="E84" s="3"/>
      <c r="F84" s="3"/>
      <c r="G84" s="3"/>
      <c r="H84" s="20" t="s">
        <v>29</v>
      </c>
      <c r="I84" s="3"/>
      <c r="J84" s="3"/>
      <c r="K84" s="3"/>
      <c r="L84" s="3"/>
      <c r="M84" s="3"/>
      <c r="N84" s="3"/>
      <c r="O84" s="3"/>
      <c r="P84" s="3"/>
      <c r="Q84" s="3"/>
      <c r="R84" s="40"/>
    </row>
    <row r="85" spans="1:27" ht="12.75" x14ac:dyDescent="0.2">
      <c r="A85" s="19"/>
      <c r="B85" s="7"/>
      <c r="C85" s="153"/>
      <c r="D85" s="7"/>
      <c r="E85" s="7"/>
      <c r="F85" s="7"/>
      <c r="G85" s="7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21"/>
    </row>
    <row r="86" spans="1:27" ht="12.75" x14ac:dyDescent="0.2">
      <c r="A86" s="23">
        <f>A82+1</f>
        <v>5</v>
      </c>
      <c r="B86" s="7" t="s">
        <v>23</v>
      </c>
      <c r="C86" s="160"/>
      <c r="D86" s="24">
        <f t="shared" ref="D86:Q86" si="18">ROUND(D80-D74,0)</f>
        <v>4869752</v>
      </c>
      <c r="E86" s="24">
        <f t="shared" si="18"/>
        <v>0</v>
      </c>
      <c r="F86" s="24">
        <f t="shared" si="18"/>
        <v>0</v>
      </c>
      <c r="G86" s="24">
        <f t="shared" si="18"/>
        <v>0</v>
      </c>
      <c r="H86" s="24">
        <f t="shared" si="18"/>
        <v>0</v>
      </c>
      <c r="I86" s="24">
        <f t="shared" si="18"/>
        <v>0</v>
      </c>
      <c r="J86" s="24">
        <f t="shared" si="18"/>
        <v>0</v>
      </c>
      <c r="K86" s="24">
        <f t="shared" si="18"/>
        <v>0</v>
      </c>
      <c r="L86" s="24">
        <f t="shared" si="18"/>
        <v>0</v>
      </c>
      <c r="M86" s="24">
        <f t="shared" si="18"/>
        <v>4869752</v>
      </c>
      <c r="N86" s="24">
        <f t="shared" si="18"/>
        <v>0</v>
      </c>
      <c r="O86" s="24">
        <f t="shared" si="18"/>
        <v>0</v>
      </c>
      <c r="P86" s="24">
        <f t="shared" si="18"/>
        <v>0</v>
      </c>
      <c r="Q86" s="24">
        <f t="shared" si="18"/>
        <v>4869752</v>
      </c>
      <c r="R86" s="25">
        <f>A86</f>
        <v>5</v>
      </c>
    </row>
    <row r="87" spans="1:27" x14ac:dyDescent="0.2">
      <c r="A87" s="19"/>
      <c r="B87" s="13"/>
      <c r="C87" s="159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21"/>
    </row>
    <row r="88" spans="1:27" s="13" customFormat="1" ht="12.75" x14ac:dyDescent="0.2">
      <c r="A88" s="23">
        <f>A86+1</f>
        <v>6</v>
      </c>
      <c r="B88" s="7" t="s">
        <v>28</v>
      </c>
      <c r="C88" s="160"/>
      <c r="D88" s="24">
        <f t="shared" ref="D88:Q88" si="19">ROUND(D82-D76,0)</f>
        <v>10964478</v>
      </c>
      <c r="E88" s="24">
        <f t="shared" si="19"/>
        <v>0</v>
      </c>
      <c r="F88" s="24">
        <f t="shared" si="19"/>
        <v>0</v>
      </c>
      <c r="G88" s="24">
        <f t="shared" si="19"/>
        <v>0</v>
      </c>
      <c r="H88" s="24">
        <f t="shared" si="19"/>
        <v>0</v>
      </c>
      <c r="I88" s="24">
        <f t="shared" si="19"/>
        <v>0</v>
      </c>
      <c r="J88" s="24">
        <f t="shared" si="19"/>
        <v>0</v>
      </c>
      <c r="K88" s="24">
        <f t="shared" si="19"/>
        <v>0</v>
      </c>
      <c r="L88" s="24">
        <f t="shared" si="19"/>
        <v>0</v>
      </c>
      <c r="M88" s="24">
        <f t="shared" si="19"/>
        <v>10964478</v>
      </c>
      <c r="N88" s="24">
        <f t="shared" si="19"/>
        <v>0</v>
      </c>
      <c r="O88" s="24">
        <f t="shared" si="19"/>
        <v>0</v>
      </c>
      <c r="P88" s="24">
        <f t="shared" si="19"/>
        <v>0</v>
      </c>
      <c r="Q88" s="24">
        <f t="shared" si="19"/>
        <v>10964478</v>
      </c>
      <c r="R88" s="25">
        <f>A88</f>
        <v>6</v>
      </c>
    </row>
    <row r="89" spans="1:27" ht="12.75" x14ac:dyDescent="0.2">
      <c r="A89" s="23"/>
      <c r="B89" s="7"/>
      <c r="C89" s="160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5"/>
    </row>
    <row r="90" spans="1:27" ht="15.75" x14ac:dyDescent="0.25">
      <c r="A90" s="39"/>
      <c r="B90" s="3"/>
      <c r="C90" s="151"/>
      <c r="D90" s="3"/>
      <c r="E90" s="3"/>
      <c r="F90" s="3"/>
      <c r="G90" s="3"/>
      <c r="H90" s="20" t="s">
        <v>30</v>
      </c>
      <c r="I90" s="3"/>
      <c r="J90" s="3"/>
      <c r="K90" s="3"/>
      <c r="L90" s="3"/>
      <c r="M90" s="3"/>
      <c r="N90" s="3"/>
      <c r="O90" s="3"/>
      <c r="P90" s="3"/>
      <c r="Q90" s="3"/>
      <c r="R90" s="40"/>
    </row>
    <row r="91" spans="1:27" ht="12.75" x14ac:dyDescent="0.2">
      <c r="A91" s="19"/>
      <c r="B91" s="7"/>
      <c r="C91" s="153"/>
      <c r="D91" s="7"/>
      <c r="E91" s="7"/>
      <c r="F91" s="7"/>
      <c r="G91" s="7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8"/>
      <c r="S91" s="62"/>
      <c r="T91" s="62"/>
      <c r="U91" s="62"/>
      <c r="V91" s="62"/>
      <c r="W91" s="62"/>
      <c r="X91" s="62"/>
      <c r="Y91" s="62"/>
      <c r="Z91" s="62"/>
      <c r="AA91" s="62"/>
    </row>
    <row r="92" spans="1:27" ht="12.75" x14ac:dyDescent="0.2">
      <c r="A92" s="23">
        <f>A88+1</f>
        <v>7</v>
      </c>
      <c r="B92" s="7" t="s">
        <v>23</v>
      </c>
      <c r="C92" s="160"/>
      <c r="D92" s="61">
        <f t="shared" ref="D92:Q92" si="20">IF(ISERROR((D80-D74)/ABS(D74)),0,(D80-D74)/ABS(D74))</f>
        <v>9.4154548513836478E-3</v>
      </c>
      <c r="E92" s="61">
        <f t="shared" si="20"/>
        <v>0</v>
      </c>
      <c r="F92" s="61">
        <f t="shared" si="20"/>
        <v>0</v>
      </c>
      <c r="G92" s="61">
        <f t="shared" si="20"/>
        <v>0</v>
      </c>
      <c r="H92" s="61">
        <f t="shared" si="20"/>
        <v>0</v>
      </c>
      <c r="I92" s="61">
        <f t="shared" si="20"/>
        <v>0</v>
      </c>
      <c r="J92" s="61">
        <f t="shared" si="20"/>
        <v>0</v>
      </c>
      <c r="K92" s="61">
        <f t="shared" si="20"/>
        <v>0</v>
      </c>
      <c r="L92" s="61">
        <f t="shared" si="20"/>
        <v>0</v>
      </c>
      <c r="M92" s="61">
        <f t="shared" si="20"/>
        <v>4.5070893276740655E-3</v>
      </c>
      <c r="N92" s="61">
        <f t="shared" si="20"/>
        <v>0</v>
      </c>
      <c r="O92" s="61">
        <f t="shared" si="20"/>
        <v>0</v>
      </c>
      <c r="P92" s="61">
        <f t="shared" si="20"/>
        <v>0</v>
      </c>
      <c r="Q92" s="61">
        <f t="shared" si="20"/>
        <v>2.7547531648981103E-3</v>
      </c>
      <c r="R92" s="25">
        <f>A92</f>
        <v>7</v>
      </c>
      <c r="S92" s="62"/>
      <c r="T92" s="62"/>
      <c r="U92" s="62"/>
      <c r="V92" s="62"/>
      <c r="W92" s="62"/>
      <c r="X92" s="62"/>
      <c r="Y92" s="62"/>
      <c r="Z92" s="62"/>
      <c r="AA92" s="62"/>
    </row>
    <row r="93" spans="1:27" x14ac:dyDescent="0.2">
      <c r="A93" s="19"/>
      <c r="B93" s="13"/>
      <c r="C93" s="159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21"/>
    </row>
    <row r="94" spans="1:27" ht="12.75" x14ac:dyDescent="0.2">
      <c r="A94" s="23">
        <f>A92+1</f>
        <v>8</v>
      </c>
      <c r="B94" s="7" t="s">
        <v>28</v>
      </c>
      <c r="C94" s="160"/>
      <c r="D94" s="61">
        <f t="shared" ref="D94:Q94" si="21">IF(ISERROR((D82-D76)/ABS(D76)),0,(D82-D76)/ABS(D76))</f>
        <v>8.3740816720703302E-3</v>
      </c>
      <c r="E94" s="61">
        <f t="shared" si="21"/>
        <v>0</v>
      </c>
      <c r="F94" s="61">
        <f t="shared" si="21"/>
        <v>0</v>
      </c>
      <c r="G94" s="61">
        <f t="shared" si="21"/>
        <v>0</v>
      </c>
      <c r="H94" s="61">
        <f t="shared" si="21"/>
        <v>0</v>
      </c>
      <c r="I94" s="61">
        <f t="shared" si="21"/>
        <v>0</v>
      </c>
      <c r="J94" s="61">
        <f t="shared" si="21"/>
        <v>0</v>
      </c>
      <c r="K94" s="61">
        <f t="shared" si="21"/>
        <v>0</v>
      </c>
      <c r="L94" s="61">
        <f t="shared" si="21"/>
        <v>0</v>
      </c>
      <c r="M94" s="61">
        <f t="shared" si="21"/>
        <v>4.3306162201267734E-3</v>
      </c>
      <c r="N94" s="61">
        <f t="shared" si="21"/>
        <v>0</v>
      </c>
      <c r="O94" s="61">
        <f t="shared" si="21"/>
        <v>0</v>
      </c>
      <c r="P94" s="61">
        <f t="shared" si="21"/>
        <v>0</v>
      </c>
      <c r="Q94" s="61">
        <f t="shared" si="21"/>
        <v>2.6173294863290862E-3</v>
      </c>
      <c r="R94" s="25">
        <f>A94</f>
        <v>8</v>
      </c>
      <c r="S94" s="62"/>
      <c r="T94" s="62"/>
      <c r="U94" s="62"/>
      <c r="V94" s="62"/>
      <c r="W94" s="62"/>
      <c r="X94" s="62"/>
      <c r="Y94" s="62"/>
      <c r="Z94" s="62"/>
      <c r="AA94" s="62"/>
    </row>
    <row r="95" spans="1:27" x14ac:dyDescent="0.2">
      <c r="A95" s="30"/>
      <c r="B95" s="32"/>
      <c r="C95" s="157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3"/>
    </row>
    <row r="97" spans="1:1" ht="12.75" x14ac:dyDescent="0.2">
      <c r="A97" s="146" t="s">
        <v>58</v>
      </c>
    </row>
  </sheetData>
  <mergeCells count="1">
    <mergeCell ref="A1:J1"/>
  </mergeCells>
  <printOptions horizontalCentered="1"/>
  <pageMargins left="0.75" right="0.75" top="1" bottom="1" header="0.5" footer="0.5"/>
  <pageSetup scale="42" orientation="landscape" r:id="rId1"/>
  <headerFooter alignWithMargins="0"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18309-4CD8-4D33-A6B5-CB758EE7D7BC}">
  <sheetPr codeName="Sheet55">
    <pageSetUpPr fitToPage="1"/>
  </sheetPr>
  <dimension ref="A1:W95"/>
  <sheetViews>
    <sheetView showGridLines="0" zoomScale="85" zoomScaleNormal="85" workbookViewId="0">
      <pane xSplit="3" ySplit="9" topLeftCell="D10" activePane="bottomRight" state="frozen"/>
      <selection activeCell="O74" sqref="O74"/>
      <selection pane="topRight" activeCell="O74" sqref="O74"/>
      <selection pane="bottomLeft" activeCell="O74" sqref="O74"/>
      <selection pane="bottomRight" activeCell="B11" sqref="B11"/>
    </sheetView>
  </sheetViews>
  <sheetFormatPr defaultColWidth="9.33203125" defaultRowHeight="15" x14ac:dyDescent="0.2"/>
  <cols>
    <col min="1" max="1" width="10.6640625" style="2" customWidth="1"/>
    <col min="2" max="2" width="20.83203125" style="2" customWidth="1"/>
    <col min="3" max="3" width="29.5" style="168" customWidth="1"/>
    <col min="4" max="17" width="15.83203125" style="2" customWidth="1"/>
    <col min="18" max="18" width="6" style="2" customWidth="1"/>
    <col min="19" max="19" width="9.33203125" style="2"/>
    <col min="20" max="20" width="15.83203125" style="2" customWidth="1"/>
    <col min="21" max="21" width="16.33203125" style="73" bestFit="1" customWidth="1"/>
    <col min="22" max="22" width="9.33203125" style="2"/>
    <col min="23" max="23" width="12.5" style="2" bestFit="1" customWidth="1"/>
    <col min="24" max="16384" width="9.33203125" style="2"/>
  </cols>
  <sheetData>
    <row r="1" spans="1:21" s="150" customFormat="1" ht="25.5" customHeight="1" x14ac:dyDescent="0.2">
      <c r="A1" s="169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70"/>
      <c r="N1" s="170"/>
      <c r="O1" s="170"/>
      <c r="P1" s="170"/>
      <c r="Q1" s="170"/>
      <c r="R1" s="170"/>
      <c r="U1" s="171"/>
    </row>
    <row r="2" spans="1:21" ht="15.75" x14ac:dyDescent="0.25">
      <c r="A2" s="74"/>
      <c r="B2" s="75"/>
      <c r="C2" s="172"/>
      <c r="D2" s="75"/>
      <c r="E2" s="75"/>
      <c r="F2" s="75"/>
      <c r="G2" s="75"/>
      <c r="H2" s="4" t="s">
        <v>56</v>
      </c>
      <c r="I2" s="75"/>
      <c r="J2" s="75"/>
      <c r="K2" s="75"/>
      <c r="L2" s="75"/>
      <c r="M2" s="75"/>
      <c r="N2" s="75"/>
      <c r="O2" s="75"/>
      <c r="P2" s="75"/>
      <c r="Q2" s="75"/>
      <c r="R2" s="75"/>
      <c r="S2" s="72"/>
    </row>
    <row r="3" spans="1:21" ht="15.75" x14ac:dyDescent="0.25">
      <c r="A3" s="74"/>
      <c r="B3" s="75"/>
      <c r="C3" s="172"/>
      <c r="D3" s="75"/>
      <c r="E3" s="75"/>
      <c r="F3" s="75"/>
      <c r="G3" s="75"/>
      <c r="H3" s="5" t="s">
        <v>57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2"/>
    </row>
    <row r="4" spans="1:21" ht="15.75" x14ac:dyDescent="0.25">
      <c r="A4" s="74"/>
      <c r="B4" s="75"/>
      <c r="C4" s="172"/>
      <c r="D4" s="75"/>
      <c r="E4" s="75"/>
      <c r="F4" s="75"/>
      <c r="G4" s="75"/>
      <c r="H4" s="4" t="s">
        <v>32</v>
      </c>
      <c r="I4" s="75"/>
      <c r="J4" s="75"/>
      <c r="K4" s="75"/>
      <c r="L4" s="75"/>
      <c r="M4" s="75"/>
      <c r="N4" s="75"/>
      <c r="O4" s="75"/>
      <c r="P4" s="75"/>
      <c r="Q4" s="75"/>
      <c r="R4" s="75"/>
      <c r="S4" s="72"/>
    </row>
    <row r="5" spans="1:21" ht="15.75" x14ac:dyDescent="0.25">
      <c r="A5" s="3"/>
      <c r="B5" s="3"/>
      <c r="C5" s="151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72"/>
    </row>
    <row r="6" spans="1:21" ht="12.75" customHeight="1" x14ac:dyDescent="0.2">
      <c r="A6" s="7"/>
      <c r="B6" s="7"/>
      <c r="C6" s="11" t="s">
        <v>2</v>
      </c>
      <c r="D6" s="9" t="s">
        <v>3</v>
      </c>
      <c r="E6" s="9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11</v>
      </c>
      <c r="M6" s="8" t="s">
        <v>12</v>
      </c>
      <c r="N6" s="8" t="s">
        <v>13</v>
      </c>
      <c r="O6" s="8" t="s">
        <v>14</v>
      </c>
      <c r="P6" s="8" t="s">
        <v>15</v>
      </c>
      <c r="Q6" s="8" t="s">
        <v>16</v>
      </c>
      <c r="R6" s="8"/>
      <c r="S6" s="12"/>
      <c r="T6" s="76"/>
    </row>
    <row r="7" spans="1:21" ht="12.75" customHeight="1" x14ac:dyDescent="0.2">
      <c r="A7" s="8" t="s">
        <v>17</v>
      </c>
      <c r="B7" s="7"/>
      <c r="C7" s="11" t="s">
        <v>18</v>
      </c>
      <c r="D7" s="8" t="s">
        <v>33</v>
      </c>
      <c r="E7" s="8" t="s">
        <v>33</v>
      </c>
      <c r="F7" s="8" t="s">
        <v>33</v>
      </c>
      <c r="G7" s="8" t="s">
        <v>33</v>
      </c>
      <c r="H7" s="8" t="s">
        <v>33</v>
      </c>
      <c r="I7" s="8" t="s">
        <v>33</v>
      </c>
      <c r="J7" s="8" t="s">
        <v>33</v>
      </c>
      <c r="K7" s="8" t="s">
        <v>33</v>
      </c>
      <c r="L7" s="8" t="s">
        <v>33</v>
      </c>
      <c r="M7" s="8" t="s">
        <v>33</v>
      </c>
      <c r="N7" s="8" t="s">
        <v>33</v>
      </c>
      <c r="O7" s="8" t="s">
        <v>33</v>
      </c>
      <c r="P7" s="8" t="s">
        <v>19</v>
      </c>
      <c r="Q7" s="8" t="s">
        <v>33</v>
      </c>
      <c r="R7" s="8" t="s">
        <v>17</v>
      </c>
    </row>
    <row r="8" spans="1:21" x14ac:dyDescent="0.2">
      <c r="A8" s="8" t="s">
        <v>20</v>
      </c>
      <c r="B8" s="7"/>
      <c r="C8" s="11" t="s">
        <v>21</v>
      </c>
      <c r="D8" s="8" t="s">
        <v>34</v>
      </c>
      <c r="E8" s="8" t="s">
        <v>34</v>
      </c>
      <c r="F8" s="8" t="s">
        <v>34</v>
      </c>
      <c r="G8" s="8" t="s">
        <v>34</v>
      </c>
      <c r="H8" s="8" t="s">
        <v>34</v>
      </c>
      <c r="I8" s="8" t="s">
        <v>34</v>
      </c>
      <c r="J8" s="8" t="s">
        <v>34</v>
      </c>
      <c r="K8" s="8" t="s">
        <v>34</v>
      </c>
      <c r="L8" s="8" t="s">
        <v>34</v>
      </c>
      <c r="M8" s="8" t="s">
        <v>34</v>
      </c>
      <c r="N8" s="8" t="s">
        <v>34</v>
      </c>
      <c r="O8" s="8" t="s">
        <v>34</v>
      </c>
      <c r="P8" s="8" t="s">
        <v>34</v>
      </c>
      <c r="Q8" s="8" t="s">
        <v>34</v>
      </c>
      <c r="R8" s="8" t="s">
        <v>20</v>
      </c>
    </row>
    <row r="9" spans="1:21" x14ac:dyDescent="0.2">
      <c r="A9" s="13"/>
      <c r="B9" s="7"/>
      <c r="C9" s="153"/>
      <c r="D9" s="7"/>
      <c r="E9" s="7"/>
      <c r="F9" s="7"/>
      <c r="G9" s="7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21" x14ac:dyDescent="0.2">
      <c r="A10" s="35"/>
      <c r="B10" s="16"/>
      <c r="C10" s="173"/>
      <c r="D10" s="16"/>
      <c r="E10" s="16"/>
      <c r="F10" s="16"/>
      <c r="G10" s="1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77"/>
    </row>
    <row r="11" spans="1:21" ht="15.75" x14ac:dyDescent="0.25">
      <c r="A11" s="19"/>
      <c r="B11" s="7"/>
      <c r="C11" s="153"/>
      <c r="D11" s="7"/>
      <c r="E11" s="7"/>
      <c r="F11" s="7"/>
      <c r="G11" s="7"/>
      <c r="H11" s="20" t="s">
        <v>61</v>
      </c>
      <c r="I11" s="13"/>
      <c r="J11" s="13"/>
      <c r="K11" s="13"/>
      <c r="L11" s="13"/>
      <c r="M11" s="13"/>
      <c r="N11" s="13"/>
      <c r="O11" s="13"/>
      <c r="P11" s="13"/>
      <c r="Q11" s="13"/>
      <c r="R11" s="21"/>
    </row>
    <row r="12" spans="1:21" x14ac:dyDescent="0.2">
      <c r="A12" s="19"/>
      <c r="B12" s="7"/>
      <c r="C12" s="153"/>
      <c r="D12" s="7"/>
      <c r="E12" s="7"/>
      <c r="F12" s="7"/>
      <c r="G12" s="7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21"/>
    </row>
    <row r="13" spans="1:21" ht="12.75" customHeight="1" x14ac:dyDescent="0.2">
      <c r="A13" s="23">
        <v>1</v>
      </c>
      <c r="B13" s="7" t="s">
        <v>23</v>
      </c>
      <c r="C13" s="160">
        <v>6104962512.0000038</v>
      </c>
      <c r="D13" s="78">
        <f>ROUND('Class Avg Rev Adj'!D13/$C13*100,3)</f>
        <v>8.4719999999999995</v>
      </c>
      <c r="E13" s="78">
        <f>ROUND('Class Avg Rev Adj'!E13/$C13*100,3)</f>
        <v>4.9610000000000003</v>
      </c>
      <c r="F13" s="78">
        <v>1.766</v>
      </c>
      <c r="G13" s="78">
        <v>-3.0000000000000001E-3</v>
      </c>
      <c r="H13" s="78">
        <v>7.0999999999999994E-2</v>
      </c>
      <c r="I13" s="78">
        <f>ROUND('Class Avg Rev Adj'!I13/$C13*100,3)</f>
        <v>1.232</v>
      </c>
      <c r="J13" s="78">
        <f>ROUND('Class Avg Rev Adj'!J13/$C13*100,3)</f>
        <v>0</v>
      </c>
      <c r="K13" s="78">
        <f>ROUND('Class Avg Rev Adj'!K13/$C13*100,3)</f>
        <v>0.98299999999999998</v>
      </c>
      <c r="L13" s="78">
        <f>ROUND('Class Avg Rev Adj'!L13/$C13*100,3)</f>
        <v>-1.407</v>
      </c>
      <c r="M13" s="78">
        <f>ROUND(SUM(D13:L13),3)</f>
        <v>16.074999999999999</v>
      </c>
      <c r="N13" s="78">
        <v>0.35399999999999998</v>
      </c>
      <c r="O13" s="78">
        <v>10.942</v>
      </c>
      <c r="P13" s="78">
        <v>-3.0000000000000001E-3</v>
      </c>
      <c r="Q13" s="78">
        <f>ROUND(SUM(M13:P13),3)</f>
        <v>27.367999999999999</v>
      </c>
      <c r="R13" s="25">
        <f>A13</f>
        <v>1</v>
      </c>
      <c r="S13" s="79"/>
      <c r="T13" s="51"/>
      <c r="U13" s="80"/>
    </row>
    <row r="14" spans="1:21" ht="12.75" customHeight="1" x14ac:dyDescent="0.2">
      <c r="A14" s="23"/>
      <c r="B14" s="7"/>
      <c r="C14" s="160"/>
      <c r="D14" s="78"/>
      <c r="E14" s="78"/>
      <c r="F14" s="78"/>
      <c r="G14" s="78"/>
      <c r="H14" s="78"/>
      <c r="I14" s="78"/>
      <c r="J14" s="78"/>
      <c r="K14" s="78"/>
      <c r="L14" s="78"/>
      <c r="M14" s="24"/>
      <c r="N14" s="78"/>
      <c r="O14" s="78"/>
      <c r="P14" s="78"/>
      <c r="Q14" s="24"/>
      <c r="R14" s="25"/>
      <c r="T14" s="49"/>
    </row>
    <row r="15" spans="1:21" ht="12.75" customHeight="1" x14ac:dyDescent="0.2">
      <c r="A15" s="23">
        <f>A13+1</f>
        <v>2</v>
      </c>
      <c r="B15" s="7" t="s">
        <v>24</v>
      </c>
      <c r="C15" s="160">
        <v>2262446604</v>
      </c>
      <c r="D15" s="78">
        <f>ROUND('Class Avg Rev Adj'!D15/$C15*100,3)</f>
        <v>9.8079999999999998</v>
      </c>
      <c r="E15" s="78">
        <f>ROUND('Class Avg Rev Adj'!E15/$C15*100,3)</f>
        <v>2.7719999999999998</v>
      </c>
      <c r="F15" s="78">
        <v>1.5669999999999999</v>
      </c>
      <c r="G15" s="78">
        <v>-3.0000000000000001E-3</v>
      </c>
      <c r="H15" s="78">
        <v>7.0000000000000007E-2</v>
      </c>
      <c r="I15" s="78">
        <f>ROUND('Class Avg Rev Adj'!I15/$C15*100,3)</f>
        <v>0.86199999999999999</v>
      </c>
      <c r="J15" s="78">
        <f>ROUND('Class Avg Rev Adj'!J15/$C15*100,3)</f>
        <v>1E-3</v>
      </c>
      <c r="K15" s="78">
        <f>ROUND('Class Avg Rev Adj'!K15/$C15*100,3)</f>
        <v>0</v>
      </c>
      <c r="L15" s="78">
        <f>ROUND('Class Avg Rev Adj'!L15/$C15*100,3)</f>
        <v>-0.11600000000000001</v>
      </c>
      <c r="M15" s="78">
        <f>ROUND(SUM(D15:L15),3)</f>
        <v>14.961</v>
      </c>
      <c r="N15" s="78">
        <v>0.49099999999999999</v>
      </c>
      <c r="O15" s="78">
        <v>9.8559999999999999</v>
      </c>
      <c r="P15" s="78">
        <v>-3.0000000000000001E-3</v>
      </c>
      <c r="Q15" s="78">
        <f>ROUND(SUM(M15:P15),3)</f>
        <v>25.305</v>
      </c>
      <c r="R15" s="25">
        <f>A15</f>
        <v>2</v>
      </c>
      <c r="S15" s="79"/>
      <c r="T15" s="51"/>
      <c r="U15" s="80"/>
    </row>
    <row r="16" spans="1:21" ht="12.75" customHeight="1" x14ac:dyDescent="0.2">
      <c r="A16" s="23"/>
      <c r="B16" s="7"/>
      <c r="C16" s="160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5"/>
      <c r="T16" s="49"/>
      <c r="U16" s="80"/>
    </row>
    <row r="17" spans="1:23" ht="12.75" customHeight="1" x14ac:dyDescent="0.2">
      <c r="A17" s="23">
        <f>A15+1</f>
        <v>3</v>
      </c>
      <c r="B17" s="29" t="s">
        <v>25</v>
      </c>
      <c r="C17" s="160">
        <v>9440664865.9999943</v>
      </c>
      <c r="D17" s="78">
        <f>ROUND('Class Avg Rev Adj'!D17/$C17*100,3)</f>
        <v>5.7430000000000003</v>
      </c>
      <c r="E17" s="78">
        <f>ROUND('Class Avg Rev Adj'!E17/$C17*100,3)</f>
        <v>3.169</v>
      </c>
      <c r="F17" s="78">
        <v>1.472</v>
      </c>
      <c r="G17" s="78">
        <v>-3.0000000000000001E-3</v>
      </c>
      <c r="H17" s="78">
        <v>6.3E-2</v>
      </c>
      <c r="I17" s="78">
        <f>ROUND('Class Avg Rev Adj'!I17/$C17*100,3)</f>
        <v>0.88</v>
      </c>
      <c r="J17" s="78">
        <f>ROUND('Class Avg Rev Adj'!J17/$C17*100,3)</f>
        <v>2E-3</v>
      </c>
      <c r="K17" s="78">
        <f>ROUND('Class Avg Rev Adj'!K17/$C17*100,3)</f>
        <v>0</v>
      </c>
      <c r="L17" s="78">
        <f>ROUND('Class Avg Rev Adj'!L17/$C17*100,3)</f>
        <v>-2E-3</v>
      </c>
      <c r="M17" s="78">
        <f>ROUND(SUM(D17:L17),3)</f>
        <v>11.324</v>
      </c>
      <c r="N17" s="78">
        <v>0.42</v>
      </c>
      <c r="O17" s="78">
        <v>11.304</v>
      </c>
      <c r="P17" s="78">
        <v>-3.0000000000000001E-3</v>
      </c>
      <c r="Q17" s="78">
        <f>ROUND(SUM(M17:P17),3)</f>
        <v>23.045000000000002</v>
      </c>
      <c r="R17" s="25">
        <f>A17</f>
        <v>3</v>
      </c>
      <c r="S17" s="79"/>
      <c r="T17" s="51"/>
      <c r="U17" s="80"/>
    </row>
    <row r="18" spans="1:23" ht="12.75" customHeight="1" x14ac:dyDescent="0.2">
      <c r="A18" s="23"/>
      <c r="B18" s="7"/>
      <c r="C18" s="160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5"/>
      <c r="T18" s="49"/>
    </row>
    <row r="19" spans="1:23" ht="12.75" customHeight="1" x14ac:dyDescent="0.2">
      <c r="A19" s="23">
        <f>A17+1</f>
        <v>4</v>
      </c>
      <c r="B19" s="7" t="s">
        <v>26</v>
      </c>
      <c r="C19" s="160">
        <v>322659225</v>
      </c>
      <c r="D19" s="78">
        <f>ROUND('Class Avg Rev Adj'!D19/$C19*100,3)</f>
        <v>5.8380000000000001</v>
      </c>
      <c r="E19" s="78">
        <f>ROUND('Class Avg Rev Adj'!E19/$C19*100,3)</f>
        <v>1.4670000000000001</v>
      </c>
      <c r="F19" s="78">
        <v>1.4450000000000001</v>
      </c>
      <c r="G19" s="78">
        <v>-3.0000000000000001E-3</v>
      </c>
      <c r="H19" s="78">
        <v>0.04</v>
      </c>
      <c r="I19" s="78">
        <f>ROUND('Class Avg Rev Adj'!I19/$C19*100,3)</f>
        <v>0.503</v>
      </c>
      <c r="J19" s="78">
        <f>ROUND('Class Avg Rev Adj'!J19/$C19*100,3)</f>
        <v>1E-3</v>
      </c>
      <c r="K19" s="78">
        <f>ROUND('Class Avg Rev Adj'!K19/$C19*100,3)</f>
        <v>0</v>
      </c>
      <c r="L19" s="78">
        <f>ROUND('Class Avg Rev Adj'!L19/$C19*100,3)</f>
        <v>-0.01</v>
      </c>
      <c r="M19" s="78">
        <f>ROUND(SUM(D19:L19),3)</f>
        <v>9.2810000000000006</v>
      </c>
      <c r="N19" s="78">
        <v>0.45200000000000001</v>
      </c>
      <c r="O19" s="78">
        <v>7.8949999999999996</v>
      </c>
      <c r="P19" s="78">
        <v>-3.0000000000000001E-3</v>
      </c>
      <c r="Q19" s="78">
        <f>ROUND(SUM(M19:P19),3)</f>
        <v>17.625</v>
      </c>
      <c r="R19" s="25">
        <f>A19</f>
        <v>4</v>
      </c>
      <c r="S19" s="79"/>
      <c r="T19" s="51"/>
      <c r="U19" s="80"/>
    </row>
    <row r="20" spans="1:23" ht="12.75" customHeight="1" x14ac:dyDescent="0.2">
      <c r="A20" s="23"/>
      <c r="B20" s="7"/>
      <c r="C20" s="160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/>
      <c r="T20" s="49"/>
    </row>
    <row r="21" spans="1:23" ht="12.75" customHeight="1" x14ac:dyDescent="0.2">
      <c r="A21" s="23">
        <f>A19+1</f>
        <v>5</v>
      </c>
      <c r="B21" s="7" t="s">
        <v>27</v>
      </c>
      <c r="C21" s="160">
        <v>79987055</v>
      </c>
      <c r="D21" s="78">
        <f>ROUND('Class Avg Rev Adj'!D21/$C21*100,3)</f>
        <v>11.561999999999999</v>
      </c>
      <c r="E21" s="78">
        <f>ROUND('Class Avg Rev Adj'!E21/$C21*100,3)</f>
        <v>1.867</v>
      </c>
      <c r="F21" s="78">
        <v>0.31</v>
      </c>
      <c r="G21" s="78">
        <v>-3.0000000000000001E-3</v>
      </c>
      <c r="H21" s="78">
        <v>5.0000000000000001E-3</v>
      </c>
      <c r="I21" s="78">
        <f>ROUND('Class Avg Rev Adj'!I21/$C21*100,3)</f>
        <v>0.82899999999999996</v>
      </c>
      <c r="J21" s="78">
        <f>ROUND('Class Avg Rev Adj'!J21/$C21*100,3)</f>
        <v>1E-3</v>
      </c>
      <c r="K21" s="78">
        <f>ROUND('Class Avg Rev Adj'!K21/$C21*100,3)</f>
        <v>0</v>
      </c>
      <c r="L21" s="78">
        <f>ROUND('Class Avg Rev Adj'!L21/$C21*100,3)</f>
        <v>0</v>
      </c>
      <c r="M21" s="78">
        <f>ROUND(SUM(D21:L21),3)</f>
        <v>14.571</v>
      </c>
      <c r="N21" s="78">
        <v>0.501</v>
      </c>
      <c r="O21" s="78">
        <v>7.17</v>
      </c>
      <c r="P21" s="78">
        <v>-3.0000000000000001E-3</v>
      </c>
      <c r="Q21" s="78">
        <f>ROUND(SUM(M21:P21),3)</f>
        <v>22.239000000000001</v>
      </c>
      <c r="R21" s="25">
        <f>A21</f>
        <v>5</v>
      </c>
      <c r="S21" s="79"/>
      <c r="T21" s="51"/>
      <c r="U21" s="80"/>
    </row>
    <row r="22" spans="1:23" ht="12.75" customHeight="1" x14ac:dyDescent="0.2">
      <c r="A22" s="23"/>
      <c r="B22" s="13"/>
      <c r="C22" s="161"/>
      <c r="D22" s="55"/>
      <c r="E22" s="55"/>
      <c r="F22" s="55"/>
      <c r="G22" s="55"/>
      <c r="H22" s="55"/>
      <c r="I22" s="55"/>
      <c r="J22" s="55"/>
      <c r="K22" s="55"/>
      <c r="L22" s="55"/>
      <c r="M22" s="24"/>
      <c r="N22" s="55"/>
      <c r="O22" s="55"/>
      <c r="P22" s="55"/>
      <c r="Q22" s="24"/>
      <c r="R22" s="25"/>
      <c r="T22" s="49"/>
    </row>
    <row r="23" spans="1:23" ht="12.75" customHeight="1" x14ac:dyDescent="0.2">
      <c r="A23" s="23">
        <f>A21+1</f>
        <v>6</v>
      </c>
      <c r="B23" s="7" t="s">
        <v>28</v>
      </c>
      <c r="C23" s="160">
        <f>SUM(C13:C21)</f>
        <v>18210720262</v>
      </c>
      <c r="D23" s="78">
        <f>ROUND('Class Avg Rev Adj'!D23/$C23*100,3)</f>
        <v>7.19</v>
      </c>
      <c r="E23" s="78">
        <f>ROUND('Class Avg Rev Adj'!E23/$C23*100,3)</f>
        <v>3.6850000000000001</v>
      </c>
      <c r="F23" s="78">
        <v>1.583</v>
      </c>
      <c r="G23" s="78">
        <v>-3.0000000000000001E-3</v>
      </c>
      <c r="H23" s="78">
        <v>6.6000000000000003E-2</v>
      </c>
      <c r="I23" s="78">
        <f>ROUND('Class Avg Rev Adj'!I23/$C23*100,3)</f>
        <v>0.98899999999999999</v>
      </c>
      <c r="J23" s="78">
        <f>ROUND('Class Avg Rev Adj'!J23/$C23*100,3)</f>
        <v>1E-3</v>
      </c>
      <c r="K23" s="78">
        <f>ROUND('Class Avg Rev Adj'!K23/$C23*100,3)</f>
        <v>0.32900000000000001</v>
      </c>
      <c r="L23" s="78">
        <f>ROUND('Class Avg Rev Adj'!L23/$C23*100,3)</f>
        <v>-0.48699999999999999</v>
      </c>
      <c r="M23" s="78">
        <f>ROUND(SUM(D23:L23),3)</f>
        <v>13.353</v>
      </c>
      <c r="N23" s="78">
        <v>0.40600000000000003</v>
      </c>
      <c r="O23" s="78">
        <v>10.84</v>
      </c>
      <c r="P23" s="78">
        <v>-3.0000000000000001E-3</v>
      </c>
      <c r="Q23" s="78">
        <f>ROUND(SUM(M23:P23),3)</f>
        <v>24.596</v>
      </c>
      <c r="R23" s="25">
        <f>A23</f>
        <v>6</v>
      </c>
      <c r="S23" s="79"/>
      <c r="T23" s="51"/>
      <c r="U23" s="80"/>
    </row>
    <row r="24" spans="1:23" x14ac:dyDescent="0.2">
      <c r="A24" s="30"/>
      <c r="B24" s="81"/>
      <c r="C24" s="174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2"/>
      <c r="S24" s="72"/>
    </row>
    <row r="25" spans="1:23" x14ac:dyDescent="0.2">
      <c r="A25" s="35"/>
      <c r="B25" s="83"/>
      <c r="C25" s="16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4"/>
      <c r="S25" s="72"/>
    </row>
    <row r="26" spans="1:23" ht="15.75" x14ac:dyDescent="0.25">
      <c r="A26" s="39"/>
      <c r="B26" s="3"/>
      <c r="C26" s="151"/>
      <c r="D26" s="3"/>
      <c r="E26" s="3"/>
      <c r="F26" s="3"/>
      <c r="G26" s="3"/>
      <c r="H26" s="20" t="s">
        <v>62</v>
      </c>
      <c r="I26" s="3"/>
      <c r="J26" s="3"/>
      <c r="K26" s="3"/>
      <c r="L26" s="3"/>
      <c r="M26" s="3"/>
      <c r="N26" s="3"/>
      <c r="O26" s="3"/>
      <c r="P26" s="3"/>
      <c r="Q26" s="3"/>
      <c r="R26" s="40"/>
    </row>
    <row r="27" spans="1:23" ht="15.75" x14ac:dyDescent="0.25">
      <c r="A27" s="41"/>
      <c r="B27" s="13"/>
      <c r="C27" s="159"/>
      <c r="D27" s="54"/>
      <c r="E27" s="1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85"/>
      <c r="S27" s="86"/>
      <c r="T27" s="86"/>
      <c r="U27" s="74"/>
    </row>
    <row r="28" spans="1:23" ht="12.75" customHeight="1" x14ac:dyDescent="0.2">
      <c r="A28" s="23">
        <f>A23+1</f>
        <v>7</v>
      </c>
      <c r="B28" s="7" t="s">
        <v>23</v>
      </c>
      <c r="C28" s="160">
        <v>6104962512.0000038</v>
      </c>
      <c r="D28" s="78">
        <f>ROUND('Class Avg Rev Adj'!D28/$C28*100,3)</f>
        <v>8.5519999999999996</v>
      </c>
      <c r="E28" s="78">
        <f>ROUND('Class Avg Rev Adj'!E28/$C28*100,3)</f>
        <v>4.9610000000000003</v>
      </c>
      <c r="F28" s="78">
        <v>1.766</v>
      </c>
      <c r="G28" s="78">
        <v>-3.0000000000000001E-3</v>
      </c>
      <c r="H28" s="78">
        <v>7.0999999999999994E-2</v>
      </c>
      <c r="I28" s="78">
        <f>ROUND('Class Avg Rev Adj'!I28/$C28*100,3)</f>
        <v>1.232</v>
      </c>
      <c r="J28" s="78">
        <f>ROUND('Class Avg Rev Adj'!J28/$C28*100,3)</f>
        <v>0</v>
      </c>
      <c r="K28" s="78">
        <f>ROUND('Class Avg Rev Adj'!K28/$C28*100,3)</f>
        <v>0.98299999999999998</v>
      </c>
      <c r="L28" s="78">
        <f>ROUND('Class Avg Rev Adj'!L28/$C28*100,3)</f>
        <v>-1.407</v>
      </c>
      <c r="M28" s="78">
        <f>ROUND(SUM(D28:L28),3)</f>
        <v>16.155000000000001</v>
      </c>
      <c r="N28" s="78">
        <v>0.35399999999999998</v>
      </c>
      <c r="O28" s="78">
        <v>10.942</v>
      </c>
      <c r="P28" s="78">
        <v>-3.0000000000000001E-3</v>
      </c>
      <c r="Q28" s="78">
        <f>ROUND(SUM(M28:P28),3)</f>
        <v>27.448</v>
      </c>
      <c r="R28" s="25">
        <f>A28</f>
        <v>7</v>
      </c>
      <c r="S28" s="87"/>
      <c r="T28" s="78"/>
      <c r="U28" s="88"/>
    </row>
    <row r="29" spans="1:23" ht="12.75" customHeight="1" x14ac:dyDescent="0.2">
      <c r="A29" s="23"/>
      <c r="B29" s="7"/>
      <c r="C29" s="160"/>
      <c r="D29" s="78"/>
      <c r="E29" s="78"/>
      <c r="F29" s="78"/>
      <c r="G29" s="78"/>
      <c r="H29" s="78"/>
      <c r="I29" s="78"/>
      <c r="J29" s="78"/>
      <c r="K29" s="78"/>
      <c r="L29" s="78"/>
      <c r="M29" s="24"/>
      <c r="N29" s="78"/>
      <c r="O29" s="78"/>
      <c r="P29" s="78"/>
      <c r="Q29" s="78"/>
      <c r="R29" s="25"/>
      <c r="S29" s="89"/>
      <c r="T29" s="78"/>
    </row>
    <row r="30" spans="1:23" ht="12.75" customHeight="1" x14ac:dyDescent="0.2">
      <c r="A30" s="23">
        <f>A28+1</f>
        <v>8</v>
      </c>
      <c r="B30" s="7" t="s">
        <v>24</v>
      </c>
      <c r="C30" s="160">
        <v>2262446604</v>
      </c>
      <c r="D30" s="78">
        <f>ROUND('Class Avg Rev Adj'!D30/$C30*100,3)</f>
        <v>9.8840000000000003</v>
      </c>
      <c r="E30" s="78">
        <f>ROUND('Class Avg Rev Adj'!E30/$C30*100,3)</f>
        <v>2.7719999999999998</v>
      </c>
      <c r="F30" s="78">
        <v>1.5669999999999999</v>
      </c>
      <c r="G30" s="78">
        <v>-3.0000000000000001E-3</v>
      </c>
      <c r="H30" s="78">
        <v>7.0000000000000007E-2</v>
      </c>
      <c r="I30" s="78">
        <f>ROUND('Class Avg Rev Adj'!I30/$C30*100,3)</f>
        <v>0.86199999999999999</v>
      </c>
      <c r="J30" s="78">
        <f>ROUND('Class Avg Rev Adj'!J30/$C30*100,3)</f>
        <v>1E-3</v>
      </c>
      <c r="K30" s="78">
        <f>ROUND('Class Avg Rev Adj'!K30/$C30*100,3)</f>
        <v>0</v>
      </c>
      <c r="L30" s="78">
        <f>ROUND('Class Avg Rev Adj'!L30/$C30*100,3)</f>
        <v>-0.11600000000000001</v>
      </c>
      <c r="M30" s="78">
        <f>ROUND(SUM(D30:L30),3)</f>
        <v>15.037000000000001</v>
      </c>
      <c r="N30" s="78">
        <v>0.49099999999999999</v>
      </c>
      <c r="O30" s="78">
        <v>9.8559999999999999</v>
      </c>
      <c r="P30" s="78">
        <v>-3.0000000000000001E-3</v>
      </c>
      <c r="Q30" s="78">
        <f>ROUND(SUM(M30:P30),3)</f>
        <v>25.381</v>
      </c>
      <c r="R30" s="25">
        <f>A30</f>
        <v>8</v>
      </c>
      <c r="S30" s="87"/>
      <c r="T30" s="78"/>
      <c r="U30" s="88"/>
      <c r="W30" s="90"/>
    </row>
    <row r="31" spans="1:23" ht="12.75" customHeight="1" x14ac:dyDescent="0.2">
      <c r="A31" s="23"/>
      <c r="B31" s="7"/>
      <c r="C31" s="160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78"/>
      <c r="R31" s="25"/>
      <c r="S31" s="89"/>
      <c r="T31" s="78"/>
      <c r="W31" s="91"/>
    </row>
    <row r="32" spans="1:23" ht="12.75" customHeight="1" x14ac:dyDescent="0.2">
      <c r="A32" s="23">
        <f>A30+1</f>
        <v>9</v>
      </c>
      <c r="B32" s="29" t="s">
        <v>25</v>
      </c>
      <c r="C32" s="160">
        <v>9440664865.9999943</v>
      </c>
      <c r="D32" s="78">
        <f>ROUND('Class Avg Rev Adj'!D32/$C32*100,3)</f>
        <v>5.7869999999999999</v>
      </c>
      <c r="E32" s="78">
        <f>ROUND('Class Avg Rev Adj'!E32/$C32*100,3)</f>
        <v>3.169</v>
      </c>
      <c r="F32" s="78">
        <v>1.472</v>
      </c>
      <c r="G32" s="78">
        <v>-3.0000000000000001E-3</v>
      </c>
      <c r="H32" s="78">
        <v>6.3E-2</v>
      </c>
      <c r="I32" s="78">
        <f>ROUND('Class Avg Rev Adj'!I32/$C32*100,3)</f>
        <v>0.88</v>
      </c>
      <c r="J32" s="78">
        <f>ROUND('Class Avg Rev Adj'!J32/$C32*100,3)</f>
        <v>2E-3</v>
      </c>
      <c r="K32" s="78">
        <f>ROUND('Class Avg Rev Adj'!K32/$C32*100,3)</f>
        <v>0</v>
      </c>
      <c r="L32" s="78">
        <f>ROUND('Class Avg Rev Adj'!L32/$C32*100,3)</f>
        <v>-2E-3</v>
      </c>
      <c r="M32" s="78">
        <f>ROUND(SUM(D32:L32),3)</f>
        <v>11.368</v>
      </c>
      <c r="N32" s="78">
        <v>0.42</v>
      </c>
      <c r="O32" s="78">
        <v>11.304</v>
      </c>
      <c r="P32" s="78">
        <v>-3.0000000000000001E-3</v>
      </c>
      <c r="Q32" s="78">
        <f>ROUND(SUM(M32:P32),3)</f>
        <v>23.088999999999999</v>
      </c>
      <c r="R32" s="25">
        <f>A32</f>
        <v>9</v>
      </c>
      <c r="S32" s="87"/>
      <c r="T32" s="78"/>
      <c r="U32" s="88"/>
      <c r="W32" s="90"/>
    </row>
    <row r="33" spans="1:21" ht="12.75" customHeight="1" x14ac:dyDescent="0.2">
      <c r="A33" s="23"/>
      <c r="B33" s="7"/>
      <c r="C33" s="160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78"/>
      <c r="R33" s="25"/>
      <c r="S33" s="89"/>
      <c r="T33" s="78"/>
    </row>
    <row r="34" spans="1:21" ht="12.75" customHeight="1" x14ac:dyDescent="0.2">
      <c r="A34" s="23">
        <f>A32+1</f>
        <v>10</v>
      </c>
      <c r="B34" s="7" t="s">
        <v>26</v>
      </c>
      <c r="C34" s="160">
        <v>322659225</v>
      </c>
      <c r="D34" s="78">
        <f>ROUND('Class Avg Rev Adj'!D34/$C34*100,3)</f>
        <v>5.883</v>
      </c>
      <c r="E34" s="78">
        <f>ROUND('Class Avg Rev Adj'!E34/$C34*100,3)</f>
        <v>1.4670000000000001</v>
      </c>
      <c r="F34" s="78">
        <v>1.4450000000000001</v>
      </c>
      <c r="G34" s="78">
        <v>-3.0000000000000001E-3</v>
      </c>
      <c r="H34" s="78">
        <v>0.04</v>
      </c>
      <c r="I34" s="78">
        <f>ROUND('Class Avg Rev Adj'!I34/$C34*100,3)</f>
        <v>0.503</v>
      </c>
      <c r="J34" s="78">
        <f>ROUND('Class Avg Rev Adj'!J34/$C34*100,3)</f>
        <v>1E-3</v>
      </c>
      <c r="K34" s="78">
        <f>ROUND('Class Avg Rev Adj'!K34/$C34*100,3)</f>
        <v>0</v>
      </c>
      <c r="L34" s="78">
        <f>ROUND('Class Avg Rev Adj'!L34/$C34*100,3)</f>
        <v>-0.01</v>
      </c>
      <c r="M34" s="78">
        <f>ROUND(SUM(D34:L34),3)</f>
        <v>9.3260000000000005</v>
      </c>
      <c r="N34" s="78">
        <v>0.45200000000000001</v>
      </c>
      <c r="O34" s="78">
        <v>7.8949999999999996</v>
      </c>
      <c r="P34" s="78">
        <v>-3.0000000000000001E-3</v>
      </c>
      <c r="Q34" s="78">
        <f>ROUND(SUM(M34:P34),3)</f>
        <v>17.670000000000002</v>
      </c>
      <c r="R34" s="25">
        <f>A34</f>
        <v>10</v>
      </c>
      <c r="S34" s="87"/>
      <c r="T34" s="78"/>
      <c r="U34" s="88"/>
    </row>
    <row r="35" spans="1:21" ht="12.75" customHeight="1" x14ac:dyDescent="0.2">
      <c r="A35" s="23"/>
      <c r="B35" s="7"/>
      <c r="C35" s="16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78"/>
      <c r="R35" s="25"/>
      <c r="S35" s="89"/>
      <c r="T35" s="78"/>
    </row>
    <row r="36" spans="1:21" ht="12.75" customHeight="1" x14ac:dyDescent="0.2">
      <c r="A36" s="23">
        <f>A34+1</f>
        <v>11</v>
      </c>
      <c r="B36" s="7" t="s">
        <v>27</v>
      </c>
      <c r="C36" s="160">
        <v>79987055</v>
      </c>
      <c r="D36" s="78">
        <f>ROUND('Class Avg Rev Adj'!D36/$C36*100,3)</f>
        <v>11.651999999999999</v>
      </c>
      <c r="E36" s="78">
        <f>ROUND('Class Avg Rev Adj'!E36/$C36*100,3)</f>
        <v>1.867</v>
      </c>
      <c r="F36" s="78">
        <v>0.31</v>
      </c>
      <c r="G36" s="78">
        <v>-3.0000000000000001E-3</v>
      </c>
      <c r="H36" s="78">
        <v>5.0000000000000001E-3</v>
      </c>
      <c r="I36" s="78">
        <f>ROUND('Class Avg Rev Adj'!I36/$C36*100,3)</f>
        <v>0.82899999999999996</v>
      </c>
      <c r="J36" s="78">
        <f>ROUND('Class Avg Rev Adj'!J36/$C36*100,3)</f>
        <v>1E-3</v>
      </c>
      <c r="K36" s="78">
        <f>ROUND('Class Avg Rev Adj'!K36/$C36*100,3)</f>
        <v>0</v>
      </c>
      <c r="L36" s="78">
        <f>ROUND('Class Avg Rev Adj'!L36/$C36*100,3)</f>
        <v>0</v>
      </c>
      <c r="M36" s="78">
        <f>ROUND(SUM(D36:L36),3)</f>
        <v>14.661</v>
      </c>
      <c r="N36" s="78">
        <v>0.501</v>
      </c>
      <c r="O36" s="78">
        <v>7.17</v>
      </c>
      <c r="P36" s="78">
        <v>-3.0000000000000001E-3</v>
      </c>
      <c r="Q36" s="78">
        <f>ROUND(SUM(M36:P36),3)</f>
        <v>22.329000000000001</v>
      </c>
      <c r="R36" s="25">
        <f>A36</f>
        <v>11</v>
      </c>
      <c r="S36" s="87"/>
      <c r="T36" s="78"/>
      <c r="U36" s="88"/>
    </row>
    <row r="37" spans="1:21" ht="12.75" customHeight="1" x14ac:dyDescent="0.2">
      <c r="A37" s="23"/>
      <c r="B37" s="13"/>
      <c r="C37" s="161"/>
      <c r="D37" s="55"/>
      <c r="E37" s="55"/>
      <c r="F37" s="55"/>
      <c r="G37" s="55"/>
      <c r="H37" s="55"/>
      <c r="I37" s="55"/>
      <c r="J37" s="55"/>
      <c r="K37" s="55"/>
      <c r="L37" s="55"/>
      <c r="M37" s="24"/>
      <c r="N37" s="55"/>
      <c r="O37" s="55"/>
      <c r="P37" s="55"/>
      <c r="Q37" s="78"/>
      <c r="R37" s="25"/>
      <c r="S37" s="89"/>
      <c r="T37" s="78"/>
    </row>
    <row r="38" spans="1:21" ht="12.75" customHeight="1" x14ac:dyDescent="0.2">
      <c r="A38" s="23">
        <f>A36+1</f>
        <v>12</v>
      </c>
      <c r="B38" s="7" t="s">
        <v>28</v>
      </c>
      <c r="C38" s="160">
        <f>SUM(C28:C36)</f>
        <v>18210720262</v>
      </c>
      <c r="D38" s="78">
        <f>ROUND('Class Avg Rev Adj'!D38/$C38*100,3)</f>
        <v>7.25</v>
      </c>
      <c r="E38" s="78">
        <f>ROUND('Class Avg Rev Adj'!E38/$C38*100,3)</f>
        <v>3.6850000000000001</v>
      </c>
      <c r="F38" s="78">
        <v>1.583</v>
      </c>
      <c r="G38" s="78">
        <v>-3.0000000000000001E-3</v>
      </c>
      <c r="H38" s="78">
        <v>6.6000000000000003E-2</v>
      </c>
      <c r="I38" s="78">
        <f>ROUND('Class Avg Rev Adj'!I38/$C38*100,3)</f>
        <v>0.98899999999999999</v>
      </c>
      <c r="J38" s="78">
        <f>ROUND('Class Avg Rev Adj'!J38/$C38*100,3)</f>
        <v>1E-3</v>
      </c>
      <c r="K38" s="78">
        <f>ROUND('Class Avg Rev Adj'!K38/$C38*100,3)</f>
        <v>0.32900000000000001</v>
      </c>
      <c r="L38" s="78">
        <f>ROUND('Class Avg Rev Adj'!L38/$C38*100,3)</f>
        <v>-0.48699999999999999</v>
      </c>
      <c r="M38" s="78">
        <f>ROUND(SUM(D38:L38),3)</f>
        <v>13.413</v>
      </c>
      <c r="N38" s="78">
        <v>0.40600000000000003</v>
      </c>
      <c r="O38" s="78">
        <v>10.84</v>
      </c>
      <c r="P38" s="78">
        <v>-3.0000000000000001E-3</v>
      </c>
      <c r="Q38" s="78">
        <f>ROUND(SUM(M38:P38),3)</f>
        <v>24.655999999999999</v>
      </c>
      <c r="R38" s="25">
        <f>A38</f>
        <v>12</v>
      </c>
      <c r="S38" s="87"/>
      <c r="T38" s="78"/>
      <c r="U38" s="88"/>
    </row>
    <row r="39" spans="1:21" x14ac:dyDescent="0.2">
      <c r="A39" s="30"/>
      <c r="B39" s="13"/>
      <c r="C39" s="159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21"/>
    </row>
    <row r="40" spans="1:21" x14ac:dyDescent="0.2">
      <c r="A40" s="35"/>
      <c r="B40" s="36"/>
      <c r="C40" s="164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1:21" ht="15.75" x14ac:dyDescent="0.25">
      <c r="A41" s="39"/>
      <c r="B41" s="3"/>
      <c r="C41" s="151"/>
      <c r="D41" s="3"/>
      <c r="E41" s="3"/>
      <c r="F41" s="3"/>
      <c r="G41" s="3"/>
      <c r="H41" s="20" t="s">
        <v>35</v>
      </c>
      <c r="I41" s="3"/>
      <c r="J41" s="3"/>
      <c r="K41" s="3"/>
      <c r="L41" s="3"/>
      <c r="M41" s="3"/>
      <c r="N41" s="3"/>
      <c r="O41" s="3"/>
      <c r="P41" s="3"/>
      <c r="Q41" s="3"/>
      <c r="R41" s="40"/>
    </row>
    <row r="42" spans="1:21" x14ac:dyDescent="0.2">
      <c r="A42" s="53"/>
      <c r="B42" s="7"/>
      <c r="C42" s="153"/>
      <c r="D42" s="7"/>
      <c r="E42" s="7"/>
      <c r="F42" s="7"/>
      <c r="G42" s="7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21"/>
    </row>
    <row r="43" spans="1:21" ht="12.75" customHeight="1" x14ac:dyDescent="0.2">
      <c r="A43" s="23">
        <f>A38+1</f>
        <v>13</v>
      </c>
      <c r="B43" s="7" t="s">
        <v>23</v>
      </c>
      <c r="C43" s="160"/>
      <c r="D43" s="78">
        <f t="shared" ref="D43:Q43" si="0">(ROUND(D28-D13,3))</f>
        <v>0.08</v>
      </c>
      <c r="E43" s="78">
        <f t="shared" si="0"/>
        <v>0</v>
      </c>
      <c r="F43" s="78">
        <f t="shared" si="0"/>
        <v>0</v>
      </c>
      <c r="G43" s="78">
        <f t="shared" si="0"/>
        <v>0</v>
      </c>
      <c r="H43" s="78">
        <f t="shared" si="0"/>
        <v>0</v>
      </c>
      <c r="I43" s="78">
        <f t="shared" si="0"/>
        <v>0</v>
      </c>
      <c r="J43" s="78">
        <f t="shared" si="0"/>
        <v>0</v>
      </c>
      <c r="K43" s="78">
        <f t="shared" si="0"/>
        <v>0</v>
      </c>
      <c r="L43" s="78">
        <f t="shared" si="0"/>
        <v>0</v>
      </c>
      <c r="M43" s="78">
        <f t="shared" si="0"/>
        <v>0.08</v>
      </c>
      <c r="N43" s="78">
        <f t="shared" si="0"/>
        <v>0</v>
      </c>
      <c r="O43" s="78">
        <f t="shared" si="0"/>
        <v>0</v>
      </c>
      <c r="P43" s="78">
        <f t="shared" si="0"/>
        <v>0</v>
      </c>
      <c r="Q43" s="78">
        <f t="shared" si="0"/>
        <v>0.08</v>
      </c>
      <c r="R43" s="25">
        <f>A43</f>
        <v>13</v>
      </c>
    </row>
    <row r="44" spans="1:21" ht="12.75" customHeight="1" x14ac:dyDescent="0.2">
      <c r="A44" s="23"/>
      <c r="B44" s="7"/>
      <c r="C44" s="165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25"/>
    </row>
    <row r="45" spans="1:21" ht="12.75" customHeight="1" x14ac:dyDescent="0.2">
      <c r="A45" s="23">
        <f>A43+1</f>
        <v>14</v>
      </c>
      <c r="B45" s="7" t="s">
        <v>24</v>
      </c>
      <c r="C45" s="160"/>
      <c r="D45" s="78">
        <f t="shared" ref="D45:Q45" si="1">(ROUND(D30-D15,3))</f>
        <v>7.5999999999999998E-2</v>
      </c>
      <c r="E45" s="78">
        <f t="shared" si="1"/>
        <v>0</v>
      </c>
      <c r="F45" s="78">
        <f t="shared" si="1"/>
        <v>0</v>
      </c>
      <c r="G45" s="78">
        <f t="shared" si="1"/>
        <v>0</v>
      </c>
      <c r="H45" s="78">
        <f t="shared" si="1"/>
        <v>0</v>
      </c>
      <c r="I45" s="78">
        <f t="shared" si="1"/>
        <v>0</v>
      </c>
      <c r="J45" s="78">
        <f t="shared" si="1"/>
        <v>0</v>
      </c>
      <c r="K45" s="78">
        <f t="shared" si="1"/>
        <v>0</v>
      </c>
      <c r="L45" s="78">
        <f t="shared" si="1"/>
        <v>0</v>
      </c>
      <c r="M45" s="78">
        <f t="shared" si="1"/>
        <v>7.5999999999999998E-2</v>
      </c>
      <c r="N45" s="78">
        <f t="shared" si="1"/>
        <v>0</v>
      </c>
      <c r="O45" s="78">
        <f t="shared" si="1"/>
        <v>0</v>
      </c>
      <c r="P45" s="78">
        <f t="shared" si="1"/>
        <v>0</v>
      </c>
      <c r="Q45" s="78">
        <f t="shared" si="1"/>
        <v>7.5999999999999998E-2</v>
      </c>
      <c r="R45" s="25">
        <f>A45</f>
        <v>14</v>
      </c>
    </row>
    <row r="46" spans="1:21" ht="12.75" customHeight="1" x14ac:dyDescent="0.2">
      <c r="A46" s="23"/>
      <c r="B46" s="7"/>
      <c r="C46" s="165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5"/>
    </row>
    <row r="47" spans="1:21" ht="12.75" customHeight="1" x14ac:dyDescent="0.2">
      <c r="A47" s="23">
        <f>A45+1</f>
        <v>15</v>
      </c>
      <c r="B47" s="29" t="s">
        <v>25</v>
      </c>
      <c r="C47" s="160"/>
      <c r="D47" s="78">
        <f t="shared" ref="D47:Q47" si="2">(ROUND(D32-D17,3))</f>
        <v>4.3999999999999997E-2</v>
      </c>
      <c r="E47" s="78">
        <f t="shared" si="2"/>
        <v>0</v>
      </c>
      <c r="F47" s="78">
        <f t="shared" si="2"/>
        <v>0</v>
      </c>
      <c r="G47" s="78">
        <f t="shared" si="2"/>
        <v>0</v>
      </c>
      <c r="H47" s="78">
        <f t="shared" si="2"/>
        <v>0</v>
      </c>
      <c r="I47" s="78">
        <f t="shared" si="2"/>
        <v>0</v>
      </c>
      <c r="J47" s="78">
        <f t="shared" si="2"/>
        <v>0</v>
      </c>
      <c r="K47" s="78">
        <f t="shared" si="2"/>
        <v>0</v>
      </c>
      <c r="L47" s="78">
        <f t="shared" si="2"/>
        <v>0</v>
      </c>
      <c r="M47" s="78">
        <f t="shared" si="2"/>
        <v>4.3999999999999997E-2</v>
      </c>
      <c r="N47" s="78">
        <f t="shared" si="2"/>
        <v>0</v>
      </c>
      <c r="O47" s="78">
        <f t="shared" si="2"/>
        <v>0</v>
      </c>
      <c r="P47" s="78">
        <f t="shared" si="2"/>
        <v>0</v>
      </c>
      <c r="Q47" s="78">
        <f t="shared" si="2"/>
        <v>4.3999999999999997E-2</v>
      </c>
      <c r="R47" s="25">
        <f>A47</f>
        <v>15</v>
      </c>
    </row>
    <row r="48" spans="1:21" ht="12.75" customHeight="1" x14ac:dyDescent="0.2">
      <c r="A48" s="23"/>
      <c r="B48" s="7"/>
      <c r="C48" s="165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5"/>
    </row>
    <row r="49" spans="1:19" ht="12.75" customHeight="1" x14ac:dyDescent="0.2">
      <c r="A49" s="23">
        <f>A47+1</f>
        <v>16</v>
      </c>
      <c r="B49" s="7" t="s">
        <v>26</v>
      </c>
      <c r="C49" s="160"/>
      <c r="D49" s="78">
        <f t="shared" ref="D49:Q49" si="3">(ROUND(D34-D19,3))</f>
        <v>4.4999999999999998E-2</v>
      </c>
      <c r="E49" s="78">
        <f t="shared" si="3"/>
        <v>0</v>
      </c>
      <c r="F49" s="78">
        <f t="shared" si="3"/>
        <v>0</v>
      </c>
      <c r="G49" s="78">
        <f t="shared" si="3"/>
        <v>0</v>
      </c>
      <c r="H49" s="78">
        <f t="shared" si="3"/>
        <v>0</v>
      </c>
      <c r="I49" s="78">
        <f t="shared" si="3"/>
        <v>0</v>
      </c>
      <c r="J49" s="78">
        <f t="shared" si="3"/>
        <v>0</v>
      </c>
      <c r="K49" s="78">
        <f t="shared" si="3"/>
        <v>0</v>
      </c>
      <c r="L49" s="78">
        <f t="shared" si="3"/>
        <v>0</v>
      </c>
      <c r="M49" s="78">
        <f t="shared" si="3"/>
        <v>4.4999999999999998E-2</v>
      </c>
      <c r="N49" s="78">
        <f t="shared" si="3"/>
        <v>0</v>
      </c>
      <c r="O49" s="78">
        <f t="shared" si="3"/>
        <v>0</v>
      </c>
      <c r="P49" s="78">
        <f t="shared" si="3"/>
        <v>0</v>
      </c>
      <c r="Q49" s="78">
        <f t="shared" si="3"/>
        <v>4.4999999999999998E-2</v>
      </c>
      <c r="R49" s="25">
        <f>A49</f>
        <v>16</v>
      </c>
    </row>
    <row r="50" spans="1:19" ht="12.75" customHeight="1" x14ac:dyDescent="0.2">
      <c r="A50" s="23"/>
      <c r="B50" s="7"/>
      <c r="C50" s="165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5"/>
    </row>
    <row r="51" spans="1:19" ht="12.75" customHeight="1" x14ac:dyDescent="0.2">
      <c r="A51" s="23">
        <f>A49+1</f>
        <v>17</v>
      </c>
      <c r="B51" s="7" t="s">
        <v>27</v>
      </c>
      <c r="C51" s="160"/>
      <c r="D51" s="78">
        <f t="shared" ref="D51:Q51" si="4">(ROUND(D36-D21,3))</f>
        <v>0.09</v>
      </c>
      <c r="E51" s="78">
        <f t="shared" si="4"/>
        <v>0</v>
      </c>
      <c r="F51" s="78">
        <f t="shared" si="4"/>
        <v>0</v>
      </c>
      <c r="G51" s="78">
        <f t="shared" si="4"/>
        <v>0</v>
      </c>
      <c r="H51" s="78">
        <f t="shared" si="4"/>
        <v>0</v>
      </c>
      <c r="I51" s="78">
        <f t="shared" si="4"/>
        <v>0</v>
      </c>
      <c r="J51" s="78">
        <f t="shared" si="4"/>
        <v>0</v>
      </c>
      <c r="K51" s="78">
        <f t="shared" si="4"/>
        <v>0</v>
      </c>
      <c r="L51" s="78">
        <f t="shared" si="4"/>
        <v>0</v>
      </c>
      <c r="M51" s="78">
        <f t="shared" si="4"/>
        <v>0.09</v>
      </c>
      <c r="N51" s="78">
        <f t="shared" si="4"/>
        <v>0</v>
      </c>
      <c r="O51" s="78">
        <f t="shared" si="4"/>
        <v>0</v>
      </c>
      <c r="P51" s="78">
        <f t="shared" si="4"/>
        <v>0</v>
      </c>
      <c r="Q51" s="78">
        <f t="shared" si="4"/>
        <v>0.09</v>
      </c>
      <c r="R51" s="25">
        <f>A51</f>
        <v>17</v>
      </c>
    </row>
    <row r="52" spans="1:19" ht="12.75" customHeight="1" x14ac:dyDescent="0.2">
      <c r="A52" s="23"/>
      <c r="B52" s="13"/>
      <c r="C52" s="161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25"/>
    </row>
    <row r="53" spans="1:19" ht="12.75" customHeight="1" x14ac:dyDescent="0.2">
      <c r="A53" s="23">
        <f>A51+1</f>
        <v>18</v>
      </c>
      <c r="B53" s="7" t="s">
        <v>28</v>
      </c>
      <c r="C53" s="160"/>
      <c r="D53" s="78">
        <f t="shared" ref="D53:Q53" si="5">(ROUND(D38-D23,3))</f>
        <v>0.06</v>
      </c>
      <c r="E53" s="78">
        <f t="shared" si="5"/>
        <v>0</v>
      </c>
      <c r="F53" s="78">
        <f t="shared" si="5"/>
        <v>0</v>
      </c>
      <c r="G53" s="78">
        <f t="shared" si="5"/>
        <v>0</v>
      </c>
      <c r="H53" s="78">
        <f t="shared" si="5"/>
        <v>0</v>
      </c>
      <c r="I53" s="78">
        <f t="shared" si="5"/>
        <v>0</v>
      </c>
      <c r="J53" s="78">
        <f t="shared" si="5"/>
        <v>0</v>
      </c>
      <c r="K53" s="78">
        <f t="shared" si="5"/>
        <v>0</v>
      </c>
      <c r="L53" s="78">
        <f t="shared" si="5"/>
        <v>0</v>
      </c>
      <c r="M53" s="78">
        <f t="shared" si="5"/>
        <v>0.06</v>
      </c>
      <c r="N53" s="78">
        <f t="shared" si="5"/>
        <v>0</v>
      </c>
      <c r="O53" s="78">
        <f t="shared" si="5"/>
        <v>0</v>
      </c>
      <c r="P53" s="78">
        <f t="shared" si="5"/>
        <v>0</v>
      </c>
      <c r="Q53" s="78">
        <f t="shared" si="5"/>
        <v>0.06</v>
      </c>
      <c r="R53" s="25">
        <f>A53</f>
        <v>18</v>
      </c>
    </row>
    <row r="54" spans="1:19" x14ac:dyDescent="0.2">
      <c r="A54" s="56"/>
      <c r="B54" s="57"/>
      <c r="C54" s="155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59"/>
    </row>
    <row r="55" spans="1:19" x14ac:dyDescent="0.2">
      <c r="A55" s="15"/>
      <c r="B55" s="16"/>
      <c r="C55" s="156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18"/>
    </row>
    <row r="56" spans="1:19" ht="15.75" x14ac:dyDescent="0.25">
      <c r="A56" s="39"/>
      <c r="B56" s="3"/>
      <c r="C56" s="151"/>
      <c r="D56" s="3"/>
      <c r="E56" s="3"/>
      <c r="F56" s="3"/>
      <c r="G56" s="3"/>
      <c r="H56" s="20" t="s">
        <v>30</v>
      </c>
      <c r="I56" s="3"/>
      <c r="J56" s="3"/>
      <c r="K56" s="3"/>
      <c r="L56" s="3"/>
      <c r="M56" s="3"/>
      <c r="N56" s="3"/>
      <c r="O56" s="3"/>
      <c r="P56" s="3"/>
      <c r="Q56" s="3"/>
      <c r="R56" s="40"/>
    </row>
    <row r="57" spans="1:19" x14ac:dyDescent="0.2">
      <c r="A57" s="53"/>
      <c r="B57" s="13"/>
      <c r="C57" s="159"/>
      <c r="D57" s="54"/>
      <c r="E57" s="1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13"/>
      <c r="R57" s="21"/>
    </row>
    <row r="58" spans="1:19" ht="12.75" customHeight="1" x14ac:dyDescent="0.2">
      <c r="A58" s="23">
        <f>A53+1</f>
        <v>19</v>
      </c>
      <c r="B58" s="7" t="s">
        <v>23</v>
      </c>
      <c r="C58" s="160"/>
      <c r="D58" s="61">
        <f t="shared" ref="D58:Q58" si="6">IF(ISERROR((D28-D13)/ABS(D13)),0,(D28-D13)/ABS(D13))</f>
        <v>9.4428706326723406E-3</v>
      </c>
      <c r="E58" s="61">
        <f t="shared" si="6"/>
        <v>0</v>
      </c>
      <c r="F58" s="61">
        <f t="shared" si="6"/>
        <v>0</v>
      </c>
      <c r="G58" s="61">
        <f t="shared" si="6"/>
        <v>0</v>
      </c>
      <c r="H58" s="61">
        <f t="shared" si="6"/>
        <v>0</v>
      </c>
      <c r="I58" s="61">
        <f t="shared" si="6"/>
        <v>0</v>
      </c>
      <c r="J58" s="61">
        <f t="shared" si="6"/>
        <v>0</v>
      </c>
      <c r="K58" s="61">
        <f t="shared" si="6"/>
        <v>0</v>
      </c>
      <c r="L58" s="61">
        <f t="shared" si="6"/>
        <v>0</v>
      </c>
      <c r="M58" s="61">
        <f t="shared" si="6"/>
        <v>4.9766718506999595E-3</v>
      </c>
      <c r="N58" s="61">
        <f t="shared" si="6"/>
        <v>0</v>
      </c>
      <c r="O58" s="61">
        <f t="shared" si="6"/>
        <v>0</v>
      </c>
      <c r="P58" s="61">
        <f t="shared" si="6"/>
        <v>0</v>
      </c>
      <c r="Q58" s="61">
        <f t="shared" si="6"/>
        <v>2.9231218941830552E-3</v>
      </c>
      <c r="R58" s="25">
        <f>A58</f>
        <v>19</v>
      </c>
      <c r="S58" s="62"/>
    </row>
    <row r="59" spans="1:19" ht="12.75" customHeight="1" x14ac:dyDescent="0.2">
      <c r="A59" s="23"/>
      <c r="B59" s="7"/>
      <c r="C59" s="165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25"/>
      <c r="S59" s="62"/>
    </row>
    <row r="60" spans="1:19" ht="12.75" customHeight="1" x14ac:dyDescent="0.2">
      <c r="A60" s="23">
        <f>A58+1</f>
        <v>20</v>
      </c>
      <c r="B60" s="7" t="s">
        <v>24</v>
      </c>
      <c r="C60" s="160"/>
      <c r="D60" s="61">
        <f t="shared" ref="D60:Q60" si="7">IF(ISERROR((D30-D15)/ABS(D15)),0,(D30-D15)/ABS(D15))</f>
        <v>7.7487765089723198E-3</v>
      </c>
      <c r="E60" s="61">
        <f t="shared" si="7"/>
        <v>0</v>
      </c>
      <c r="F60" s="61">
        <f t="shared" si="7"/>
        <v>0</v>
      </c>
      <c r="G60" s="61">
        <f t="shared" si="7"/>
        <v>0</v>
      </c>
      <c r="H60" s="61">
        <f t="shared" si="7"/>
        <v>0</v>
      </c>
      <c r="I60" s="61">
        <f t="shared" si="7"/>
        <v>0</v>
      </c>
      <c r="J60" s="61">
        <f t="shared" si="7"/>
        <v>0</v>
      </c>
      <c r="K60" s="61">
        <f t="shared" si="7"/>
        <v>0</v>
      </c>
      <c r="L60" s="61">
        <f t="shared" si="7"/>
        <v>0</v>
      </c>
      <c r="M60" s="61">
        <f t="shared" si="7"/>
        <v>5.0798743399505719E-3</v>
      </c>
      <c r="N60" s="61">
        <f t="shared" si="7"/>
        <v>0</v>
      </c>
      <c r="O60" s="61">
        <f t="shared" si="7"/>
        <v>0</v>
      </c>
      <c r="P60" s="61">
        <f t="shared" si="7"/>
        <v>0</v>
      </c>
      <c r="Q60" s="61">
        <f t="shared" si="7"/>
        <v>3.0033590199565505E-3</v>
      </c>
      <c r="R60" s="25">
        <f>A60</f>
        <v>20</v>
      </c>
      <c r="S60" s="62"/>
    </row>
    <row r="61" spans="1:19" ht="12.75" customHeight="1" x14ac:dyDescent="0.2">
      <c r="A61" s="23"/>
      <c r="B61" s="7"/>
      <c r="C61" s="165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25"/>
      <c r="S61" s="62"/>
    </row>
    <row r="62" spans="1:19" ht="12.75" customHeight="1" x14ac:dyDescent="0.2">
      <c r="A62" s="23">
        <f>A60+1</f>
        <v>21</v>
      </c>
      <c r="B62" s="29" t="s">
        <v>25</v>
      </c>
      <c r="C62" s="160"/>
      <c r="D62" s="61">
        <f t="shared" ref="D62:Q62" si="8">IF(ISERROR((D32-D17)/ABS(D17)),0,(D32-D17)/ABS(D17))</f>
        <v>7.661500957687549E-3</v>
      </c>
      <c r="E62" s="61">
        <f t="shared" si="8"/>
        <v>0</v>
      </c>
      <c r="F62" s="61">
        <f t="shared" si="8"/>
        <v>0</v>
      </c>
      <c r="G62" s="61">
        <f t="shared" si="8"/>
        <v>0</v>
      </c>
      <c r="H62" s="61">
        <f t="shared" si="8"/>
        <v>0</v>
      </c>
      <c r="I62" s="61">
        <f t="shared" si="8"/>
        <v>0</v>
      </c>
      <c r="J62" s="61">
        <f t="shared" si="8"/>
        <v>0</v>
      </c>
      <c r="K62" s="61">
        <f t="shared" si="8"/>
        <v>0</v>
      </c>
      <c r="L62" s="61">
        <f t="shared" si="8"/>
        <v>0</v>
      </c>
      <c r="M62" s="61">
        <f t="shared" si="8"/>
        <v>3.885552808195027E-3</v>
      </c>
      <c r="N62" s="61">
        <f t="shared" si="8"/>
        <v>0</v>
      </c>
      <c r="O62" s="61">
        <f t="shared" si="8"/>
        <v>0</v>
      </c>
      <c r="P62" s="61">
        <f t="shared" si="8"/>
        <v>0</v>
      </c>
      <c r="Q62" s="61">
        <f t="shared" si="8"/>
        <v>1.9093078758948548E-3</v>
      </c>
      <c r="R62" s="25">
        <f>A62</f>
        <v>21</v>
      </c>
      <c r="S62" s="62"/>
    </row>
    <row r="63" spans="1:19" ht="12.75" customHeight="1" x14ac:dyDescent="0.2">
      <c r="A63" s="23"/>
      <c r="B63" s="7"/>
      <c r="C63" s="165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25"/>
      <c r="S63" s="62"/>
    </row>
    <row r="64" spans="1:19" ht="12.75" customHeight="1" x14ac:dyDescent="0.2">
      <c r="A64" s="23">
        <f>A62+1</f>
        <v>22</v>
      </c>
      <c r="B64" s="7" t="s">
        <v>26</v>
      </c>
      <c r="C64" s="160"/>
      <c r="D64" s="61">
        <f t="shared" ref="D64:Q64" si="9">IF(ISERROR((D34-D19)/ABS(D19)),0,(D34-D19)/ABS(D19))</f>
        <v>7.708119218910574E-3</v>
      </c>
      <c r="E64" s="61">
        <f t="shared" si="9"/>
        <v>0</v>
      </c>
      <c r="F64" s="61">
        <f t="shared" si="9"/>
        <v>0</v>
      </c>
      <c r="G64" s="61">
        <f t="shared" si="9"/>
        <v>0</v>
      </c>
      <c r="H64" s="61">
        <f t="shared" si="9"/>
        <v>0</v>
      </c>
      <c r="I64" s="61">
        <f t="shared" si="9"/>
        <v>0</v>
      </c>
      <c r="J64" s="61">
        <f t="shared" si="9"/>
        <v>0</v>
      </c>
      <c r="K64" s="61">
        <f t="shared" si="9"/>
        <v>0</v>
      </c>
      <c r="L64" s="61">
        <f t="shared" si="9"/>
        <v>0</v>
      </c>
      <c r="M64" s="61">
        <f t="shared" si="9"/>
        <v>4.8486154509212289E-3</v>
      </c>
      <c r="N64" s="61">
        <f t="shared" si="9"/>
        <v>0</v>
      </c>
      <c r="O64" s="61">
        <f t="shared" si="9"/>
        <v>0</v>
      </c>
      <c r="P64" s="61">
        <f t="shared" si="9"/>
        <v>0</v>
      </c>
      <c r="Q64" s="61">
        <f t="shared" si="9"/>
        <v>2.5531914893617987E-3</v>
      </c>
      <c r="R64" s="25">
        <f>A64</f>
        <v>22</v>
      </c>
      <c r="S64" s="62"/>
    </row>
    <row r="65" spans="1:21" ht="12.75" customHeight="1" x14ac:dyDescent="0.2">
      <c r="A65" s="23"/>
      <c r="B65" s="7"/>
      <c r="C65" s="165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25"/>
      <c r="S65" s="62"/>
    </row>
    <row r="66" spans="1:21" ht="12.75" customHeight="1" x14ac:dyDescent="0.2">
      <c r="A66" s="23">
        <f>A64+1</f>
        <v>23</v>
      </c>
      <c r="B66" s="7" t="s">
        <v>27</v>
      </c>
      <c r="C66" s="160"/>
      <c r="D66" s="61">
        <f t="shared" ref="D66:Q66" si="10">IF(ISERROR((D36-D21)/ABS(D21)),0,(D36-D21)/ABS(D21))</f>
        <v>7.7841203943954211E-3</v>
      </c>
      <c r="E66" s="61">
        <f t="shared" si="10"/>
        <v>0</v>
      </c>
      <c r="F66" s="61">
        <f t="shared" si="10"/>
        <v>0</v>
      </c>
      <c r="G66" s="61">
        <f t="shared" si="10"/>
        <v>0</v>
      </c>
      <c r="H66" s="61">
        <f t="shared" si="10"/>
        <v>0</v>
      </c>
      <c r="I66" s="61">
        <f t="shared" si="10"/>
        <v>0</v>
      </c>
      <c r="J66" s="61">
        <f t="shared" si="10"/>
        <v>0</v>
      </c>
      <c r="K66" s="61">
        <f t="shared" si="10"/>
        <v>0</v>
      </c>
      <c r="L66" s="61">
        <f t="shared" si="10"/>
        <v>0</v>
      </c>
      <c r="M66" s="61">
        <f t="shared" si="10"/>
        <v>6.1766522544780631E-3</v>
      </c>
      <c r="N66" s="61">
        <f t="shared" si="10"/>
        <v>0</v>
      </c>
      <c r="O66" s="61">
        <f t="shared" si="10"/>
        <v>0</v>
      </c>
      <c r="P66" s="61">
        <f t="shared" si="10"/>
        <v>0</v>
      </c>
      <c r="Q66" s="61">
        <f t="shared" si="10"/>
        <v>4.0469445568595648E-3</v>
      </c>
      <c r="R66" s="25">
        <f>A66</f>
        <v>23</v>
      </c>
      <c r="S66" s="62"/>
    </row>
    <row r="67" spans="1:21" ht="12.75" customHeight="1" x14ac:dyDescent="0.2">
      <c r="A67" s="23"/>
      <c r="B67" s="13"/>
      <c r="C67" s="1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25"/>
      <c r="S67" s="62"/>
    </row>
    <row r="68" spans="1:21" ht="12.75" customHeight="1" x14ac:dyDescent="0.2">
      <c r="A68" s="23">
        <f>A66+1</f>
        <v>24</v>
      </c>
      <c r="B68" s="7" t="s">
        <v>28</v>
      </c>
      <c r="C68" s="160"/>
      <c r="D68" s="61">
        <f t="shared" ref="D68:Q68" si="11">IF(ISERROR((D38-D23)/ABS(D23)),0,(D38-D23)/ABS(D23))</f>
        <v>8.3449235048678166E-3</v>
      </c>
      <c r="E68" s="61">
        <f t="shared" si="11"/>
        <v>0</v>
      </c>
      <c r="F68" s="61">
        <f t="shared" si="11"/>
        <v>0</v>
      </c>
      <c r="G68" s="61">
        <f t="shared" si="11"/>
        <v>0</v>
      </c>
      <c r="H68" s="61">
        <f t="shared" si="11"/>
        <v>0</v>
      </c>
      <c r="I68" s="61">
        <f t="shared" si="11"/>
        <v>0</v>
      </c>
      <c r="J68" s="61">
        <f t="shared" si="11"/>
        <v>0</v>
      </c>
      <c r="K68" s="61">
        <f t="shared" si="11"/>
        <v>0</v>
      </c>
      <c r="L68" s="61">
        <f t="shared" si="11"/>
        <v>0</v>
      </c>
      <c r="M68" s="61">
        <f t="shared" si="11"/>
        <v>4.4933722758930946E-3</v>
      </c>
      <c r="N68" s="61">
        <f t="shared" si="11"/>
        <v>0</v>
      </c>
      <c r="O68" s="61">
        <f t="shared" si="11"/>
        <v>0</v>
      </c>
      <c r="P68" s="61">
        <f t="shared" si="11"/>
        <v>0</v>
      </c>
      <c r="Q68" s="61">
        <f t="shared" si="11"/>
        <v>2.439421044072155E-3</v>
      </c>
      <c r="R68" s="25">
        <f>A68</f>
        <v>24</v>
      </c>
      <c r="S68" s="62"/>
    </row>
    <row r="69" spans="1:21" x14ac:dyDescent="0.2">
      <c r="A69" s="30"/>
      <c r="B69" s="32"/>
      <c r="C69" s="157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3"/>
    </row>
    <row r="70" spans="1:21" x14ac:dyDescent="0.2">
      <c r="A70" s="35"/>
      <c r="B70" s="36"/>
      <c r="C70" s="158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77"/>
    </row>
    <row r="71" spans="1:21" s="13" customFormat="1" ht="15.75" x14ac:dyDescent="0.25">
      <c r="A71" s="39"/>
      <c r="B71" s="3"/>
      <c r="C71" s="151"/>
      <c r="D71" s="3"/>
      <c r="E71" s="3"/>
      <c r="F71" s="3"/>
      <c r="G71" s="3"/>
      <c r="H71" s="4" t="s">
        <v>36</v>
      </c>
      <c r="I71" s="3"/>
      <c r="J71" s="3"/>
      <c r="K71" s="3"/>
      <c r="L71" s="3"/>
      <c r="M71" s="3"/>
      <c r="N71" s="3"/>
      <c r="O71" s="3"/>
      <c r="P71" s="3"/>
      <c r="Q71" s="3"/>
      <c r="R71" s="40"/>
    </row>
    <row r="72" spans="1:21" s="13" customFormat="1" ht="15.75" x14ac:dyDescent="0.25">
      <c r="A72" s="39"/>
      <c r="B72" s="3"/>
      <c r="C72" s="151"/>
      <c r="D72" s="3"/>
      <c r="E72" s="3"/>
      <c r="F72" s="3"/>
      <c r="G72" s="3"/>
      <c r="H72" s="20" t="str">
        <f>H11</f>
        <v>PRESENT 6/1/2019</v>
      </c>
      <c r="I72" s="3"/>
      <c r="J72" s="3"/>
      <c r="K72" s="3"/>
      <c r="L72" s="3"/>
      <c r="M72" s="3"/>
      <c r="N72" s="3"/>
      <c r="O72" s="3"/>
      <c r="P72" s="3"/>
      <c r="Q72" s="3"/>
      <c r="R72" s="40"/>
      <c r="U72" s="93"/>
    </row>
    <row r="73" spans="1:21" s="13" customFormat="1" ht="15.75" x14ac:dyDescent="0.25">
      <c r="A73" s="19"/>
      <c r="B73" s="3"/>
      <c r="C73" s="15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40"/>
      <c r="U73" s="93"/>
    </row>
    <row r="74" spans="1:21" s="13" customFormat="1" ht="12.75" customHeight="1" x14ac:dyDescent="0.2">
      <c r="A74" s="23">
        <v>1</v>
      </c>
      <c r="B74" s="7" t="s">
        <v>23</v>
      </c>
      <c r="C74" s="160">
        <f>$C$13</f>
        <v>6104962512.0000038</v>
      </c>
      <c r="D74" s="78">
        <f>ROUND('Class Avg Rev Adj'!D74/$C$74*100,3)</f>
        <v>8.4719999999999995</v>
      </c>
      <c r="E74" s="78">
        <f>ROUND('Class Avg Rev Adj'!E74/$C$74*100,3)</f>
        <v>4.9610000000000003</v>
      </c>
      <c r="F74" s="78">
        <v>1.766</v>
      </c>
      <c r="G74" s="78">
        <v>-3.0000000000000001E-3</v>
      </c>
      <c r="H74" s="78">
        <v>7.0999999999999994E-2</v>
      </c>
      <c r="I74" s="78">
        <f>ROUND('Class Avg Rev Adj'!I74/$C$74*100,3)</f>
        <v>1.232</v>
      </c>
      <c r="J74" s="78">
        <f>ROUND('Class Avg Rev Adj'!J74/$C$74*100,3)</f>
        <v>0</v>
      </c>
      <c r="K74" s="78">
        <f>ROUND('Class Avg Rev Adj'!K74/$C$74*100,3)</f>
        <v>0.98299999999999998</v>
      </c>
      <c r="L74" s="78">
        <f>ROUND('Class Avg Rev Adj'!L74/$C$74*100,3)</f>
        <v>0</v>
      </c>
      <c r="M74" s="78">
        <f>ROUND(SUM(D74:L74),3)</f>
        <v>17.481999999999999</v>
      </c>
      <c r="N74" s="78">
        <v>0.35399999999999998</v>
      </c>
      <c r="O74" s="78">
        <v>10.942</v>
      </c>
      <c r="P74" s="78">
        <v>-3.0000000000000001E-3</v>
      </c>
      <c r="Q74" s="78">
        <f>ROUND(SUM(M74:P74),3)</f>
        <v>28.774999999999999</v>
      </c>
      <c r="R74" s="25">
        <f>A74</f>
        <v>1</v>
      </c>
      <c r="S74" s="94"/>
      <c r="T74" s="27"/>
      <c r="U74" s="95"/>
    </row>
    <row r="75" spans="1:21" s="65" customFormat="1" x14ac:dyDescent="0.2">
      <c r="A75" s="19"/>
      <c r="C75" s="159"/>
      <c r="R75" s="68"/>
      <c r="U75" s="93"/>
    </row>
    <row r="76" spans="1:21" s="13" customFormat="1" ht="12.75" customHeight="1" x14ac:dyDescent="0.2">
      <c r="A76" s="23">
        <f>A74+1</f>
        <v>2</v>
      </c>
      <c r="B76" s="7" t="s">
        <v>28</v>
      </c>
      <c r="C76" s="160">
        <f>$C$23</f>
        <v>18210720262</v>
      </c>
      <c r="D76" s="78">
        <f>ROUND('Class Avg Rev Adj'!D76/$C76*100,3)</f>
        <v>7.19</v>
      </c>
      <c r="E76" s="78">
        <f>ROUND('Class Avg Rev Adj'!E76/$C76*100,3)</f>
        <v>3.6850000000000001</v>
      </c>
      <c r="F76" s="78">
        <v>1.583</v>
      </c>
      <c r="G76" s="78">
        <v>-3.0000000000000001E-3</v>
      </c>
      <c r="H76" s="78">
        <v>6.6000000000000003E-2</v>
      </c>
      <c r="I76" s="78">
        <f>ROUND('Class Avg Rev Adj'!I76/$C76*100,3)</f>
        <v>0.98899999999999999</v>
      </c>
      <c r="J76" s="78">
        <f>ROUND('Class Avg Rev Adj'!J76/$C76*100,3)</f>
        <v>1E-3</v>
      </c>
      <c r="K76" s="78">
        <f>ROUND('Class Avg Rev Adj'!K76/$C76*100,3)</f>
        <v>0.32900000000000001</v>
      </c>
      <c r="L76" s="78">
        <f>ROUND('Class Avg Rev Adj'!L76/$C76*100,3)</f>
        <v>-1.4999999999999999E-2</v>
      </c>
      <c r="M76" s="78">
        <f>ROUND(SUM(D76:L76),3)</f>
        <v>13.824999999999999</v>
      </c>
      <c r="N76" s="78">
        <v>0.40600000000000003</v>
      </c>
      <c r="O76" s="78">
        <v>10.84</v>
      </c>
      <c r="P76" s="78">
        <v>-3.0000000000000001E-3</v>
      </c>
      <c r="Q76" s="78">
        <f>ROUND(SUM(M76:P76),3)</f>
        <v>25.068000000000001</v>
      </c>
      <c r="R76" s="25">
        <f>A76</f>
        <v>2</v>
      </c>
      <c r="S76" s="94"/>
      <c r="T76" s="27"/>
      <c r="U76" s="95"/>
    </row>
    <row r="77" spans="1:21" s="13" customFormat="1" x14ac:dyDescent="0.2">
      <c r="A77" s="19"/>
      <c r="C77" s="159"/>
      <c r="R77" s="21"/>
      <c r="U77" s="93"/>
    </row>
    <row r="78" spans="1:21" s="13" customFormat="1" ht="15.75" x14ac:dyDescent="0.25">
      <c r="A78" s="39"/>
      <c r="B78" s="3"/>
      <c r="C78" s="151"/>
      <c r="D78" s="3"/>
      <c r="E78" s="3"/>
      <c r="F78" s="3"/>
      <c r="G78" s="3"/>
      <c r="H78" s="20" t="s">
        <v>62</v>
      </c>
      <c r="I78" s="3"/>
      <c r="J78" s="3"/>
      <c r="K78" s="3"/>
      <c r="L78" s="3"/>
      <c r="M78" s="3"/>
      <c r="N78" s="3"/>
      <c r="O78" s="3"/>
      <c r="P78" s="3"/>
      <c r="Q78" s="3"/>
      <c r="R78" s="40"/>
      <c r="U78" s="93"/>
    </row>
    <row r="79" spans="1:21" s="13" customFormat="1" x14ac:dyDescent="0.2">
      <c r="A79" s="41"/>
      <c r="B79" s="7"/>
      <c r="C79" s="153"/>
      <c r="D79" s="7"/>
      <c r="E79" s="7"/>
      <c r="F79" s="7"/>
      <c r="G79" s="7"/>
      <c r="R79" s="21"/>
      <c r="S79" s="7"/>
      <c r="U79" s="93"/>
    </row>
    <row r="80" spans="1:21" s="13" customFormat="1" ht="12.75" customHeight="1" x14ac:dyDescent="0.2">
      <c r="A80" s="23">
        <f>A76+1</f>
        <v>3</v>
      </c>
      <c r="B80" s="7" t="s">
        <v>23</v>
      </c>
      <c r="C80" s="160">
        <f>$C$28</f>
        <v>6104962512.0000038</v>
      </c>
      <c r="D80" s="78">
        <f>ROUND('Class Avg Rev Adj'!D80/$C80*100,3)</f>
        <v>8.5519999999999996</v>
      </c>
      <c r="E80" s="78">
        <f>ROUND('Class Avg Rev Adj'!E80/$C80*100,3)</f>
        <v>4.9610000000000003</v>
      </c>
      <c r="F80" s="78">
        <v>1.766</v>
      </c>
      <c r="G80" s="78">
        <v>-3.0000000000000001E-3</v>
      </c>
      <c r="H80" s="78">
        <v>7.0999999999999994E-2</v>
      </c>
      <c r="I80" s="78">
        <f>ROUND('Class Avg Rev Adj'!I80/$C80*100,3)</f>
        <v>1.232</v>
      </c>
      <c r="J80" s="78">
        <f>ROUND('Class Avg Rev Adj'!J80/$C80*100,3)</f>
        <v>0</v>
      </c>
      <c r="K80" s="78">
        <f>ROUND('Class Avg Rev Adj'!K80/$C80*100,3)</f>
        <v>0.98299999999999998</v>
      </c>
      <c r="L80" s="78">
        <f>ROUND('Class Avg Rev Adj'!L80/$C80*100,3)</f>
        <v>0</v>
      </c>
      <c r="M80" s="78">
        <f>ROUND(SUM(D80:L80),3)</f>
        <v>17.562000000000001</v>
      </c>
      <c r="N80" s="78">
        <v>0.35399999999999998</v>
      </c>
      <c r="O80" s="78">
        <v>10.942</v>
      </c>
      <c r="P80" s="78">
        <v>-3.0000000000000001E-3</v>
      </c>
      <c r="Q80" s="78">
        <f>ROUND(SUM(M80:P80),3)</f>
        <v>28.855</v>
      </c>
      <c r="R80" s="25">
        <f>A80</f>
        <v>3</v>
      </c>
      <c r="S80" s="96"/>
      <c r="T80" s="78"/>
      <c r="U80" s="97"/>
    </row>
    <row r="81" spans="1:21" s="13" customFormat="1" x14ac:dyDescent="0.2">
      <c r="A81" s="19"/>
      <c r="C81" s="159"/>
      <c r="O81" s="65"/>
      <c r="P81" s="65"/>
      <c r="R81" s="21"/>
      <c r="U81" s="93"/>
    </row>
    <row r="82" spans="1:21" s="13" customFormat="1" ht="12.75" customHeight="1" x14ac:dyDescent="0.2">
      <c r="A82" s="23">
        <f>A80+1</f>
        <v>4</v>
      </c>
      <c r="B82" s="7" t="s">
        <v>28</v>
      </c>
      <c r="C82" s="160">
        <f>$C$38</f>
        <v>18210720262</v>
      </c>
      <c r="D82" s="78">
        <f>ROUND('Class Avg Rev Adj'!D82/$C82*100,3)</f>
        <v>7.25</v>
      </c>
      <c r="E82" s="78">
        <f>ROUND('Class Avg Rev Adj'!E82/$C82*100,3)</f>
        <v>3.6850000000000001</v>
      </c>
      <c r="F82" s="78">
        <v>1.583</v>
      </c>
      <c r="G82" s="78">
        <v>-3.0000000000000001E-3</v>
      </c>
      <c r="H82" s="78">
        <v>6.6000000000000003E-2</v>
      </c>
      <c r="I82" s="78">
        <f>ROUND('Class Avg Rev Adj'!I82/$C82*100,3)</f>
        <v>0.98899999999999999</v>
      </c>
      <c r="J82" s="78">
        <f>ROUND('Class Avg Rev Adj'!J82/$C82*100,3)</f>
        <v>1E-3</v>
      </c>
      <c r="K82" s="78">
        <f>ROUND('Class Avg Rev Adj'!K82/$C82*100,3)</f>
        <v>0.32900000000000001</v>
      </c>
      <c r="L82" s="78">
        <f>ROUND('Class Avg Rev Adj'!L82/$C82*100,3)</f>
        <v>-1.4999999999999999E-2</v>
      </c>
      <c r="M82" s="78">
        <f>ROUND(SUM(D82:L82),3)</f>
        <v>13.885</v>
      </c>
      <c r="N82" s="78">
        <v>0.40600000000000003</v>
      </c>
      <c r="O82" s="78">
        <v>10.84</v>
      </c>
      <c r="P82" s="78">
        <v>-3.0000000000000001E-3</v>
      </c>
      <c r="Q82" s="78">
        <f>ROUND(SUM(M82:P82),3)</f>
        <v>25.128</v>
      </c>
      <c r="R82" s="25">
        <f>A82</f>
        <v>4</v>
      </c>
      <c r="S82" s="96"/>
      <c r="T82" s="78"/>
      <c r="U82" s="97"/>
    </row>
    <row r="83" spans="1:21" x14ac:dyDescent="0.2">
      <c r="A83" s="19"/>
      <c r="B83" s="13"/>
      <c r="C83" s="159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21"/>
    </row>
    <row r="84" spans="1:21" ht="15.75" x14ac:dyDescent="0.25">
      <c r="A84" s="39"/>
      <c r="B84" s="3"/>
      <c r="C84" s="151"/>
      <c r="D84" s="3"/>
      <c r="E84" s="3"/>
      <c r="F84" s="3"/>
      <c r="G84" s="3"/>
      <c r="H84" s="20" t="s">
        <v>35</v>
      </c>
      <c r="I84" s="3"/>
      <c r="J84" s="3"/>
      <c r="K84" s="3"/>
      <c r="L84" s="3"/>
      <c r="M84" s="3"/>
      <c r="N84" s="3"/>
      <c r="O84" s="3"/>
      <c r="P84" s="3"/>
      <c r="Q84" s="3"/>
      <c r="R84" s="40"/>
    </row>
    <row r="85" spans="1:21" x14ac:dyDescent="0.2">
      <c r="A85" s="19"/>
      <c r="B85" s="13"/>
      <c r="C85" s="159"/>
      <c r="D85" s="54"/>
      <c r="E85" s="1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13"/>
      <c r="R85" s="21"/>
    </row>
    <row r="86" spans="1:21" ht="12.75" customHeight="1" x14ac:dyDescent="0.2">
      <c r="A86" s="23">
        <f>A82+1</f>
        <v>5</v>
      </c>
      <c r="B86" s="7" t="s">
        <v>23</v>
      </c>
      <c r="C86" s="160"/>
      <c r="D86" s="78">
        <f t="shared" ref="D86:Q86" si="12">(ROUND(D80-D74,3))</f>
        <v>0.08</v>
      </c>
      <c r="E86" s="78">
        <f t="shared" si="12"/>
        <v>0</v>
      </c>
      <c r="F86" s="78">
        <f t="shared" si="12"/>
        <v>0</v>
      </c>
      <c r="G86" s="78">
        <f t="shared" si="12"/>
        <v>0</v>
      </c>
      <c r="H86" s="78">
        <f t="shared" si="12"/>
        <v>0</v>
      </c>
      <c r="I86" s="78">
        <f t="shared" si="12"/>
        <v>0</v>
      </c>
      <c r="J86" s="78">
        <f t="shared" si="12"/>
        <v>0</v>
      </c>
      <c r="K86" s="78">
        <f t="shared" si="12"/>
        <v>0</v>
      </c>
      <c r="L86" s="78">
        <f t="shared" si="12"/>
        <v>0</v>
      </c>
      <c r="M86" s="78">
        <f t="shared" si="12"/>
        <v>0.08</v>
      </c>
      <c r="N86" s="78">
        <f t="shared" si="12"/>
        <v>0</v>
      </c>
      <c r="O86" s="78">
        <f>(ROUND(O80-O74,3))</f>
        <v>0</v>
      </c>
      <c r="P86" s="78">
        <f t="shared" si="12"/>
        <v>0</v>
      </c>
      <c r="Q86" s="78">
        <f t="shared" si="12"/>
        <v>0.08</v>
      </c>
      <c r="R86" s="25">
        <f>A86</f>
        <v>5</v>
      </c>
    </row>
    <row r="87" spans="1:21" x14ac:dyDescent="0.2">
      <c r="A87" s="19"/>
      <c r="B87" s="13"/>
      <c r="C87" s="159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21"/>
    </row>
    <row r="88" spans="1:21" ht="12.75" customHeight="1" x14ac:dyDescent="0.2">
      <c r="A88" s="23">
        <f>A86+1</f>
        <v>6</v>
      </c>
      <c r="B88" s="7" t="s">
        <v>28</v>
      </c>
      <c r="C88" s="160"/>
      <c r="D88" s="78">
        <f t="shared" ref="D88:Q88" si="13">(ROUND(D82-D76,3))</f>
        <v>0.06</v>
      </c>
      <c r="E88" s="78">
        <f t="shared" si="13"/>
        <v>0</v>
      </c>
      <c r="F88" s="78">
        <f t="shared" si="13"/>
        <v>0</v>
      </c>
      <c r="G88" s="78">
        <f t="shared" si="13"/>
        <v>0</v>
      </c>
      <c r="H88" s="78">
        <f t="shared" si="13"/>
        <v>0</v>
      </c>
      <c r="I88" s="78">
        <f t="shared" si="13"/>
        <v>0</v>
      </c>
      <c r="J88" s="78">
        <f t="shared" si="13"/>
        <v>0</v>
      </c>
      <c r="K88" s="78">
        <f t="shared" si="13"/>
        <v>0</v>
      </c>
      <c r="L88" s="78">
        <f t="shared" si="13"/>
        <v>0</v>
      </c>
      <c r="M88" s="78">
        <f t="shared" si="13"/>
        <v>0.06</v>
      </c>
      <c r="N88" s="78">
        <f t="shared" si="13"/>
        <v>0</v>
      </c>
      <c r="O88" s="78">
        <f t="shared" si="13"/>
        <v>0</v>
      </c>
      <c r="P88" s="78">
        <f t="shared" si="13"/>
        <v>0</v>
      </c>
      <c r="Q88" s="78">
        <f t="shared" si="13"/>
        <v>0.06</v>
      </c>
      <c r="R88" s="25">
        <f>A88</f>
        <v>6</v>
      </c>
    </row>
    <row r="89" spans="1:21" x14ac:dyDescent="0.2">
      <c r="A89" s="23"/>
      <c r="B89" s="13"/>
      <c r="C89" s="159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21"/>
    </row>
    <row r="90" spans="1:21" ht="15.75" x14ac:dyDescent="0.25">
      <c r="A90" s="39"/>
      <c r="B90" s="3"/>
      <c r="C90" s="151"/>
      <c r="D90" s="3"/>
      <c r="E90" s="3"/>
      <c r="F90" s="3"/>
      <c r="G90" s="3"/>
      <c r="H90" s="20" t="s">
        <v>30</v>
      </c>
      <c r="I90" s="3"/>
      <c r="J90" s="3"/>
      <c r="K90" s="3"/>
      <c r="L90" s="3"/>
      <c r="M90" s="3"/>
      <c r="N90" s="3"/>
      <c r="O90" s="3"/>
      <c r="P90" s="3"/>
      <c r="Q90" s="3"/>
      <c r="R90" s="40"/>
    </row>
    <row r="91" spans="1:21" x14ac:dyDescent="0.2">
      <c r="A91" s="19"/>
      <c r="B91" s="7"/>
      <c r="C91" s="153"/>
      <c r="D91" s="7"/>
      <c r="E91" s="7"/>
      <c r="F91" s="7"/>
      <c r="G91" s="7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8"/>
      <c r="S91" s="62"/>
    </row>
    <row r="92" spans="1:21" ht="12.75" customHeight="1" x14ac:dyDescent="0.2">
      <c r="A92" s="23">
        <f>A88+1</f>
        <v>7</v>
      </c>
      <c r="B92" s="7" t="s">
        <v>23</v>
      </c>
      <c r="C92" s="160"/>
      <c r="D92" s="61">
        <f t="shared" ref="D92:Q92" si="14">IF(ISERROR((D80-D74)/ABS(D74)),0,(D80-D74)/ABS(D74))</f>
        <v>9.4428706326723406E-3</v>
      </c>
      <c r="E92" s="61">
        <f t="shared" si="14"/>
        <v>0</v>
      </c>
      <c r="F92" s="61">
        <f t="shared" si="14"/>
        <v>0</v>
      </c>
      <c r="G92" s="61">
        <f t="shared" si="14"/>
        <v>0</v>
      </c>
      <c r="H92" s="61">
        <f t="shared" si="14"/>
        <v>0</v>
      </c>
      <c r="I92" s="61">
        <f t="shared" si="14"/>
        <v>0</v>
      </c>
      <c r="J92" s="61">
        <f t="shared" si="14"/>
        <v>0</v>
      </c>
      <c r="K92" s="61">
        <f t="shared" si="14"/>
        <v>0</v>
      </c>
      <c r="L92" s="61">
        <f t="shared" si="14"/>
        <v>0</v>
      </c>
      <c r="M92" s="61">
        <f t="shared" si="14"/>
        <v>4.576135453609533E-3</v>
      </c>
      <c r="N92" s="61">
        <f t="shared" si="14"/>
        <v>0</v>
      </c>
      <c r="O92" s="61">
        <f t="shared" si="14"/>
        <v>0</v>
      </c>
      <c r="P92" s="61">
        <f t="shared" si="14"/>
        <v>0</v>
      </c>
      <c r="Q92" s="61">
        <f t="shared" si="14"/>
        <v>2.7801911381408117E-3</v>
      </c>
      <c r="R92" s="25">
        <f>A92</f>
        <v>7</v>
      </c>
      <c r="S92" s="62"/>
    </row>
    <row r="93" spans="1:21" x14ac:dyDescent="0.2">
      <c r="A93" s="19"/>
      <c r="B93" s="13"/>
      <c r="C93" s="159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21"/>
    </row>
    <row r="94" spans="1:21" ht="12.75" customHeight="1" x14ac:dyDescent="0.2">
      <c r="A94" s="23">
        <f>A92+1</f>
        <v>8</v>
      </c>
      <c r="B94" s="7" t="s">
        <v>28</v>
      </c>
      <c r="C94" s="160"/>
      <c r="D94" s="61">
        <f t="shared" ref="D94:Q94" si="15">IF(ISERROR((D82-D76)/ABS(D76)),0,(D82-D76)/ABS(D76))</f>
        <v>8.3449235048678166E-3</v>
      </c>
      <c r="E94" s="61">
        <f t="shared" si="15"/>
        <v>0</v>
      </c>
      <c r="F94" s="61">
        <f t="shared" si="15"/>
        <v>0</v>
      </c>
      <c r="G94" s="61">
        <f t="shared" si="15"/>
        <v>0</v>
      </c>
      <c r="H94" s="61">
        <f t="shared" si="15"/>
        <v>0</v>
      </c>
      <c r="I94" s="61">
        <f t="shared" si="15"/>
        <v>0</v>
      </c>
      <c r="J94" s="61">
        <f t="shared" si="15"/>
        <v>0</v>
      </c>
      <c r="K94" s="61">
        <f t="shared" si="15"/>
        <v>0</v>
      </c>
      <c r="L94" s="61">
        <f t="shared" si="15"/>
        <v>0</v>
      </c>
      <c r="M94" s="61">
        <f t="shared" si="15"/>
        <v>4.3399638336347555E-3</v>
      </c>
      <c r="N94" s="61">
        <f t="shared" si="15"/>
        <v>0</v>
      </c>
      <c r="O94" s="61">
        <f t="shared" si="15"/>
        <v>0</v>
      </c>
      <c r="P94" s="61">
        <f t="shared" si="15"/>
        <v>0</v>
      </c>
      <c r="Q94" s="61">
        <f t="shared" si="15"/>
        <v>2.3934897079942044E-3</v>
      </c>
      <c r="R94" s="25">
        <f>A94</f>
        <v>8</v>
      </c>
      <c r="S94" s="62"/>
    </row>
    <row r="95" spans="1:21" x14ac:dyDescent="0.2">
      <c r="A95" s="30"/>
      <c r="B95" s="32"/>
      <c r="C95" s="157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3"/>
    </row>
  </sheetData>
  <mergeCells count="1">
    <mergeCell ref="A1:L1"/>
  </mergeCells>
  <printOptions horizontalCentered="1"/>
  <pageMargins left="0.75" right="0.75" top="1" bottom="1" header="0.5" footer="0.5"/>
  <pageSetup scale="34" orientation="portrait" r:id="rId1"/>
  <headerFooter alignWithMargins="0">
    <oddFooter>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C6E5E-A6D3-42E5-B269-5738555CB3D8}">
  <sheetPr codeName="Sheet57">
    <pageSetUpPr fitToPage="1"/>
  </sheetPr>
  <dimension ref="A1:Q42"/>
  <sheetViews>
    <sheetView zoomScale="85" zoomScaleNormal="85" workbookViewId="0">
      <selection activeCell="H10" sqref="H10"/>
    </sheetView>
  </sheetViews>
  <sheetFormatPr defaultColWidth="10.6640625" defaultRowHeight="12.75" x14ac:dyDescent="0.2"/>
  <cols>
    <col min="1" max="1" width="5.83203125" style="98" customWidth="1"/>
    <col min="2" max="2" width="27.83203125" style="98" customWidth="1"/>
    <col min="3" max="3" width="22.83203125" style="98" customWidth="1"/>
    <col min="4" max="4" width="44.83203125" style="98" customWidth="1"/>
    <col min="5" max="5" width="20.83203125" style="98" customWidth="1"/>
    <col min="6" max="6" width="1.83203125" style="98" customWidth="1"/>
    <col min="7" max="7" width="22.83203125" style="98" customWidth="1"/>
    <col min="8" max="8" width="44.83203125" style="98" customWidth="1"/>
    <col min="9" max="11" width="20.83203125" style="98" customWidth="1"/>
    <col min="12" max="12" width="1.83203125" style="98" customWidth="1"/>
    <col min="13" max="13" width="21.6640625" style="98" bestFit="1" customWidth="1"/>
    <col min="14" max="14" width="34.33203125" style="98" bestFit="1" customWidth="1"/>
    <col min="15" max="15" width="21.5" style="98" bestFit="1" customWidth="1"/>
    <col min="16" max="16" width="15.83203125" style="98" bestFit="1" customWidth="1"/>
    <col min="17" max="17" width="16.5" style="98" customWidth="1"/>
    <col min="18" max="18" width="5" style="98" customWidth="1"/>
    <col min="19" max="16384" width="10.6640625" style="98"/>
  </cols>
  <sheetData>
    <row r="1" spans="1:17" s="175" customFormat="1" ht="25.5" customHeight="1" x14ac:dyDescent="0.2">
      <c r="A1" s="169"/>
      <c r="B1" s="147"/>
      <c r="C1" s="147"/>
      <c r="D1" s="147"/>
      <c r="E1" s="147"/>
      <c r="F1" s="147"/>
      <c r="G1" s="147"/>
      <c r="H1" s="147"/>
      <c r="K1" s="176"/>
      <c r="L1" s="176"/>
      <c r="M1" s="177"/>
      <c r="N1" s="176"/>
      <c r="O1" s="176"/>
      <c r="P1" s="176"/>
      <c r="Q1" s="176"/>
    </row>
    <row r="2" spans="1:17" ht="15.75" x14ac:dyDescent="0.25">
      <c r="A2" s="100"/>
      <c r="B2" s="100"/>
      <c r="C2" s="100"/>
      <c r="D2" s="100"/>
      <c r="E2" s="100"/>
      <c r="F2" s="100"/>
      <c r="G2" s="101" t="s">
        <v>56</v>
      </c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7" ht="15.75" x14ac:dyDescent="0.25">
      <c r="A3" s="100"/>
      <c r="B3" s="100"/>
      <c r="C3" s="100"/>
      <c r="D3" s="100"/>
      <c r="E3" s="100"/>
      <c r="F3" s="100"/>
      <c r="G3" s="5" t="s">
        <v>57</v>
      </c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1:17" x14ac:dyDescent="0.2">
      <c r="A4" s="103"/>
      <c r="B4" s="103"/>
      <c r="C4" s="103"/>
      <c r="D4" s="103"/>
      <c r="E4" s="103"/>
      <c r="F4" s="103"/>
      <c r="G4" s="104"/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1:17" ht="15.75" x14ac:dyDescent="0.25">
      <c r="B5" s="105"/>
      <c r="C5" s="105"/>
      <c r="D5" s="105"/>
      <c r="E5" s="105"/>
      <c r="F5" s="105"/>
      <c r="G5" s="101" t="s">
        <v>37</v>
      </c>
      <c r="H5" s="105"/>
      <c r="I5" s="105"/>
      <c r="J5" s="105"/>
      <c r="K5" s="105"/>
      <c r="L5" s="99"/>
      <c r="M5" s="101"/>
      <c r="N5" s="99"/>
      <c r="O5" s="99"/>
      <c r="P5" s="99"/>
      <c r="Q5" s="99"/>
    </row>
    <row r="6" spans="1:17" ht="15.75" x14ac:dyDescent="0.25">
      <c r="G6" s="101" t="s">
        <v>59</v>
      </c>
    </row>
    <row r="7" spans="1:17" ht="15.75" x14ac:dyDescent="0.25">
      <c r="B7" s="105"/>
      <c r="C7" s="105"/>
      <c r="D7" s="105"/>
      <c r="E7" s="105"/>
      <c r="F7" s="105"/>
      <c r="G7" s="101" t="s">
        <v>38</v>
      </c>
      <c r="H7" s="105"/>
      <c r="I7" s="105"/>
      <c r="J7" s="105"/>
      <c r="K7" s="105"/>
      <c r="L7" s="99"/>
    </row>
    <row r="8" spans="1:17" x14ac:dyDescent="0.2">
      <c r="A8" s="106"/>
      <c r="B8" s="106"/>
      <c r="C8" s="106"/>
      <c r="D8" s="106"/>
      <c r="E8" s="106"/>
      <c r="L8" s="107"/>
    </row>
    <row r="9" spans="1:17" ht="15.75" x14ac:dyDescent="0.25">
      <c r="A9" s="106"/>
      <c r="B9" s="108"/>
      <c r="C9" s="109"/>
      <c r="D9" s="110" t="s">
        <v>39</v>
      </c>
      <c r="E9" s="111"/>
      <c r="F9" s="109"/>
      <c r="G9" s="109"/>
      <c r="H9" s="110" t="s">
        <v>40</v>
      </c>
      <c r="I9" s="111"/>
      <c r="J9" s="111"/>
      <c r="K9" s="111"/>
      <c r="M9" s="112"/>
      <c r="N9" s="112"/>
      <c r="O9" s="112"/>
      <c r="P9" s="112"/>
      <c r="Q9" s="112"/>
    </row>
    <row r="10" spans="1:17" ht="15.75" x14ac:dyDescent="0.25">
      <c r="A10" s="106"/>
      <c r="B10" s="108"/>
      <c r="C10" s="110"/>
      <c r="D10" s="113">
        <v>43617</v>
      </c>
      <c r="E10" s="110"/>
      <c r="F10" s="109"/>
      <c r="G10" s="109"/>
      <c r="H10" s="114" t="s">
        <v>62</v>
      </c>
      <c r="I10" s="102"/>
      <c r="J10" s="102"/>
      <c r="K10" s="102"/>
      <c r="M10" s="112"/>
      <c r="N10" s="112"/>
      <c r="O10" s="112"/>
      <c r="P10" s="112"/>
      <c r="Q10" s="112"/>
    </row>
    <row r="11" spans="1:17" ht="15.75" x14ac:dyDescent="0.25">
      <c r="A11" s="106"/>
      <c r="B11" s="108"/>
      <c r="C11" s="109"/>
      <c r="D11" s="114" t="s">
        <v>60</v>
      </c>
      <c r="E11" s="102"/>
      <c r="F11" s="109"/>
      <c r="G11" s="109"/>
      <c r="H11" s="109"/>
      <c r="I11" s="109"/>
      <c r="J11" s="109"/>
      <c r="K11" s="109"/>
      <c r="M11" s="103"/>
      <c r="N11" s="103"/>
      <c r="O11" s="103"/>
      <c r="P11" s="103"/>
      <c r="Q11" s="103"/>
    </row>
    <row r="12" spans="1:17" ht="15.75" x14ac:dyDescent="0.25">
      <c r="A12" s="106"/>
      <c r="B12" s="108"/>
      <c r="C12" s="108"/>
      <c r="D12" s="108"/>
      <c r="E12" s="108"/>
      <c r="F12" s="109"/>
      <c r="G12" s="109"/>
      <c r="H12" s="115"/>
      <c r="I12" s="109"/>
      <c r="J12" s="109"/>
      <c r="K12" s="109"/>
      <c r="N12" s="115"/>
    </row>
    <row r="13" spans="1:17" ht="15.75" x14ac:dyDescent="0.25">
      <c r="A13" s="106"/>
      <c r="B13" s="108"/>
      <c r="C13" s="116" t="s">
        <v>41</v>
      </c>
      <c r="D13" s="117" t="s">
        <v>41</v>
      </c>
      <c r="E13" s="118" t="s">
        <v>41</v>
      </c>
      <c r="F13" s="109"/>
      <c r="G13" s="116" t="s">
        <v>42</v>
      </c>
      <c r="H13" s="117" t="s">
        <v>42</v>
      </c>
      <c r="I13" s="118" t="s">
        <v>42</v>
      </c>
      <c r="J13" s="116" t="s">
        <v>16</v>
      </c>
      <c r="K13" s="118" t="s">
        <v>16</v>
      </c>
      <c r="M13" s="119"/>
      <c r="N13" s="119"/>
      <c r="O13" s="119"/>
      <c r="P13" s="119"/>
      <c r="Q13" s="119"/>
    </row>
    <row r="14" spans="1:17" ht="15.75" x14ac:dyDescent="0.25">
      <c r="A14" s="106"/>
      <c r="B14" s="108"/>
      <c r="C14" s="120" t="s">
        <v>43</v>
      </c>
      <c r="D14" s="121" t="s">
        <v>44</v>
      </c>
      <c r="E14" s="122" t="s">
        <v>45</v>
      </c>
      <c r="F14" s="109"/>
      <c r="G14" s="120" t="s">
        <v>43</v>
      </c>
      <c r="H14" s="121" t="s">
        <v>44</v>
      </c>
      <c r="I14" s="122" t="s">
        <v>45</v>
      </c>
      <c r="J14" s="120" t="s">
        <v>46</v>
      </c>
      <c r="K14" s="122" t="s">
        <v>46</v>
      </c>
      <c r="M14" s="119"/>
      <c r="N14" s="119"/>
      <c r="O14" s="119"/>
      <c r="P14" s="119"/>
      <c r="Q14" s="119"/>
    </row>
    <row r="15" spans="1:17" ht="15.75" x14ac:dyDescent="0.25">
      <c r="A15" s="106"/>
      <c r="B15" s="108"/>
      <c r="C15" s="120" t="s">
        <v>34</v>
      </c>
      <c r="D15" s="121" t="s">
        <v>34</v>
      </c>
      <c r="E15" s="122" t="s">
        <v>34</v>
      </c>
      <c r="F15" s="109"/>
      <c r="G15" s="120" t="s">
        <v>34</v>
      </c>
      <c r="H15" s="121" t="s">
        <v>34</v>
      </c>
      <c r="I15" s="122" t="s">
        <v>34</v>
      </c>
      <c r="J15" s="123" t="s">
        <v>34</v>
      </c>
      <c r="K15" s="124" t="s">
        <v>47</v>
      </c>
      <c r="M15" s="119"/>
      <c r="N15" s="119"/>
      <c r="O15" s="119"/>
      <c r="P15" s="119"/>
      <c r="Q15" s="119"/>
    </row>
    <row r="16" spans="1:17" ht="15" x14ac:dyDescent="0.2">
      <c r="A16" s="106"/>
      <c r="B16" s="108"/>
      <c r="C16" s="125"/>
      <c r="D16" s="126"/>
      <c r="E16" s="127"/>
      <c r="F16" s="109"/>
      <c r="G16" s="125"/>
      <c r="H16" s="126"/>
      <c r="I16" s="127"/>
      <c r="J16" s="126"/>
      <c r="K16" s="127"/>
      <c r="M16" s="106"/>
      <c r="N16" s="106"/>
      <c r="O16" s="106"/>
      <c r="P16" s="106"/>
      <c r="Q16" s="106"/>
    </row>
    <row r="17" spans="1:17" ht="18.75" x14ac:dyDescent="0.25">
      <c r="A17" s="106"/>
      <c r="B17" s="128" t="s">
        <v>48</v>
      </c>
      <c r="C17" s="129">
        <v>16.428999999999998</v>
      </c>
      <c r="D17" s="130">
        <v>10.939</v>
      </c>
      <c r="E17" s="131">
        <f>SUM(C17:D17)</f>
        <v>27.367999999999999</v>
      </c>
      <c r="F17" s="109"/>
      <c r="G17" s="129">
        <f>'Class Avg Rates Adj'!$M$28+'Class Avg Rates Adj'!$N$28</f>
        <v>16.509</v>
      </c>
      <c r="H17" s="130">
        <f>'Class Avg Rates Adj'!O28+'Class Avg Rates Adj'!P28</f>
        <v>10.939</v>
      </c>
      <c r="I17" s="131">
        <f>SUM(G17:H17)</f>
        <v>27.448</v>
      </c>
      <c r="J17" s="132">
        <f>I17-E17</f>
        <v>8.0000000000001847E-2</v>
      </c>
      <c r="K17" s="133">
        <f>J17/ABS(E17)</f>
        <v>2.9231218941830552E-3</v>
      </c>
      <c r="L17" s="134"/>
      <c r="M17" s="130"/>
      <c r="N17" s="130"/>
      <c r="O17" s="130"/>
      <c r="P17" s="132"/>
      <c r="Q17" s="135"/>
    </row>
    <row r="18" spans="1:17" ht="15.75" x14ac:dyDescent="0.25">
      <c r="A18" s="106"/>
      <c r="B18" s="128"/>
      <c r="C18" s="129"/>
      <c r="D18" s="130"/>
      <c r="E18" s="131"/>
      <c r="F18" s="109"/>
      <c r="G18" s="129"/>
      <c r="H18" s="130"/>
      <c r="I18" s="131"/>
      <c r="J18" s="132"/>
      <c r="K18" s="133"/>
      <c r="L18" s="109"/>
      <c r="M18" s="130"/>
      <c r="N18" s="130"/>
      <c r="O18" s="130"/>
      <c r="P18" s="132"/>
      <c r="Q18" s="135"/>
    </row>
    <row r="19" spans="1:17" ht="15.75" x14ac:dyDescent="0.25">
      <c r="A19" s="106"/>
      <c r="B19" s="128" t="s">
        <v>49</v>
      </c>
      <c r="C19" s="129">
        <v>15.452</v>
      </c>
      <c r="D19" s="130">
        <v>9.8529999999999998</v>
      </c>
      <c r="E19" s="131">
        <f>SUM(C19:D19)</f>
        <v>25.305</v>
      </c>
      <c r="F19" s="109"/>
      <c r="G19" s="129">
        <f>'Class Avg Rates Adj'!M30+'Class Avg Rates Adj'!N30</f>
        <v>15.528</v>
      </c>
      <c r="H19" s="130">
        <f>'Class Avg Rates Adj'!O30+'Class Avg Rates Adj'!P30</f>
        <v>9.8529999999999998</v>
      </c>
      <c r="I19" s="131">
        <f>SUM(G19:H19)</f>
        <v>25.381</v>
      </c>
      <c r="J19" s="132">
        <f>I19-E19</f>
        <v>7.6000000000000512E-2</v>
      </c>
      <c r="K19" s="133">
        <f>J19/ABS(E19)</f>
        <v>3.0033590199565505E-3</v>
      </c>
      <c r="L19" s="134"/>
      <c r="M19" s="130"/>
      <c r="N19" s="130"/>
      <c r="O19" s="130"/>
      <c r="P19" s="132"/>
      <c r="Q19" s="135"/>
    </row>
    <row r="20" spans="1:17" ht="15.75" x14ac:dyDescent="0.25">
      <c r="A20" s="106"/>
      <c r="B20" s="128"/>
      <c r="C20" s="129"/>
      <c r="D20" s="130"/>
      <c r="E20" s="131"/>
      <c r="F20" s="109"/>
      <c r="G20" s="129"/>
      <c r="H20" s="130"/>
      <c r="I20" s="131"/>
      <c r="J20" s="132"/>
      <c r="K20" s="133"/>
      <c r="L20" s="109"/>
      <c r="M20" s="130"/>
      <c r="N20" s="130"/>
      <c r="O20" s="130"/>
      <c r="P20" s="132"/>
      <c r="Q20" s="135"/>
    </row>
    <row r="21" spans="1:17" ht="15.75" x14ac:dyDescent="0.25">
      <c r="A21" s="106"/>
      <c r="B21" s="128" t="s">
        <v>50</v>
      </c>
      <c r="C21" s="129">
        <v>11.744</v>
      </c>
      <c r="D21" s="130">
        <v>11.301</v>
      </c>
      <c r="E21" s="131">
        <f>SUM(C21:D21)</f>
        <v>23.045000000000002</v>
      </c>
      <c r="F21" s="109"/>
      <c r="G21" s="129">
        <f>'Class Avg Rates Adj'!M32+'Class Avg Rates Adj'!N32</f>
        <v>11.788</v>
      </c>
      <c r="H21" s="130">
        <f>'Class Avg Rates Adj'!O32+'Class Avg Rates Adj'!P32</f>
        <v>11.301</v>
      </c>
      <c r="I21" s="131">
        <f>SUM(G21:H21)</f>
        <v>23.088999999999999</v>
      </c>
      <c r="J21" s="132">
        <f>I21-E21</f>
        <v>4.399999999999693E-2</v>
      </c>
      <c r="K21" s="133">
        <f>J21/ABS(E21)</f>
        <v>1.9093078758948548E-3</v>
      </c>
      <c r="L21" s="134"/>
      <c r="M21" s="130"/>
      <c r="N21" s="130"/>
      <c r="O21" s="130"/>
      <c r="P21" s="132"/>
      <c r="Q21" s="135"/>
    </row>
    <row r="22" spans="1:17" ht="15.75" x14ac:dyDescent="0.25">
      <c r="A22" s="106"/>
      <c r="B22" s="128"/>
      <c r="C22" s="129"/>
      <c r="D22" s="130"/>
      <c r="E22" s="131"/>
      <c r="F22" s="109"/>
      <c r="G22" s="129"/>
      <c r="H22" s="130"/>
      <c r="I22" s="131"/>
      <c r="J22" s="132"/>
      <c r="K22" s="133"/>
      <c r="L22" s="109"/>
      <c r="M22" s="130"/>
      <c r="N22" s="130"/>
      <c r="O22" s="130"/>
      <c r="P22" s="132"/>
      <c r="Q22" s="135"/>
    </row>
    <row r="23" spans="1:17" ht="15.75" x14ac:dyDescent="0.25">
      <c r="A23" s="106"/>
      <c r="B23" s="128" t="s">
        <v>26</v>
      </c>
      <c r="C23" s="129">
        <v>9.7330000000000005</v>
      </c>
      <c r="D23" s="130">
        <v>7.8919999999999995</v>
      </c>
      <c r="E23" s="131">
        <f>SUM(C23:D23)</f>
        <v>17.625</v>
      </c>
      <c r="F23" s="109"/>
      <c r="G23" s="129">
        <f>'Class Avg Rates Adj'!M34+'Class Avg Rates Adj'!N34</f>
        <v>9.7780000000000005</v>
      </c>
      <c r="H23" s="130">
        <f>'Class Avg Rates Adj'!O34+'Class Avg Rates Adj'!P34</f>
        <v>7.8919999999999995</v>
      </c>
      <c r="I23" s="131">
        <f>SUM(G23:H23)</f>
        <v>17.670000000000002</v>
      </c>
      <c r="J23" s="132">
        <f>I23-E23</f>
        <v>4.5000000000001705E-2</v>
      </c>
      <c r="K23" s="133">
        <f>J23/ABS(E23)</f>
        <v>2.5531914893617987E-3</v>
      </c>
      <c r="L23" s="134"/>
      <c r="M23" s="130"/>
      <c r="N23" s="130"/>
      <c r="O23" s="130"/>
      <c r="P23" s="132"/>
      <c r="Q23" s="135"/>
    </row>
    <row r="24" spans="1:17" ht="15.75" x14ac:dyDescent="0.25">
      <c r="A24" s="106"/>
      <c r="B24" s="128"/>
      <c r="C24" s="129"/>
      <c r="D24" s="130"/>
      <c r="E24" s="131"/>
      <c r="F24" s="109"/>
      <c r="G24" s="129"/>
      <c r="H24" s="130"/>
      <c r="I24" s="131"/>
      <c r="J24" s="132"/>
      <c r="K24" s="133"/>
      <c r="L24" s="109"/>
      <c r="M24" s="130"/>
      <c r="N24" s="130"/>
      <c r="O24" s="130"/>
      <c r="P24" s="132"/>
      <c r="Q24" s="135"/>
    </row>
    <row r="25" spans="1:17" ht="15.75" x14ac:dyDescent="0.25">
      <c r="B25" s="136" t="s">
        <v>27</v>
      </c>
      <c r="C25" s="129">
        <v>15.071999999999999</v>
      </c>
      <c r="D25" s="130">
        <v>7.1669999999999998</v>
      </c>
      <c r="E25" s="131">
        <f>SUM(C25:D25)</f>
        <v>22.238999999999997</v>
      </c>
      <c r="F25" s="109"/>
      <c r="G25" s="129">
        <f>'Class Avg Rates Adj'!M36+'Class Avg Rates Adj'!N36</f>
        <v>15.161999999999999</v>
      </c>
      <c r="H25" s="130">
        <f>'Class Avg Rates Adj'!O36+'Class Avg Rates Adj'!P36</f>
        <v>7.1669999999999998</v>
      </c>
      <c r="I25" s="131">
        <f>SUM(G25:H25)</f>
        <v>22.329000000000001</v>
      </c>
      <c r="J25" s="132">
        <f>I25-E25</f>
        <v>9.0000000000003411E-2</v>
      </c>
      <c r="K25" s="133">
        <f>J25/ABS(E25)</f>
        <v>4.0469445568597252E-3</v>
      </c>
      <c r="L25" s="134"/>
      <c r="M25" s="130"/>
      <c r="N25" s="130"/>
      <c r="O25" s="130"/>
      <c r="P25" s="132"/>
      <c r="Q25" s="135"/>
    </row>
    <row r="26" spans="1:17" ht="15.75" x14ac:dyDescent="0.25">
      <c r="B26" s="109"/>
      <c r="C26" s="129"/>
      <c r="D26" s="130"/>
      <c r="E26" s="131"/>
      <c r="F26" s="109"/>
      <c r="G26" s="129"/>
      <c r="H26" s="130"/>
      <c r="I26" s="131"/>
      <c r="J26" s="132"/>
      <c r="K26" s="133"/>
      <c r="L26" s="109"/>
      <c r="M26" s="130"/>
      <c r="N26" s="130"/>
      <c r="O26" s="130"/>
      <c r="P26" s="132"/>
      <c r="Q26" s="135"/>
    </row>
    <row r="27" spans="1:17" ht="15.75" x14ac:dyDescent="0.25">
      <c r="B27" s="136" t="s">
        <v>28</v>
      </c>
      <c r="C27" s="137">
        <v>13.759</v>
      </c>
      <c r="D27" s="138">
        <v>10.837</v>
      </c>
      <c r="E27" s="139">
        <f>SUM(C27:D27)</f>
        <v>24.596</v>
      </c>
      <c r="F27" s="109"/>
      <c r="G27" s="137">
        <f>'Class Avg Rates Adj'!M38+'Class Avg Rates Adj'!N38</f>
        <v>13.819000000000001</v>
      </c>
      <c r="H27" s="138">
        <f>'Class Avg Rates Adj'!O38+'Class Avg Rates Adj'!P38</f>
        <v>10.837</v>
      </c>
      <c r="I27" s="139">
        <f>SUM(G27:H27)</f>
        <v>24.655999999999999</v>
      </c>
      <c r="J27" s="140">
        <f>I27-E27</f>
        <v>5.9999999999998721E-2</v>
      </c>
      <c r="K27" s="141">
        <f>J27/ABS(E27)</f>
        <v>2.439421044072155E-3</v>
      </c>
      <c r="L27" s="134"/>
      <c r="M27" s="130"/>
      <c r="N27" s="130"/>
      <c r="O27" s="130"/>
      <c r="P27" s="132"/>
      <c r="Q27" s="135"/>
    </row>
    <row r="28" spans="1:17" ht="15" x14ac:dyDescent="0.2">
      <c r="B28" s="109"/>
      <c r="C28" s="109"/>
      <c r="D28" s="109"/>
      <c r="E28" s="109"/>
      <c r="F28" s="109"/>
      <c r="G28" s="109"/>
      <c r="H28" s="109"/>
      <c r="I28" s="109"/>
      <c r="J28" s="109"/>
      <c r="K28" s="109"/>
    </row>
    <row r="29" spans="1:17" ht="15.75" x14ac:dyDescent="0.25">
      <c r="B29" s="105"/>
      <c r="C29" s="105"/>
      <c r="D29" s="105"/>
      <c r="E29" s="105"/>
      <c r="F29" s="105"/>
      <c r="G29" s="101" t="s">
        <v>38</v>
      </c>
      <c r="H29" s="105"/>
      <c r="I29" s="105"/>
      <c r="J29" s="105"/>
      <c r="K29" s="105"/>
      <c r="L29" s="105"/>
      <c r="M29" s="105"/>
      <c r="N29" s="105"/>
      <c r="O29" s="105"/>
      <c r="P29" s="105"/>
      <c r="Q29" s="105"/>
    </row>
    <row r="30" spans="1:17" ht="15.75" x14ac:dyDescent="0.25">
      <c r="B30" s="105"/>
      <c r="C30" s="105"/>
      <c r="D30" s="105"/>
      <c r="E30" s="105"/>
      <c r="F30" s="105"/>
      <c r="G30" s="101" t="s">
        <v>51</v>
      </c>
      <c r="H30" s="105"/>
      <c r="I30" s="105"/>
      <c r="J30" s="105"/>
      <c r="K30" s="105"/>
      <c r="L30" s="105"/>
      <c r="M30" s="105"/>
      <c r="N30" s="105"/>
      <c r="O30" s="105"/>
      <c r="P30" s="105"/>
      <c r="Q30" s="105"/>
    </row>
    <row r="31" spans="1:17" ht="15" x14ac:dyDescent="0.2">
      <c r="B31" s="109"/>
      <c r="C31" s="109"/>
      <c r="D31" s="109"/>
      <c r="E31" s="109"/>
      <c r="F31" s="109"/>
      <c r="G31" s="109"/>
      <c r="H31" s="109"/>
      <c r="I31" s="109"/>
      <c r="J31" s="109"/>
      <c r="K31" s="109"/>
    </row>
    <row r="32" spans="1:17" ht="15.75" x14ac:dyDescent="0.25">
      <c r="B32" s="109"/>
      <c r="C32" s="116" t="s">
        <v>41</v>
      </c>
      <c r="D32" s="117" t="s">
        <v>41</v>
      </c>
      <c r="E32" s="118" t="s">
        <v>41</v>
      </c>
      <c r="F32" s="109"/>
      <c r="G32" s="116" t="s">
        <v>42</v>
      </c>
      <c r="H32" s="117" t="s">
        <v>42</v>
      </c>
      <c r="I32" s="118" t="s">
        <v>42</v>
      </c>
      <c r="J32" s="116" t="s">
        <v>16</v>
      </c>
      <c r="K32" s="118" t="s">
        <v>16</v>
      </c>
      <c r="M32" s="119"/>
      <c r="N32" s="119"/>
      <c r="O32" s="119"/>
      <c r="P32" s="119"/>
      <c r="Q32" s="119"/>
    </row>
    <row r="33" spans="1:17" ht="15.75" x14ac:dyDescent="0.25">
      <c r="B33" s="109"/>
      <c r="C33" s="120" t="s">
        <v>43</v>
      </c>
      <c r="D33" s="121" t="s">
        <v>44</v>
      </c>
      <c r="E33" s="122" t="s">
        <v>45</v>
      </c>
      <c r="F33" s="109"/>
      <c r="G33" s="120" t="s">
        <v>43</v>
      </c>
      <c r="H33" s="121" t="s">
        <v>44</v>
      </c>
      <c r="I33" s="122" t="s">
        <v>45</v>
      </c>
      <c r="J33" s="120" t="s">
        <v>46</v>
      </c>
      <c r="K33" s="122" t="s">
        <v>46</v>
      </c>
      <c r="M33" s="119"/>
      <c r="N33" s="119"/>
      <c r="O33" s="119"/>
      <c r="P33" s="119"/>
      <c r="Q33" s="119"/>
    </row>
    <row r="34" spans="1:17" ht="15.75" x14ac:dyDescent="0.25">
      <c r="B34" s="109"/>
      <c r="C34" s="123" t="s">
        <v>34</v>
      </c>
      <c r="D34" s="142" t="s">
        <v>34</v>
      </c>
      <c r="E34" s="124" t="s">
        <v>34</v>
      </c>
      <c r="F34" s="109"/>
      <c r="G34" s="123" t="s">
        <v>34</v>
      </c>
      <c r="H34" s="142" t="s">
        <v>34</v>
      </c>
      <c r="I34" s="124" t="s">
        <v>34</v>
      </c>
      <c r="J34" s="123" t="s">
        <v>34</v>
      </c>
      <c r="K34" s="124" t="s">
        <v>47</v>
      </c>
      <c r="M34" s="119"/>
      <c r="N34" s="119"/>
      <c r="O34" s="119"/>
      <c r="P34" s="119"/>
      <c r="Q34" s="119"/>
    </row>
    <row r="35" spans="1:17" ht="15.75" x14ac:dyDescent="0.25">
      <c r="B35" s="109"/>
      <c r="C35" s="120"/>
      <c r="D35" s="121"/>
      <c r="E35" s="122"/>
      <c r="F35" s="109"/>
      <c r="G35" s="120"/>
      <c r="H35" s="121"/>
      <c r="I35" s="122"/>
      <c r="J35" s="120"/>
      <c r="K35" s="122"/>
      <c r="M35" s="119"/>
      <c r="N35" s="119"/>
      <c r="O35" s="119"/>
      <c r="P35" s="119"/>
      <c r="Q35" s="119"/>
    </row>
    <row r="36" spans="1:17" ht="18.75" x14ac:dyDescent="0.25">
      <c r="A36" s="106"/>
      <c r="B36" s="128" t="s">
        <v>52</v>
      </c>
      <c r="C36" s="129">
        <v>17.835999999999999</v>
      </c>
      <c r="D36" s="130">
        <v>10.939</v>
      </c>
      <c r="E36" s="131">
        <f>SUM(C36:D36)</f>
        <v>28.774999999999999</v>
      </c>
      <c r="F36" s="109"/>
      <c r="G36" s="129">
        <f>'Class Avg Rates Adj'!M80+'Class Avg Rates Adj'!N80</f>
        <v>17.916</v>
      </c>
      <c r="H36" s="130">
        <f>'Class Avg Rates Adj'!O80+'Class Avg Rates Adj'!P80</f>
        <v>10.939</v>
      </c>
      <c r="I36" s="131">
        <f>SUM(G36:H36)</f>
        <v>28.855</v>
      </c>
      <c r="J36" s="143">
        <f>I36-E36</f>
        <v>8.0000000000001847E-2</v>
      </c>
      <c r="K36" s="133">
        <f>J36/ABS(E36)</f>
        <v>2.7801911381408117E-3</v>
      </c>
      <c r="L36" s="134"/>
      <c r="M36" s="130"/>
      <c r="N36" s="130"/>
      <c r="O36" s="130"/>
      <c r="P36" s="132"/>
      <c r="Q36" s="135"/>
    </row>
    <row r="37" spans="1:17" ht="15.75" x14ac:dyDescent="0.25">
      <c r="A37" s="106"/>
      <c r="B37" s="128"/>
      <c r="C37" s="129"/>
      <c r="D37" s="130"/>
      <c r="E37" s="131"/>
      <c r="F37" s="109"/>
      <c r="G37" s="129"/>
      <c r="H37" s="130"/>
      <c r="I37" s="131"/>
      <c r="J37" s="143"/>
      <c r="K37" s="133"/>
      <c r="L37" s="109"/>
      <c r="M37" s="130"/>
      <c r="N37" s="130"/>
      <c r="O37" s="130"/>
      <c r="P37" s="132"/>
      <c r="Q37" s="135"/>
    </row>
    <row r="38" spans="1:17" ht="15.75" x14ac:dyDescent="0.25">
      <c r="B38" s="136" t="s">
        <v>28</v>
      </c>
      <c r="C38" s="137">
        <v>14.231</v>
      </c>
      <c r="D38" s="138">
        <v>10.837</v>
      </c>
      <c r="E38" s="139">
        <f>SUM(C38:D38)</f>
        <v>25.067999999999998</v>
      </c>
      <c r="F38" s="109"/>
      <c r="G38" s="137">
        <f>'Class Avg Rates Adj'!M82+'Class Avg Rates Adj'!N82</f>
        <v>14.291</v>
      </c>
      <c r="H38" s="138">
        <f>'Class Avg Rates Adj'!O82+'Class Avg Rates Adj'!P82</f>
        <v>10.837</v>
      </c>
      <c r="I38" s="139">
        <f>SUM(G38:H38)</f>
        <v>25.128</v>
      </c>
      <c r="J38" s="144">
        <f>I38-E38</f>
        <v>6.0000000000002274E-2</v>
      </c>
      <c r="K38" s="141">
        <f>J38/ABS(E38)</f>
        <v>2.3934897079943467E-3</v>
      </c>
      <c r="L38" s="134"/>
      <c r="M38" s="130"/>
      <c r="N38" s="130"/>
      <c r="O38" s="130"/>
      <c r="P38" s="132"/>
      <c r="Q38" s="135"/>
    </row>
    <row r="39" spans="1:17" ht="15.75" x14ac:dyDescent="0.25">
      <c r="B39" s="145"/>
      <c r="C39" s="130"/>
      <c r="D39" s="130"/>
      <c r="E39" s="130"/>
      <c r="F39" s="109"/>
      <c r="G39" s="130"/>
      <c r="H39" s="130"/>
      <c r="I39" s="130"/>
      <c r="J39" s="132"/>
      <c r="K39" s="135"/>
      <c r="L39" s="134"/>
      <c r="M39" s="130"/>
      <c r="N39" s="130"/>
      <c r="O39" s="130"/>
      <c r="P39" s="132"/>
      <c r="Q39" s="135"/>
    </row>
    <row r="40" spans="1:17" x14ac:dyDescent="0.2">
      <c r="B40" s="146" t="s">
        <v>53</v>
      </c>
    </row>
    <row r="41" spans="1:17" ht="14.25" x14ac:dyDescent="0.2">
      <c r="B41" s="146" t="s">
        <v>54</v>
      </c>
    </row>
    <row r="42" spans="1:17" ht="14.25" x14ac:dyDescent="0.2">
      <c r="B42" s="146" t="s">
        <v>55</v>
      </c>
    </row>
  </sheetData>
  <mergeCells count="1">
    <mergeCell ref="A1:H1"/>
  </mergeCells>
  <printOptions horizontalCentered="1"/>
  <pageMargins left="0.75" right="0.75" top="1" bottom="1" header="0.5" footer="0.5"/>
  <pageSetup scale="29" orientation="portrait" r:id="rId1"/>
  <headerFooter alignWithMargins="0"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Class Avg Rev Adj</vt:lpstr>
      <vt:lpstr>Class Avg Rates Adj</vt:lpstr>
      <vt:lpstr>Attachment A</vt:lpstr>
      <vt:lpstr>d</vt:lpstr>
      <vt:lpstr>'Attachment A'!Print_Area</vt:lpstr>
      <vt:lpstr>'Class Avg Rates Adj'!Print_Area</vt:lpstr>
      <vt:lpstr>'Class Avg Rev Adj'!Print_Area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Montanez, Jennifer - E&amp;FP</dc:creator>
  <cp:lastModifiedBy>Montanez, Jennifer - E&amp;FP</cp:lastModifiedBy>
  <dcterms:created xsi:type="dcterms:W3CDTF">2019-12-13T21:27:17Z</dcterms:created>
  <dcterms:modified xsi:type="dcterms:W3CDTF">2019-12-13T21:32:56Z</dcterms:modified>
</cp:coreProperties>
</file>