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sempra.sharepoint.com/teams/rasmartmeter2.0/Shared Documents/Legal &amp; Regulatory Use Only/Workpapers for Filing/PUBLIC Workpapers/"/>
    </mc:Choice>
  </mc:AlternateContent>
  <xr:revisionPtr revIDLastSave="1907" documentId="8_{5F3ACB67-6C2D-48BA-9C1F-A3F15BD10715}" xr6:coauthVersionLast="47" xr6:coauthVersionMax="47" xr10:uidLastSave="{5D76626F-0CBC-4D7F-9CA8-446598973804}"/>
  <bookViews>
    <workbookView xWindow="-120" yWindow="-120" windowWidth="29040" windowHeight="15720" tabRatio="994" firstSheet="15" activeTab="21" xr2:uid="{00000000-000D-0000-FFFF-FFFF00000000}"/>
  </bookViews>
  <sheets>
    <sheet name="2.WP-1 (IT Total)" sheetId="1" state="hidden" r:id="rId1"/>
    <sheet name="Overview" sheetId="32" r:id="rId2"/>
    <sheet name="Testimony Table 3-1-C" sheetId="19" r:id="rId3"/>
    <sheet name="Foundational Technology &gt;&gt;" sheetId="20" r:id="rId4"/>
    <sheet name="Testimony Table 3-4-C" sheetId="21" r:id="rId5"/>
    <sheet name="WP 3.4.1-C (Capital and O&amp;M)" sheetId="2" r:id="rId6"/>
    <sheet name="WP 3.4.2 (Internal Labor) " sheetId="18" r:id="rId7"/>
    <sheet name="WP 3.4.3 (Purchased Labor)" sheetId="6" r:id="rId8"/>
    <sheet name="WP 3.4.4-C (Vendor Services)" sheetId="9" r:id="rId9"/>
    <sheet name="WP 3.4.5-C (Software)" sheetId="7" r:id="rId10"/>
    <sheet name="2.1.5 WP-5 (Vendor Services (2)" sheetId="11" state="hidden" r:id="rId11"/>
    <sheet name="WP 3.4.6-C (MTC Connectivity)" sheetId="13" r:id="rId12"/>
    <sheet name="WP 3.4.7-C (Network Hardware)" sheetId="14" r:id="rId13"/>
    <sheet name="WP 3.4.8 (HardwareDecomiss)" sheetId="16" r:id="rId14"/>
    <sheet name="NextGen Technology &gt;&gt; " sheetId="22" r:id="rId15"/>
    <sheet name="Testimony Table 3-5-C" sheetId="31" r:id="rId16"/>
    <sheet name="WP 3.5.1-C (Capital and O&amp;M)" sheetId="23" r:id="rId17"/>
    <sheet name="WP 3.5.2 (Internal Labor)" sheetId="25" r:id="rId18"/>
    <sheet name="WP 3.5.3 (Purchased Labor)" sheetId="26" r:id="rId19"/>
    <sheet name="WP 3.5.4-C (Vendor Services)" sheetId="27" r:id="rId20"/>
    <sheet name="WP 3.5.5-C (Software)" sheetId="28" r:id="rId21"/>
    <sheet name="WP 3.5.6-C (MTC Connectivity)" sheetId="29" r:id="rId22"/>
    <sheet name="WP 3.5.7 (Business Costs)" sheetId="30" r:id="rId23"/>
  </sheets>
  <definedNames>
    <definedName name="_xlnm._FilterDatabase" localSheetId="6" hidden="1">'WP 3.4.2 (Internal Labor) '!$A$9:$L$30</definedName>
    <definedName name="_xlnm._FilterDatabase" localSheetId="17" hidden="1">'WP 3.5.2 (Internal Labor)'!$A$6:$L$28</definedName>
    <definedName name="CIQWBGuid" hidden="1">"38a5435a-303b-4848-a2b0-cab00ab62906"</definedName>
    <definedName name="CIQWBInfo" hidden="1">"{ ""CIQVersion"":""9.51.3510.3078"" }"</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45933.141712963</definedName>
    <definedName name="IQ_QTD" hidden="1">750000</definedName>
    <definedName name="IQ_TODAY" hidden="1">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3" l="1"/>
  <c r="C17" i="23"/>
  <c r="D24" i="23"/>
  <c r="E24" i="23"/>
  <c r="F24" i="23"/>
  <c r="C24" i="23"/>
  <c r="D23" i="23"/>
  <c r="E23" i="23"/>
  <c r="F23" i="23"/>
  <c r="G23" i="23"/>
  <c r="H23" i="23"/>
  <c r="I23" i="23"/>
  <c r="J23" i="23"/>
  <c r="C23" i="23"/>
  <c r="D16" i="23"/>
  <c r="C16" i="23"/>
  <c r="D15" i="23"/>
  <c r="C15" i="23"/>
  <c r="D14" i="23"/>
  <c r="C14" i="23"/>
  <c r="D13" i="23"/>
  <c r="C13" i="23"/>
  <c r="D12" i="23"/>
  <c r="E12" i="23"/>
  <c r="F12" i="23"/>
  <c r="G12" i="23"/>
  <c r="H12" i="23"/>
  <c r="I12" i="23"/>
  <c r="J12" i="23"/>
  <c r="C12" i="23"/>
  <c r="D11" i="23"/>
  <c r="E11" i="23"/>
  <c r="F11" i="23"/>
  <c r="G11" i="23"/>
  <c r="H11" i="23"/>
  <c r="I11" i="23"/>
  <c r="J11" i="23"/>
  <c r="C11" i="23"/>
  <c r="K14" i="30"/>
  <c r="K16" i="23" s="1"/>
  <c r="C10" i="31" s="1"/>
  <c r="B10" i="31" s="1"/>
  <c r="J14" i="30"/>
  <c r="J16" i="23" s="1"/>
  <c r="I14" i="30"/>
  <c r="I16" i="23" s="1"/>
  <c r="H14" i="30"/>
  <c r="H16" i="23" s="1"/>
  <c r="G14" i="30"/>
  <c r="G16" i="23" s="1"/>
  <c r="F14" i="30"/>
  <c r="F16" i="23" s="1"/>
  <c r="E14" i="30"/>
  <c r="E16" i="23" s="1"/>
  <c r="J24" i="27"/>
  <c r="I24" i="27"/>
  <c r="I24" i="23" s="1"/>
  <c r="H24" i="27"/>
  <c r="G24" i="27"/>
  <c r="K23" i="27"/>
  <c r="K22" i="27"/>
  <c r="K15" i="26"/>
  <c r="K12" i="23" s="1"/>
  <c r="C6" i="31" s="1"/>
  <c r="B6" i="31" s="1"/>
  <c r="K14" i="26"/>
  <c r="I14" i="26"/>
  <c r="G14" i="26"/>
  <c r="J40" i="25"/>
  <c r="I40" i="25"/>
  <c r="H40" i="25"/>
  <c r="G40" i="25"/>
  <c r="K34" i="25"/>
  <c r="K33" i="25"/>
  <c r="J33" i="25"/>
  <c r="J39" i="25" s="1"/>
  <c r="I33" i="25"/>
  <c r="H33" i="25"/>
  <c r="H39" i="25" s="1"/>
  <c r="G33" i="25"/>
  <c r="K20" i="25"/>
  <c r="K11" i="23" s="1"/>
  <c r="C5" i="31" s="1"/>
  <c r="K19" i="25"/>
  <c r="I19" i="25"/>
  <c r="G19" i="25"/>
  <c r="B11" i="19"/>
  <c r="B9" i="19"/>
  <c r="K24" i="27" l="1"/>
  <c r="K39" i="25"/>
  <c r="J24" i="23"/>
  <c r="J25" i="23"/>
  <c r="G24" i="23"/>
  <c r="G25" i="23"/>
  <c r="H24" i="23"/>
  <c r="H25" i="23" s="1"/>
  <c r="G39" i="25"/>
  <c r="I39" i="25"/>
  <c r="K40" i="25"/>
  <c r="K23" i="23"/>
  <c r="I25" i="23"/>
  <c r="C8" i="19"/>
  <c r="E29" i="23"/>
  <c r="F29" i="23"/>
  <c r="K24" i="23" l="1"/>
  <c r="D7" i="31" s="1"/>
  <c r="G29" i="23"/>
  <c r="D5" i="31"/>
  <c r="J29" i="23"/>
  <c r="I29" i="23"/>
  <c r="B5" i="31"/>
  <c r="H29" i="23"/>
  <c r="D23" i="2"/>
  <c r="E23" i="2"/>
  <c r="F23" i="2"/>
  <c r="G23" i="2"/>
  <c r="H23" i="2"/>
  <c r="I23" i="2"/>
  <c r="J23" i="2"/>
  <c r="C23" i="2"/>
  <c r="D11" i="2"/>
  <c r="E11" i="2"/>
  <c r="F11" i="2"/>
  <c r="G11" i="2"/>
  <c r="H11" i="2"/>
  <c r="I11" i="2"/>
  <c r="J11" i="2"/>
  <c r="C11" i="2"/>
  <c r="K40" i="18"/>
  <c r="K23" i="2" s="1"/>
  <c r="D5" i="21" s="1"/>
  <c r="J39" i="18"/>
  <c r="D39" i="18"/>
  <c r="K38" i="18"/>
  <c r="K37" i="18"/>
  <c r="K36" i="18"/>
  <c r="K35" i="18"/>
  <c r="K29" i="18"/>
  <c r="K11" i="2" s="1"/>
  <c r="C5" i="21" s="1"/>
  <c r="K28" i="18"/>
  <c r="G28" i="18"/>
  <c r="F28" i="18"/>
  <c r="E28" i="18"/>
  <c r="D28" i="18"/>
  <c r="C28" i="18"/>
  <c r="K25" i="23" l="1"/>
  <c r="K39" i="18"/>
  <c r="B5" i="21"/>
  <c r="D8" i="19" l="1"/>
  <c r="B8" i="19" s="1"/>
  <c r="K29" i="23"/>
  <c r="C16" i="2"/>
  <c r="D26" i="2"/>
  <c r="E26" i="2"/>
  <c r="C26" i="2"/>
  <c r="D24" i="2"/>
  <c r="E24" i="2"/>
  <c r="F24" i="2"/>
  <c r="G24" i="2"/>
  <c r="H24" i="2"/>
  <c r="I24" i="2"/>
  <c r="J24" i="2"/>
  <c r="C24" i="2"/>
  <c r="D27" i="2"/>
  <c r="E27" i="2"/>
  <c r="F27" i="2"/>
  <c r="G27" i="2"/>
  <c r="C27" i="2"/>
  <c r="C15" i="2"/>
  <c r="J29" i="9"/>
  <c r="J25" i="2" s="1"/>
  <c r="I29" i="9"/>
  <c r="I25" i="2" s="1"/>
  <c r="H29" i="9"/>
  <c r="H25" i="2" s="1"/>
  <c r="G29" i="9"/>
  <c r="G25" i="2" s="1"/>
  <c r="F29" i="9"/>
  <c r="F25" i="2" s="1"/>
  <c r="E29" i="9"/>
  <c r="E25" i="2" s="1"/>
  <c r="D25" i="2"/>
  <c r="C25" i="2"/>
  <c r="K28" i="9"/>
  <c r="K27" i="9"/>
  <c r="K26" i="9"/>
  <c r="K25" i="9"/>
  <c r="K24" i="9"/>
  <c r="J24" i="7"/>
  <c r="J26" i="2" s="1"/>
  <c r="I24" i="7"/>
  <c r="I26" i="2" s="1"/>
  <c r="H24" i="7"/>
  <c r="H26" i="2" s="1"/>
  <c r="G24" i="7"/>
  <c r="G26" i="2" s="1"/>
  <c r="F24" i="7"/>
  <c r="F26" i="2" s="1"/>
  <c r="K23" i="7"/>
  <c r="K22" i="7"/>
  <c r="K27" i="6"/>
  <c r="K24" i="2" s="1"/>
  <c r="D6" i="21" s="1"/>
  <c r="D26" i="6"/>
  <c r="J25" i="6"/>
  <c r="K24" i="6"/>
  <c r="I11" i="16"/>
  <c r="I27" i="2" s="1"/>
  <c r="J11" i="16"/>
  <c r="J27" i="2" s="1"/>
  <c r="K11" i="16"/>
  <c r="K27" i="2" s="1"/>
  <c r="D8" i="21" s="1"/>
  <c r="B8" i="21" s="1"/>
  <c r="H11" i="16"/>
  <c r="H27" i="2" s="1"/>
  <c r="D16" i="2"/>
  <c r="D15" i="2"/>
  <c r="K29" i="9" l="1"/>
  <c r="K25" i="2" s="1"/>
  <c r="D7" i="21" s="1"/>
  <c r="K24" i="7"/>
  <c r="K26" i="2" s="1"/>
  <c r="D9" i="21" s="1"/>
  <c r="I28" i="2"/>
  <c r="C28" i="2"/>
  <c r="H28" i="2"/>
  <c r="G28" i="2"/>
  <c r="F28" i="2"/>
  <c r="J28" i="2"/>
  <c r="E28" i="2"/>
  <c r="D28" i="2"/>
  <c r="J26" i="6"/>
  <c r="K25" i="6"/>
  <c r="K26" i="6" s="1"/>
  <c r="K28" i="2" l="1"/>
  <c r="D7" i="19" s="1"/>
  <c r="K12" i="6" l="1"/>
  <c r="F17" i="6"/>
  <c r="C17" i="6"/>
  <c r="E17" i="6" l="1"/>
  <c r="G17" i="6"/>
  <c r="D18" i="9" l="1"/>
  <c r="D13" i="2" s="1"/>
  <c r="C18" i="9"/>
  <c r="C13" i="2" s="1"/>
  <c r="D16" i="7"/>
  <c r="D12" i="2" l="1"/>
  <c r="E12" i="2"/>
  <c r="F12" i="2"/>
  <c r="G12" i="2"/>
  <c r="H12" i="2"/>
  <c r="I12" i="2"/>
  <c r="J12" i="2"/>
  <c r="C12" i="2"/>
  <c r="D14" i="2"/>
  <c r="C14" i="2"/>
  <c r="K18" i="6"/>
  <c r="K12" i="2" s="1"/>
  <c r="C6" i="21" s="1"/>
  <c r="B6" i="21" l="1"/>
  <c r="C33" i="2"/>
  <c r="D33" i="2"/>
  <c r="H33" i="2"/>
  <c r="G33" i="2"/>
  <c r="E33" i="2"/>
  <c r="J33" i="2"/>
  <c r="I33" i="2"/>
  <c r="F33" i="2"/>
  <c r="H26" i="11" l="1"/>
  <c r="I26" i="11"/>
  <c r="J26" i="11"/>
  <c r="C26" i="11"/>
  <c r="D26" i="11"/>
  <c r="E26" i="11"/>
  <c r="F26" i="11"/>
  <c r="G26" i="11"/>
  <c r="K10" i="11"/>
  <c r="K11" i="11"/>
  <c r="K12" i="11"/>
  <c r="K13" i="11"/>
  <c r="K14" i="11"/>
  <c r="K15" i="11"/>
  <c r="K16" i="11"/>
  <c r="K17" i="11"/>
  <c r="K18" i="11"/>
  <c r="K19" i="11"/>
  <c r="C20" i="11"/>
  <c r="D20" i="11"/>
  <c r="E20" i="11"/>
  <c r="E37" i="11" s="1"/>
  <c r="F20" i="11"/>
  <c r="F37" i="11" s="1"/>
  <c r="G20" i="11"/>
  <c r="H20" i="11"/>
  <c r="H37" i="11" s="1"/>
  <c r="I20" i="11"/>
  <c r="J20" i="11"/>
  <c r="K21" i="11"/>
  <c r="K22" i="11"/>
  <c r="K24" i="11"/>
  <c r="K25" i="11"/>
  <c r="K28" i="11"/>
  <c r="K29" i="11"/>
  <c r="K30" i="11"/>
  <c r="K31" i="11"/>
  <c r="K32" i="11"/>
  <c r="K33" i="11"/>
  <c r="K23" i="11"/>
  <c r="K34" i="11"/>
  <c r="K35" i="11"/>
  <c r="K36" i="11"/>
  <c r="C37" i="11" l="1"/>
  <c r="J37" i="11"/>
  <c r="D37" i="11"/>
  <c r="K26" i="11"/>
  <c r="G37" i="11"/>
  <c r="I37" i="11"/>
  <c r="K20" i="11"/>
  <c r="K37" i="11" l="1"/>
  <c r="K33" i="2" l="1"/>
  <c r="C7" i="19"/>
  <c r="B7" i="19" s="1"/>
  <c r="D17" i="6"/>
  <c r="K17" i="6" l="1"/>
</calcChain>
</file>

<file path=xl/sharedStrings.xml><?xml version="1.0" encoding="utf-8"?>
<sst xmlns="http://schemas.openxmlformats.org/spreadsheetml/2006/main" count="792" uniqueCount="379">
  <si>
    <t>Overall Summary For Exhibit No : SDG&amp;E-</t>
  </si>
  <si>
    <t>Area</t>
  </si>
  <si>
    <t>SM 2.0 Program -- IT  Costs</t>
  </si>
  <si>
    <t>Witness</t>
  </si>
  <si>
    <t>Brad Baugh</t>
  </si>
  <si>
    <t>Budget Code</t>
  </si>
  <si>
    <t>Category</t>
  </si>
  <si>
    <t>2. IT Costs</t>
  </si>
  <si>
    <t>Sub-Category</t>
  </si>
  <si>
    <t>2. IT Costs - Summarized</t>
  </si>
  <si>
    <t>Total</t>
  </si>
  <si>
    <t>Line No.</t>
  </si>
  <si>
    <t>Description</t>
  </si>
  <si>
    <t>Forecasted ($M)</t>
  </si>
  <si>
    <t>Notes</t>
  </si>
  <si>
    <t>Reference</t>
  </si>
  <si>
    <t>IT Capital</t>
  </si>
  <si>
    <t>2.WP-2</t>
  </si>
  <si>
    <t>IT O&amp;M</t>
  </si>
  <si>
    <t>2.WP-X</t>
  </si>
  <si>
    <t>IT Total</t>
  </si>
  <si>
    <t>Forecast Methodology/Assumptions</t>
  </si>
  <si>
    <t xml:space="preserve">Labor - Zero-Based </t>
  </si>
  <si>
    <t>A  zero-based method was utilized to develop the labor forecast</t>
  </si>
  <si>
    <t>Non-Labor - Zero-Based</t>
  </si>
  <si>
    <t>A  zero-based method was utilized to develop the non-labor forecast</t>
  </si>
  <si>
    <t>NSE - Zero-Based</t>
  </si>
  <si>
    <t xml:space="preserve">A  zero-based method was utilized to develop the NSE forecast </t>
  </si>
  <si>
    <t>Sub-Category 1</t>
  </si>
  <si>
    <t>Actuals ($)</t>
  </si>
  <si>
    <t>Forecasted ($)</t>
  </si>
  <si>
    <t xml:space="preserve">Internal Labor </t>
  </si>
  <si>
    <t>Vendor Services</t>
  </si>
  <si>
    <t>Meter-to-Cloud Connectivity Services</t>
  </si>
  <si>
    <t>Network Hardware</t>
  </si>
  <si>
    <t>Internal Labor</t>
  </si>
  <si>
    <t>Total Costs ($)</t>
  </si>
  <si>
    <t>-</t>
  </si>
  <si>
    <t>2  IT  Costs</t>
  </si>
  <si>
    <t>2.1 IT Capital Costs</t>
  </si>
  <si>
    <t>Sub-Category 2</t>
  </si>
  <si>
    <t>Foundational Technology - Internal Labor (Capital)</t>
  </si>
  <si>
    <t>Actuals (FTEs)</t>
  </si>
  <si>
    <t>Forecasted (FTEs)</t>
  </si>
  <si>
    <t>Business System Analyst</t>
  </si>
  <si>
    <t>A Business Systems Analyst works with stakeholders and IT teams to design, improve, and implement systems that support organizational goals.</t>
  </si>
  <si>
    <t>Capability Owner Team Ld</t>
  </si>
  <si>
    <t>The Capability Owner Team Lead is a member of a capability team, primarily responsible for the delivery of specific services that enable the organization.</t>
  </si>
  <si>
    <t>Domain Architect</t>
  </si>
  <si>
    <t>The Domain Architect provides specialized technical and business functional knowledge to a product or capability group, translating requirements into blueprints for business process, data, infrastructure, applications or platforms to be configured or created.</t>
  </si>
  <si>
    <t>Sr Domain Engineer</t>
  </si>
  <si>
    <t>Domain Engineer</t>
  </si>
  <si>
    <t>The Domain Engineer manages provisioning and configuration, ensuring the reliability of one or more systems, platforms or networks. Builds, runs, and maintains aspects of a critical IT service, making it available on a self-service basis to agile product teams.</t>
  </si>
  <si>
    <t>Domain Engineer Team Ld</t>
  </si>
  <si>
    <t>The Domain Engineer Team Lead oversees a team of Domain Engineers and drives provisioning and configuration of IT platforms, services, and infrastructure.</t>
  </si>
  <si>
    <t>Enterprise Architect</t>
  </si>
  <si>
    <t>The Enterprise Architect works with business stakeholders, technology leadership, and other architects to drive holistic technology implementation across Value Streams and Enablers.</t>
  </si>
  <si>
    <t>Group Product Mgr</t>
  </si>
  <si>
    <t>The Group Product Manager is primarily responsible for defining the roadmap, vision, and prioritization of the product portfolio Foundational on value for the customer. Takes full responsibility for a group of scrum teams and their products with authority to direct the product group work.</t>
  </si>
  <si>
    <t>Other Roles</t>
  </si>
  <si>
    <t>Prin Capability Owner</t>
  </si>
  <si>
    <t>The Prin Capability Owner is an expert member of a capability team, demonstrating expertise within their capability as a leader in the organization. They are primarily responsible for the delivery of specific services that enable the organization.</t>
  </si>
  <si>
    <t>Software Engineer</t>
  </si>
  <si>
    <t>The Software Engineer is a hands-on technical role that designs, develops, delivers, and maintains technology applications and systems.</t>
  </si>
  <si>
    <t xml:space="preserve">Solution Analyst </t>
  </si>
  <si>
    <t>The Solution Analyst operates within a team to configure solutions and applications according to business requirements in order to automate or enable business processes.</t>
  </si>
  <si>
    <t>Prin Product Owner</t>
  </si>
  <si>
    <t xml:space="preserve">The Product Owner is a member of an agile team, primarily responsible for defining user stories
and prioritizing the backlog of user stories Foundational on value for the customer. </t>
  </si>
  <si>
    <t>Product Owner Team Ld</t>
  </si>
  <si>
    <t>The Product Owner is a member of an agile team, primarily responsible for defining user stories
and prioritizing the backlog of user stories Foundational on value for the customer.  As a team lead and representative of the delivery team, navigates increasingly complex IT and Business environments with more cross-team or external dependencies.</t>
  </si>
  <si>
    <t>Proj Advr</t>
  </si>
  <si>
    <t>A Project Advisor provides strategic guidance and expert recommendations throughout the lifecycle of a project, helping teams align with goals, mitigate risks, and ensure successful delivery.</t>
  </si>
  <si>
    <t>Project Manager</t>
  </si>
  <si>
    <t>A Project Manager oversees the planning, execution, and delivery of projects by coordinating teams, managing resources, and ensuring goals are met on time and within budget.</t>
  </si>
  <si>
    <t>Sr Group Product Mgr</t>
  </si>
  <si>
    <t xml:space="preserve">Scrum Master </t>
  </si>
  <si>
    <t>The Scrum Master is a member of an agile team with responsibility for facilitating the Scrum process and the overall health of their product team.</t>
  </si>
  <si>
    <t xml:space="preserve">Team Ld Software Engineer </t>
  </si>
  <si>
    <t xml:space="preserve">The Team Lead Software Engineer is a hands-on technical role that designs, develops, delivers and maintains technology applications and systems.  As an experienced member of software development teams, supervises a team of Software Engineers and Senior Software Engineers. </t>
  </si>
  <si>
    <t>Foundational Technology - Internal Labor (O&amp;M)</t>
  </si>
  <si>
    <t>Group Product Manager</t>
  </si>
  <si>
    <t xml:space="preserve">Sr Group Product Manager </t>
  </si>
  <si>
    <t>Foundational Technology  - Purchased Labor (Capital)</t>
  </si>
  <si>
    <t>IT Historical - Purchased Labor</t>
  </si>
  <si>
    <t>Product Owner</t>
  </si>
  <si>
    <t>Scrum Master</t>
  </si>
  <si>
    <t xml:space="preserve">Software Engineer </t>
  </si>
  <si>
    <t>The Domain Engineer provisions and configures one or more complex systems, platforms or networks.</t>
  </si>
  <si>
    <t>Foundational Technology  - Purchased Labor (O&amp;M)</t>
  </si>
  <si>
    <t xml:space="preserve"> </t>
  </si>
  <si>
    <t>IT Historical Software Costs</t>
  </si>
  <si>
    <t>Headend Software Costs (HES)</t>
  </si>
  <si>
    <t xml:space="preserve">Infrastructure costs supporting compute and storage costs for CIS  </t>
  </si>
  <si>
    <t>Vendor Field Tool Licenses</t>
  </si>
  <si>
    <t>Backup/storage/egress relating to incremental 15-minute data and two channel reads</t>
  </si>
  <si>
    <t>Software Maintenance</t>
  </si>
  <si>
    <t>Software Maintenance supporting field tools</t>
  </si>
  <si>
    <t>2.1.5 Vendor Services</t>
  </si>
  <si>
    <t>Foundational Technology - Vendor Services (Capital)</t>
  </si>
  <si>
    <t>IT Historical Vendor Services 2024 - PMO &amp; Contracting</t>
  </si>
  <si>
    <t>Program Management</t>
  </si>
  <si>
    <t>ITQA costs for first AMI 2.0 vendor upgrade</t>
  </si>
  <si>
    <t>Vendor Services IT</t>
  </si>
  <si>
    <t xml:space="preserve">SI - Mass Deployment </t>
  </si>
  <si>
    <t>DE4C Integration team - DE4C Managed Service</t>
  </si>
  <si>
    <t>ITQA enterprise testing - ITQA vendor</t>
  </si>
  <si>
    <t>ITQA enterprise testing - Testing vendor</t>
  </si>
  <si>
    <t>Mass Deployment AI Analytics - Needed to validate mass deployment installs and report on likely errors.</t>
  </si>
  <si>
    <t xml:space="preserve">System Integrator (SI) </t>
  </si>
  <si>
    <t>System integration costs including IT program management, integration design and implementation, and testing</t>
  </si>
  <si>
    <t>Time series system remediation to support integration with SM 2.0</t>
  </si>
  <si>
    <t>System remediation of time series system used to analyze smart meter voltage data.</t>
  </si>
  <si>
    <t>Energized Down Conductor system remediation to support integration with SM 2.0</t>
  </si>
  <si>
    <t>AMI Vendor - Headend Implementation</t>
  </si>
  <si>
    <t>OMS Vendor -System Remediation to support integration with SM 2.0</t>
  </si>
  <si>
    <t>Remediation of OMS system to support integration with SM 2.0</t>
  </si>
  <si>
    <t>Security Testing Meter and IT Solution - Security Vendor</t>
  </si>
  <si>
    <t>Security testing of electric meters, gas modules, backhaul network and head-end system</t>
  </si>
  <si>
    <t>Foundational Technology - Vendor Services (O&amp;M)</t>
  </si>
  <si>
    <t>AMI System Business Operations</t>
  </si>
  <si>
    <t>Network Monitoring and Troubleshooting, Field Support, Configuration Management</t>
  </si>
  <si>
    <t>HES / Certicom Decommissioning</t>
  </si>
  <si>
    <t xml:space="preserve">Decommission of SM 1.0 legacy systems - vendor costs </t>
  </si>
  <si>
    <t>SDGE Analytics mesh + photos</t>
  </si>
  <si>
    <t>AWS compute costs for AI use-cases</t>
  </si>
  <si>
    <t>AWS capacity for running AI use-cases</t>
  </si>
  <si>
    <t>Dedicated network line between Headend and back-end systems</t>
  </si>
  <si>
    <t>Dedicated secure network line between the HES and SDGE back-end systems, for additional security</t>
  </si>
  <si>
    <t xml:space="preserve">SI Historical Vendor Services 2024 </t>
  </si>
  <si>
    <t>IT Historical Vendor Services 2025 (All Accenture)</t>
  </si>
  <si>
    <t>Accenture - Mass Deployment Vendor - DE4C Managed Service</t>
  </si>
  <si>
    <t>System Integration Core - System integrator / project mgmt</t>
  </si>
  <si>
    <t xml:space="preserve">SI Vendor - Base Capability </t>
  </si>
  <si>
    <t>IT QA Testing</t>
  </si>
  <si>
    <t>Vendor Services NextGen Capability</t>
  </si>
  <si>
    <t>Integration with Head-end for wipe on move-out</t>
  </si>
  <si>
    <t>Business Processes and Functional Design - Vendor</t>
  </si>
  <si>
    <t>Transport of other data sources (x6)</t>
  </si>
  <si>
    <t>SI Vendor - Next Gen Capability</t>
  </si>
  <si>
    <t>Security Vendor - Security Testing Hardware and Software</t>
  </si>
  <si>
    <t>NMS Vendor -Outage Management Remediation</t>
  </si>
  <si>
    <t xml:space="preserve">NMS Enhancements </t>
  </si>
  <si>
    <t>Energized Down Conductor (EDC) Vendor - Application Remediation</t>
  </si>
  <si>
    <t>Aviva PI - Voltage data Application Remediation</t>
  </si>
  <si>
    <t>MyEnergyCenter Integation -  load disaggregation integration and enhancements</t>
  </si>
  <si>
    <t>Security Vendor - Security/Privacy Validation load disaggregration</t>
  </si>
  <si>
    <t>Software Vendor - Edge Load Disaggregation setup</t>
  </si>
  <si>
    <t>IT Vendor Services CapEx</t>
  </si>
  <si>
    <t>Foundational Technology - MTC Cloud Connectivity (Capital)</t>
  </si>
  <si>
    <t>Foundational Technology - Network Hardware (Capital)</t>
  </si>
  <si>
    <t>Foundational Technology - Network Hardware Removal (O&amp;M)</t>
  </si>
  <si>
    <t>Foundational Technology - Capital</t>
  </si>
  <si>
    <t>Foundational Technology - O&amp;M</t>
  </si>
  <si>
    <t>Foundational Technology - Capital and O&amp;M</t>
  </si>
  <si>
    <t>Total - Meter-to-Cloud Connectivity Capital Costs ($)</t>
  </si>
  <si>
    <t>Total - Network Hardware Capital Costs ($)</t>
  </si>
  <si>
    <t>Total - Vendor Services Capital Costs ($)</t>
  </si>
  <si>
    <t>Total - Vendor Services O&amp;M Costs ($)</t>
  </si>
  <si>
    <t>Foundational Technology  - Software (Capital)</t>
  </si>
  <si>
    <t>Foundational Technology - Software (O&amp;M)</t>
  </si>
  <si>
    <t>Total - Software Capital Costs ($)</t>
  </si>
  <si>
    <t>Total - Software O&amp;M Costs ($)</t>
  </si>
  <si>
    <t>Total - Purchased Labor O&amp;M Costs ($)</t>
  </si>
  <si>
    <t>Total - Purchased Labor Capital Costs ($)</t>
  </si>
  <si>
    <t>Total - Internal Labor Capital Costs ($)</t>
  </si>
  <si>
    <t>Total - Internal Labor O&amp;M Costs ($)</t>
  </si>
  <si>
    <t>Total - Internal Labor Capital (FTEs)</t>
  </si>
  <si>
    <t>Total - Internal Labor O&amp;M (FTEs)</t>
  </si>
  <si>
    <t>Total - Purchased Labor Capital (FTEs)</t>
  </si>
  <si>
    <t>Total- Purchased Labor O&amp;M (FTEs)</t>
  </si>
  <si>
    <t>Total- IT Capital Foundational Technology ($)</t>
  </si>
  <si>
    <t>Total- IT O&amp;M Foundational Technology ($)</t>
  </si>
  <si>
    <t>Software</t>
  </si>
  <si>
    <t>Network Hardware Decommissioning</t>
  </si>
  <si>
    <t>Total - Network Hardware Decommissioning O&amp;M Costs ($)</t>
  </si>
  <si>
    <t>Summary of Foundational Technology Costs</t>
  </si>
  <si>
    <t>Cost Category</t>
  </si>
  <si>
    <t>Capital</t>
  </si>
  <si>
    <t>O&amp;M</t>
  </si>
  <si>
    <t>Internal Labor  </t>
  </si>
  <si>
    <t>Purchased Labor (Contractors) </t>
  </si>
  <si>
    <t>Vendor Services </t>
  </si>
  <si>
    <t>Meter-to-Cloud Connectivity   </t>
  </si>
  <si>
    <t>Network Hardware </t>
  </si>
  <si>
    <t>SM 2.0 Program -- Technology Costs</t>
  </si>
  <si>
    <t xml:space="preserve">Metering Network Hardware Decommissioning </t>
  </si>
  <si>
    <t>475 Pedestal, Transformer &amp; Pole Mount removals @ $550 per removal, 975 Wall Mount removals @ $4300 per removal, 1450 E-Waste processing at $2 per removal, escalated for inflation.</t>
  </si>
  <si>
    <t>Purchased Labor (Contractors)</t>
  </si>
  <si>
    <t>The Domain Architect role provides specialized technical and business functional knowledge to a product or capability group, translating requirements into blueprints for business process, data, infrastructure, applications or platforms to be configured or created.</t>
  </si>
  <si>
    <t>System remediation of Energized Down Conductor (EDC) prototype system used to predict fallen distribution conductors</t>
  </si>
  <si>
    <t>AWS data mesh capacity charges</t>
  </si>
  <si>
    <t>Software Developer License for early vendor-agnostic development work</t>
  </si>
  <si>
    <t>Electric meter / gas module e-SIM Activation Costs</t>
  </si>
  <si>
    <t>Additional pre-paid infrastructure for CIS to support incremental meters with 15-minute two channel reads.  5 year bundle.</t>
  </si>
  <si>
    <t xml:space="preserve">Incremental storage in AWS data mesh to support CIS additional 15-minute reads </t>
  </si>
  <si>
    <t>Meter to Cloud Connectivity for Electric C&amp;I (Foundational Capabilities)</t>
  </si>
  <si>
    <t>Foundational Fee for setup of Meter to Cloud connectivity services</t>
  </si>
  <si>
    <t>Meter to Cloud Connectivity for Electric Residential (Foundational Capabilities)</t>
  </si>
  <si>
    <t>Meter to Cloud Connectivity for Gas Module (Foundational Capabilities)</t>
  </si>
  <si>
    <t>Costs cover design, build, testing, deployment, and ongoing support for project from vendor.</t>
  </si>
  <si>
    <t xml:space="preserve">Summary of SM 2.0 Escalated Direct Costs ($M) </t>
  </si>
  <si>
    <t>SM 2.0 Escalated Direct Cost Categories</t>
  </si>
  <si>
    <t xml:space="preserve">Work Paper Reference </t>
  </si>
  <si>
    <t>Electric Meter Replacement</t>
  </si>
  <si>
    <t>Gas Module Replacement</t>
  </si>
  <si>
    <t>Foundational Technology</t>
  </si>
  <si>
    <t>NextGen Technology</t>
  </si>
  <si>
    <t>SM 2.0 Escalated Direct Cost Subtotal</t>
  </si>
  <si>
    <t>Contingency</t>
  </si>
  <si>
    <t>SM 2.0 Escalated Direct Cost Total</t>
  </si>
  <si>
    <t>Page left blank intentionally</t>
  </si>
  <si>
    <t>Workpaper Reference</t>
  </si>
  <si>
    <t>NextGen Technology - Capital</t>
  </si>
  <si>
    <t>Actual ($)</t>
  </si>
  <si>
    <t>Forecast ($)</t>
  </si>
  <si>
    <t>Purchased Labor (contractors)</t>
  </si>
  <si>
    <t>Meter-to-Cloud Connectivity</t>
  </si>
  <si>
    <t>Business Transformation &amp; Enablement</t>
  </si>
  <si>
    <t>Subtotal - IT Capital NextGen Technology ($)</t>
  </si>
  <si>
    <t>NextGen Technology - O&amp;M</t>
  </si>
  <si>
    <t>Subtotal - IT O&amp;M NextGen Technology</t>
  </si>
  <si>
    <t>NextGen Technology Totals - Capital and O&amp;M</t>
  </si>
  <si>
    <t>Summary of NextGen Technology Costs</t>
  </si>
  <si>
    <t>NextGen Technology - Internal Labor (Capital)</t>
  </si>
  <si>
    <t>Sr Solution Analyst</t>
  </si>
  <si>
    <t>A Solutions Analyst identifies business challenges and translates them into effective technical solutions by analyzing systems, processes, and requirements, and collaborating with stakeholders to ensure successful implementation.</t>
  </si>
  <si>
    <t>Group Product Owner</t>
  </si>
  <si>
    <t>The Group Product Owner is primarily responsible for defining the roadmap, vision, and prioritization of medium complexity product portfolios Foundational on value for the customer and dependencies with other groups and value streams.</t>
  </si>
  <si>
    <t>Subtotal - Internal Labor NextGen Technology (FTEs)</t>
  </si>
  <si>
    <t>Subtotal - Internal Labor NextGen Technology Capital Costs ($)</t>
  </si>
  <si>
    <t>NextGen Technology - Internal Labor (O&amp;M)</t>
  </si>
  <si>
    <t>Prin Busn Sys Analyst</t>
  </si>
  <si>
    <t>Software Engineer II</t>
  </si>
  <si>
    <t>Subtotal - Internal Labor NextGen Technology O&amp;M Costs ($)</t>
  </si>
  <si>
    <t>Total - Internal Labor NextGen Technology (FTEs)</t>
  </si>
  <si>
    <t xml:space="preserve">NextGen Technology - Purchased Labor (Capital) </t>
  </si>
  <si>
    <t>Data Engineer</t>
  </si>
  <si>
    <t>A Data Engineer participates in the design, development, implementation, maintenance, and enhancement of full cycle of data services – integration/transport, processing and/or visualization – and associated systems to support the analytics needs of data/business analysts or data scientists.</t>
  </si>
  <si>
    <t>Total - Purchased Labor NextGen Technology (FTEs)</t>
  </si>
  <si>
    <t>Total - Purchased Labor NextGen Technology Capital Costs ($)</t>
  </si>
  <si>
    <t>NextGen Technology - Vendor Services (Capital)</t>
  </si>
  <si>
    <t>System Integrator (SI) Costs for NextGen</t>
  </si>
  <si>
    <t>System integration costs specific to the NextGen Technology</t>
  </si>
  <si>
    <t>Security/Privacy Validation for NextGen Technology</t>
  </si>
  <si>
    <t>Contract for security design validation and penetration testing of NextGen technology</t>
  </si>
  <si>
    <t>Customer Insights: Real Time Energy Monitoring app setup</t>
  </si>
  <si>
    <t>Customer Insights: Real Time Energy Monitoring vendor setup costs</t>
  </si>
  <si>
    <t>NMS Enhancements or config update to support phase data usage</t>
  </si>
  <si>
    <t>Remediation of GIS and NMS to support phase-ID data imports at the meter / transformer level</t>
  </si>
  <si>
    <t>NextGen Technology - Vendor Services (O&amp;M)</t>
  </si>
  <si>
    <t>Analytics Training</t>
  </si>
  <si>
    <t>Analytics training for NextGen Technology</t>
  </si>
  <si>
    <t>Dedicated network line between head-end and Customer Insights: Real Time Energy Monitoring Cloud, to both HES and SDGE back-end systems (aka. Analytics Data Mesh)</t>
  </si>
  <si>
    <t xml:space="preserve">Dedicated secure network line between the Customer Insights: Real Time Energy Monitoring vendor's cloud system and both the SM 2.0 HES and SDGE data mesh. Needed to protect confidential customer information in transit. </t>
  </si>
  <si>
    <t xml:space="preserve">Totals - Capital and O&amp;M </t>
  </si>
  <si>
    <t>Total Costs (S)</t>
  </si>
  <si>
    <t>NextGen Technology - Software (Capital)</t>
  </si>
  <si>
    <t>Vendor's SaaS  Analytics Platform</t>
  </si>
  <si>
    <t xml:space="preserve">Customer Insights: Real Time Energy Monitoring Platform </t>
  </si>
  <si>
    <t xml:space="preserve">Grid Edge Applications </t>
  </si>
  <si>
    <t>Total - NextGen Technology Software Capital Costs ($)</t>
  </si>
  <si>
    <t>NextGen Technology - Meter to Cloud Connectivity (Capital)</t>
  </si>
  <si>
    <t>Meter-to-Cloud connectivity for Electric C&amp;I (NextGen Capabilities)</t>
  </si>
  <si>
    <t>Meter-to-Cloud connectivity for Electric Residential (NextGen Capabilities)</t>
  </si>
  <si>
    <t>Total - NextGen Technology Meter-to-Cloud Connectivity Capital Costs ($)</t>
  </si>
  <si>
    <t>NextGen Technology - Business Transformation and Enablement (Capital)</t>
  </si>
  <si>
    <t>Business Implementation (NextGen Capabilities)</t>
  </si>
  <si>
    <t>Change Management (NextGen Capabilities)</t>
  </si>
  <si>
    <t>Customer Engagement (NextGen Capabilities)</t>
  </si>
  <si>
    <t>Project Management (NextGen Capabilities)</t>
  </si>
  <si>
    <t>Total - NextGen Technology Business Transformation and Enablement Capital Costs ($)</t>
  </si>
  <si>
    <t>Labor costs for general project management leads, business process design leads and technical subject matter experts.</t>
  </si>
  <si>
    <t>Labor costs for business process change analysts and training leads.</t>
  </si>
  <si>
    <t xml:space="preserve">Labor costs for general project management leads, and business system analysts. </t>
  </si>
  <si>
    <t>Total - NextGen Technology Vendor Services Capital Costs ($)</t>
  </si>
  <si>
    <t>Total - NextGen Technology Vendor Services O&amp;M Costs ($)</t>
  </si>
  <si>
    <t>Labor costs necessary for customer outreach related to AMI Program Next Gen Capabilities.</t>
  </si>
  <si>
    <t>SM 2.0 Program - Foundational &amp; NextGen Technology Workpaper Overview</t>
  </si>
  <si>
    <t>Tab</t>
  </si>
  <si>
    <t>Overview</t>
  </si>
  <si>
    <t>Workpaper Tabs</t>
  </si>
  <si>
    <t>Workpaper Purpose and Overview</t>
  </si>
  <si>
    <t>Divider Tabs</t>
  </si>
  <si>
    <t xml:space="preserve">These tabs divide the workpaper by its relevant table and section in the testimony. This workpaper has tabs for Foundational Technology and NextGen Technology. </t>
  </si>
  <si>
    <t>Workpaper Color Coding</t>
  </si>
  <si>
    <t>Explanation</t>
  </si>
  <si>
    <t>Color</t>
  </si>
  <si>
    <t>Master Tables</t>
  </si>
  <si>
    <t xml:space="preserve">Cost Category Tables </t>
  </si>
  <si>
    <t xml:space="preserve">Testimony Reference Tables </t>
  </si>
  <si>
    <t>Section</t>
  </si>
  <si>
    <t>Section Summary</t>
  </si>
  <si>
    <t>The section summary provides key information on the witness, and categories relevant to the numbers presented in the tables.</t>
  </si>
  <si>
    <t>Actuals and Forecast</t>
  </si>
  <si>
    <t>Forecast Methodology, Assumptions and Notes</t>
  </si>
  <si>
    <t>These tabs provide a summary of both capital and O&amp;M costs by year for each major cost category. There is one for Foundational Technology and one for NextGen Technology</t>
  </si>
  <si>
    <t>These tabs provide a breakdown of each major cost category from the master tables by year for  both capital and O&amp;M. In addition to cost calculations, FTE calculations are provided for  internal and purchased labor tabs.</t>
  </si>
  <si>
    <t>The forecast methodology, assumptions and notes section provides the reader with further context on the numbers presented in the tables, and any  assumptions or methodologies used to produce the numbers.</t>
  </si>
  <si>
    <t>Workpaper Tab Structure and Sections</t>
  </si>
  <si>
    <t>Each workpaper table is separated by actuals (which consist of costs incurred and FTEs in 2024-2025), and forecast, which consist of cost and FTE estimates from 2026-2031</t>
  </si>
  <si>
    <r>
      <t>Individual contributors on various roles on Smart Meter 2.0 in 2024</t>
    </r>
    <r>
      <rPr>
        <sz val="10"/>
        <rFont val="Aptos Narrow"/>
        <family val="2"/>
        <scheme val="minor"/>
      </rPr>
      <t xml:space="preserve"> / 2025 - largely an industry advisor during the RFP/vendor selection</t>
    </r>
  </si>
  <si>
    <t>The Group Product Manager is primarily responsible for defining the roadmap, vision, and prioritization of the product portfolio foundational on value for the customer. Takes full responsibility for a group of scrum teams and their products with authority to direct the product group work.</t>
  </si>
  <si>
    <t>The Senior Group Product Manager leads a collection of product groups that comprise a critical strategic component of a Value Stream or an Enabler. Provides oversight to Group Product Owners and Product Owners to drive the definition of the strategic roadmap, vision, and prioritization of the product based on value for customer or enterprise.</t>
  </si>
  <si>
    <t>Individual contributors on various roles on Smart Meter 2.0 in 2024 / 2025.  Includes contract Smart Meter industry expert SME, contracting experts, project coordinators, solution analysts, and network engineers.</t>
  </si>
  <si>
    <t>Other roles not in the standard IT role list.  Includes Contracting Support, Smart Meter industry expert SME, Project Coordinator</t>
  </si>
  <si>
    <r>
      <t>Various roles that are not in the standard IT role definition</t>
    </r>
    <r>
      <rPr>
        <sz val="10"/>
        <rFont val="Aptos Narrow"/>
        <family val="2"/>
        <scheme val="minor"/>
      </rPr>
      <t>s.  These include field crews for field-valiations and GIS specialists.</t>
    </r>
  </si>
  <si>
    <t>2024 costs including program Management, business integration, business process designs, requirements gathering</t>
  </si>
  <si>
    <t>3.4 Capital &amp; O&amp;M Costs - Foundational Technology</t>
  </si>
  <si>
    <t>3.4.1 Master Summary Table</t>
  </si>
  <si>
    <t>Testimony Table 3-4</t>
  </si>
  <si>
    <t xml:space="preserve">Testimony Table 3-5 </t>
  </si>
  <si>
    <t>3.4.5 Software</t>
  </si>
  <si>
    <t>3.4.4 Vendor Services</t>
  </si>
  <si>
    <t>3.4.3 Purchased Labor (Contractors)</t>
  </si>
  <si>
    <t>3.4.2 Internal Labor</t>
  </si>
  <si>
    <t>3.4.6 MTC Connectivity</t>
  </si>
  <si>
    <t>3.4.7 Network Hardware</t>
  </si>
  <si>
    <t xml:space="preserve">3.4.7 Metering Network Hardware Decommissioning </t>
  </si>
  <si>
    <t>3.5 Capital &amp; O&amp;M Costs - NextGen Technology</t>
  </si>
  <si>
    <t xml:space="preserve">3.5.1 Master Summary </t>
  </si>
  <si>
    <t>3.5.2 Internal Labor</t>
  </si>
  <si>
    <t>3.5.3 Purchased Labor</t>
  </si>
  <si>
    <t>3.5.4 Vendor Services</t>
  </si>
  <si>
    <t>3.5.5 Software</t>
  </si>
  <si>
    <t>3.5.6 Meter-to-Cloud Connectivity</t>
  </si>
  <si>
    <t>3.5.7 Business Transformation and Enablement</t>
  </si>
  <si>
    <t>WP 3.4.2</t>
  </si>
  <si>
    <t>WP 3.4.3</t>
  </si>
  <si>
    <t>WP 3.4.4</t>
  </si>
  <si>
    <t>WP 3.4.5</t>
  </si>
  <si>
    <t>WP 3.4.6</t>
  </si>
  <si>
    <t>WP 3.4.7</t>
  </si>
  <si>
    <t>WP 3.4.8</t>
  </si>
  <si>
    <t>WP 3.5.2</t>
  </si>
  <si>
    <t>WP 3.5.3</t>
  </si>
  <si>
    <t>WP 3.5.4</t>
  </si>
  <si>
    <t>WP 3.5.5</t>
  </si>
  <si>
    <t>WP 3.5.6</t>
  </si>
  <si>
    <t>WP 3.5.7</t>
  </si>
  <si>
    <t>Various roles that are not standard IT Roles.  These include cybersecurity specialists, technical advisors, engineers, and procurement specialists.</t>
  </si>
  <si>
    <t>WP 3.4.2 (Internal Labor)</t>
  </si>
  <si>
    <t>Refer to Chapter 3 - Workpaper 1 - Program and Deployment Workpapers</t>
  </si>
  <si>
    <t>WP 3.4.3 (Purchased Labor)</t>
  </si>
  <si>
    <t>WP 3.4.4 (Vendor Services)</t>
  </si>
  <si>
    <t>WP 3.4.8 (Network Hardware Decomissioning)</t>
  </si>
  <si>
    <t>WP 3.4.5 (Software)</t>
  </si>
  <si>
    <t>WP 3.4.6 (MTC Connectivity)</t>
  </si>
  <si>
    <t>WP 3.4.7 (Network Hardware)</t>
  </si>
  <si>
    <t>WP 3.5.2 (Internal Labor)</t>
  </si>
  <si>
    <t>WP 3.5.3 (Purchased Labor)</t>
  </si>
  <si>
    <t>WP 3.5.4 (Vendor Services)</t>
  </si>
  <si>
    <t>WP 3.5.5 (Software)</t>
  </si>
  <si>
    <t>WP 3.5.6 (MTC Connectivity)</t>
  </si>
  <si>
    <t>WP 3.5.7 (Business Costs)</t>
  </si>
  <si>
    <t xml:space="preserve">These tables reference the tables that exist in Chapter 3 of the testimony, that are relevant to Foundational Technology and NextGen Technology. </t>
  </si>
  <si>
    <t>The purpose of this workpaper is to provide additional information and insights into cost tables referenced in Chapter 3 of the Testimony. This workpaper further breaks down the major components of Foundational and NextGen Technology costs, and their categorization as capital or operations and maintenance (O&amp;M).</t>
  </si>
  <si>
    <t xml:space="preserve">Indicates that there are confidential numbers within the worksheet. Workpaper tabs with-C also denote that a workpaper is confidential. </t>
  </si>
  <si>
    <t xml:space="preserve">1) Costs are direct,  escalated cost.  </t>
  </si>
  <si>
    <t>1) FTE is equal to 1920 hours per year, 160 hours per month, 40 hours per week</t>
  </si>
  <si>
    <t xml:space="preserve">1) Software and e-SIM pricing is largely by endpoint count, and purchases are dependent on counts of SM 2.0 gas modules and electric meters installed, per deployment plan in Chapter 4, Figure 4-3  </t>
  </si>
  <si>
    <t>2) Assumes a 1% growth in gas modules and 2% growth in electric meters</t>
  </si>
  <si>
    <t>1) Meter-to-Cloud costs are prepaid for 5 years</t>
  </si>
  <si>
    <r>
      <t xml:space="preserve">2) Meter-to-Cloud costs were calculated on a per end-point basis for estimated data usage for Foundational capabilities in vendor RFP responses, and are dependent on counts of SM 2.0 gas modules and electric meters installed, per deployment plan in Chapter 4, Figure 4-3.  </t>
    </r>
    <r>
      <rPr>
        <sz val="11"/>
        <color rgb="FF000000"/>
        <rFont val="Aptos Narrow"/>
        <family val="2"/>
        <scheme val="minor"/>
      </rPr>
      <t xml:space="preserve">
</t>
    </r>
  </si>
  <si>
    <t xml:space="preserve">3) Software and e-SIM pricing is largely by endpoint count, and costs are dependent on counts of SM 2.0 gas modules and electric meters installed, per deployment plan in Chapter 4, Figure 4-3.  </t>
  </si>
  <si>
    <t>1) The program team expects that with the 2.0 technology’s point-to-point network will be able to mitigate most of the currently known hard-to-reach Meter locations.  The plan is to implement alternative network solutions of external antennas, micro-mesh, or boosters for any remaining hard-to-reach areas. Meters and any other lessons learnt from the initial deployments in the beginning years be exercised starting toward the tail end of the implementation in 2029.</t>
  </si>
  <si>
    <t xml:space="preserve">1) Costs are direct,  escalated cost. </t>
  </si>
  <si>
    <t xml:space="preserve">1) Software pricing is largely by endpoint count, and purchases are dependent on counts of SM 2.0 electric meters installed, per the deployment plan in Chapter 4, Figure 4-3.  </t>
  </si>
  <si>
    <t>3) Customer Insights: Real Time Energy Monitoring Platform softare pricing calculation includes an expected 20% adoption rate</t>
  </si>
  <si>
    <t>1) Meter-to-cloud connectivity costs are prepaid for 5 years</t>
  </si>
  <si>
    <t xml:space="preserve">2) Meter-to-Cloud costs were calculated on a per end-point basis for estimated data usage for NextGen capabilities on vendor RFP responses, per the deployment plan in Chapter 4, Figure 4-3.  </t>
  </si>
  <si>
    <t>1) Business costs associated with the deployment of NextGen Technology.</t>
  </si>
  <si>
    <t xml:space="preserve">Total Foundational Technology costs </t>
  </si>
  <si>
    <t>Total NetxGen Technology Costs</t>
  </si>
  <si>
    <t>Calculations</t>
  </si>
  <si>
    <t>The yellow highlighted data in this document is CONFIDENTIAL – Pursuant to Public Utilities (PU) Code Section 583, Decision (D.) 21-09-020, and General Order (GO) No. 66-D.  The detailed justification is provided in Attachment A of the accompanying Confidentiality Declaration.</t>
  </si>
  <si>
    <t>Routers</t>
  </si>
  <si>
    <t>External Coupled Antenna</t>
  </si>
  <si>
    <t>Cellular Boosters</t>
  </si>
  <si>
    <t>Overall Summary For Exhibit No : SDG&amp;E-03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</si>
</sst>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0_);_(* \(#,##0.0\);_(* &quot;-&quot;??_);_(@_)"/>
    <numFmt numFmtId="165" formatCode="0.0"/>
    <numFmt numFmtId="166" formatCode="_(&quot;$&quot;* #,##0_);_(&quot;$&quot;* \(#,##0\);_(&quot;$&quot;* &quot;-&quot;??_);_(@_)"/>
    <numFmt numFmtId="167" formatCode="_(* #,##0_);_(* \(#,##0\);_(* &quot;-&quot;??_);_(@_)"/>
    <numFmt numFmtId="168" formatCode="&quot;$&quot;#,##0"/>
    <numFmt numFmtId="169" formatCode="&quot;$&quot;0.0,,\ ;\-&quot;$&quot;0.0,,\ ;&quot;-&quot;"/>
  </numFmts>
  <fonts count="31" x14ac:knownFonts="1">
    <font>
      <sz val="11"/>
      <color theme="1"/>
      <name val="Aptos Narrow"/>
      <family val="2"/>
      <scheme val="minor"/>
    </font>
    <font>
      <sz val="12"/>
      <color theme="1"/>
      <name val="Aptos Narrow"/>
      <family val="2"/>
      <scheme val="minor"/>
    </font>
    <font>
      <sz val="11"/>
      <color theme="1"/>
      <name val="Aptos Narrow"/>
      <family val="2"/>
      <scheme val="minor"/>
    </font>
    <font>
      <b/>
      <sz val="11"/>
      <color theme="1"/>
      <name val="Aptos Narrow"/>
      <family val="2"/>
      <scheme val="minor"/>
    </font>
    <font>
      <b/>
      <sz val="11"/>
      <color rgb="FF000000"/>
      <name val="Aptos Narrow"/>
      <family val="2"/>
      <scheme val="minor"/>
    </font>
    <font>
      <sz val="11"/>
      <color rgb="FF000000"/>
      <name val="Aptos Narrow"/>
      <family val="2"/>
      <scheme val="minor"/>
    </font>
    <font>
      <sz val="8"/>
      <name val="Aptos Narrow"/>
      <family val="2"/>
      <scheme val="minor"/>
    </font>
    <font>
      <sz val="10"/>
      <color theme="1"/>
      <name val="Aptos Narrow"/>
      <family val="2"/>
      <scheme val="minor"/>
    </font>
    <font>
      <sz val="11"/>
      <color indexed="8"/>
      <name val="Aptos Narrow"/>
      <family val="2"/>
      <scheme val="minor"/>
    </font>
    <font>
      <sz val="11"/>
      <name val="Aptos Narrow"/>
      <family val="2"/>
      <scheme val="minor"/>
    </font>
    <font>
      <sz val="11"/>
      <color rgb="FF7030A0"/>
      <name val="Aptos Narrow"/>
      <family val="2"/>
      <scheme val="minor"/>
    </font>
    <font>
      <sz val="11"/>
      <color theme="1"/>
      <name val="Aptos Narrow"/>
      <family val="2"/>
      <scheme val="minor"/>
    </font>
    <font>
      <b/>
      <sz val="11"/>
      <color rgb="FF7030A0"/>
      <name val="Aptos Narrow"/>
      <family val="2"/>
      <scheme val="minor"/>
    </font>
    <font>
      <b/>
      <sz val="11"/>
      <color theme="1"/>
      <name val="Aptos Narrow"/>
      <family val="2"/>
      <scheme val="minor"/>
    </font>
    <font>
      <b/>
      <sz val="10"/>
      <color theme="1"/>
      <name val="Aptos Narrow"/>
      <family val="2"/>
      <scheme val="minor"/>
    </font>
    <font>
      <b/>
      <sz val="11"/>
      <color rgb="FF000000"/>
      <name val="Aptos Narrow"/>
      <family val="2"/>
    </font>
    <font>
      <b/>
      <sz val="11"/>
      <color theme="0"/>
      <name val="Aptos Narrow"/>
      <family val="2"/>
      <scheme val="minor"/>
    </font>
    <font>
      <sz val="11"/>
      <color rgb="FF242424"/>
      <name val="Aptos Narrow"/>
      <family val="2"/>
    </font>
    <font>
      <sz val="11"/>
      <color theme="0"/>
      <name val="Aptos Narrow"/>
      <family val="2"/>
      <scheme val="minor"/>
    </font>
    <font>
      <b/>
      <sz val="14"/>
      <color rgb="FF000000"/>
      <name val="Aptos Narrow"/>
      <family val="2"/>
      <scheme val="minor"/>
    </font>
    <font>
      <b/>
      <sz val="10"/>
      <name val="Aptos Narrow"/>
      <family val="2"/>
      <scheme val="minor"/>
    </font>
    <font>
      <b/>
      <sz val="10"/>
      <color rgb="FF000000"/>
      <name val="Aptos Narrow"/>
      <family val="2"/>
      <scheme val="minor"/>
    </font>
    <font>
      <sz val="9"/>
      <color rgb="FF000000"/>
      <name val="Aptos Narrow"/>
      <family val="2"/>
      <scheme val="minor"/>
    </font>
    <font>
      <b/>
      <sz val="11"/>
      <color rgb="FFFFFFFF"/>
      <name val="Aptos Narrow"/>
      <family val="2"/>
      <scheme val="minor"/>
    </font>
    <font>
      <b/>
      <sz val="9"/>
      <color rgb="FF000000"/>
      <name val="Aptos Narrow"/>
      <family val="2"/>
      <scheme val="minor"/>
    </font>
    <font>
      <b/>
      <sz val="9"/>
      <color theme="1"/>
      <name val="Aptos Narrow"/>
      <family val="2"/>
      <scheme val="minor"/>
    </font>
    <font>
      <sz val="9"/>
      <color theme="1"/>
      <name val="Aptos Narrow"/>
      <family val="2"/>
      <scheme val="minor"/>
    </font>
    <font>
      <sz val="10"/>
      <name val="Aptos Narrow"/>
      <family val="2"/>
      <scheme val="minor"/>
    </font>
    <font>
      <b/>
      <sz val="11"/>
      <color rgb="FFFF0000"/>
      <name val="Aptos Narrow"/>
      <family val="2"/>
      <scheme val="minor"/>
    </font>
    <font>
      <b/>
      <sz val="14"/>
      <color rgb="FFFF0000"/>
      <name val="Aptos Narrow"/>
      <family val="2"/>
      <scheme val="minor"/>
    </font>
    <font>
      <b/>
      <sz val="12"/>
      <color rgb="FFFF0000"/>
      <name val="Aptos Narrow"/>
      <family val="2"/>
      <scheme val="minor"/>
    </font>
  </fonts>
  <fills count="17">
    <fill>
      <patternFill patternType="none"/>
    </fill>
    <fill>
      <patternFill patternType="gray125"/>
    </fill>
    <fill>
      <patternFill patternType="solid">
        <fgColor rgb="FFFFC000"/>
        <bgColor rgb="FF000000"/>
      </patternFill>
    </fill>
    <fill>
      <patternFill patternType="solid">
        <fgColor rgb="FFBFBFBF"/>
        <bgColor rgb="FF000000"/>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theme="0"/>
        <bgColor rgb="FF000000"/>
      </patternFill>
    </fill>
    <fill>
      <patternFill patternType="solid">
        <fgColor theme="3" tint="0.499984740745262"/>
        <bgColor rgb="FF000000"/>
      </patternFill>
    </fill>
    <fill>
      <patternFill patternType="solid">
        <fgColor theme="3" tint="0.89999084444715716"/>
        <bgColor indexed="64"/>
      </patternFill>
    </fill>
    <fill>
      <patternFill patternType="solid">
        <fgColor theme="3" tint="0.499984740745262"/>
        <bgColor indexed="64"/>
      </patternFill>
    </fill>
    <fill>
      <patternFill patternType="solid">
        <fgColor rgb="FFFFFFFF"/>
        <bgColor rgb="FF000000"/>
      </patternFill>
    </fill>
    <fill>
      <patternFill patternType="solid">
        <fgColor rgb="FF3A3838"/>
        <bgColor rgb="FF000000"/>
      </patternFill>
    </fill>
    <fill>
      <patternFill patternType="solid">
        <fgColor rgb="FFF2F2F2"/>
        <bgColor rgb="FF000000"/>
      </patternFill>
    </fill>
    <fill>
      <patternFill patternType="solid">
        <fgColor theme="1"/>
        <bgColor indexed="64"/>
      </patternFill>
    </fill>
  </fills>
  <borders count="118">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medium">
        <color indexed="64"/>
      </left>
      <right/>
      <top/>
      <bottom/>
      <diagonal/>
    </border>
    <border>
      <left style="thin">
        <color indexed="64"/>
      </left>
      <right style="thin">
        <color indexed="64"/>
      </right>
      <top style="medium">
        <color rgb="FF000000"/>
      </top>
      <bottom/>
      <diagonal/>
    </border>
    <border>
      <left style="thin">
        <color indexed="64"/>
      </left>
      <right/>
      <top/>
      <bottom style="thin">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diagonal/>
    </border>
    <border>
      <left/>
      <right style="thin">
        <color rgb="FF000000"/>
      </right>
      <top style="thin">
        <color rgb="FF000000"/>
      </top>
      <bottom style="thin">
        <color rgb="FF000000"/>
      </bottom>
      <diagonal/>
    </border>
    <border>
      <left/>
      <right style="thin">
        <color indexed="64"/>
      </right>
      <top style="thin">
        <color indexed="64"/>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thin">
        <color rgb="FF000000"/>
      </left>
      <right/>
      <top style="thin">
        <color rgb="FF000000"/>
      </top>
      <bottom style="thin">
        <color indexed="64"/>
      </bottom>
      <diagonal/>
    </border>
    <border>
      <left style="medium">
        <color indexed="64"/>
      </left>
      <right/>
      <top style="medium">
        <color rgb="FF000000"/>
      </top>
      <bottom/>
      <diagonal/>
    </border>
    <border>
      <left style="medium">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medium">
        <color indexed="64"/>
      </bottom>
      <diagonal/>
    </border>
    <border>
      <left/>
      <right style="medium">
        <color indexed="64"/>
      </right>
      <top style="thin">
        <color theme="1"/>
      </top>
      <bottom/>
      <diagonal/>
    </border>
    <border>
      <left/>
      <right style="medium">
        <color indexed="64"/>
      </right>
      <top style="thin">
        <color theme="1"/>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thin">
        <color rgb="FF000000"/>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medium">
        <color indexed="64"/>
      </left>
      <right style="thin">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rgb="FF000000"/>
      </top>
      <bottom style="thin">
        <color indexed="64"/>
      </bottom>
      <diagonal/>
    </border>
    <border>
      <left style="medium">
        <color indexed="64"/>
      </left>
      <right/>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right style="thin">
        <color rgb="FF000000"/>
      </right>
      <top style="medium">
        <color rgb="FF000000"/>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medium">
        <color rgb="FF000000"/>
      </top>
      <bottom style="medium">
        <color indexed="64"/>
      </bottom>
      <diagonal/>
    </border>
    <border>
      <left/>
      <right style="medium">
        <color indexed="64"/>
      </right>
      <top/>
      <bottom/>
      <diagonal/>
    </border>
    <border>
      <left/>
      <right style="medium">
        <color indexed="64"/>
      </right>
      <top style="medium">
        <color rgb="FF000000"/>
      </top>
      <bottom/>
      <diagonal/>
    </border>
    <border>
      <left style="thin">
        <color indexed="64"/>
      </left>
      <right/>
      <top style="medium">
        <color rgb="FF000000"/>
      </top>
      <bottom/>
      <diagonal/>
    </border>
    <border>
      <left/>
      <right/>
      <top/>
      <bottom style="thin">
        <color theme="0" tint="-0.14996795556505021"/>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1" fillId="0" borderId="0"/>
    <xf numFmtId="43" fontId="2" fillId="0" borderId="0" applyFont="0" applyFill="0" applyBorder="0" applyAlignment="0" applyProtection="0"/>
    <xf numFmtId="44" fontId="2" fillId="0" borderId="0" applyFont="0" applyFill="0" applyBorder="0" applyAlignment="0" applyProtection="0"/>
  </cellStyleXfs>
  <cellXfs count="589">
    <xf numFmtId="0" fontId="0" fillId="0" borderId="0" xfId="0"/>
    <xf numFmtId="0" fontId="4" fillId="0" borderId="0" xfId="0" applyFont="1"/>
    <xf numFmtId="0" fontId="5" fillId="0" borderId="0" xfId="0" applyFont="1"/>
    <xf numFmtId="0" fontId="5" fillId="0" borderId="0" xfId="0" applyFont="1" applyAlignment="1">
      <alignment horizontal="left"/>
    </xf>
    <xf numFmtId="0" fontId="4" fillId="3" borderId="4" xfId="0" applyFont="1" applyFill="1" applyBorder="1" applyAlignment="1">
      <alignment horizontal="left" vertical="center"/>
    </xf>
    <xf numFmtId="0" fontId="5" fillId="3" borderId="2" xfId="0" applyFont="1" applyFill="1" applyBorder="1" applyAlignment="1">
      <alignment horizontal="left"/>
    </xf>
    <xf numFmtId="0" fontId="5" fillId="3" borderId="3" xfId="0" applyFont="1" applyFill="1" applyBorder="1" applyAlignment="1">
      <alignment horizontal="left"/>
    </xf>
    <xf numFmtId="0" fontId="0" fillId="0" borderId="0" xfId="0" applyAlignment="1">
      <alignment horizontal="center"/>
    </xf>
    <xf numFmtId="0" fontId="4" fillId="0" borderId="7" xfId="0" applyFont="1" applyBorder="1" applyAlignment="1">
      <alignment horizontal="left" vertical="center"/>
    </xf>
    <xf numFmtId="0" fontId="0" fillId="0" borderId="7" xfId="0" applyBorder="1"/>
    <xf numFmtId="0" fontId="0" fillId="0" borderId="7" xfId="0" applyBorder="1" applyAlignment="1">
      <alignment horizontal="center"/>
    </xf>
    <xf numFmtId="0" fontId="3" fillId="0" borderId="7" xfId="0" applyFont="1" applyBorder="1"/>
    <xf numFmtId="0" fontId="0" fillId="0" borderId="3" xfId="0" applyBorder="1" applyAlignment="1">
      <alignment horizontal="center"/>
    </xf>
    <xf numFmtId="165" fontId="0" fillId="0" borderId="7" xfId="1" applyNumberFormat="1" applyFont="1" applyBorder="1"/>
    <xf numFmtId="164" fontId="3" fillId="0" borderId="7" xfId="1" applyNumberFormat="1" applyFont="1" applyBorder="1"/>
    <xf numFmtId="165" fontId="3" fillId="0" borderId="7" xfId="1" applyNumberFormat="1" applyFont="1" applyBorder="1"/>
    <xf numFmtId="0" fontId="4" fillId="2" borderId="6" xfId="0" applyFont="1" applyFill="1" applyBorder="1" applyAlignment="1">
      <alignment horizontal="center"/>
    </xf>
    <xf numFmtId="0" fontId="4" fillId="2" borderId="5" xfId="0" applyFont="1" applyFill="1" applyBorder="1" applyAlignment="1">
      <alignment horizontal="left"/>
    </xf>
    <xf numFmtId="0" fontId="2" fillId="0" borderId="0" xfId="4"/>
    <xf numFmtId="0" fontId="5" fillId="0" borderId="0" xfId="4" applyFont="1" applyAlignment="1">
      <alignment horizontal="left"/>
    </xf>
    <xf numFmtId="0" fontId="5" fillId="0" borderId="0" xfId="4" applyFont="1"/>
    <xf numFmtId="0" fontId="4" fillId="0" borderId="0" xfId="4" applyFont="1"/>
    <xf numFmtId="44" fontId="2" fillId="0" borderId="0" xfId="4" applyNumberFormat="1"/>
    <xf numFmtId="165" fontId="2" fillId="0" borderId="0" xfId="4" applyNumberFormat="1"/>
    <xf numFmtId="0" fontId="2" fillId="0" borderId="7" xfId="4" applyBorder="1"/>
    <xf numFmtId="164" fontId="3" fillId="0" borderId="7" xfId="6" applyNumberFormat="1" applyFont="1" applyBorder="1"/>
    <xf numFmtId="166" fontId="3" fillId="0" borderId="10" xfId="7" applyNumberFormat="1" applyFont="1" applyBorder="1"/>
    <xf numFmtId="0" fontId="3" fillId="0" borderId="10" xfId="4" applyFont="1" applyBorder="1" applyAlignment="1">
      <alignment horizontal="left" wrapText="1"/>
    </xf>
    <xf numFmtId="0" fontId="2" fillId="0" borderId="10" xfId="4" applyBorder="1" applyAlignment="1">
      <alignment horizontal="center"/>
    </xf>
    <xf numFmtId="0" fontId="2" fillId="5" borderId="7" xfId="4" applyFill="1" applyBorder="1"/>
    <xf numFmtId="166" fontId="3" fillId="0" borderId="7" xfId="7" applyNumberFormat="1" applyFont="1" applyFill="1" applyBorder="1"/>
    <xf numFmtId="166" fontId="3" fillId="0" borderId="12" xfId="7" applyNumberFormat="1" applyFont="1" applyFill="1" applyBorder="1"/>
    <xf numFmtId="166" fontId="11" fillId="0" borderId="12" xfId="7" applyNumberFormat="1" applyFont="1" applyFill="1" applyBorder="1"/>
    <xf numFmtId="0" fontId="2" fillId="0" borderId="12" xfId="4" applyBorder="1" applyAlignment="1">
      <alignment horizontal="left" wrapText="1"/>
    </xf>
    <xf numFmtId="0" fontId="2" fillId="0" borderId="12" xfId="4" applyBorder="1" applyAlignment="1">
      <alignment horizontal="center"/>
    </xf>
    <xf numFmtId="166" fontId="11" fillId="0" borderId="7" xfId="7" applyNumberFormat="1" applyFont="1" applyFill="1" applyBorder="1"/>
    <xf numFmtId="0" fontId="2" fillId="0" borderId="7" xfId="4" applyBorder="1" applyAlignment="1">
      <alignment horizontal="left" wrapText="1"/>
    </xf>
    <xf numFmtId="0" fontId="2" fillId="0" borderId="7" xfId="4" applyBorder="1" applyAlignment="1">
      <alignment horizontal="center"/>
    </xf>
    <xf numFmtId="0" fontId="2" fillId="4" borderId="7" xfId="4" applyFill="1" applyBorder="1"/>
    <xf numFmtId="166" fontId="3" fillId="0" borderId="10" xfId="7" applyNumberFormat="1" applyFont="1" applyFill="1" applyBorder="1"/>
    <xf numFmtId="0" fontId="12" fillId="0" borderId="10" xfId="4" applyFont="1" applyBorder="1" applyAlignment="1">
      <alignment horizontal="left" wrapText="1"/>
    </xf>
    <xf numFmtId="0" fontId="10" fillId="6" borderId="12" xfId="4" applyFont="1" applyFill="1" applyBorder="1" applyAlignment="1">
      <alignment horizontal="left" wrapText="1"/>
    </xf>
    <xf numFmtId="0" fontId="10" fillId="6" borderId="7" xfId="4" applyFont="1" applyFill="1" applyBorder="1" applyAlignment="1">
      <alignment horizontal="left" wrapText="1"/>
    </xf>
    <xf numFmtId="166" fontId="2" fillId="0" borderId="0" xfId="4" applyNumberFormat="1"/>
    <xf numFmtId="166" fontId="13" fillId="0" borderId="0" xfId="4" applyNumberFormat="1" applyFont="1"/>
    <xf numFmtId="0" fontId="12" fillId="0" borderId="9" xfId="4" applyFont="1" applyBorder="1" applyAlignment="1">
      <alignment horizontal="left" wrapText="1"/>
    </xf>
    <xf numFmtId="0" fontId="10" fillId="0" borderId="12" xfId="4" applyFont="1" applyBorder="1" applyAlignment="1">
      <alignment horizontal="left" wrapText="1"/>
    </xf>
    <xf numFmtId="0" fontId="10" fillId="0" borderId="7" xfId="4" applyFont="1" applyBorder="1" applyAlignment="1">
      <alignment horizontal="left" wrapText="1"/>
    </xf>
    <xf numFmtId="165" fontId="0" fillId="0" borderId="7" xfId="6" applyNumberFormat="1" applyFont="1" applyBorder="1" applyAlignment="1">
      <alignment horizontal="right"/>
    </xf>
    <xf numFmtId="0" fontId="10" fillId="0" borderId="7" xfId="4" applyFont="1" applyBorder="1"/>
    <xf numFmtId="0" fontId="3" fillId="0" borderId="7" xfId="4" applyFont="1" applyBorder="1"/>
    <xf numFmtId="0" fontId="3" fillId="0" borderId="3" xfId="4" applyFont="1" applyBorder="1" applyAlignment="1">
      <alignment horizontal="center"/>
    </xf>
    <xf numFmtId="0" fontId="4" fillId="0" borderId="7" xfId="4" applyFont="1" applyBorder="1" applyAlignment="1">
      <alignment horizontal="left" vertical="center"/>
    </xf>
    <xf numFmtId="0" fontId="5" fillId="3" borderId="3" xfId="4" applyFont="1" applyFill="1" applyBorder="1" applyAlignment="1">
      <alignment horizontal="left"/>
    </xf>
    <xf numFmtId="0" fontId="5" fillId="3" borderId="3" xfId="4" applyFont="1" applyFill="1" applyBorder="1" applyAlignment="1">
      <alignment horizontal="left" wrapText="1"/>
    </xf>
    <xf numFmtId="0" fontId="5" fillId="3" borderId="2" xfId="4" applyFont="1" applyFill="1" applyBorder="1" applyAlignment="1">
      <alignment horizontal="left"/>
    </xf>
    <xf numFmtId="0" fontId="4" fillId="3" borderId="4" xfId="4" applyFont="1" applyFill="1" applyBorder="1" applyAlignment="1">
      <alignment horizontal="left" vertical="center"/>
    </xf>
    <xf numFmtId="167" fontId="2" fillId="0" borderId="7" xfId="2" applyNumberFormat="1" applyFont="1" applyFill="1" applyBorder="1"/>
    <xf numFmtId="167" fontId="0" fillId="0" borderId="7" xfId="2" applyNumberFormat="1" applyFont="1" applyFill="1" applyBorder="1"/>
    <xf numFmtId="0" fontId="11" fillId="0" borderId="10" xfId="4" applyFont="1" applyBorder="1" applyAlignment="1">
      <alignment horizontal="left" wrapText="1"/>
    </xf>
    <xf numFmtId="0" fontId="2" fillId="4" borderId="7" xfId="4" applyFill="1" applyBorder="1" applyAlignment="1">
      <alignment horizontal="center"/>
    </xf>
    <xf numFmtId="0" fontId="2" fillId="4" borderId="7" xfId="4" applyFill="1" applyBorder="1" applyAlignment="1">
      <alignment horizontal="left" wrapText="1"/>
    </xf>
    <xf numFmtId="166" fontId="3" fillId="4" borderId="7" xfId="7" applyNumberFormat="1" applyFont="1" applyFill="1" applyBorder="1"/>
    <xf numFmtId="166" fontId="11" fillId="4" borderId="7" xfId="7" applyNumberFormat="1" applyFont="1" applyFill="1" applyBorder="1"/>
    <xf numFmtId="166" fontId="0" fillId="0" borderId="10" xfId="7" applyNumberFormat="1" applyFont="1" applyFill="1" applyBorder="1"/>
    <xf numFmtId="0" fontId="0" fillId="5" borderId="7" xfId="4" applyFont="1" applyFill="1" applyBorder="1"/>
    <xf numFmtId="0" fontId="0" fillId="0" borderId="2" xfId="0" applyBorder="1" applyAlignment="1">
      <alignment horizontal="center"/>
    </xf>
    <xf numFmtId="0" fontId="0" fillId="8" borderId="0" xfId="0" applyFill="1" applyAlignment="1">
      <alignment horizontal="center"/>
    </xf>
    <xf numFmtId="0" fontId="0" fillId="8" borderId="0" xfId="0" applyFill="1"/>
    <xf numFmtId="0" fontId="0" fillId="0" borderId="17" xfId="0" applyBorder="1" applyAlignment="1">
      <alignment horizontal="center"/>
    </xf>
    <xf numFmtId="0" fontId="14" fillId="8" borderId="0" xfId="0" applyFont="1" applyFill="1" applyAlignment="1">
      <alignment wrapText="1"/>
    </xf>
    <xf numFmtId="166" fontId="3" fillId="8" borderId="0" xfId="2" applyNumberFormat="1" applyFont="1" applyFill="1" applyBorder="1" applyAlignment="1">
      <alignment horizontal="left" indent="1"/>
    </xf>
    <xf numFmtId="0" fontId="4" fillId="9" borderId="0" xfId="0" applyFont="1" applyFill="1" applyAlignment="1">
      <alignment horizontal="left" vertical="center"/>
    </xf>
    <xf numFmtId="0" fontId="5" fillId="9" borderId="0" xfId="0" applyFont="1" applyFill="1" applyAlignment="1">
      <alignment horizontal="left"/>
    </xf>
    <xf numFmtId="0" fontId="0" fillId="0" borderId="23" xfId="0" applyBorder="1"/>
    <xf numFmtId="0" fontId="0" fillId="0" borderId="4" xfId="0" applyBorder="1"/>
    <xf numFmtId="166" fontId="3" fillId="8" borderId="0" xfId="2" applyNumberFormat="1" applyFont="1" applyFill="1" applyBorder="1"/>
    <xf numFmtId="0" fontId="3" fillId="7" borderId="19" xfId="0" applyFont="1" applyFill="1" applyBorder="1" applyAlignment="1">
      <alignment horizontal="center"/>
    </xf>
    <xf numFmtId="167" fontId="0" fillId="0" borderId="31" xfId="2" applyNumberFormat="1" applyFont="1" applyFill="1" applyBorder="1"/>
    <xf numFmtId="0" fontId="0" fillId="0" borderId="38" xfId="0" applyBorder="1" applyAlignment="1">
      <alignment horizontal="center"/>
    </xf>
    <xf numFmtId="0" fontId="4" fillId="7" borderId="9" xfId="0" applyFont="1" applyFill="1" applyBorder="1"/>
    <xf numFmtId="0" fontId="3" fillId="8" borderId="0" xfId="0" applyFont="1" applyFill="1" applyAlignment="1">
      <alignment horizontal="left" wrapText="1"/>
    </xf>
    <xf numFmtId="0" fontId="0" fillId="8" borderId="36" xfId="0" applyFill="1" applyBorder="1" applyAlignment="1">
      <alignment horizontal="center"/>
    </xf>
    <xf numFmtId="167" fontId="0" fillId="0" borderId="0" xfId="2" applyNumberFormat="1" applyFont="1" applyFill="1" applyBorder="1"/>
    <xf numFmtId="0" fontId="3" fillId="0" borderId="0" xfId="0" applyFont="1"/>
    <xf numFmtId="0" fontId="0" fillId="0" borderId="4" xfId="0" applyBorder="1" applyAlignment="1">
      <alignment horizontal="left" wrapText="1"/>
    </xf>
    <xf numFmtId="0" fontId="0" fillId="0" borderId="11" xfId="0" applyBorder="1"/>
    <xf numFmtId="5" fontId="3" fillId="11" borderId="14" xfId="2" applyNumberFormat="1" applyFont="1" applyFill="1" applyBorder="1" applyAlignment="1">
      <alignment horizontal="right" vertical="center"/>
    </xf>
    <xf numFmtId="0" fontId="3" fillId="11" borderId="42" xfId="0" applyFont="1" applyFill="1" applyBorder="1" applyAlignment="1">
      <alignment horizontal="left" wrapText="1"/>
    </xf>
    <xf numFmtId="2" fontId="3" fillId="11" borderId="13" xfId="1" applyNumberFormat="1" applyFont="1" applyFill="1" applyBorder="1" applyAlignment="1">
      <alignment horizontal="right" indent="1"/>
    </xf>
    <xf numFmtId="168" fontId="3" fillId="11" borderId="15" xfId="2" applyNumberFormat="1" applyFont="1" applyFill="1" applyBorder="1" applyAlignment="1">
      <alignment horizontal="right" vertical="center"/>
    </xf>
    <xf numFmtId="0" fontId="4" fillId="7" borderId="18" xfId="0" applyFont="1" applyFill="1" applyBorder="1" applyAlignment="1">
      <alignment horizontal="left" vertical="center"/>
    </xf>
    <xf numFmtId="0" fontId="3" fillId="7" borderId="22" xfId="0" applyFont="1" applyFill="1" applyBorder="1"/>
    <xf numFmtId="0" fontId="4" fillId="7" borderId="2" xfId="0" applyFont="1" applyFill="1" applyBorder="1" applyAlignment="1">
      <alignment horizontal="left" vertical="center"/>
    </xf>
    <xf numFmtId="0" fontId="3" fillId="7" borderId="37" xfId="0" applyFont="1" applyFill="1" applyBorder="1"/>
    <xf numFmtId="166" fontId="0" fillId="0" borderId="11" xfId="2" applyNumberFormat="1" applyFont="1" applyFill="1" applyBorder="1"/>
    <xf numFmtId="166" fontId="0" fillId="0" borderId="11" xfId="2" applyNumberFormat="1" applyFont="1" applyFill="1" applyBorder="1" applyAlignment="1">
      <alignment horizontal="left"/>
    </xf>
    <xf numFmtId="166" fontId="3" fillId="0" borderId="41" xfId="2" applyNumberFormat="1" applyFont="1" applyFill="1" applyBorder="1"/>
    <xf numFmtId="0" fontId="3" fillId="7" borderId="48" xfId="0" applyFont="1" applyFill="1" applyBorder="1"/>
    <xf numFmtId="0" fontId="3" fillId="7" borderId="35" xfId="0" applyFont="1" applyFill="1" applyBorder="1" applyAlignment="1">
      <alignment horizontal="center"/>
    </xf>
    <xf numFmtId="0" fontId="0" fillId="0" borderId="4" xfId="0" applyBorder="1" applyAlignment="1">
      <alignment horizontal="left"/>
    </xf>
    <xf numFmtId="0" fontId="0" fillId="0" borderId="49" xfId="0" applyBorder="1" applyAlignment="1">
      <alignment horizontal="left"/>
    </xf>
    <xf numFmtId="0" fontId="4" fillId="7" borderId="43" xfId="0" applyFont="1" applyFill="1" applyBorder="1" applyAlignment="1">
      <alignment horizontal="left" vertical="center"/>
    </xf>
    <xf numFmtId="0" fontId="4" fillId="7" borderId="51" xfId="0" applyFont="1" applyFill="1" applyBorder="1"/>
    <xf numFmtId="0" fontId="4" fillId="7" borderId="47" xfId="0" applyFont="1" applyFill="1" applyBorder="1" applyAlignment="1">
      <alignment horizontal="left" vertical="center"/>
    </xf>
    <xf numFmtId="0" fontId="0" fillId="0" borderId="53" xfId="0" applyBorder="1" applyAlignment="1">
      <alignment horizontal="center"/>
    </xf>
    <xf numFmtId="167" fontId="0" fillId="0" borderId="7" xfId="1" applyNumberFormat="1" applyFont="1" applyBorder="1" applyAlignment="1"/>
    <xf numFmtId="167" fontId="0" fillId="0" borderId="7" xfId="1" applyNumberFormat="1" applyFont="1" applyBorder="1" applyAlignment="1">
      <alignment horizontal="left"/>
    </xf>
    <xf numFmtId="5" fontId="3" fillId="11" borderId="21" xfId="2" applyNumberFormat="1" applyFont="1" applyFill="1" applyBorder="1" applyAlignment="1">
      <alignment horizontal="right" vertical="center"/>
    </xf>
    <xf numFmtId="0" fontId="3" fillId="7" borderId="34" xfId="0" applyFont="1" applyFill="1" applyBorder="1"/>
    <xf numFmtId="167" fontId="0" fillId="0" borderId="7" xfId="1" applyNumberFormat="1" applyFont="1" applyBorder="1" applyAlignment="1">
      <alignment horizontal="right"/>
    </xf>
    <xf numFmtId="0" fontId="4" fillId="7" borderId="29" xfId="0" applyFont="1" applyFill="1" applyBorder="1" applyAlignment="1">
      <alignment horizontal="left" vertical="center"/>
    </xf>
    <xf numFmtId="0" fontId="0" fillId="0" borderId="60" xfId="0" applyBorder="1" applyAlignment="1">
      <alignment horizontal="center"/>
    </xf>
    <xf numFmtId="0" fontId="3" fillId="0" borderId="34" xfId="0" applyFont="1" applyBorder="1" applyAlignment="1">
      <alignment wrapText="1"/>
    </xf>
    <xf numFmtId="0" fontId="3" fillId="0" borderId="4" xfId="0" applyFont="1" applyBorder="1" applyAlignment="1">
      <alignment wrapText="1"/>
    </xf>
    <xf numFmtId="0" fontId="3" fillId="0" borderId="49" xfId="0" applyFont="1" applyBorder="1" applyAlignment="1">
      <alignment wrapText="1"/>
    </xf>
    <xf numFmtId="167" fontId="2" fillId="0" borderId="7" xfId="1" applyNumberFormat="1" applyFont="1" applyBorder="1" applyAlignment="1">
      <alignment horizontal="right"/>
    </xf>
    <xf numFmtId="0" fontId="4" fillId="8" borderId="0" xfId="0" applyFont="1" applyFill="1" applyAlignment="1">
      <alignment horizontal="left" vertical="center"/>
    </xf>
    <xf numFmtId="0" fontId="3" fillId="7" borderId="40" xfId="0" applyFont="1" applyFill="1" applyBorder="1"/>
    <xf numFmtId="0" fontId="0" fillId="0" borderId="40" xfId="0" applyBorder="1" applyAlignment="1">
      <alignment wrapText="1"/>
    </xf>
    <xf numFmtId="165" fontId="0" fillId="8" borderId="40" xfId="1" applyNumberFormat="1" applyFont="1" applyFill="1" applyBorder="1"/>
    <xf numFmtId="165" fontId="0" fillId="8" borderId="40" xfId="1" applyNumberFormat="1" applyFont="1" applyFill="1" applyBorder="1" applyAlignment="1">
      <alignment wrapText="1"/>
    </xf>
    <xf numFmtId="164" fontId="3" fillId="8" borderId="40" xfId="1" applyNumberFormat="1" applyFont="1" applyFill="1" applyBorder="1"/>
    <xf numFmtId="0" fontId="3" fillId="11" borderId="61" xfId="0" applyFont="1" applyFill="1" applyBorder="1" applyAlignment="1">
      <alignment horizontal="left" wrapText="1"/>
    </xf>
    <xf numFmtId="0" fontId="4" fillId="7" borderId="56" xfId="0" applyFont="1" applyFill="1" applyBorder="1" applyAlignment="1">
      <alignment horizontal="left" vertical="center"/>
    </xf>
    <xf numFmtId="0" fontId="3" fillId="7" borderId="55" xfId="0" applyFont="1" applyFill="1" applyBorder="1" applyAlignment="1">
      <alignment horizontal="center"/>
    </xf>
    <xf numFmtId="0" fontId="3" fillId="7" borderId="56" xfId="0" applyFont="1" applyFill="1" applyBorder="1"/>
    <xf numFmtId="0" fontId="3" fillId="7" borderId="62" xfId="0" applyFont="1" applyFill="1" applyBorder="1"/>
    <xf numFmtId="0" fontId="3" fillId="7" borderId="63" xfId="0" applyFont="1" applyFill="1" applyBorder="1"/>
    <xf numFmtId="0" fontId="3" fillId="8" borderId="0" xfId="0" applyFont="1" applyFill="1" applyAlignment="1">
      <alignment horizontal="left"/>
    </xf>
    <xf numFmtId="168" fontId="3" fillId="8" borderId="0" xfId="2" applyNumberFormat="1" applyFont="1" applyFill="1" applyBorder="1"/>
    <xf numFmtId="0" fontId="0" fillId="0" borderId="21" xfId="0" applyBorder="1"/>
    <xf numFmtId="0" fontId="4" fillId="7" borderId="34" xfId="0" applyFont="1" applyFill="1" applyBorder="1" applyAlignment="1">
      <alignment horizontal="left" vertical="center"/>
    </xf>
    <xf numFmtId="0" fontId="4" fillId="7" borderId="67" xfId="0" applyFont="1" applyFill="1" applyBorder="1" applyAlignment="1">
      <alignment horizontal="center"/>
    </xf>
    <xf numFmtId="0" fontId="3" fillId="7" borderId="42" xfId="0" applyFont="1" applyFill="1" applyBorder="1"/>
    <xf numFmtId="0" fontId="3" fillId="0" borderId="21" xfId="0" applyFont="1" applyBorder="1" applyAlignment="1">
      <alignment horizontal="center"/>
    </xf>
    <xf numFmtId="2" fontId="3" fillId="11" borderId="22" xfId="1" applyNumberFormat="1" applyFont="1" applyFill="1" applyBorder="1" applyAlignment="1">
      <alignment horizontal="right" indent="1"/>
    </xf>
    <xf numFmtId="0" fontId="0" fillId="7" borderId="70" xfId="0" applyFill="1" applyBorder="1"/>
    <xf numFmtId="0" fontId="3" fillId="7" borderId="9" xfId="0" applyFont="1" applyFill="1" applyBorder="1"/>
    <xf numFmtId="0" fontId="3" fillId="7" borderId="67" xfId="0" applyFont="1" applyFill="1" applyBorder="1" applyAlignment="1">
      <alignment horizontal="center"/>
    </xf>
    <xf numFmtId="0" fontId="0" fillId="0" borderId="20" xfId="0" applyBorder="1" applyAlignment="1">
      <alignment horizontal="left"/>
    </xf>
    <xf numFmtId="167" fontId="0" fillId="0" borderId="14" xfId="1" applyNumberFormat="1" applyFont="1" applyBorder="1" applyAlignment="1">
      <alignment horizontal="right"/>
    </xf>
    <xf numFmtId="0" fontId="0" fillId="8" borderId="50" xfId="0" applyFill="1" applyBorder="1" applyAlignment="1">
      <alignment horizontal="center"/>
    </xf>
    <xf numFmtId="165" fontId="0" fillId="8" borderId="0" xfId="0" applyNumberFormat="1" applyFill="1"/>
    <xf numFmtId="166" fontId="0" fillId="8" borderId="0" xfId="0" applyNumberFormat="1" applyFill="1"/>
    <xf numFmtId="0" fontId="4" fillId="2" borderId="69" xfId="0" applyFont="1" applyFill="1" applyBorder="1" applyAlignment="1">
      <alignment horizontal="center"/>
    </xf>
    <xf numFmtId="0" fontId="4" fillId="3" borderId="20" xfId="0" applyFont="1" applyFill="1" applyBorder="1" applyAlignment="1">
      <alignment horizontal="left" vertical="center"/>
    </xf>
    <xf numFmtId="0" fontId="5" fillId="8" borderId="0" xfId="0" applyFont="1" applyFill="1" applyAlignment="1">
      <alignment horizontal="left"/>
    </xf>
    <xf numFmtId="0" fontId="3" fillId="8" borderId="22" xfId="0" applyFont="1" applyFill="1" applyBorder="1"/>
    <xf numFmtId="44" fontId="0" fillId="8" borderId="0" xfId="0" applyNumberFormat="1" applyFill="1"/>
    <xf numFmtId="0" fontId="0" fillId="8" borderId="29" xfId="0" applyFill="1" applyBorder="1" applyAlignment="1">
      <alignment horizontal="center"/>
    </xf>
    <xf numFmtId="0" fontId="0" fillId="8" borderId="59" xfId="0" applyFill="1" applyBorder="1" applyAlignment="1">
      <alignment horizontal="center"/>
    </xf>
    <xf numFmtId="165" fontId="3" fillId="8" borderId="0" xfId="0" applyNumberFormat="1" applyFont="1" applyFill="1"/>
    <xf numFmtId="0" fontId="5" fillId="8" borderId="16" xfId="0" applyFont="1" applyFill="1" applyBorder="1" applyAlignment="1">
      <alignment horizontal="left"/>
    </xf>
    <xf numFmtId="0" fontId="3" fillId="8" borderId="0" xfId="0" applyFont="1" applyFill="1"/>
    <xf numFmtId="167" fontId="2" fillId="0" borderId="8" xfId="1" applyNumberFormat="1" applyFont="1" applyBorder="1" applyAlignment="1">
      <alignment horizontal="right"/>
    </xf>
    <xf numFmtId="2" fontId="2" fillId="0" borderId="7" xfId="1" applyNumberFormat="1" applyFont="1" applyFill="1" applyBorder="1" applyAlignment="1">
      <alignment horizontal="right"/>
    </xf>
    <xf numFmtId="167" fontId="2" fillId="0" borderId="7" xfId="2" applyNumberFormat="1" applyFont="1" applyBorder="1"/>
    <xf numFmtId="167" fontId="2" fillId="0" borderId="14" xfId="2" applyNumberFormat="1" applyFont="1" applyFill="1" applyBorder="1"/>
    <xf numFmtId="167" fontId="2" fillId="0" borderId="8" xfId="1" applyNumberFormat="1" applyFont="1" applyFill="1" applyBorder="1" applyAlignment="1">
      <alignment horizontal="right"/>
    </xf>
    <xf numFmtId="5" fontId="3" fillId="11" borderId="62" xfId="2" applyNumberFormat="1" applyFont="1" applyFill="1" applyBorder="1" applyAlignment="1">
      <alignment horizontal="right" vertical="center"/>
    </xf>
    <xf numFmtId="5" fontId="3" fillId="11" borderId="55" xfId="2" applyNumberFormat="1" applyFont="1" applyFill="1" applyBorder="1" applyAlignment="1">
      <alignment horizontal="right" vertical="center"/>
    </xf>
    <xf numFmtId="167" fontId="0" fillId="8" borderId="0" xfId="2" applyNumberFormat="1" applyFont="1" applyFill="1" applyBorder="1"/>
    <xf numFmtId="0" fontId="3" fillId="7" borderId="61" xfId="0" applyFont="1" applyFill="1" applyBorder="1"/>
    <xf numFmtId="0" fontId="3" fillId="7" borderId="51" xfId="0" applyFont="1" applyFill="1" applyBorder="1"/>
    <xf numFmtId="0" fontId="0" fillId="0" borderId="27" xfId="0" applyBorder="1" applyAlignment="1">
      <alignment wrapText="1"/>
    </xf>
    <xf numFmtId="167" fontId="2" fillId="0" borderId="10" xfId="1" applyNumberFormat="1" applyFont="1" applyBorder="1" applyAlignment="1">
      <alignment horizontal="right"/>
    </xf>
    <xf numFmtId="0" fontId="0" fillId="8" borderId="17" xfId="0" applyFill="1" applyBorder="1" applyAlignment="1">
      <alignment horizontal="center"/>
    </xf>
    <xf numFmtId="0" fontId="5" fillId="9" borderId="0" xfId="0" applyFont="1" applyFill="1" applyAlignment="1">
      <alignment horizontal="left" wrapText="1"/>
    </xf>
    <xf numFmtId="0" fontId="0" fillId="0" borderId="49" xfId="0" applyBorder="1" applyAlignment="1">
      <alignment horizontal="left" wrapText="1"/>
    </xf>
    <xf numFmtId="0" fontId="0" fillId="0" borderId="27" xfId="0" applyBorder="1" applyAlignment="1">
      <alignment horizontal="left" wrapText="1"/>
    </xf>
    <xf numFmtId="167" fontId="2" fillId="0" borderId="10" xfId="1" applyNumberFormat="1" applyFont="1" applyFill="1" applyBorder="1" applyAlignment="1">
      <alignment horizontal="right"/>
    </xf>
    <xf numFmtId="0" fontId="0" fillId="0" borderId="10" xfId="0" applyBorder="1" applyAlignment="1">
      <alignment wrapText="1"/>
    </xf>
    <xf numFmtId="0" fontId="0" fillId="0" borderId="27" xfId="0" applyBorder="1" applyAlignment="1">
      <alignment horizontal="left"/>
    </xf>
    <xf numFmtId="0" fontId="3" fillId="7" borderId="55" xfId="0" applyFont="1" applyFill="1" applyBorder="1"/>
    <xf numFmtId="0" fontId="3" fillId="11" borderId="5" xfId="0" applyFont="1" applyFill="1" applyBorder="1" applyAlignment="1">
      <alignment horizontal="left" wrapText="1"/>
    </xf>
    <xf numFmtId="5" fontId="3" fillId="11" borderId="80" xfId="2" applyNumberFormat="1" applyFont="1" applyFill="1" applyBorder="1" applyAlignment="1">
      <alignment horizontal="left" vertical="center"/>
    </xf>
    <xf numFmtId="43" fontId="3" fillId="11" borderId="13" xfId="1" applyFont="1" applyFill="1" applyBorder="1" applyAlignment="1">
      <alignment horizontal="right" vertical="center"/>
    </xf>
    <xf numFmtId="43" fontId="3" fillId="11" borderId="22" xfId="1" applyFont="1" applyFill="1" applyBorder="1" applyAlignment="1">
      <alignment horizontal="right" vertical="center"/>
    </xf>
    <xf numFmtId="0" fontId="7" fillId="8" borderId="0" xfId="0" applyFont="1" applyFill="1" applyAlignment="1">
      <alignment wrapText="1"/>
    </xf>
    <xf numFmtId="0" fontId="3" fillId="7" borderId="69" xfId="0" applyFont="1" applyFill="1" applyBorder="1"/>
    <xf numFmtId="0" fontId="0" fillId="0" borderId="52" xfId="0" applyBorder="1"/>
    <xf numFmtId="0" fontId="7" fillId="0" borderId="83" xfId="0" applyFont="1" applyBorder="1" applyAlignment="1">
      <alignment wrapText="1"/>
    </xf>
    <xf numFmtId="0" fontId="7" fillId="0" borderId="84" xfId="0" applyFont="1" applyBorder="1" applyAlignment="1">
      <alignment wrapText="1"/>
    </xf>
    <xf numFmtId="0" fontId="15" fillId="7" borderId="61" xfId="0" applyFont="1" applyFill="1" applyBorder="1"/>
    <xf numFmtId="0" fontId="0" fillId="7" borderId="70" xfId="0" applyFill="1" applyBorder="1" applyAlignment="1">
      <alignment wrapText="1"/>
    </xf>
    <xf numFmtId="0" fontId="7" fillId="0" borderId="81" xfId="0" applyFont="1" applyBorder="1" applyAlignment="1">
      <alignment horizontal="left" vertical="top" wrapText="1"/>
    </xf>
    <xf numFmtId="0" fontId="7" fillId="0" borderId="82" xfId="0" applyFont="1" applyBorder="1" applyAlignment="1">
      <alignment horizontal="left" vertical="top" wrapText="1"/>
    </xf>
    <xf numFmtId="0" fontId="0" fillId="0" borderId="73" xfId="0" applyBorder="1" applyAlignment="1">
      <alignment wrapText="1"/>
    </xf>
    <xf numFmtId="167" fontId="3" fillId="8" borderId="0" xfId="1" applyNumberFormat="1" applyFont="1" applyFill="1" applyBorder="1"/>
    <xf numFmtId="168" fontId="3" fillId="11" borderId="14" xfId="2" applyNumberFormat="1" applyFont="1" applyFill="1" applyBorder="1" applyAlignment="1">
      <alignment horizontal="right" vertical="center"/>
    </xf>
    <xf numFmtId="167" fontId="0" fillId="0" borderId="64" xfId="2" applyNumberFormat="1" applyFont="1" applyFill="1" applyBorder="1"/>
    <xf numFmtId="167" fontId="0" fillId="0" borderId="64" xfId="1" applyNumberFormat="1" applyFont="1" applyFill="1" applyBorder="1" applyAlignment="1">
      <alignment wrapText="1"/>
    </xf>
    <xf numFmtId="164" fontId="3" fillId="8" borderId="0" xfId="1" applyNumberFormat="1" applyFont="1" applyFill="1" applyBorder="1"/>
    <xf numFmtId="164" fontId="2" fillId="8" borderId="0" xfId="1" applyNumberFormat="1" applyFont="1" applyFill="1" applyBorder="1" applyAlignment="1">
      <alignment wrapText="1"/>
    </xf>
    <xf numFmtId="167" fontId="0" fillId="8" borderId="0" xfId="1" applyNumberFormat="1" applyFont="1" applyFill="1" applyBorder="1" applyAlignment="1">
      <alignment horizontal="left"/>
    </xf>
    <xf numFmtId="168" fontId="3" fillId="11" borderId="62" xfId="2" applyNumberFormat="1" applyFont="1" applyFill="1" applyBorder="1" applyAlignment="1">
      <alignment horizontal="right"/>
    </xf>
    <xf numFmtId="168" fontId="3" fillId="11" borderId="55" xfId="2" applyNumberFormat="1" applyFont="1" applyFill="1" applyBorder="1" applyAlignment="1">
      <alignment horizontal="right"/>
    </xf>
    <xf numFmtId="168" fontId="3" fillId="11" borderId="62" xfId="2" applyNumberFormat="1" applyFont="1" applyFill="1" applyBorder="1" applyAlignment="1">
      <alignment horizontal="right" vertical="center"/>
    </xf>
    <xf numFmtId="168" fontId="3" fillId="11" borderId="55" xfId="2" applyNumberFormat="1" applyFont="1" applyFill="1" applyBorder="1" applyAlignment="1">
      <alignment horizontal="right" vertical="center"/>
    </xf>
    <xf numFmtId="168" fontId="3" fillId="11" borderId="62" xfId="1" applyNumberFormat="1" applyFont="1" applyFill="1" applyBorder="1" applyAlignment="1">
      <alignment horizontal="right"/>
    </xf>
    <xf numFmtId="168" fontId="3" fillId="11" borderId="55" xfId="1" applyNumberFormat="1" applyFont="1" applyFill="1" applyBorder="1" applyAlignment="1">
      <alignment horizontal="right"/>
    </xf>
    <xf numFmtId="5" fontId="3" fillId="11" borderId="56" xfId="2" applyNumberFormat="1" applyFont="1" applyFill="1" applyBorder="1" applyAlignment="1">
      <alignment horizontal="left" vertical="center"/>
    </xf>
    <xf numFmtId="167" fontId="0" fillId="0" borderId="7" xfId="1" applyNumberFormat="1" applyFont="1" applyFill="1" applyBorder="1"/>
    <xf numFmtId="167" fontId="0" fillId="0" borderId="14" xfId="1" applyNumberFormat="1" applyFont="1" applyFill="1" applyBorder="1"/>
    <xf numFmtId="0" fontId="0" fillId="0" borderId="2" xfId="0" applyBorder="1" applyAlignment="1">
      <alignment horizontal="center" vertical="center"/>
    </xf>
    <xf numFmtId="0" fontId="0" fillId="0" borderId="64" xfId="0" applyBorder="1" applyAlignment="1">
      <alignment vertical="center" wrapText="1"/>
    </xf>
    <xf numFmtId="0" fontId="0" fillId="8" borderId="0" xfId="0" applyFill="1" applyAlignment="1">
      <alignment vertical="center"/>
    </xf>
    <xf numFmtId="0" fontId="0" fillId="0" borderId="0" xfId="0" applyAlignment="1">
      <alignment vertical="center"/>
    </xf>
    <xf numFmtId="2" fontId="2" fillId="0" borderId="7" xfId="1" applyNumberFormat="1" applyFont="1" applyBorder="1" applyAlignment="1">
      <alignment horizontal="right" vertical="center"/>
    </xf>
    <xf numFmtId="0" fontId="0" fillId="0" borderId="38" xfId="0" applyBorder="1" applyAlignment="1">
      <alignment horizontal="center" vertical="center"/>
    </xf>
    <xf numFmtId="0" fontId="0" fillId="8" borderId="4" xfId="0" applyFill="1" applyBorder="1" applyAlignment="1">
      <alignment horizontal="left"/>
    </xf>
    <xf numFmtId="0" fontId="9" fillId="0" borderId="4" xfId="0" applyFont="1" applyBorder="1" applyAlignment="1">
      <alignment horizontal="left" wrapText="1"/>
    </xf>
    <xf numFmtId="0" fontId="0" fillId="8" borderId="32" xfId="0" applyFill="1" applyBorder="1" applyAlignment="1">
      <alignment horizontal="left" wrapText="1"/>
    </xf>
    <xf numFmtId="0" fontId="0" fillId="0" borderId="20" xfId="0" applyBorder="1" applyAlignment="1">
      <alignment horizontal="left" wrapText="1"/>
    </xf>
    <xf numFmtId="0" fontId="0" fillId="8" borderId="49" xfId="0" applyFill="1" applyBorder="1" applyAlignment="1">
      <alignment horizontal="left" vertical="center"/>
    </xf>
    <xf numFmtId="0" fontId="0" fillId="8" borderId="49" xfId="0" applyFill="1" applyBorder="1" applyAlignment="1">
      <alignment horizontal="left" vertical="center" wrapText="1"/>
    </xf>
    <xf numFmtId="0" fontId="0" fillId="8" borderId="4" xfId="0" applyFill="1" applyBorder="1" applyAlignment="1">
      <alignment horizontal="left" vertical="center"/>
    </xf>
    <xf numFmtId="0" fontId="0" fillId="0" borderId="49" xfId="0" applyBorder="1" applyAlignment="1">
      <alignment horizontal="left" vertical="center"/>
    </xf>
    <xf numFmtId="43" fontId="2" fillId="0" borderId="10" xfId="1" applyFont="1" applyBorder="1" applyAlignment="1">
      <alignment horizontal="center"/>
    </xf>
    <xf numFmtId="43" fontId="2" fillId="0" borderId="7" xfId="1" applyFont="1" applyBorder="1" applyAlignment="1">
      <alignment horizontal="center"/>
    </xf>
    <xf numFmtId="43" fontId="2" fillId="0" borderId="8" xfId="1" applyFont="1" applyBorder="1" applyAlignment="1">
      <alignment horizontal="center"/>
    </xf>
    <xf numFmtId="0" fontId="0" fillId="0" borderId="4" xfId="0" applyBorder="1" applyAlignment="1">
      <alignment horizontal="left" vertical="center" wrapText="1"/>
    </xf>
    <xf numFmtId="2" fontId="2" fillId="0" borderId="7" xfId="1" applyNumberFormat="1" applyFont="1" applyFill="1" applyBorder="1" applyAlignment="1">
      <alignment horizontal="right" vertical="center"/>
    </xf>
    <xf numFmtId="167" fontId="2" fillId="0" borderId="65" xfId="1" applyNumberFormat="1" applyFont="1" applyFill="1" applyBorder="1" applyAlignment="1">
      <alignment wrapText="1"/>
    </xf>
    <xf numFmtId="167" fontId="2" fillId="0" borderId="2" xfId="2" applyNumberFormat="1" applyFont="1" applyFill="1" applyBorder="1"/>
    <xf numFmtId="167" fontId="0" fillId="0" borderId="2" xfId="1" applyNumberFormat="1" applyFont="1" applyBorder="1" applyAlignment="1"/>
    <xf numFmtId="0" fontId="5" fillId="8" borderId="0" xfId="0" applyFont="1" applyFill="1" applyAlignment="1">
      <alignment horizontal="left" vertical="top" wrapText="1"/>
    </xf>
    <xf numFmtId="0" fontId="3" fillId="7" borderId="68" xfId="0" applyFont="1" applyFill="1" applyBorder="1" applyAlignment="1">
      <alignment horizontal="center"/>
    </xf>
    <xf numFmtId="0" fontId="3" fillId="7" borderId="74" xfId="0" applyFont="1" applyFill="1" applyBorder="1" applyAlignment="1">
      <alignment horizontal="center"/>
    </xf>
    <xf numFmtId="0" fontId="3" fillId="7" borderId="58" xfId="0" applyFont="1" applyFill="1" applyBorder="1" applyAlignment="1">
      <alignment horizontal="center"/>
    </xf>
    <xf numFmtId="0" fontId="3" fillId="7" borderId="54" xfId="0" applyFont="1" applyFill="1" applyBorder="1" applyAlignment="1">
      <alignment vertical="center" wrapText="1"/>
    </xf>
    <xf numFmtId="0" fontId="3" fillId="7" borderId="58" xfId="0" applyFont="1" applyFill="1" applyBorder="1" applyAlignment="1">
      <alignment horizontal="center" vertical="center" wrapText="1"/>
    </xf>
    <xf numFmtId="0" fontId="3" fillId="7" borderId="63" xfId="0" applyFont="1" applyFill="1" applyBorder="1" applyAlignment="1">
      <alignment vertical="center"/>
    </xf>
    <xf numFmtId="0" fontId="0" fillId="0" borderId="89" xfId="0" applyBorder="1" applyAlignment="1">
      <alignment vertical="center"/>
    </xf>
    <xf numFmtId="0" fontId="0" fillId="0" borderId="85" xfId="0" applyBorder="1" applyAlignment="1">
      <alignment vertical="center" wrapText="1"/>
    </xf>
    <xf numFmtId="0" fontId="3" fillId="11" borderId="85" xfId="0" applyFont="1" applyFill="1" applyBorder="1" applyAlignment="1">
      <alignment vertical="center" wrapText="1"/>
    </xf>
    <xf numFmtId="8" fontId="3" fillId="11" borderId="86" xfId="0" applyNumberFormat="1" applyFont="1" applyFill="1" applyBorder="1" applyAlignment="1">
      <alignment horizontal="center" vertical="center" wrapText="1"/>
    </xf>
    <xf numFmtId="0" fontId="3" fillId="7" borderId="54" xfId="0" applyFont="1" applyFill="1" applyBorder="1" applyAlignment="1">
      <alignment horizontal="center" vertical="center" wrapText="1"/>
    </xf>
    <xf numFmtId="0" fontId="5" fillId="0" borderId="85" xfId="0" applyFont="1" applyBorder="1" applyAlignment="1">
      <alignment vertical="center" wrapText="1"/>
    </xf>
    <xf numFmtId="6" fontId="0" fillId="0" borderId="86" xfId="0" applyNumberFormat="1" applyBorder="1" applyAlignment="1">
      <alignment horizontal="center" vertical="center" wrapText="1"/>
    </xf>
    <xf numFmtId="6" fontId="3" fillId="11" borderId="86" xfId="0" applyNumberFormat="1" applyFont="1" applyFill="1" applyBorder="1" applyAlignment="1">
      <alignment horizontal="center" vertical="center" wrapText="1"/>
    </xf>
    <xf numFmtId="0" fontId="0" fillId="0" borderId="0" xfId="0" applyAlignment="1">
      <alignment horizontal="left" vertical="center"/>
    </xf>
    <xf numFmtId="0" fontId="4" fillId="3" borderId="93" xfId="0" applyFont="1" applyFill="1" applyBorder="1" applyAlignment="1">
      <alignment horizontal="left" vertical="center"/>
    </xf>
    <xf numFmtId="0" fontId="4" fillId="3" borderId="95" xfId="0" applyFont="1" applyFill="1" applyBorder="1" applyAlignment="1">
      <alignment horizontal="left" vertical="center"/>
    </xf>
    <xf numFmtId="0" fontId="4" fillId="7" borderId="19" xfId="0" applyFont="1" applyFill="1" applyBorder="1" applyAlignment="1">
      <alignment horizontal="center"/>
    </xf>
    <xf numFmtId="0" fontId="4" fillId="7" borderId="55" xfId="0" applyFont="1" applyFill="1" applyBorder="1" applyAlignment="1">
      <alignment horizontal="center"/>
    </xf>
    <xf numFmtId="0" fontId="0" fillId="0" borderId="18" xfId="0" applyBorder="1" applyAlignment="1">
      <alignment horizontal="center"/>
    </xf>
    <xf numFmtId="0" fontId="0" fillId="8" borderId="27" xfId="0" applyFill="1" applyBorder="1"/>
    <xf numFmtId="167" fontId="2" fillId="0" borderId="10" xfId="2" applyNumberFormat="1" applyFont="1" applyFill="1" applyBorder="1"/>
    <xf numFmtId="167" fontId="2" fillId="0" borderId="8" xfId="2" applyNumberFormat="1" applyFont="1" applyFill="1" applyBorder="1"/>
    <xf numFmtId="168" fontId="3" fillId="8" borderId="0" xfId="2" applyNumberFormat="1" applyFont="1" applyFill="1" applyBorder="1" applyAlignment="1">
      <alignment horizontal="right"/>
    </xf>
    <xf numFmtId="0" fontId="0" fillId="8" borderId="96" xfId="0" applyFill="1" applyBorder="1" applyAlignment="1">
      <alignment horizontal="center"/>
    </xf>
    <xf numFmtId="0" fontId="0" fillId="0" borderId="27" xfId="0" applyBorder="1"/>
    <xf numFmtId="167" fontId="0" fillId="0" borderId="10" xfId="1" applyNumberFormat="1" applyFont="1" applyBorder="1"/>
    <xf numFmtId="0" fontId="0" fillId="8" borderId="97" xfId="0" applyFill="1" applyBorder="1" applyAlignment="1">
      <alignment horizontal="center"/>
    </xf>
    <xf numFmtId="0" fontId="0" fillId="0" borderId="98" xfId="0" applyBorder="1" applyAlignment="1">
      <alignment horizontal="center"/>
    </xf>
    <xf numFmtId="0" fontId="4" fillId="7" borderId="62" xfId="0" applyFont="1" applyFill="1" applyBorder="1"/>
    <xf numFmtId="0" fontId="3" fillId="11" borderId="99" xfId="0" applyFont="1" applyFill="1" applyBorder="1" applyAlignment="1">
      <alignment horizontal="left" wrapText="1"/>
    </xf>
    <xf numFmtId="5" fontId="3" fillId="11" borderId="15" xfId="2" applyNumberFormat="1" applyFont="1" applyFill="1" applyBorder="1" applyAlignment="1">
      <alignment horizontal="right" vertical="center"/>
    </xf>
    <xf numFmtId="5" fontId="3" fillId="11" borderId="45" xfId="2" applyNumberFormat="1" applyFont="1" applyFill="1" applyBorder="1" applyAlignment="1">
      <alignment horizontal="right" vertical="center"/>
    </xf>
    <xf numFmtId="0" fontId="15" fillId="7" borderId="56" xfId="0" applyFont="1" applyFill="1" applyBorder="1"/>
    <xf numFmtId="0" fontId="0" fillId="0" borderId="18" xfId="0" applyBorder="1" applyAlignment="1">
      <alignment horizontal="center" vertical="center"/>
    </xf>
    <xf numFmtId="0" fontId="0" fillId="8" borderId="27" xfId="0" applyFill="1" applyBorder="1" applyAlignment="1">
      <alignment horizontal="left" vertical="center" wrapText="1"/>
    </xf>
    <xf numFmtId="43" fontId="3" fillId="0" borderId="7" xfId="1" applyFont="1" applyBorder="1" applyAlignment="1">
      <alignment horizontal="center" vertical="center"/>
    </xf>
    <xf numFmtId="2" fontId="2" fillId="0" borderId="10" xfId="1" applyNumberFormat="1" applyFont="1" applyBorder="1" applyAlignment="1">
      <alignment horizontal="right" vertical="center"/>
    </xf>
    <xf numFmtId="0" fontId="7" fillId="0" borderId="89" xfId="0" applyFont="1" applyBorder="1" applyAlignment="1">
      <alignment vertical="center" wrapText="1"/>
    </xf>
    <xf numFmtId="0" fontId="7" fillId="0" borderId="100" xfId="0" applyFont="1" applyBorder="1" applyAlignment="1">
      <alignment vertical="center" wrapText="1"/>
    </xf>
    <xf numFmtId="0" fontId="3" fillId="11" borderId="20" xfId="0" applyFont="1" applyFill="1" applyBorder="1" applyAlignment="1">
      <alignment horizontal="left" wrapText="1"/>
    </xf>
    <xf numFmtId="5" fontId="3" fillId="11" borderId="14" xfId="2" applyNumberFormat="1" applyFont="1" applyFill="1" applyBorder="1"/>
    <xf numFmtId="5" fontId="3" fillId="11" borderId="21" xfId="2" applyNumberFormat="1" applyFont="1" applyFill="1" applyBorder="1"/>
    <xf numFmtId="0" fontId="0" fillId="0" borderId="59" xfId="0" applyBorder="1" applyAlignment="1">
      <alignment horizontal="center" vertical="center"/>
    </xf>
    <xf numFmtId="43" fontId="2" fillId="0" borderId="7" xfId="1" applyFont="1" applyBorder="1" applyAlignment="1">
      <alignment horizontal="center" vertical="center"/>
    </xf>
    <xf numFmtId="0" fontId="0" fillId="0" borderId="4" xfId="0" applyBorder="1" applyAlignment="1">
      <alignment vertical="center" wrapText="1"/>
    </xf>
    <xf numFmtId="0" fontId="0" fillId="0" borderId="49" xfId="0" applyBorder="1" applyAlignment="1">
      <alignment vertical="center" wrapText="1"/>
    </xf>
    <xf numFmtId="43" fontId="2" fillId="0" borderId="8" xfId="1" applyFont="1" applyBorder="1" applyAlignment="1">
      <alignment horizontal="center" vertical="center"/>
    </xf>
    <xf numFmtId="2" fontId="3" fillId="11" borderId="102" xfId="1" applyNumberFormat="1" applyFont="1" applyFill="1" applyBorder="1" applyAlignment="1">
      <alignment horizontal="right" indent="1"/>
    </xf>
    <xf numFmtId="166" fontId="3" fillId="8" borderId="7" xfId="2" applyNumberFormat="1" applyFont="1" applyFill="1" applyBorder="1"/>
    <xf numFmtId="0" fontId="17" fillId="8" borderId="0" xfId="0" applyFont="1" applyFill="1" applyAlignment="1">
      <alignment wrapText="1"/>
    </xf>
    <xf numFmtId="0" fontId="17" fillId="0" borderId="101" xfId="0" applyFont="1" applyBorder="1" applyAlignment="1">
      <alignment wrapText="1"/>
    </xf>
    <xf numFmtId="0" fontId="17" fillId="0" borderId="85" xfId="0" applyFont="1" applyBorder="1" applyAlignment="1">
      <alignment wrapText="1"/>
    </xf>
    <xf numFmtId="0" fontId="0" fillId="7" borderId="39" xfId="0" applyFill="1" applyBorder="1"/>
    <xf numFmtId="0" fontId="4" fillId="7" borderId="5" xfId="0" applyFont="1" applyFill="1" applyBorder="1" applyAlignment="1">
      <alignment horizontal="left" vertical="center"/>
    </xf>
    <xf numFmtId="0" fontId="0" fillId="0" borderId="103" xfId="0" applyBorder="1" applyAlignment="1">
      <alignment horizontal="center"/>
    </xf>
    <xf numFmtId="0" fontId="7" fillId="0" borderId="101" xfId="0" applyFont="1" applyBorder="1" applyAlignment="1">
      <alignment wrapText="1"/>
    </xf>
    <xf numFmtId="0" fontId="0" fillId="0" borderId="80" xfId="0" applyBorder="1" applyAlignment="1">
      <alignment horizontal="center"/>
    </xf>
    <xf numFmtId="0" fontId="7" fillId="0" borderId="85" xfId="0" applyFont="1" applyBorder="1" applyAlignment="1">
      <alignment wrapText="1"/>
    </xf>
    <xf numFmtId="0" fontId="7" fillId="0" borderId="0" xfId="0" applyFont="1" applyAlignment="1">
      <alignment wrapText="1"/>
    </xf>
    <xf numFmtId="166" fontId="3" fillId="0" borderId="0" xfId="2" applyNumberFormat="1" applyFont="1" applyFill="1" applyBorder="1"/>
    <xf numFmtId="0" fontId="3" fillId="7" borderId="43" xfId="0" applyFont="1" applyFill="1" applyBorder="1"/>
    <xf numFmtId="0" fontId="3" fillId="7" borderId="13" xfId="0" applyFont="1" applyFill="1" applyBorder="1" applyAlignment="1">
      <alignment horizontal="center"/>
    </xf>
    <xf numFmtId="166" fontId="2" fillId="0" borderId="104" xfId="2" applyNumberFormat="1" applyFont="1" applyFill="1" applyBorder="1"/>
    <xf numFmtId="166" fontId="2" fillId="0" borderId="52" xfId="2" applyNumberFormat="1" applyFont="1" applyFill="1" applyBorder="1"/>
    <xf numFmtId="166" fontId="0" fillId="0" borderId="72" xfId="2" applyNumberFormat="1" applyFont="1" applyFill="1" applyBorder="1"/>
    <xf numFmtId="166" fontId="2" fillId="0" borderId="0" xfId="2" applyNumberFormat="1" applyFont="1" applyFill="1" applyBorder="1"/>
    <xf numFmtId="168" fontId="3" fillId="8" borderId="0" xfId="2" applyNumberFormat="1" applyFont="1" applyFill="1" applyBorder="1" applyAlignment="1">
      <alignment horizontal="right" vertical="center"/>
    </xf>
    <xf numFmtId="0" fontId="3" fillId="7" borderId="13" xfId="0" applyFont="1" applyFill="1" applyBorder="1"/>
    <xf numFmtId="0" fontId="3" fillId="7" borderId="68" xfId="0" applyFont="1" applyFill="1" applyBorder="1"/>
    <xf numFmtId="0" fontId="0" fillId="8" borderId="89" xfId="0" applyFill="1" applyBorder="1"/>
    <xf numFmtId="167" fontId="0" fillId="0" borderId="8" xfId="1" applyNumberFormat="1" applyFont="1" applyBorder="1" applyAlignment="1">
      <alignment horizontal="right"/>
    </xf>
    <xf numFmtId="0" fontId="0" fillId="8" borderId="89" xfId="0" applyFill="1" applyBorder="1" applyAlignment="1">
      <alignment wrapText="1"/>
    </xf>
    <xf numFmtId="164" fontId="3" fillId="8" borderId="100" xfId="1" applyNumberFormat="1" applyFont="1" applyFill="1" applyBorder="1"/>
    <xf numFmtId="0" fontId="3" fillId="7" borderId="105" xfId="0" applyFont="1" applyFill="1" applyBorder="1"/>
    <xf numFmtId="0" fontId="3" fillId="7" borderId="106" xfId="0" applyFont="1" applyFill="1" applyBorder="1" applyAlignment="1">
      <alignment horizontal="center"/>
    </xf>
    <xf numFmtId="0" fontId="3" fillId="7" borderId="107" xfId="0" applyFont="1" applyFill="1" applyBorder="1" applyAlignment="1">
      <alignment horizontal="center"/>
    </xf>
    <xf numFmtId="164" fontId="3" fillId="0" borderId="108" xfId="1" applyNumberFormat="1" applyFont="1" applyFill="1" applyBorder="1"/>
    <xf numFmtId="0" fontId="0" fillId="8" borderId="18" xfId="0" applyFill="1" applyBorder="1" applyAlignment="1">
      <alignment horizontal="center"/>
    </xf>
    <xf numFmtId="0" fontId="0" fillId="7" borderId="99" xfId="0" applyFill="1" applyBorder="1"/>
    <xf numFmtId="0" fontId="0" fillId="8" borderId="4" xfId="0" applyFill="1" applyBorder="1" applyAlignment="1">
      <alignment horizontal="left" wrapText="1"/>
    </xf>
    <xf numFmtId="0" fontId="0" fillId="8" borderId="20" xfId="0" applyFill="1" applyBorder="1" applyAlignment="1">
      <alignment horizontal="left" wrapText="1"/>
    </xf>
    <xf numFmtId="167" fontId="0" fillId="0" borderId="100" xfId="2" applyNumberFormat="1" applyFont="1" applyFill="1" applyBorder="1"/>
    <xf numFmtId="0" fontId="0" fillId="7" borderId="61" xfId="0" applyFill="1" applyBorder="1"/>
    <xf numFmtId="167" fontId="0" fillId="0" borderId="7" xfId="1" applyNumberFormat="1" applyFont="1" applyBorder="1"/>
    <xf numFmtId="0" fontId="0" fillId="0" borderId="49" xfId="0" applyBorder="1"/>
    <xf numFmtId="167" fontId="0" fillId="0" borderId="8" xfId="1" applyNumberFormat="1" applyFont="1" applyBorder="1"/>
    <xf numFmtId="0" fontId="3" fillId="0" borderId="0" xfId="0" applyFont="1" applyAlignment="1">
      <alignment horizontal="center"/>
    </xf>
    <xf numFmtId="44" fontId="0" fillId="0" borderId="0" xfId="0" applyNumberFormat="1"/>
    <xf numFmtId="0" fontId="0" fillId="8" borderId="85" xfId="0" applyFill="1" applyBorder="1" applyAlignment="1">
      <alignment vertical="center" wrapText="1"/>
    </xf>
    <xf numFmtId="169" fontId="0" fillId="8" borderId="86" xfId="0" applyNumberFormat="1" applyFill="1" applyBorder="1" applyAlignment="1">
      <alignment horizontal="center" vertical="center" wrapText="1"/>
    </xf>
    <xf numFmtId="167" fontId="3" fillId="0" borderId="23" xfId="2" applyNumberFormat="1" applyFont="1" applyFill="1" applyBorder="1"/>
    <xf numFmtId="167" fontId="3" fillId="0" borderId="24" xfId="2" applyNumberFormat="1" applyFont="1" applyFill="1" applyBorder="1"/>
    <xf numFmtId="167" fontId="3" fillId="0" borderId="23" xfId="1" applyNumberFormat="1" applyFont="1" applyBorder="1" applyAlignment="1"/>
    <xf numFmtId="167" fontId="3" fillId="0" borderId="24" xfId="1" applyNumberFormat="1" applyFont="1" applyBorder="1" applyAlignment="1"/>
    <xf numFmtId="167" fontId="3" fillId="0" borderId="23" xfId="1" applyNumberFormat="1" applyFont="1" applyBorder="1"/>
    <xf numFmtId="167" fontId="3" fillId="0" borderId="23" xfId="1" applyNumberFormat="1" applyFont="1" applyBorder="1" applyAlignment="1">
      <alignment horizontal="left"/>
    </xf>
    <xf numFmtId="167" fontId="3" fillId="0" borderId="21" xfId="1" applyNumberFormat="1" applyFont="1" applyBorder="1" applyAlignment="1">
      <alignment horizontal="right"/>
    </xf>
    <xf numFmtId="2" fontId="3" fillId="0" borderId="23" xfId="1" applyNumberFormat="1" applyFont="1" applyBorder="1" applyAlignment="1">
      <alignment horizontal="right" vertical="center"/>
    </xf>
    <xf numFmtId="43" fontId="3" fillId="0" borderId="24" xfId="1" applyFont="1" applyBorder="1" applyAlignment="1">
      <alignment horizontal="center"/>
    </xf>
    <xf numFmtId="43" fontId="3" fillId="0" borderId="23" xfId="1" applyFont="1" applyBorder="1" applyAlignment="1">
      <alignment horizontal="center"/>
    </xf>
    <xf numFmtId="43" fontId="3" fillId="0" borderId="25" xfId="1" applyFont="1" applyBorder="1" applyAlignment="1">
      <alignment horizontal="center"/>
    </xf>
    <xf numFmtId="2" fontId="3" fillId="0" borderId="7" xfId="1" applyNumberFormat="1" applyFont="1" applyFill="1" applyBorder="1" applyAlignment="1">
      <alignment horizontal="right"/>
    </xf>
    <xf numFmtId="2" fontId="3" fillId="0" borderId="7" xfId="1" applyNumberFormat="1" applyFont="1" applyFill="1" applyBorder="1" applyAlignment="1">
      <alignment horizontal="right" vertical="center"/>
    </xf>
    <xf numFmtId="164" fontId="3" fillId="0" borderId="24" xfId="1" applyNumberFormat="1" applyFont="1" applyBorder="1" applyAlignment="1">
      <alignment horizontal="right"/>
    </xf>
    <xf numFmtId="167" fontId="3" fillId="0" borderId="33" xfId="2" applyNumberFormat="1" applyFont="1" applyFill="1" applyBorder="1"/>
    <xf numFmtId="167" fontId="3" fillId="0" borderId="24" xfId="1" applyNumberFormat="1" applyFont="1" applyFill="1" applyBorder="1" applyAlignment="1">
      <alignment horizontal="right"/>
    </xf>
    <xf numFmtId="167" fontId="3" fillId="0" borderId="23" xfId="1" applyNumberFormat="1" applyFont="1" applyBorder="1" applyAlignment="1">
      <alignment horizontal="right"/>
    </xf>
    <xf numFmtId="167" fontId="3" fillId="0" borderId="25" xfId="1" applyNumberFormat="1" applyFont="1" applyBorder="1" applyAlignment="1">
      <alignment horizontal="right"/>
    </xf>
    <xf numFmtId="167" fontId="3" fillId="0" borderId="24" xfId="1" applyNumberFormat="1" applyFont="1" applyBorder="1"/>
    <xf numFmtId="167" fontId="3" fillId="0" borderId="25" xfId="1" applyNumberFormat="1" applyFont="1" applyFill="1" applyBorder="1"/>
    <xf numFmtId="167" fontId="3" fillId="0" borderId="25" xfId="2" applyNumberFormat="1" applyFont="1" applyFill="1" applyBorder="1"/>
    <xf numFmtId="167" fontId="3" fillId="8" borderId="25" xfId="1" applyNumberFormat="1" applyFont="1" applyFill="1" applyBorder="1"/>
    <xf numFmtId="2" fontId="3" fillId="0" borderId="24" xfId="1" applyNumberFormat="1" applyFont="1" applyBorder="1" applyAlignment="1">
      <alignment horizontal="right" vertical="center"/>
    </xf>
    <xf numFmtId="43" fontId="3" fillId="0" borderId="23" xfId="1" applyFont="1" applyBorder="1" applyAlignment="1">
      <alignment horizontal="center" vertical="center"/>
    </xf>
    <xf numFmtId="43" fontId="3" fillId="0" borderId="25" xfId="1" applyFont="1" applyBorder="1" applyAlignment="1">
      <alignment horizontal="center" vertical="center"/>
    </xf>
    <xf numFmtId="167" fontId="3" fillId="0" borderId="24" xfId="1" applyNumberFormat="1" applyFont="1" applyFill="1" applyBorder="1"/>
    <xf numFmtId="167" fontId="3" fillId="0" borderId="23" xfId="1" applyNumberFormat="1" applyFont="1" applyFill="1" applyBorder="1"/>
    <xf numFmtId="167" fontId="0" fillId="11" borderId="14" xfId="2" applyNumberFormat="1" applyFont="1" applyFill="1" applyBorder="1"/>
    <xf numFmtId="2" fontId="2" fillId="0" borderId="8" xfId="1" applyNumberFormat="1" applyFont="1" applyBorder="1" applyAlignment="1">
      <alignment horizontal="right" vertical="center"/>
    </xf>
    <xf numFmtId="167" fontId="0" fillId="0" borderId="8" xfId="2" applyNumberFormat="1" applyFont="1" applyFill="1" applyBorder="1"/>
    <xf numFmtId="2" fontId="3" fillId="0" borderId="25" xfId="1" applyNumberFormat="1" applyFont="1" applyBorder="1" applyAlignment="1">
      <alignment horizontal="right" vertical="center"/>
    </xf>
    <xf numFmtId="2" fontId="3" fillId="11" borderId="28" xfId="1" applyNumberFormat="1" applyFont="1" applyFill="1" applyBorder="1" applyAlignment="1">
      <alignment horizontal="right" indent="1"/>
    </xf>
    <xf numFmtId="2" fontId="3" fillId="11" borderId="68" xfId="1" applyNumberFormat="1" applyFont="1" applyFill="1" applyBorder="1" applyAlignment="1">
      <alignment horizontal="right" indent="1"/>
    </xf>
    <xf numFmtId="168" fontId="3" fillId="11" borderId="26" xfId="2" applyNumberFormat="1" applyFont="1" applyFill="1" applyBorder="1" applyAlignment="1">
      <alignment horizontal="right" vertical="center"/>
    </xf>
    <xf numFmtId="2" fontId="3" fillId="11" borderId="69" xfId="1" applyNumberFormat="1" applyFont="1" applyFill="1" applyBorder="1" applyAlignment="1">
      <alignment horizontal="right" indent="1"/>
    </xf>
    <xf numFmtId="168" fontId="3" fillId="11" borderId="72" xfId="2" applyNumberFormat="1" applyFont="1" applyFill="1" applyBorder="1" applyAlignment="1">
      <alignment horizontal="right" vertical="center"/>
    </xf>
    <xf numFmtId="167" fontId="0" fillId="11" borderId="102" xfId="2" applyNumberFormat="1" applyFont="1" applyFill="1" applyBorder="1"/>
    <xf numFmtId="167" fontId="0" fillId="11" borderId="13" xfId="2" applyNumberFormat="1" applyFont="1" applyFill="1" applyBorder="1"/>
    <xf numFmtId="167" fontId="0" fillId="11" borderId="28" xfId="2" applyNumberFormat="1" applyFont="1" applyFill="1" applyBorder="1"/>
    <xf numFmtId="167" fontId="0" fillId="11" borderId="112" xfId="2" applyNumberFormat="1" applyFont="1" applyFill="1" applyBorder="1"/>
    <xf numFmtId="2" fontId="2" fillId="0" borderId="8" xfId="1" applyNumberFormat="1" applyFont="1" applyFill="1" applyBorder="1" applyAlignment="1">
      <alignment horizontal="right"/>
    </xf>
    <xf numFmtId="2" fontId="3" fillId="0" borderId="8" xfId="1" applyNumberFormat="1" applyFont="1" applyFill="1" applyBorder="1" applyAlignment="1">
      <alignment horizontal="right"/>
    </xf>
    <xf numFmtId="2" fontId="2" fillId="0" borderId="8" xfId="1" applyNumberFormat="1" applyFont="1" applyBorder="1" applyAlignment="1">
      <alignment horizontal="right"/>
    </xf>
    <xf numFmtId="43" fontId="3" fillId="11" borderId="28" xfId="1" applyFont="1" applyFill="1" applyBorder="1" applyAlignment="1">
      <alignment horizontal="right" vertical="center"/>
    </xf>
    <xf numFmtId="5" fontId="3" fillId="11" borderId="66" xfId="2" applyNumberFormat="1" applyFont="1" applyFill="1" applyBorder="1" applyAlignment="1">
      <alignment horizontal="right" vertical="center"/>
    </xf>
    <xf numFmtId="168" fontId="3" fillId="11" borderId="113" xfId="2" applyNumberFormat="1" applyFont="1" applyFill="1" applyBorder="1" applyAlignment="1">
      <alignment horizontal="right" vertical="center"/>
    </xf>
    <xf numFmtId="167" fontId="0" fillId="11" borderId="62" xfId="2" applyNumberFormat="1" applyFont="1" applyFill="1" applyBorder="1"/>
    <xf numFmtId="0" fontId="0" fillId="0" borderId="70" xfId="0" applyBorder="1" applyAlignment="1">
      <alignment horizontal="left" vertical="center"/>
    </xf>
    <xf numFmtId="167" fontId="0" fillId="0" borderId="9" xfId="1" applyNumberFormat="1" applyFont="1" applyBorder="1" applyAlignment="1">
      <alignment horizontal="right"/>
    </xf>
    <xf numFmtId="167" fontId="3" fillId="0" borderId="67" xfId="1" applyNumberFormat="1" applyFont="1" applyBorder="1" applyAlignment="1">
      <alignment horizontal="right"/>
    </xf>
    <xf numFmtId="168" fontId="3" fillId="11" borderId="56" xfId="0" applyNumberFormat="1" applyFont="1" applyFill="1" applyBorder="1" applyAlignment="1">
      <alignment horizontal="left" wrapText="1"/>
    </xf>
    <xf numFmtId="0" fontId="0" fillId="0" borderId="49" xfId="0" applyBorder="1" applyAlignment="1">
      <alignment wrapText="1"/>
    </xf>
    <xf numFmtId="167" fontId="3" fillId="0" borderId="23" xfId="2" applyNumberFormat="1" applyFont="1" applyBorder="1"/>
    <xf numFmtId="167" fontId="0" fillId="8" borderId="8" xfId="1" applyNumberFormat="1" applyFont="1" applyFill="1" applyBorder="1"/>
    <xf numFmtId="0" fontId="3" fillId="7" borderId="58" xfId="0" applyFont="1" applyFill="1" applyBorder="1"/>
    <xf numFmtId="0" fontId="3" fillId="0" borderId="72" xfId="0" applyFont="1" applyBorder="1" applyAlignment="1">
      <alignment horizontal="center"/>
    </xf>
    <xf numFmtId="0" fontId="0" fillId="0" borderId="72" xfId="0" applyBorder="1"/>
    <xf numFmtId="167" fontId="3" fillId="0" borderId="25" xfId="2" applyNumberFormat="1" applyFont="1" applyBorder="1"/>
    <xf numFmtId="167" fontId="0" fillId="11" borderId="62" xfId="1" applyNumberFormat="1" applyFont="1" applyFill="1" applyBorder="1"/>
    <xf numFmtId="43" fontId="0" fillId="11" borderId="51" xfId="1" applyFont="1" applyFill="1" applyBorder="1" applyAlignment="1">
      <alignment horizontal="center" vertical="center"/>
    </xf>
    <xf numFmtId="43" fontId="0" fillId="11" borderId="14" xfId="1" applyFont="1" applyFill="1" applyBorder="1" applyAlignment="1">
      <alignment horizontal="center" vertical="center"/>
    </xf>
    <xf numFmtId="43" fontId="3" fillId="0" borderId="8" xfId="1" applyFont="1" applyBorder="1" applyAlignment="1">
      <alignment horizontal="center" vertical="center"/>
    </xf>
    <xf numFmtId="43" fontId="3" fillId="11" borderId="14" xfId="1" applyFont="1" applyFill="1" applyBorder="1" applyAlignment="1">
      <alignment horizontal="center" vertical="center"/>
    </xf>
    <xf numFmtId="43" fontId="3" fillId="11" borderId="13" xfId="1" applyFont="1" applyFill="1" applyBorder="1" applyAlignment="1">
      <alignment horizontal="center" vertical="center"/>
    </xf>
    <xf numFmtId="0" fontId="15" fillId="7" borderId="39" xfId="0" applyFont="1" applyFill="1" applyBorder="1"/>
    <xf numFmtId="0" fontId="3" fillId="11" borderId="42" xfId="0" applyFont="1" applyFill="1" applyBorder="1" applyAlignment="1">
      <alignment wrapText="1"/>
    </xf>
    <xf numFmtId="43" fontId="0" fillId="11" borderId="13" xfId="1" applyFont="1" applyFill="1" applyBorder="1" applyAlignment="1">
      <alignment horizontal="center" vertical="center"/>
    </xf>
    <xf numFmtId="43" fontId="4" fillId="11" borderId="51" xfId="0" applyNumberFormat="1" applyFont="1" applyFill="1" applyBorder="1"/>
    <xf numFmtId="43" fontId="4" fillId="11" borderId="19" xfId="0" applyNumberFormat="1" applyFont="1" applyFill="1" applyBorder="1"/>
    <xf numFmtId="0" fontId="0" fillId="0" borderId="49" xfId="0" applyBorder="1" applyAlignment="1">
      <alignment vertical="top" wrapText="1"/>
    </xf>
    <xf numFmtId="167" fontId="0" fillId="11" borderId="15" xfId="2" applyNumberFormat="1" applyFont="1" applyFill="1" applyBorder="1"/>
    <xf numFmtId="0" fontId="4" fillId="7" borderId="88" xfId="0" applyFont="1" applyFill="1" applyBorder="1"/>
    <xf numFmtId="0" fontId="4" fillId="7" borderId="75" xfId="0" applyFont="1" applyFill="1" applyBorder="1"/>
    <xf numFmtId="167" fontId="0" fillId="11" borderId="15" xfId="1" applyNumberFormat="1" applyFont="1" applyFill="1" applyBorder="1"/>
    <xf numFmtId="43" fontId="3" fillId="0" borderId="10" xfId="1" applyFont="1" applyBorder="1" applyAlignment="1">
      <alignment horizontal="center" vertical="center"/>
    </xf>
    <xf numFmtId="0" fontId="0" fillId="8" borderId="27" xfId="0" applyFill="1" applyBorder="1" applyAlignment="1">
      <alignment vertical="center" wrapText="1"/>
    </xf>
    <xf numFmtId="43" fontId="2" fillId="0" borderId="10" xfId="1" applyFont="1" applyBorder="1" applyAlignment="1">
      <alignment horizontal="center" vertical="center"/>
    </xf>
    <xf numFmtId="43" fontId="3" fillId="0" borderId="24" xfId="1" applyFont="1" applyBorder="1" applyAlignment="1">
      <alignment horizontal="center" vertical="center"/>
    </xf>
    <xf numFmtId="0" fontId="4" fillId="7" borderId="114" xfId="0" applyFont="1" applyFill="1" applyBorder="1" applyAlignment="1">
      <alignment horizontal="center"/>
    </xf>
    <xf numFmtId="0" fontId="4" fillId="7" borderId="58" xfId="0" applyFont="1" applyFill="1" applyBorder="1" applyAlignment="1">
      <alignment horizontal="center"/>
    </xf>
    <xf numFmtId="0" fontId="4" fillId="7" borderId="29" xfId="0" applyFont="1" applyFill="1" applyBorder="1"/>
    <xf numFmtId="0" fontId="3" fillId="7" borderId="114" xfId="0" applyFont="1" applyFill="1" applyBorder="1" applyAlignment="1">
      <alignment horizontal="center"/>
    </xf>
    <xf numFmtId="0" fontId="3" fillId="7" borderId="29" xfId="0" applyFont="1" applyFill="1" applyBorder="1"/>
    <xf numFmtId="0" fontId="3" fillId="7" borderId="115" xfId="0" applyFont="1" applyFill="1" applyBorder="1" applyAlignment="1">
      <alignment horizontal="center"/>
    </xf>
    <xf numFmtId="0" fontId="3" fillId="7" borderId="116" xfId="0" applyFont="1" applyFill="1" applyBorder="1" applyAlignment="1">
      <alignment horizontal="center"/>
    </xf>
    <xf numFmtId="0" fontId="3" fillId="7" borderId="74" xfId="0" applyFont="1" applyFill="1" applyBorder="1"/>
    <xf numFmtId="0" fontId="3" fillId="7" borderId="102" xfId="0" applyFont="1" applyFill="1" applyBorder="1"/>
    <xf numFmtId="0" fontId="18" fillId="12" borderId="0" xfId="0" applyFont="1" applyFill="1" applyAlignment="1">
      <alignment vertical="center"/>
    </xf>
    <xf numFmtId="0" fontId="16" fillId="12" borderId="0" xfId="0" applyFont="1" applyFill="1" applyAlignment="1">
      <alignment vertical="center"/>
    </xf>
    <xf numFmtId="8" fontId="0" fillId="8" borderId="86" xfId="0" applyNumberFormat="1" applyFill="1" applyBorder="1" applyAlignment="1">
      <alignment horizontal="center" vertical="center" wrapText="1"/>
    </xf>
    <xf numFmtId="0" fontId="0" fillId="8" borderId="43" xfId="0" applyFill="1" applyBorder="1"/>
    <xf numFmtId="0" fontId="0" fillId="8" borderId="30" xfId="0" applyFill="1" applyBorder="1"/>
    <xf numFmtId="0" fontId="0" fillId="8" borderId="44" xfId="0" applyFill="1" applyBorder="1"/>
    <xf numFmtId="0" fontId="0" fillId="8" borderId="34" xfId="0" applyFill="1" applyBorder="1"/>
    <xf numFmtId="0" fontId="0" fillId="8" borderId="114" xfId="0" applyFill="1" applyBorder="1"/>
    <xf numFmtId="0" fontId="0" fillId="8" borderId="73" xfId="0" applyFill="1" applyBorder="1"/>
    <xf numFmtId="0" fontId="0" fillId="8" borderId="46" xfId="0" applyFill="1" applyBorder="1"/>
    <xf numFmtId="0" fontId="0" fillId="8" borderId="86" xfId="0" applyFill="1" applyBorder="1"/>
    <xf numFmtId="0" fontId="19" fillId="13" borderId="0" xfId="0" applyFont="1" applyFill="1"/>
    <xf numFmtId="0" fontId="21" fillId="15" borderId="23" xfId="0" applyFont="1" applyFill="1" applyBorder="1"/>
    <xf numFmtId="0" fontId="22" fillId="13" borderId="23" xfId="0" applyFont="1" applyFill="1" applyBorder="1" applyAlignment="1">
      <alignment wrapText="1"/>
    </xf>
    <xf numFmtId="0" fontId="26" fillId="13" borderId="23" xfId="0" applyFont="1" applyFill="1" applyBorder="1" applyAlignment="1">
      <alignment wrapText="1"/>
    </xf>
    <xf numFmtId="0" fontId="26" fillId="13" borderId="21" xfId="0" applyFont="1" applyFill="1" applyBorder="1" applyAlignment="1">
      <alignment wrapText="1"/>
    </xf>
    <xf numFmtId="43" fontId="0" fillId="8" borderId="0" xfId="1" applyFont="1" applyFill="1"/>
    <xf numFmtId="0" fontId="27" fillId="0" borderId="81" xfId="0" applyFont="1" applyBorder="1" applyAlignment="1">
      <alignment horizontal="left" vertical="top" wrapText="1"/>
    </xf>
    <xf numFmtId="0" fontId="7" fillId="0" borderId="64" xfId="0" applyFont="1" applyBorder="1" applyAlignment="1">
      <alignment wrapText="1"/>
    </xf>
    <xf numFmtId="0" fontId="7" fillId="0" borderId="65" xfId="0" applyFont="1" applyBorder="1" applyAlignment="1">
      <alignment wrapText="1"/>
    </xf>
    <xf numFmtId="169" fontId="0" fillId="0" borderId="86" xfId="0" applyNumberFormat="1" applyBorder="1" applyAlignment="1">
      <alignment horizontal="center" vertical="center" wrapText="1"/>
    </xf>
    <xf numFmtId="0" fontId="4" fillId="3" borderId="103" xfId="0" applyFont="1" applyFill="1" applyBorder="1" applyAlignment="1">
      <alignment horizontal="left" vertical="center"/>
    </xf>
    <xf numFmtId="0" fontId="4" fillId="3" borderId="80" xfId="0" applyFont="1" applyFill="1" applyBorder="1" applyAlignment="1">
      <alignment horizontal="left" vertical="center"/>
    </xf>
    <xf numFmtId="0" fontId="0" fillId="8" borderId="52" xfId="0" applyFill="1" applyBorder="1"/>
    <xf numFmtId="164" fontId="3" fillId="0" borderId="72" xfId="1" applyNumberFormat="1" applyFont="1" applyBorder="1"/>
    <xf numFmtId="6" fontId="0" fillId="0" borderId="86" xfId="0" applyNumberFormat="1" applyBorder="1" applyAlignment="1">
      <alignment horizontal="left" vertical="center" wrapText="1"/>
    </xf>
    <xf numFmtId="0" fontId="0" fillId="0" borderId="87" xfId="0" applyBorder="1" applyAlignment="1">
      <alignment horizontal="left"/>
    </xf>
    <xf numFmtId="167" fontId="3" fillId="0" borderId="24" xfId="2" applyNumberFormat="1" applyFont="1" applyBorder="1"/>
    <xf numFmtId="0" fontId="3" fillId="7" borderId="57" xfId="0" applyFont="1" applyFill="1" applyBorder="1"/>
    <xf numFmtId="0" fontId="4" fillId="7" borderId="7" xfId="0" applyFont="1" applyFill="1" applyBorder="1" applyAlignment="1">
      <alignment horizontal="left" vertical="center"/>
    </xf>
    <xf numFmtId="43" fontId="3" fillId="8" borderId="0" xfId="2" applyNumberFormat="1" applyFont="1" applyFill="1" applyBorder="1"/>
    <xf numFmtId="0" fontId="22" fillId="13" borderId="21" xfId="0" applyFont="1" applyFill="1" applyBorder="1" applyAlignment="1">
      <alignment wrapText="1"/>
    </xf>
    <xf numFmtId="0" fontId="28" fillId="0" borderId="0" xfId="0" applyFont="1" applyAlignment="1">
      <alignment vertical="top" wrapText="1"/>
    </xf>
    <xf numFmtId="169" fontId="0" fillId="16" borderId="86" xfId="0" applyNumberFormat="1" applyFill="1" applyBorder="1" applyAlignment="1">
      <alignment horizontal="center" vertical="center" wrapText="1"/>
    </xf>
    <xf numFmtId="6" fontId="0" fillId="16" borderId="86" xfId="0" applyNumberFormat="1" applyFill="1" applyBorder="1" applyAlignment="1">
      <alignment horizontal="center" vertical="center" wrapText="1"/>
    </xf>
    <xf numFmtId="167" fontId="2" fillId="16" borderId="7" xfId="2" applyNumberFormat="1" applyFont="1" applyFill="1" applyBorder="1"/>
    <xf numFmtId="167" fontId="3" fillId="16" borderId="23" xfId="2" applyNumberFormat="1" applyFont="1" applyFill="1" applyBorder="1"/>
    <xf numFmtId="167" fontId="0" fillId="16" borderId="7" xfId="1" applyNumberFormat="1" applyFont="1" applyFill="1" applyBorder="1"/>
    <xf numFmtId="167" fontId="3" fillId="16" borderId="23" xfId="1" applyNumberFormat="1" applyFont="1" applyFill="1" applyBorder="1"/>
    <xf numFmtId="167" fontId="0" fillId="16" borderId="14" xfId="1" applyNumberFormat="1" applyFont="1" applyFill="1" applyBorder="1"/>
    <xf numFmtId="167" fontId="3" fillId="16" borderId="21" xfId="1" applyNumberFormat="1" applyFont="1" applyFill="1" applyBorder="1"/>
    <xf numFmtId="167" fontId="0" fillId="16" borderId="7" xfId="2" applyNumberFormat="1" applyFont="1" applyFill="1" applyBorder="1"/>
    <xf numFmtId="168" fontId="3" fillId="16" borderId="15" xfId="2" applyNumberFormat="1" applyFont="1" applyFill="1" applyBorder="1" applyAlignment="1">
      <alignment horizontal="right" vertical="center"/>
    </xf>
    <xf numFmtId="167" fontId="0" fillId="16" borderId="31" xfId="2" applyNumberFormat="1" applyFont="1" applyFill="1" applyBorder="1"/>
    <xf numFmtId="168" fontId="3" fillId="16" borderId="45" xfId="2" applyNumberFormat="1" applyFont="1" applyFill="1" applyBorder="1" applyAlignment="1">
      <alignment horizontal="right" vertical="center"/>
    </xf>
    <xf numFmtId="167" fontId="0" fillId="16" borderId="64" xfId="2" applyNumberFormat="1" applyFont="1" applyFill="1" applyBorder="1"/>
    <xf numFmtId="167" fontId="2" fillId="16" borderId="14" xfId="2" applyNumberFormat="1" applyFont="1" applyFill="1" applyBorder="1"/>
    <xf numFmtId="167" fontId="3" fillId="16" borderId="21" xfId="2" applyNumberFormat="1" applyFont="1" applyFill="1" applyBorder="1"/>
    <xf numFmtId="168" fontId="3" fillId="16" borderId="14" xfId="2" applyNumberFormat="1" applyFont="1" applyFill="1" applyBorder="1" applyAlignment="1">
      <alignment horizontal="right" vertical="center"/>
    </xf>
    <xf numFmtId="167" fontId="0" fillId="16" borderId="14" xfId="2" applyNumberFormat="1" applyFont="1" applyFill="1" applyBorder="1"/>
    <xf numFmtId="168" fontId="3" fillId="16" borderId="21" xfId="2" applyNumberFormat="1" applyFont="1" applyFill="1" applyBorder="1" applyAlignment="1">
      <alignment horizontal="right" vertical="center"/>
    </xf>
    <xf numFmtId="167" fontId="0" fillId="16" borderId="65" xfId="2" applyNumberFormat="1" applyFont="1" applyFill="1" applyBorder="1"/>
    <xf numFmtId="167" fontId="0" fillId="16" borderId="10" xfId="1" applyNumberFormat="1" applyFont="1" applyFill="1" applyBorder="1"/>
    <xf numFmtId="167" fontId="3" fillId="16" borderId="18" xfId="1" applyNumberFormat="1" applyFont="1" applyFill="1" applyBorder="1"/>
    <xf numFmtId="0" fontId="0" fillId="16" borderId="64" xfId="0" applyFill="1" applyBorder="1"/>
    <xf numFmtId="167" fontId="3" fillId="16" borderId="2" xfId="1" applyNumberFormat="1" applyFont="1" applyFill="1" applyBorder="1"/>
    <xf numFmtId="167" fontId="0" fillId="16" borderId="8" xfId="1" applyNumberFormat="1" applyFont="1" applyFill="1" applyBorder="1"/>
    <xf numFmtId="167" fontId="2" fillId="16" borderId="8" xfId="2" applyNumberFormat="1" applyFont="1" applyFill="1" applyBorder="1"/>
    <xf numFmtId="167" fontId="3" fillId="16" borderId="17" xfId="1" applyNumberFormat="1" applyFont="1" applyFill="1" applyBorder="1"/>
    <xf numFmtId="0" fontId="0" fillId="16" borderId="65" xfId="0" applyFill="1" applyBorder="1"/>
    <xf numFmtId="168" fontId="3" fillId="16" borderId="62" xfId="1" applyNumberFormat="1" applyFont="1" applyFill="1" applyBorder="1"/>
    <xf numFmtId="167" fontId="0" fillId="16" borderId="62" xfId="2" applyNumberFormat="1" applyFont="1" applyFill="1" applyBorder="1"/>
    <xf numFmtId="168" fontId="3" fillId="16" borderId="55" xfId="1" applyNumberFormat="1" applyFont="1" applyFill="1" applyBorder="1"/>
    <xf numFmtId="167" fontId="0" fillId="16" borderId="10" xfId="1" applyNumberFormat="1" applyFont="1" applyFill="1" applyBorder="1" applyAlignment="1">
      <alignment horizontal="left"/>
    </xf>
    <xf numFmtId="167" fontId="0" fillId="16" borderId="7" xfId="1" applyNumberFormat="1" applyFont="1" applyFill="1" applyBorder="1" applyAlignment="1">
      <alignment horizontal="left"/>
    </xf>
    <xf numFmtId="167" fontId="0" fillId="16" borderId="8" xfId="1" applyNumberFormat="1" applyFont="1" applyFill="1" applyBorder="1" applyAlignment="1">
      <alignment horizontal="left"/>
    </xf>
    <xf numFmtId="168" fontId="3" fillId="16" borderId="62" xfId="1" applyNumberFormat="1" applyFont="1" applyFill="1" applyBorder="1" applyAlignment="1">
      <alignment horizontal="right"/>
    </xf>
    <xf numFmtId="167" fontId="3" fillId="16" borderId="24" xfId="1" applyNumberFormat="1" applyFont="1" applyFill="1" applyBorder="1" applyAlignment="1">
      <alignment horizontal="left"/>
    </xf>
    <xf numFmtId="167" fontId="3" fillId="16" borderId="23" xfId="1" applyNumberFormat="1" applyFont="1" applyFill="1" applyBorder="1" applyAlignment="1">
      <alignment horizontal="left"/>
    </xf>
    <xf numFmtId="167" fontId="3" fillId="16" borderId="25" xfId="1" applyNumberFormat="1" applyFont="1" applyFill="1" applyBorder="1" applyAlignment="1">
      <alignment horizontal="left"/>
    </xf>
    <xf numFmtId="168" fontId="3" fillId="16" borderId="55" xfId="1" applyNumberFormat="1" applyFont="1" applyFill="1" applyBorder="1" applyAlignment="1">
      <alignment horizontal="right"/>
    </xf>
    <xf numFmtId="0" fontId="0" fillId="16" borderId="4" xfId="0" applyFill="1" applyBorder="1" applyAlignment="1">
      <alignment wrapText="1"/>
    </xf>
    <xf numFmtId="0" fontId="0" fillId="16" borderId="52" xfId="0" applyFill="1" applyBorder="1" applyAlignment="1">
      <alignment wrapText="1"/>
    </xf>
    <xf numFmtId="0" fontId="0" fillId="16" borderId="20" xfId="0" applyFill="1" applyBorder="1" applyAlignment="1">
      <alignment wrapText="1"/>
    </xf>
    <xf numFmtId="164" fontId="2" fillId="16" borderId="72" xfId="1" applyNumberFormat="1" applyFont="1" applyFill="1" applyBorder="1" applyAlignment="1">
      <alignment wrapText="1"/>
    </xf>
    <xf numFmtId="168" fontId="3" fillId="16" borderId="62" xfId="2" applyNumberFormat="1" applyFont="1" applyFill="1" applyBorder="1" applyAlignment="1">
      <alignment horizontal="right" vertical="center"/>
    </xf>
    <xf numFmtId="168" fontId="3" fillId="16" borderId="55" xfId="2" applyNumberFormat="1" applyFont="1" applyFill="1" applyBorder="1" applyAlignment="1">
      <alignment horizontal="right" vertical="center"/>
    </xf>
    <xf numFmtId="167" fontId="0" fillId="16" borderId="109" xfId="2" applyNumberFormat="1" applyFont="1" applyFill="1" applyBorder="1"/>
    <xf numFmtId="167" fontId="0" fillId="16" borderId="110" xfId="2" applyNumberFormat="1" applyFont="1" applyFill="1" applyBorder="1"/>
    <xf numFmtId="167" fontId="0" fillId="16" borderId="111" xfId="2" applyNumberFormat="1" applyFont="1" applyFill="1" applyBorder="1"/>
    <xf numFmtId="167" fontId="3" fillId="16" borderId="24" xfId="1" applyNumberFormat="1" applyFont="1" applyFill="1" applyBorder="1"/>
    <xf numFmtId="0" fontId="0" fillId="16" borderId="11" xfId="0" applyFill="1" applyBorder="1"/>
    <xf numFmtId="0" fontId="0" fillId="0" borderId="2" xfId="0" applyBorder="1" applyAlignment="1">
      <alignment horizontal="center"/>
    </xf>
    <xf numFmtId="0" fontId="0" fillId="0" borderId="3" xfId="0"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4" fillId="2" borderId="5" xfId="0" applyFont="1" applyFill="1" applyBorder="1" applyAlignment="1">
      <alignment horizontal="center"/>
    </xf>
    <xf numFmtId="0" fontId="4" fillId="2" borderId="6" xfId="0" applyFont="1" applyFill="1" applyBorder="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3" fillId="14" borderId="43" xfId="0" applyFont="1" applyFill="1" applyBorder="1"/>
    <xf numFmtId="0" fontId="23" fillId="14" borderId="30" xfId="0" applyFont="1" applyFill="1" applyBorder="1"/>
    <xf numFmtId="0" fontId="23" fillId="14" borderId="44" xfId="0" applyFont="1" applyFill="1" applyBorder="1"/>
    <xf numFmtId="0" fontId="24" fillId="0" borderId="103" xfId="0" applyFont="1" applyBorder="1" applyAlignment="1">
      <alignment vertical="center"/>
    </xf>
    <xf numFmtId="0" fontId="24" fillId="0" borderId="11" xfId="0" applyFont="1" applyBorder="1" applyAlignment="1">
      <alignment vertical="center"/>
    </xf>
    <xf numFmtId="0" fontId="24" fillId="0" borderId="103" xfId="0" applyFont="1" applyBorder="1" applyAlignment="1">
      <alignment vertical="center" wrapText="1"/>
    </xf>
    <xf numFmtId="0" fontId="24" fillId="0" borderId="11" xfId="0" applyFont="1" applyBorder="1" applyAlignment="1">
      <alignment vertical="center" wrapText="1"/>
    </xf>
    <xf numFmtId="0" fontId="20" fillId="15" borderId="5" xfId="0" applyFont="1" applyFill="1" applyBorder="1" applyAlignment="1">
      <alignment horizontal="left" vertical="center"/>
    </xf>
    <xf numFmtId="0" fontId="20" fillId="15" borderId="28" xfId="0" applyFont="1" applyFill="1" applyBorder="1" applyAlignment="1">
      <alignment horizontal="left" vertical="center"/>
    </xf>
    <xf numFmtId="0" fontId="24" fillId="0" borderId="4" xfId="0" applyFont="1" applyBorder="1" applyAlignment="1">
      <alignment vertical="center"/>
    </xf>
    <xf numFmtId="0" fontId="24" fillId="0" borderId="7" xfId="0" applyFont="1" applyBorder="1" applyAlignment="1">
      <alignment vertical="center"/>
    </xf>
    <xf numFmtId="0" fontId="25" fillId="0" borderId="20" xfId="0" applyFont="1" applyBorder="1" applyAlignment="1">
      <alignment vertical="center"/>
    </xf>
    <xf numFmtId="0" fontId="25" fillId="0" borderId="14" xfId="0" applyFont="1" applyBorder="1" applyAlignment="1">
      <alignment vertical="center"/>
    </xf>
    <xf numFmtId="0" fontId="26" fillId="8" borderId="80" xfId="0" applyFont="1" applyFill="1" applyBorder="1" applyAlignment="1">
      <alignment horizontal="center" vertical="center" wrapText="1"/>
    </xf>
    <xf numFmtId="0" fontId="26" fillId="8" borderId="71" xfId="0" applyFont="1" applyFill="1" applyBorder="1" applyAlignment="1">
      <alignment horizontal="center" vertical="center" wrapText="1"/>
    </xf>
    <xf numFmtId="0" fontId="26" fillId="8" borderId="72" xfId="0" applyFont="1" applyFill="1" applyBorder="1" applyAlignment="1">
      <alignment horizontal="center" vertical="center" wrapText="1"/>
    </xf>
    <xf numFmtId="0" fontId="24" fillId="4" borderId="80" xfId="0" applyFont="1" applyFill="1" applyBorder="1"/>
    <xf numFmtId="0" fontId="24" fillId="4" borderId="66" xfId="0" applyFont="1" applyFill="1" applyBorder="1"/>
    <xf numFmtId="0" fontId="23" fillId="14" borderId="42" xfId="0" applyFont="1" applyFill="1" applyBorder="1"/>
    <xf numFmtId="0" fontId="23" fillId="14" borderId="13" xfId="0" applyFont="1" applyFill="1" applyBorder="1"/>
    <xf numFmtId="0" fontId="23" fillId="14" borderId="22" xfId="0" applyFont="1" applyFill="1" applyBorder="1"/>
    <xf numFmtId="0" fontId="20" fillId="15" borderId="4" xfId="0" applyFont="1" applyFill="1" applyBorder="1" applyAlignment="1">
      <alignment horizontal="left" vertical="center"/>
    </xf>
    <xf numFmtId="0" fontId="20" fillId="15" borderId="7" xfId="0" applyFont="1" applyFill="1" applyBorder="1" applyAlignment="1">
      <alignment horizontal="left" vertical="center"/>
    </xf>
    <xf numFmtId="0" fontId="24" fillId="0" borderId="4" xfId="0" applyFont="1" applyBorder="1" applyAlignment="1">
      <alignment vertical="center" wrapText="1"/>
    </xf>
    <xf numFmtId="0" fontId="24" fillId="0" borderId="7" xfId="0" applyFont="1" applyBorder="1" applyAlignment="1">
      <alignment vertical="center" wrapText="1"/>
    </xf>
    <xf numFmtId="0" fontId="16" fillId="12" borderId="46" xfId="0" applyFont="1" applyFill="1" applyBorder="1" applyAlignment="1">
      <alignment horizontal="left" vertical="center"/>
    </xf>
    <xf numFmtId="0" fontId="28" fillId="4" borderId="0" xfId="0" applyFont="1" applyFill="1" applyAlignment="1">
      <alignment horizontal="center" vertical="top" wrapText="1"/>
    </xf>
    <xf numFmtId="0" fontId="16" fillId="12" borderId="0" xfId="0" applyFont="1" applyFill="1" applyAlignment="1">
      <alignment horizontal="left" vertical="center"/>
    </xf>
    <xf numFmtId="0" fontId="28" fillId="4" borderId="46" xfId="0" applyFont="1" applyFill="1" applyBorder="1" applyAlignment="1">
      <alignment horizontal="center" vertical="top" wrapText="1"/>
    </xf>
    <xf numFmtId="0" fontId="3" fillId="7" borderId="68" xfId="0" applyFont="1" applyFill="1" applyBorder="1" applyAlignment="1">
      <alignment horizontal="center"/>
    </xf>
    <xf numFmtId="0" fontId="3" fillId="7" borderId="28" xfId="0" applyFont="1" applyFill="1" applyBorder="1" applyAlignment="1">
      <alignment horizontal="center"/>
    </xf>
    <xf numFmtId="0" fontId="3" fillId="7" borderId="6" xfId="0" applyFont="1" applyFill="1" applyBorder="1" applyAlignment="1">
      <alignment horizontal="center"/>
    </xf>
    <xf numFmtId="0" fontId="5" fillId="3" borderId="26" xfId="0" applyFont="1" applyFill="1" applyBorder="1" applyAlignment="1">
      <alignment horizontal="left"/>
    </xf>
    <xf numFmtId="0" fontId="5" fillId="3" borderId="71" xfId="0" applyFont="1" applyFill="1" applyBorder="1" applyAlignment="1">
      <alignment horizontal="left"/>
    </xf>
    <xf numFmtId="0" fontId="5" fillId="3" borderId="72" xfId="0" applyFont="1" applyFill="1" applyBorder="1" applyAlignment="1">
      <alignment horizontal="left"/>
    </xf>
    <xf numFmtId="0" fontId="16" fillId="10" borderId="56" xfId="0" applyFont="1" applyFill="1" applyBorder="1" applyAlignment="1">
      <alignment horizontal="center"/>
    </xf>
    <xf numFmtId="0" fontId="16" fillId="10" borderId="57" xfId="0" applyFont="1" applyFill="1" applyBorder="1" applyAlignment="1">
      <alignment horizontal="center"/>
    </xf>
    <xf numFmtId="0" fontId="16" fillId="10" borderId="58" xfId="0" applyFont="1" applyFill="1" applyBorder="1" applyAlignment="1">
      <alignment horizontal="center"/>
    </xf>
    <xf numFmtId="0" fontId="5" fillId="8" borderId="0" xfId="0" applyFont="1" applyFill="1" applyAlignment="1">
      <alignment horizontal="left" vertical="top" wrapText="1"/>
    </xf>
    <xf numFmtId="0" fontId="4" fillId="2" borderId="69" xfId="0" applyFont="1" applyFill="1" applyBorder="1" applyAlignment="1">
      <alignment horizontal="center"/>
    </xf>
    <xf numFmtId="0" fontId="5" fillId="3" borderId="52" xfId="0" applyFont="1" applyFill="1" applyBorder="1" applyAlignment="1">
      <alignment horizontal="left"/>
    </xf>
    <xf numFmtId="0" fontId="5" fillId="3" borderId="7" xfId="0" applyFont="1" applyFill="1" applyBorder="1" applyAlignment="1">
      <alignment horizontal="left"/>
    </xf>
    <xf numFmtId="0" fontId="5" fillId="3" borderId="23" xfId="0" applyFont="1" applyFill="1" applyBorder="1" applyAlignment="1">
      <alignment horizontal="left"/>
    </xf>
    <xf numFmtId="0" fontId="5" fillId="3" borderId="10" xfId="0" applyFont="1" applyFill="1" applyBorder="1" applyAlignment="1">
      <alignment horizontal="left"/>
    </xf>
    <xf numFmtId="0" fontId="5" fillId="3" borderId="24" xfId="0" applyFont="1" applyFill="1" applyBorder="1" applyAlignment="1">
      <alignment horizontal="left"/>
    </xf>
    <xf numFmtId="0" fontId="5" fillId="3" borderId="14" xfId="0" applyFont="1" applyFill="1" applyBorder="1" applyAlignment="1">
      <alignment horizontal="left"/>
    </xf>
    <xf numFmtId="0" fontId="5" fillId="3" borderId="21" xfId="0" applyFont="1" applyFill="1" applyBorder="1" applyAlignment="1">
      <alignment horizontal="left"/>
    </xf>
    <xf numFmtId="0" fontId="16" fillId="10" borderId="30" xfId="0" applyFont="1" applyFill="1" applyBorder="1" applyAlignment="1">
      <alignment horizontal="center"/>
    </xf>
    <xf numFmtId="0" fontId="3" fillId="7" borderId="74" xfId="0" applyFont="1" applyFill="1" applyBorder="1" applyAlignment="1">
      <alignment horizontal="center"/>
    </xf>
    <xf numFmtId="0" fontId="3" fillId="7" borderId="57" xfId="0" applyFont="1" applyFill="1" applyBorder="1" applyAlignment="1">
      <alignment horizontal="center"/>
    </xf>
    <xf numFmtId="0" fontId="3" fillId="7" borderId="75" xfId="0" applyFont="1" applyFill="1" applyBorder="1" applyAlignment="1">
      <alignment horizontal="center"/>
    </xf>
    <xf numFmtId="0" fontId="4" fillId="2" borderId="63" xfId="0" applyFont="1" applyFill="1" applyBorder="1" applyAlignment="1">
      <alignment horizontal="center"/>
    </xf>
    <xf numFmtId="0" fontId="16" fillId="10" borderId="43" xfId="0" applyFont="1" applyFill="1" applyBorder="1" applyAlignment="1">
      <alignment horizontal="center"/>
    </xf>
    <xf numFmtId="0" fontId="16" fillId="10" borderId="54" xfId="0" applyFont="1" applyFill="1" applyBorder="1" applyAlignment="1">
      <alignment horizontal="center"/>
    </xf>
    <xf numFmtId="0" fontId="3" fillId="7" borderId="62" xfId="0" applyFont="1" applyFill="1" applyBorder="1" applyAlignment="1">
      <alignment horizontal="center"/>
    </xf>
    <xf numFmtId="0" fontId="16" fillId="10" borderId="44" xfId="0" applyFont="1" applyFill="1" applyBorder="1" applyAlignment="1">
      <alignment horizontal="center"/>
    </xf>
    <xf numFmtId="0" fontId="29" fillId="4" borderId="0" xfId="0" applyFont="1" applyFill="1" applyAlignment="1">
      <alignment horizontal="center" vertical="top" wrapText="1"/>
    </xf>
    <xf numFmtId="0" fontId="5" fillId="0" borderId="0" xfId="4" applyFont="1" applyAlignment="1">
      <alignment horizontal="left" vertical="top" wrapText="1"/>
    </xf>
    <xf numFmtId="0" fontId="4" fillId="2" borderId="5" xfId="4" applyFont="1" applyFill="1" applyBorder="1" applyAlignment="1">
      <alignment horizontal="center"/>
    </xf>
    <xf numFmtId="0" fontId="4" fillId="2" borderId="6" xfId="4" applyFont="1" applyFill="1" applyBorder="1" applyAlignment="1">
      <alignment horizontal="center"/>
    </xf>
    <xf numFmtId="0" fontId="5" fillId="3" borderId="2" xfId="4" applyFont="1" applyFill="1" applyBorder="1" applyAlignment="1">
      <alignment horizontal="left"/>
    </xf>
    <xf numFmtId="0" fontId="5" fillId="3" borderId="3" xfId="4" applyFont="1" applyFill="1" applyBorder="1" applyAlignment="1">
      <alignment horizontal="left"/>
    </xf>
    <xf numFmtId="0" fontId="3" fillId="0" borderId="2" xfId="4" applyFont="1" applyBorder="1" applyAlignment="1">
      <alignment horizontal="center"/>
    </xf>
    <xf numFmtId="0" fontId="3" fillId="0" borderId="11" xfId="4" applyFont="1" applyBorder="1" applyAlignment="1">
      <alignment horizontal="center"/>
    </xf>
    <xf numFmtId="0" fontId="3" fillId="0" borderId="3" xfId="4" applyFont="1" applyBorder="1" applyAlignment="1">
      <alignment horizontal="center"/>
    </xf>
    <xf numFmtId="0" fontId="5" fillId="0" borderId="1" xfId="4" applyFont="1" applyBorder="1" applyAlignment="1">
      <alignment horizontal="left" vertical="top" wrapText="1"/>
    </xf>
    <xf numFmtId="0" fontId="0" fillId="0" borderId="0" xfId="0" applyAlignment="1">
      <alignment horizontal="left" vertical="top" wrapText="1"/>
    </xf>
    <xf numFmtId="0" fontId="16" fillId="10" borderId="76" xfId="0" applyFont="1" applyFill="1" applyBorder="1" applyAlignment="1">
      <alignment horizontal="center"/>
    </xf>
    <xf numFmtId="0" fontId="16" fillId="10" borderId="77" xfId="0" applyFont="1" applyFill="1" applyBorder="1" applyAlignment="1">
      <alignment horizontal="center"/>
    </xf>
    <xf numFmtId="0" fontId="30" fillId="4" borderId="0" xfId="0" applyFont="1" applyFill="1" applyAlignment="1">
      <alignment horizontal="center" vertical="top" wrapText="1"/>
    </xf>
    <xf numFmtId="0" fontId="16" fillId="10" borderId="78" xfId="0" applyFont="1" applyFill="1" applyBorder="1" applyAlignment="1">
      <alignment horizontal="center"/>
    </xf>
    <xf numFmtId="0" fontId="16" fillId="10" borderId="79" xfId="0" applyFont="1" applyFill="1" applyBorder="1" applyAlignment="1">
      <alignment horizontal="center"/>
    </xf>
    <xf numFmtId="0" fontId="30" fillId="4" borderId="34" xfId="0" applyFont="1" applyFill="1" applyBorder="1" applyAlignment="1">
      <alignment horizontal="center" vertical="top" wrapText="1"/>
    </xf>
    <xf numFmtId="0" fontId="4" fillId="2" borderId="90" xfId="0" applyFont="1" applyFill="1" applyBorder="1" applyAlignment="1">
      <alignment horizontal="center"/>
    </xf>
    <xf numFmtId="0" fontId="4" fillId="2" borderId="91" xfId="0" applyFont="1" applyFill="1" applyBorder="1" applyAlignment="1">
      <alignment horizontal="center"/>
    </xf>
    <xf numFmtId="0" fontId="4" fillId="2" borderId="92" xfId="0" applyFont="1" applyFill="1" applyBorder="1" applyAlignment="1">
      <alignment horizontal="center"/>
    </xf>
    <xf numFmtId="0" fontId="5" fillId="3" borderId="94" xfId="0" applyFont="1" applyFill="1" applyBorder="1" applyAlignment="1">
      <alignment horizontal="left"/>
    </xf>
    <xf numFmtId="0" fontId="3" fillId="7" borderId="102" xfId="0" applyFont="1" applyFill="1" applyBorder="1" applyAlignment="1">
      <alignment horizontal="center"/>
    </xf>
    <xf numFmtId="0" fontId="3" fillId="7" borderId="88" xfId="0" applyFont="1" applyFill="1" applyBorder="1" applyAlignment="1">
      <alignment horizontal="center"/>
    </xf>
    <xf numFmtId="0" fontId="3" fillId="7" borderId="30" xfId="0" applyFont="1" applyFill="1" applyBorder="1" applyAlignment="1">
      <alignment horizontal="center"/>
    </xf>
    <xf numFmtId="0" fontId="5" fillId="0" borderId="117" xfId="0" applyFont="1" applyBorder="1" applyAlignment="1">
      <alignment horizontal="left" vertical="top" wrapText="1"/>
    </xf>
    <xf numFmtId="0" fontId="5" fillId="0" borderId="0" xfId="0" applyFont="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4" fillId="2" borderId="69" xfId="0" applyFont="1" applyFill="1" applyBorder="1" applyAlignment="1">
      <alignment horizontal="left"/>
    </xf>
    <xf numFmtId="0" fontId="0" fillId="0" borderId="27" xfId="0" applyFill="1" applyBorder="1"/>
    <xf numFmtId="0" fontId="0" fillId="0" borderId="4" xfId="0" applyFill="1" applyBorder="1"/>
    <xf numFmtId="0" fontId="0" fillId="0" borderId="49" xfId="0" applyFill="1" applyBorder="1"/>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9" xfId="0" applyFont="1" applyFill="1" applyBorder="1" applyAlignment="1">
      <alignment horizontal="center" vertical="center"/>
    </xf>
  </cellXfs>
  <cellStyles count="8">
    <cellStyle name="Comma" xfId="1" builtinId="3"/>
    <cellStyle name="Comma 2" xfId="6" xr:uid="{6F85093D-4318-1C48-9100-D974D9AC6857}"/>
    <cellStyle name="Currency" xfId="2" builtinId="4"/>
    <cellStyle name="Currency 2" xfId="7" xr:uid="{1C467FF1-0315-7543-85A6-221ABACF4109}"/>
    <cellStyle name="Normal" xfId="0" builtinId="0"/>
    <cellStyle name="Normal 2" xfId="4" xr:uid="{6CC9EB85-A131-F344-8E98-617BE9A8B4D9}"/>
    <cellStyle name="Normal 3" xfId="5" xr:uid="{04153E54-DCC9-2B47-A13F-6846AA792081}"/>
    <cellStyle name="Normal 8" xfId="3" xr:uid="{88530F41-23E2-4A9D-BBB6-729D6A8C77F2}"/>
  </cellStyles>
  <dxfs count="0"/>
  <tableStyles count="0" defaultTableStyle="TableStyleMedium2" defaultPivotStyle="PivotStyleMedium9"/>
  <colors>
    <mruColors>
      <color rgb="FFFFFFCC"/>
      <color rgb="FFF6F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5</xdr:col>
      <xdr:colOff>2054226</xdr:colOff>
      <xdr:row>17</xdr:row>
      <xdr:rowOff>73550</xdr:rowOff>
    </xdr:from>
    <xdr:ext cx="1333361" cy="231260"/>
    <xdr:pic>
      <xdr:nvPicPr>
        <xdr:cNvPr id="122" name="Picture 2">
          <a:extLst>
            <a:ext uri="{FF2B5EF4-FFF2-40B4-BE49-F238E27FC236}">
              <a16:creationId xmlns:a16="http://schemas.microsoft.com/office/drawing/2014/main" id="{50B5B597-CF9F-026C-12C2-FED73D56B432}"/>
            </a:ext>
          </a:extLst>
        </xdr:cNvPr>
        <xdr:cNvPicPr>
          <a:picLocks noChangeAspect="1"/>
        </xdr:cNvPicPr>
      </xdr:nvPicPr>
      <xdr:blipFill>
        <a:blip xmlns:r="http://schemas.openxmlformats.org/officeDocument/2006/relationships" r:embed="rId1"/>
        <a:stretch>
          <a:fillRect/>
        </a:stretch>
      </xdr:blipFill>
      <xdr:spPr>
        <a:xfrm>
          <a:off x="4174574" y="4289398"/>
          <a:ext cx="1333361" cy="231260"/>
        </a:xfrm>
        <a:prstGeom prst="rect">
          <a:avLst/>
        </a:prstGeom>
      </xdr:spPr>
    </xdr:pic>
    <xdr:clientData/>
  </xdr:oneCellAnchor>
  <xdr:oneCellAnchor>
    <xdr:from>
      <xdr:col>5</xdr:col>
      <xdr:colOff>206374</xdr:colOff>
      <xdr:row>17</xdr:row>
      <xdr:rowOff>74543</xdr:rowOff>
    </xdr:from>
    <xdr:ext cx="1545263" cy="225505"/>
    <xdr:pic>
      <xdr:nvPicPr>
        <xdr:cNvPr id="121" name="Picture 3">
          <a:extLst>
            <a:ext uri="{FF2B5EF4-FFF2-40B4-BE49-F238E27FC236}">
              <a16:creationId xmlns:a16="http://schemas.microsoft.com/office/drawing/2014/main" id="{6137BDA6-63C8-C82B-55FB-C59965E3CF27}"/>
            </a:ext>
          </a:extLst>
        </xdr:cNvPr>
        <xdr:cNvPicPr>
          <a:picLocks noChangeAspect="1"/>
        </xdr:cNvPicPr>
      </xdr:nvPicPr>
      <xdr:blipFill>
        <a:blip xmlns:r="http://schemas.openxmlformats.org/officeDocument/2006/relationships" r:embed="rId2"/>
        <a:stretch>
          <a:fillRect/>
        </a:stretch>
      </xdr:blipFill>
      <xdr:spPr>
        <a:xfrm>
          <a:off x="2326722" y="4290391"/>
          <a:ext cx="1545263" cy="225505"/>
        </a:xfrm>
        <a:prstGeom prst="rect">
          <a:avLst/>
        </a:prstGeom>
      </xdr:spPr>
    </xdr:pic>
    <xdr:clientData/>
  </xdr:oneCellAnchor>
  <xdr:twoCellAnchor editAs="oneCell">
    <xdr:from>
      <xdr:col>5</xdr:col>
      <xdr:colOff>142876</xdr:colOff>
      <xdr:row>25</xdr:row>
      <xdr:rowOff>83344</xdr:rowOff>
    </xdr:from>
    <xdr:to>
      <xdr:col>5</xdr:col>
      <xdr:colOff>3575051</xdr:colOff>
      <xdr:row>25</xdr:row>
      <xdr:rowOff>395685</xdr:rowOff>
    </xdr:to>
    <xdr:pic>
      <xdr:nvPicPr>
        <xdr:cNvPr id="111" name="Picture 16">
          <a:extLst>
            <a:ext uri="{FF2B5EF4-FFF2-40B4-BE49-F238E27FC236}">
              <a16:creationId xmlns:a16="http://schemas.microsoft.com/office/drawing/2014/main" id="{1EABAA75-41CF-B881-8061-1095B4180273}"/>
            </a:ext>
          </a:extLst>
        </xdr:cNvPr>
        <xdr:cNvPicPr>
          <a:picLocks noChangeAspect="1"/>
        </xdr:cNvPicPr>
      </xdr:nvPicPr>
      <xdr:blipFill rotWithShape="1">
        <a:blip xmlns:r="http://schemas.openxmlformats.org/officeDocument/2006/relationships" r:embed="rId3"/>
        <a:srcRect t="7071" b="7756"/>
        <a:stretch>
          <a:fillRect/>
        </a:stretch>
      </xdr:blipFill>
      <xdr:spPr>
        <a:xfrm>
          <a:off x="2839642" y="8042672"/>
          <a:ext cx="3425825" cy="315516"/>
        </a:xfrm>
        <a:prstGeom prst="rect">
          <a:avLst/>
        </a:prstGeom>
      </xdr:spPr>
    </xdr:pic>
    <xdr:clientData/>
  </xdr:twoCellAnchor>
  <xdr:twoCellAnchor editAs="oneCell">
    <xdr:from>
      <xdr:col>5</xdr:col>
      <xdr:colOff>95250</xdr:colOff>
      <xdr:row>26</xdr:row>
      <xdr:rowOff>95249</xdr:rowOff>
    </xdr:from>
    <xdr:to>
      <xdr:col>5</xdr:col>
      <xdr:colOff>1744856</xdr:colOff>
      <xdr:row>26</xdr:row>
      <xdr:rowOff>199008</xdr:rowOff>
    </xdr:to>
    <xdr:pic>
      <xdr:nvPicPr>
        <xdr:cNvPr id="117" name="Picture 18">
          <a:extLst>
            <a:ext uri="{FF2B5EF4-FFF2-40B4-BE49-F238E27FC236}">
              <a16:creationId xmlns:a16="http://schemas.microsoft.com/office/drawing/2014/main" id="{B7CAF89D-F54E-3B44-8294-F3D29C42C213}"/>
            </a:ext>
          </a:extLst>
        </xdr:cNvPr>
        <xdr:cNvPicPr>
          <a:picLocks noChangeAspect="1"/>
        </xdr:cNvPicPr>
      </xdr:nvPicPr>
      <xdr:blipFill rotWithShape="1">
        <a:blip xmlns:r="http://schemas.openxmlformats.org/officeDocument/2006/relationships" r:embed="rId4"/>
        <a:srcRect t="21363" b="28557"/>
        <a:stretch>
          <a:fillRect/>
        </a:stretch>
      </xdr:blipFill>
      <xdr:spPr>
        <a:xfrm>
          <a:off x="2792380" y="8871856"/>
          <a:ext cx="1646431" cy="100584"/>
        </a:xfrm>
        <a:prstGeom prst="rect">
          <a:avLst/>
        </a:prstGeom>
      </xdr:spPr>
    </xdr:pic>
    <xdr:clientData/>
  </xdr:twoCellAnchor>
  <xdr:twoCellAnchor editAs="oneCell">
    <xdr:from>
      <xdr:col>5</xdr:col>
      <xdr:colOff>1914526</xdr:colOff>
      <xdr:row>26</xdr:row>
      <xdr:rowOff>87961</xdr:rowOff>
    </xdr:from>
    <xdr:to>
      <xdr:col>5</xdr:col>
      <xdr:colOff>3432176</xdr:colOff>
      <xdr:row>26</xdr:row>
      <xdr:rowOff>212976</xdr:rowOff>
    </xdr:to>
    <xdr:pic>
      <xdr:nvPicPr>
        <xdr:cNvPr id="114" name="Picture 19">
          <a:extLst>
            <a:ext uri="{FF2B5EF4-FFF2-40B4-BE49-F238E27FC236}">
              <a16:creationId xmlns:a16="http://schemas.microsoft.com/office/drawing/2014/main" id="{38D6F779-0EE2-8C53-E03E-46E5DBC74F4B}"/>
            </a:ext>
          </a:extLst>
        </xdr:cNvPr>
        <xdr:cNvPicPr>
          <a:picLocks noChangeAspect="1"/>
        </xdr:cNvPicPr>
      </xdr:nvPicPr>
      <xdr:blipFill rotWithShape="1">
        <a:blip xmlns:r="http://schemas.openxmlformats.org/officeDocument/2006/relationships" r:embed="rId5"/>
        <a:srcRect t="11313" b="20178"/>
        <a:stretch>
          <a:fillRect/>
        </a:stretch>
      </xdr:blipFill>
      <xdr:spPr>
        <a:xfrm>
          <a:off x="4611656" y="8864568"/>
          <a:ext cx="1514475" cy="121840"/>
        </a:xfrm>
        <a:prstGeom prst="rect">
          <a:avLst/>
        </a:prstGeom>
      </xdr:spPr>
    </xdr:pic>
    <xdr:clientData/>
  </xdr:twoCellAnchor>
  <xdr:twoCellAnchor editAs="oneCell">
    <xdr:from>
      <xdr:col>5</xdr:col>
      <xdr:colOff>68262</xdr:colOff>
      <xdr:row>16</xdr:row>
      <xdr:rowOff>90492</xdr:rowOff>
    </xdr:from>
    <xdr:to>
      <xdr:col>5</xdr:col>
      <xdr:colOff>1139774</xdr:colOff>
      <xdr:row>16</xdr:row>
      <xdr:rowOff>258767</xdr:rowOff>
    </xdr:to>
    <xdr:pic>
      <xdr:nvPicPr>
        <xdr:cNvPr id="113" name="Picture 1">
          <a:extLst>
            <a:ext uri="{FF2B5EF4-FFF2-40B4-BE49-F238E27FC236}">
              <a16:creationId xmlns:a16="http://schemas.microsoft.com/office/drawing/2014/main" id="{1EAC50B5-E0BE-A63D-2636-B7B161A31AF0}"/>
            </a:ext>
          </a:extLst>
        </xdr:cNvPr>
        <xdr:cNvPicPr>
          <a:picLocks noChangeAspect="1"/>
        </xdr:cNvPicPr>
      </xdr:nvPicPr>
      <xdr:blipFill>
        <a:blip xmlns:r="http://schemas.openxmlformats.org/officeDocument/2006/relationships" r:embed="rId6"/>
        <a:stretch>
          <a:fillRect/>
        </a:stretch>
      </xdr:blipFill>
      <xdr:spPr>
        <a:xfrm>
          <a:off x="2282825" y="3400430"/>
          <a:ext cx="1065162" cy="161925"/>
        </a:xfrm>
        <a:prstGeom prst="rect">
          <a:avLst/>
        </a:prstGeom>
      </xdr:spPr>
    </xdr:pic>
    <xdr:clientData/>
  </xdr:twoCellAnchor>
  <xdr:twoCellAnchor editAs="oneCell">
    <xdr:from>
      <xdr:col>5</xdr:col>
      <xdr:colOff>323022</xdr:colOff>
      <xdr:row>18</xdr:row>
      <xdr:rowOff>72197</xdr:rowOff>
    </xdr:from>
    <xdr:to>
      <xdr:col>5</xdr:col>
      <xdr:colOff>1960655</xdr:colOff>
      <xdr:row>18</xdr:row>
      <xdr:rowOff>225273</xdr:rowOff>
    </xdr:to>
    <xdr:pic>
      <xdr:nvPicPr>
        <xdr:cNvPr id="133" name="Picture 4">
          <a:extLst>
            <a:ext uri="{FF2B5EF4-FFF2-40B4-BE49-F238E27FC236}">
              <a16:creationId xmlns:a16="http://schemas.microsoft.com/office/drawing/2014/main" id="{BE4AA66C-7806-0CC8-3394-A625D91D6BF1}"/>
            </a:ext>
          </a:extLst>
        </xdr:cNvPr>
        <xdr:cNvPicPr>
          <a:picLocks noChangeAspect="1"/>
        </xdr:cNvPicPr>
      </xdr:nvPicPr>
      <xdr:blipFill>
        <a:blip xmlns:r="http://schemas.openxmlformats.org/officeDocument/2006/relationships" r:embed="rId7"/>
        <a:stretch>
          <a:fillRect/>
        </a:stretch>
      </xdr:blipFill>
      <xdr:spPr>
        <a:xfrm>
          <a:off x="2443370" y="4942371"/>
          <a:ext cx="1637633" cy="153076"/>
        </a:xfrm>
        <a:prstGeom prst="rect">
          <a:avLst/>
        </a:prstGeom>
      </xdr:spPr>
    </xdr:pic>
    <xdr:clientData/>
  </xdr:twoCellAnchor>
  <xdr:twoCellAnchor editAs="oneCell">
    <xdr:from>
      <xdr:col>5</xdr:col>
      <xdr:colOff>223630</xdr:colOff>
      <xdr:row>19</xdr:row>
      <xdr:rowOff>103187</xdr:rowOff>
    </xdr:from>
    <xdr:to>
      <xdr:col>5</xdr:col>
      <xdr:colOff>1616152</xdr:colOff>
      <xdr:row>19</xdr:row>
      <xdr:rowOff>250077</xdr:rowOff>
    </xdr:to>
    <xdr:pic>
      <xdr:nvPicPr>
        <xdr:cNvPr id="16" name="Picture 6">
          <a:extLst>
            <a:ext uri="{FF2B5EF4-FFF2-40B4-BE49-F238E27FC236}">
              <a16:creationId xmlns:a16="http://schemas.microsoft.com/office/drawing/2014/main" id="{302DFBAE-B9FA-CA86-A42A-AD7E5BF344D2}"/>
            </a:ext>
          </a:extLst>
        </xdr:cNvPr>
        <xdr:cNvPicPr>
          <a:picLocks noChangeAspect="1"/>
        </xdr:cNvPicPr>
      </xdr:nvPicPr>
      <xdr:blipFill>
        <a:blip xmlns:r="http://schemas.openxmlformats.org/officeDocument/2006/relationships" r:embed="rId8"/>
        <a:stretch>
          <a:fillRect/>
        </a:stretch>
      </xdr:blipFill>
      <xdr:spPr>
        <a:xfrm>
          <a:off x="2343978" y="5586274"/>
          <a:ext cx="1392522" cy="146890"/>
        </a:xfrm>
        <a:prstGeom prst="rect">
          <a:avLst/>
        </a:prstGeom>
      </xdr:spPr>
    </xdr:pic>
    <xdr:clientData/>
  </xdr:twoCellAnchor>
  <xdr:twoCellAnchor editAs="oneCell">
    <xdr:from>
      <xdr:col>5</xdr:col>
      <xdr:colOff>2112065</xdr:colOff>
      <xdr:row>19</xdr:row>
      <xdr:rowOff>95250</xdr:rowOff>
    </xdr:from>
    <xdr:to>
      <xdr:col>5</xdr:col>
      <xdr:colOff>3703723</xdr:colOff>
      <xdr:row>19</xdr:row>
      <xdr:rowOff>265351</xdr:rowOff>
    </xdr:to>
    <xdr:pic>
      <xdr:nvPicPr>
        <xdr:cNvPr id="104" name="Picture 8">
          <a:extLst>
            <a:ext uri="{FF2B5EF4-FFF2-40B4-BE49-F238E27FC236}">
              <a16:creationId xmlns:a16="http://schemas.microsoft.com/office/drawing/2014/main" id="{DF73A9CD-714E-6FE7-340C-0795BE6C02A7}"/>
            </a:ext>
          </a:extLst>
        </xdr:cNvPr>
        <xdr:cNvPicPr>
          <a:picLocks noChangeAspect="1"/>
        </xdr:cNvPicPr>
      </xdr:nvPicPr>
      <xdr:blipFill>
        <a:blip xmlns:r="http://schemas.openxmlformats.org/officeDocument/2006/relationships" r:embed="rId9"/>
        <a:stretch>
          <a:fillRect/>
        </a:stretch>
      </xdr:blipFill>
      <xdr:spPr>
        <a:xfrm>
          <a:off x="4232413" y="5578337"/>
          <a:ext cx="1591658" cy="170101"/>
        </a:xfrm>
        <a:prstGeom prst="rect">
          <a:avLst/>
        </a:prstGeom>
      </xdr:spPr>
    </xdr:pic>
    <xdr:clientData/>
  </xdr:twoCellAnchor>
  <xdr:twoCellAnchor editAs="oneCell">
    <xdr:from>
      <xdr:col>5</xdr:col>
      <xdr:colOff>579438</xdr:colOff>
      <xdr:row>24</xdr:row>
      <xdr:rowOff>63499</xdr:rowOff>
    </xdr:from>
    <xdr:to>
      <xdr:col>5</xdr:col>
      <xdr:colOff>3436937</xdr:colOff>
      <xdr:row>24</xdr:row>
      <xdr:rowOff>477254</xdr:rowOff>
    </xdr:to>
    <xdr:pic>
      <xdr:nvPicPr>
        <xdr:cNvPr id="112" name="Picture 9">
          <a:extLst>
            <a:ext uri="{FF2B5EF4-FFF2-40B4-BE49-F238E27FC236}">
              <a16:creationId xmlns:a16="http://schemas.microsoft.com/office/drawing/2014/main" id="{8FD45F60-6F8C-C96F-F0E7-657C2BD66305}"/>
            </a:ext>
          </a:extLst>
        </xdr:cNvPr>
        <xdr:cNvPicPr>
          <a:picLocks noChangeAspect="1"/>
        </xdr:cNvPicPr>
      </xdr:nvPicPr>
      <xdr:blipFill>
        <a:blip xmlns:r="http://schemas.openxmlformats.org/officeDocument/2006/relationships" r:embed="rId10"/>
        <a:stretch>
          <a:fillRect/>
        </a:stretch>
      </xdr:blipFill>
      <xdr:spPr>
        <a:xfrm>
          <a:off x="2809876" y="6738937"/>
          <a:ext cx="2857499" cy="413755"/>
        </a:xfrm>
        <a:prstGeom prst="rect">
          <a:avLst/>
        </a:prstGeom>
      </xdr:spPr>
    </xdr:pic>
    <xdr:clientData/>
  </xdr:twoCellAnchor>
  <xdr:twoCellAnchor editAs="oneCell">
    <xdr:from>
      <xdr:col>5</xdr:col>
      <xdr:colOff>2319129</xdr:colOff>
      <xdr:row>18</xdr:row>
      <xdr:rowOff>71634</xdr:rowOff>
    </xdr:from>
    <xdr:to>
      <xdr:col>5</xdr:col>
      <xdr:colOff>4068762</xdr:colOff>
      <xdr:row>18</xdr:row>
      <xdr:rowOff>233847</xdr:rowOff>
    </xdr:to>
    <xdr:pic>
      <xdr:nvPicPr>
        <xdr:cNvPr id="134" name="Picture 10">
          <a:extLst>
            <a:ext uri="{FF2B5EF4-FFF2-40B4-BE49-F238E27FC236}">
              <a16:creationId xmlns:a16="http://schemas.microsoft.com/office/drawing/2014/main" id="{A8C8C6C4-9B50-49ED-CD7B-873DBC568E14}"/>
            </a:ext>
          </a:extLst>
        </xdr:cNvPr>
        <xdr:cNvPicPr>
          <a:picLocks noChangeAspect="1"/>
        </xdr:cNvPicPr>
      </xdr:nvPicPr>
      <xdr:blipFill>
        <a:blip xmlns:r="http://schemas.openxmlformats.org/officeDocument/2006/relationships" r:embed="rId11"/>
        <a:stretch>
          <a:fillRect/>
        </a:stretch>
      </xdr:blipFill>
      <xdr:spPr>
        <a:xfrm>
          <a:off x="4439477" y="4941808"/>
          <a:ext cx="1749633" cy="162213"/>
        </a:xfrm>
        <a:prstGeom prst="rect">
          <a:avLst/>
        </a:prstGeom>
      </xdr:spPr>
    </xdr:pic>
    <xdr:clientData/>
  </xdr:twoCellAnchor>
  <xdr:twoCellAnchor editAs="oneCell">
    <xdr:from>
      <xdr:col>5</xdr:col>
      <xdr:colOff>1187450</xdr:colOff>
      <xdr:row>16</xdr:row>
      <xdr:rowOff>95250</xdr:rowOff>
    </xdr:from>
    <xdr:to>
      <xdr:col>5</xdr:col>
      <xdr:colOff>2517975</xdr:colOff>
      <xdr:row>16</xdr:row>
      <xdr:rowOff>234950</xdr:rowOff>
    </xdr:to>
    <xdr:pic>
      <xdr:nvPicPr>
        <xdr:cNvPr id="154" name="Picture 11">
          <a:extLst>
            <a:ext uri="{FF2B5EF4-FFF2-40B4-BE49-F238E27FC236}">
              <a16:creationId xmlns:a16="http://schemas.microsoft.com/office/drawing/2014/main" id="{E3AA40B8-A8A5-5D84-B5FE-E5CD75A07A04}"/>
            </a:ext>
          </a:extLst>
        </xdr:cNvPr>
        <xdr:cNvPicPr>
          <a:picLocks noChangeAspect="1"/>
        </xdr:cNvPicPr>
      </xdr:nvPicPr>
      <xdr:blipFill>
        <a:blip xmlns:r="http://schemas.openxmlformats.org/officeDocument/2006/relationships" r:embed="rId12"/>
        <a:stretch>
          <a:fillRect/>
        </a:stretch>
      </xdr:blipFill>
      <xdr:spPr>
        <a:xfrm>
          <a:off x="3409950" y="3429000"/>
          <a:ext cx="1330525" cy="142875"/>
        </a:xfrm>
        <a:prstGeom prst="rect">
          <a:avLst/>
        </a:prstGeom>
      </xdr:spPr>
    </xdr:pic>
    <xdr:clientData/>
  </xdr:twoCellAnchor>
  <xdr:twoCellAnchor editAs="oneCell">
    <xdr:from>
      <xdr:col>5</xdr:col>
      <xdr:colOff>2611437</xdr:colOff>
      <xdr:row>16</xdr:row>
      <xdr:rowOff>84137</xdr:rowOff>
    </xdr:from>
    <xdr:to>
      <xdr:col>5</xdr:col>
      <xdr:colOff>3917162</xdr:colOff>
      <xdr:row>16</xdr:row>
      <xdr:rowOff>242888</xdr:rowOff>
    </xdr:to>
    <xdr:pic>
      <xdr:nvPicPr>
        <xdr:cNvPr id="158" name="Picture 12">
          <a:extLst>
            <a:ext uri="{FF2B5EF4-FFF2-40B4-BE49-F238E27FC236}">
              <a16:creationId xmlns:a16="http://schemas.microsoft.com/office/drawing/2014/main" id="{7BF68F64-5D07-1C5E-3BB6-521C7593F294}"/>
            </a:ext>
          </a:extLst>
        </xdr:cNvPr>
        <xdr:cNvPicPr>
          <a:picLocks noChangeAspect="1"/>
        </xdr:cNvPicPr>
      </xdr:nvPicPr>
      <xdr:blipFill>
        <a:blip xmlns:r="http://schemas.openxmlformats.org/officeDocument/2006/relationships" r:embed="rId13"/>
        <a:stretch>
          <a:fillRect/>
        </a:stretch>
      </xdr:blipFill>
      <xdr:spPr>
        <a:xfrm>
          <a:off x="4833937" y="3417887"/>
          <a:ext cx="1308900" cy="16192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0"/>
  <sheetViews>
    <sheetView zoomScale="85" zoomScaleNormal="85" workbookViewId="0">
      <selection activeCell="M27" sqref="M27"/>
    </sheetView>
  </sheetViews>
  <sheetFormatPr defaultColWidth="8.85546875" defaultRowHeight="15" x14ac:dyDescent="0.25"/>
  <cols>
    <col min="1" max="1" width="20.42578125" bestFit="1" customWidth="1"/>
    <col min="2" max="2" width="10.7109375" customWidth="1"/>
    <col min="11" max="11" width="9.85546875" customWidth="1"/>
    <col min="12" max="12" width="10.42578125" customWidth="1"/>
  </cols>
  <sheetData>
    <row r="1" spans="1:12" x14ac:dyDescent="0.25">
      <c r="A1" s="492" t="s">
        <v>0</v>
      </c>
      <c r="B1" s="493"/>
      <c r="C1" s="493"/>
      <c r="D1" s="493"/>
      <c r="E1" s="493"/>
      <c r="F1" s="493"/>
      <c r="G1" s="493"/>
    </row>
    <row r="2" spans="1:12" x14ac:dyDescent="0.25">
      <c r="A2" s="4" t="s">
        <v>1</v>
      </c>
      <c r="B2" s="494" t="s">
        <v>2</v>
      </c>
      <c r="C2" s="495"/>
      <c r="D2" s="495"/>
      <c r="E2" s="495"/>
      <c r="F2" s="495"/>
      <c r="G2" s="495"/>
    </row>
    <row r="3" spans="1:12" x14ac:dyDescent="0.25">
      <c r="A3" s="4" t="s">
        <v>3</v>
      </c>
      <c r="B3" s="494" t="s">
        <v>4</v>
      </c>
      <c r="C3" s="495"/>
      <c r="D3" s="495"/>
      <c r="E3" s="495"/>
      <c r="F3" s="495"/>
      <c r="G3" s="495"/>
    </row>
    <row r="4" spans="1:12" x14ac:dyDescent="0.25">
      <c r="A4" s="4" t="s">
        <v>5</v>
      </c>
      <c r="B4" s="494"/>
      <c r="C4" s="495"/>
      <c r="D4" s="495"/>
      <c r="E4" s="495"/>
      <c r="F4" s="495"/>
      <c r="G4" s="495"/>
    </row>
    <row r="5" spans="1:12" x14ac:dyDescent="0.25">
      <c r="A5" s="4" t="s">
        <v>6</v>
      </c>
      <c r="B5" s="494" t="s">
        <v>7</v>
      </c>
      <c r="C5" s="495"/>
      <c r="D5" s="495"/>
      <c r="E5" s="495"/>
      <c r="F5" s="495"/>
      <c r="G5" s="495"/>
    </row>
    <row r="6" spans="1:12" x14ac:dyDescent="0.25">
      <c r="A6" s="4" t="s">
        <v>8</v>
      </c>
      <c r="B6" s="5" t="s">
        <v>9</v>
      </c>
      <c r="C6" s="6"/>
      <c r="D6" s="6"/>
      <c r="E6" s="6"/>
      <c r="F6" s="6"/>
      <c r="G6" s="6"/>
    </row>
    <row r="8" spans="1:12" x14ac:dyDescent="0.25">
      <c r="C8" s="11">
        <v>2025</v>
      </c>
      <c r="D8" s="11">
        <v>2026</v>
      </c>
      <c r="E8" s="11">
        <v>2027</v>
      </c>
      <c r="F8" s="11">
        <v>2028</v>
      </c>
      <c r="G8" s="11">
        <v>2029</v>
      </c>
      <c r="H8" s="11">
        <v>2030</v>
      </c>
      <c r="I8" s="11">
        <v>2031</v>
      </c>
      <c r="J8" s="11" t="s">
        <v>10</v>
      </c>
    </row>
    <row r="9" spans="1:12" x14ac:dyDescent="0.25">
      <c r="A9" s="8" t="s">
        <v>11</v>
      </c>
      <c r="B9" s="11" t="s">
        <v>12</v>
      </c>
      <c r="C9" s="488" t="s">
        <v>13</v>
      </c>
      <c r="D9" s="489"/>
      <c r="E9" s="489"/>
      <c r="F9" s="489"/>
      <c r="G9" s="489"/>
      <c r="H9" s="489"/>
      <c r="I9" s="489"/>
      <c r="J9" s="12"/>
      <c r="K9" s="9" t="s">
        <v>14</v>
      </c>
      <c r="L9" s="9" t="s">
        <v>15</v>
      </c>
    </row>
    <row r="10" spans="1:12" x14ac:dyDescent="0.25">
      <c r="A10" s="10">
        <v>1</v>
      </c>
      <c r="B10" s="9" t="s">
        <v>16</v>
      </c>
      <c r="C10" s="13"/>
      <c r="D10" s="13"/>
      <c r="E10" s="13"/>
      <c r="F10" s="13"/>
      <c r="G10" s="13"/>
      <c r="H10" s="13"/>
      <c r="I10" s="13"/>
      <c r="J10" s="15"/>
      <c r="K10" s="9"/>
      <c r="L10" s="9" t="s">
        <v>17</v>
      </c>
    </row>
    <row r="11" spans="1:12" x14ac:dyDescent="0.25">
      <c r="A11" s="10">
        <v>2</v>
      </c>
      <c r="B11" s="9" t="s">
        <v>18</v>
      </c>
      <c r="C11" s="13"/>
      <c r="D11" s="13"/>
      <c r="E11" s="13"/>
      <c r="F11" s="13"/>
      <c r="G11" s="13"/>
      <c r="H11" s="13"/>
      <c r="I11" s="13"/>
      <c r="J11" s="15"/>
      <c r="K11" s="9"/>
      <c r="L11" s="9" t="s">
        <v>19</v>
      </c>
    </row>
    <row r="12" spans="1:12" x14ac:dyDescent="0.25">
      <c r="A12" s="10">
        <v>3</v>
      </c>
      <c r="B12" s="11" t="s">
        <v>20</v>
      </c>
      <c r="C12" s="14"/>
      <c r="D12" s="14"/>
      <c r="E12" s="14"/>
      <c r="F12" s="14"/>
      <c r="G12" s="14"/>
      <c r="H12" s="14"/>
      <c r="I12" s="14"/>
      <c r="J12" s="14"/>
      <c r="K12" s="9"/>
      <c r="L12" s="9"/>
    </row>
    <row r="13" spans="1:12" x14ac:dyDescent="0.25">
      <c r="A13" s="7"/>
    </row>
    <row r="16" spans="1:12" x14ac:dyDescent="0.25">
      <c r="A16" s="1" t="s">
        <v>21</v>
      </c>
      <c r="B16" s="2"/>
      <c r="C16" s="2"/>
      <c r="D16" s="2"/>
      <c r="E16" s="2"/>
      <c r="F16" s="2"/>
      <c r="G16" s="2"/>
      <c r="H16" s="2"/>
    </row>
    <row r="17" spans="1:8" x14ac:dyDescent="0.25">
      <c r="A17" s="496"/>
      <c r="B17" s="496"/>
      <c r="C17" s="496"/>
      <c r="D17" s="496"/>
      <c r="E17" s="496"/>
      <c r="F17" s="496"/>
      <c r="G17" s="496"/>
      <c r="H17" s="496"/>
    </row>
    <row r="18" spans="1:8" x14ac:dyDescent="0.25">
      <c r="A18" s="497"/>
      <c r="B18" s="497"/>
      <c r="C18" s="497"/>
      <c r="D18" s="497"/>
      <c r="E18" s="497"/>
      <c r="F18" s="497"/>
      <c r="G18" s="497"/>
      <c r="H18" s="497"/>
    </row>
    <row r="19" spans="1:8" x14ac:dyDescent="0.25">
      <c r="A19" s="497"/>
      <c r="B19" s="497"/>
      <c r="C19" s="497"/>
      <c r="D19" s="497"/>
      <c r="E19" s="497"/>
      <c r="F19" s="497"/>
      <c r="G19" s="497"/>
      <c r="H19" s="497"/>
    </row>
    <row r="20" spans="1:8" x14ac:dyDescent="0.25">
      <c r="A20" s="497"/>
      <c r="B20" s="497"/>
      <c r="C20" s="497"/>
      <c r="D20" s="497"/>
      <c r="E20" s="497"/>
      <c r="F20" s="497"/>
      <c r="G20" s="497"/>
      <c r="H20" s="497"/>
    </row>
    <row r="21" spans="1:8" x14ac:dyDescent="0.25">
      <c r="A21" s="497"/>
      <c r="B21" s="497"/>
      <c r="C21" s="497"/>
      <c r="D21" s="497"/>
      <c r="E21" s="497"/>
      <c r="F21" s="497"/>
      <c r="G21" s="497"/>
      <c r="H21" s="497"/>
    </row>
    <row r="22" spans="1:8" x14ac:dyDescent="0.25">
      <c r="A22" s="3"/>
      <c r="B22" s="3"/>
      <c r="C22" s="3"/>
      <c r="D22" s="3"/>
      <c r="E22" s="3"/>
      <c r="F22" s="3"/>
      <c r="G22" s="3"/>
      <c r="H22" s="3"/>
    </row>
    <row r="23" spans="1:8" x14ac:dyDescent="0.25">
      <c r="A23" s="1" t="s">
        <v>22</v>
      </c>
      <c r="B23" s="2"/>
      <c r="C23" s="2"/>
      <c r="D23" s="2"/>
      <c r="E23" s="2"/>
      <c r="F23" s="2"/>
      <c r="G23" s="2"/>
      <c r="H23" s="2"/>
    </row>
    <row r="24" spans="1:8" x14ac:dyDescent="0.25">
      <c r="A24" s="490" t="s">
        <v>23</v>
      </c>
      <c r="B24" s="491"/>
      <c r="C24" s="491"/>
      <c r="D24" s="491"/>
      <c r="E24" s="491"/>
      <c r="F24" s="491"/>
      <c r="G24" s="491"/>
      <c r="H24" s="491"/>
    </row>
    <row r="25" spans="1:8" x14ac:dyDescent="0.25">
      <c r="A25" s="2"/>
      <c r="B25" s="2"/>
      <c r="C25" s="2"/>
      <c r="D25" s="2"/>
      <c r="E25" s="2"/>
      <c r="F25" s="2"/>
      <c r="G25" s="2"/>
      <c r="H25" s="2"/>
    </row>
    <row r="26" spans="1:8" x14ac:dyDescent="0.25">
      <c r="A26" s="1" t="s">
        <v>24</v>
      </c>
      <c r="B26" s="2"/>
      <c r="C26" s="2"/>
      <c r="D26" s="2"/>
      <c r="E26" s="2"/>
      <c r="F26" s="2"/>
      <c r="G26" s="2"/>
      <c r="H26" s="2"/>
    </row>
    <row r="27" spans="1:8" x14ac:dyDescent="0.25">
      <c r="A27" s="490" t="s">
        <v>25</v>
      </c>
      <c r="B27" s="491"/>
      <c r="C27" s="491"/>
      <c r="D27" s="491"/>
      <c r="E27" s="491"/>
      <c r="F27" s="491"/>
      <c r="G27" s="491"/>
      <c r="H27" s="491"/>
    </row>
    <row r="28" spans="1:8" x14ac:dyDescent="0.25">
      <c r="A28" s="2"/>
      <c r="B28" s="2"/>
      <c r="C28" s="2"/>
      <c r="D28" s="2"/>
      <c r="E28" s="2"/>
      <c r="F28" s="2"/>
      <c r="G28" s="2"/>
      <c r="H28" s="2"/>
    </row>
    <row r="29" spans="1:8" x14ac:dyDescent="0.25">
      <c r="A29" s="1" t="s">
        <v>26</v>
      </c>
      <c r="B29" s="2"/>
      <c r="C29" s="2"/>
      <c r="D29" s="2"/>
      <c r="E29" s="2"/>
      <c r="F29" s="2"/>
      <c r="G29" s="2"/>
      <c r="H29" s="2"/>
    </row>
    <row r="30" spans="1:8" x14ac:dyDescent="0.25">
      <c r="A30" s="490" t="s">
        <v>27</v>
      </c>
      <c r="B30" s="491"/>
      <c r="C30" s="491"/>
      <c r="D30" s="491"/>
      <c r="E30" s="491"/>
      <c r="F30" s="491"/>
      <c r="G30" s="491"/>
      <c r="H30" s="491"/>
    </row>
  </sheetData>
  <mergeCells count="14">
    <mergeCell ref="C9:I9"/>
    <mergeCell ref="A27:H27"/>
    <mergeCell ref="A30:H30"/>
    <mergeCell ref="A1:G1"/>
    <mergeCell ref="B2:G2"/>
    <mergeCell ref="B3:G3"/>
    <mergeCell ref="B4:G4"/>
    <mergeCell ref="B5:G5"/>
    <mergeCell ref="A17:H17"/>
    <mergeCell ref="A18:H18"/>
    <mergeCell ref="A19:H19"/>
    <mergeCell ref="A20:H20"/>
    <mergeCell ref="A21:H21"/>
    <mergeCell ref="A24:H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6204-70F5-4F16-A6F3-E83D174F1AF8}">
  <sheetPr codeName="Sheet5">
    <tabColor rgb="FFFFFF00"/>
  </sheetPr>
  <dimension ref="A1:X33"/>
  <sheetViews>
    <sheetView zoomScale="70" zoomScaleNormal="70" workbookViewId="0">
      <selection activeCell="A2" sqref="A2:H2"/>
    </sheetView>
  </sheetViews>
  <sheetFormatPr defaultColWidth="8.85546875" defaultRowHeight="15" x14ac:dyDescent="0.25"/>
  <cols>
    <col min="1" max="1" width="19.7109375" style="68" customWidth="1"/>
    <col min="2" max="2" width="64.85546875" style="68" customWidth="1"/>
    <col min="3" max="5" width="14.140625" style="68" customWidth="1"/>
    <col min="6" max="6" width="16.85546875" style="68" bestFit="1" customWidth="1"/>
    <col min="7" max="7" width="15" style="68" bestFit="1" customWidth="1"/>
    <col min="8" max="8" width="15.85546875" style="68" bestFit="1" customWidth="1"/>
    <col min="9" max="10" width="14.140625" style="68" customWidth="1"/>
    <col min="11" max="11" width="16.85546875" style="68" bestFit="1" customWidth="1"/>
    <col min="12" max="12" width="119.28515625" style="68" customWidth="1"/>
    <col min="13" max="16384" width="8.85546875" style="68"/>
  </cols>
  <sheetData>
    <row r="1" spans="1:12" ht="41.25" customHeight="1" thickBot="1" x14ac:dyDescent="0.3">
      <c r="A1" s="554" t="s">
        <v>374</v>
      </c>
      <c r="B1" s="554"/>
      <c r="C1" s="554"/>
      <c r="D1" s="554"/>
      <c r="E1" s="554"/>
      <c r="F1" s="554"/>
      <c r="G1" s="554"/>
      <c r="H1" s="554"/>
    </row>
    <row r="2" spans="1:12" ht="22.5" customHeight="1" x14ac:dyDescent="0.25">
      <c r="A2" s="586" t="s">
        <v>378</v>
      </c>
      <c r="B2" s="587"/>
      <c r="C2" s="587"/>
      <c r="D2" s="587"/>
      <c r="E2" s="587"/>
      <c r="F2" s="587"/>
      <c r="G2" s="587"/>
      <c r="H2" s="588"/>
    </row>
    <row r="3" spans="1:12" x14ac:dyDescent="0.25">
      <c r="A3" s="4" t="s">
        <v>1</v>
      </c>
      <c r="B3" s="494" t="s">
        <v>184</v>
      </c>
      <c r="C3" s="495"/>
      <c r="D3" s="495"/>
      <c r="E3" s="495"/>
      <c r="F3" s="495"/>
      <c r="G3" s="495"/>
      <c r="H3" s="538"/>
    </row>
    <row r="4" spans="1:12" x14ac:dyDescent="0.25">
      <c r="A4" s="4" t="s">
        <v>3</v>
      </c>
      <c r="B4" s="494" t="s">
        <v>4</v>
      </c>
      <c r="C4" s="495"/>
      <c r="D4" s="495"/>
      <c r="E4" s="495"/>
      <c r="F4" s="495"/>
      <c r="G4" s="495"/>
      <c r="H4" s="538"/>
    </row>
    <row r="5" spans="1:12" x14ac:dyDescent="0.25">
      <c r="A5" s="4" t="s">
        <v>6</v>
      </c>
      <c r="B5" s="494" t="s">
        <v>307</v>
      </c>
      <c r="C5" s="495"/>
      <c r="D5" s="495"/>
      <c r="E5" s="495"/>
      <c r="F5" s="495"/>
      <c r="G5" s="495"/>
      <c r="H5" s="538"/>
      <c r="I5" s="147"/>
      <c r="J5" s="147"/>
    </row>
    <row r="6" spans="1:12" ht="15.75" thickBot="1" x14ac:dyDescent="0.3">
      <c r="A6" s="146" t="s">
        <v>28</v>
      </c>
      <c r="B6" s="530" t="s">
        <v>311</v>
      </c>
      <c r="C6" s="531"/>
      <c r="D6" s="531"/>
      <c r="E6" s="531"/>
      <c r="F6" s="531"/>
      <c r="G6" s="531"/>
      <c r="H6" s="532"/>
      <c r="I6" s="147"/>
      <c r="J6" s="147"/>
    </row>
    <row r="7" spans="1:12" ht="15.75" thickBot="1" x14ac:dyDescent="0.3">
      <c r="A7" s="72"/>
      <c r="B7" s="73"/>
      <c r="C7" s="73"/>
      <c r="D7" s="168"/>
      <c r="E7" s="73"/>
      <c r="F7" s="73"/>
      <c r="G7" s="73"/>
      <c r="H7" s="73"/>
      <c r="I7" s="73"/>
      <c r="J7" s="73"/>
    </row>
    <row r="8" spans="1:12" ht="15.75" thickBot="1" x14ac:dyDescent="0.3">
      <c r="A8" s="72"/>
      <c r="B8" s="550" t="s">
        <v>158</v>
      </c>
      <c r="C8" s="545"/>
      <c r="D8" s="545"/>
      <c r="E8" s="545"/>
      <c r="F8" s="545"/>
      <c r="G8" s="545"/>
      <c r="H8" s="545"/>
      <c r="I8" s="545"/>
      <c r="J8" s="545"/>
      <c r="K8" s="553"/>
    </row>
    <row r="9" spans="1:12" ht="15.75" thickBot="1" x14ac:dyDescent="0.3">
      <c r="A9" s="7"/>
      <c r="B9" s="126"/>
      <c r="C9" s="164">
        <v>2024</v>
      </c>
      <c r="D9" s="405">
        <v>2025</v>
      </c>
      <c r="E9" s="164">
        <v>2026</v>
      </c>
      <c r="F9" s="164">
        <v>2027</v>
      </c>
      <c r="G9" s="164">
        <v>2028</v>
      </c>
      <c r="H9" s="164">
        <v>2029</v>
      </c>
      <c r="I9" s="164">
        <v>2030</v>
      </c>
      <c r="J9" s="164">
        <v>2031</v>
      </c>
      <c r="K9" s="230"/>
      <c r="L9"/>
    </row>
    <row r="10" spans="1:12" ht="14.65" customHeight="1" thickBot="1" x14ac:dyDescent="0.3">
      <c r="A10" s="435" t="s">
        <v>11</v>
      </c>
      <c r="B10" s="434" t="s">
        <v>12</v>
      </c>
      <c r="C10" s="546" t="s">
        <v>29</v>
      </c>
      <c r="D10" s="547"/>
      <c r="E10" s="546" t="s">
        <v>30</v>
      </c>
      <c r="F10" s="547"/>
      <c r="G10" s="547"/>
      <c r="H10" s="547"/>
      <c r="I10" s="547"/>
      <c r="J10" s="548"/>
      <c r="K10" s="230" t="s">
        <v>10</v>
      </c>
      <c r="L10" s="128" t="s">
        <v>14</v>
      </c>
    </row>
    <row r="11" spans="1:12" x14ac:dyDescent="0.25">
      <c r="A11" s="66">
        <v>1</v>
      </c>
      <c r="B11" s="85" t="s">
        <v>90</v>
      </c>
      <c r="C11" s="249">
        <v>0</v>
      </c>
      <c r="D11" s="249">
        <v>840.6</v>
      </c>
      <c r="E11" s="57">
        <v>0</v>
      </c>
      <c r="F11" s="57">
        <v>0</v>
      </c>
      <c r="G11" s="57">
        <v>0</v>
      </c>
      <c r="H11" s="57">
        <v>0</v>
      </c>
      <c r="I11" s="57">
        <v>0</v>
      </c>
      <c r="J11" s="57">
        <v>0</v>
      </c>
      <c r="K11" s="319">
        <v>840.6</v>
      </c>
      <c r="L11" s="191" t="s">
        <v>191</v>
      </c>
    </row>
    <row r="12" spans="1:12" x14ac:dyDescent="0.25">
      <c r="A12" s="66">
        <v>2</v>
      </c>
      <c r="B12" s="85" t="s">
        <v>91</v>
      </c>
      <c r="C12" s="57">
        <v>0</v>
      </c>
      <c r="D12" s="57">
        <v>0</v>
      </c>
      <c r="E12" s="57">
        <v>0</v>
      </c>
      <c r="F12" s="441"/>
      <c r="G12" s="441"/>
      <c r="H12" s="441"/>
      <c r="I12" s="441"/>
      <c r="J12" s="441"/>
      <c r="K12" s="442"/>
      <c r="L12" s="451"/>
    </row>
    <row r="13" spans="1:12" x14ac:dyDescent="0.25">
      <c r="A13" s="66">
        <v>3</v>
      </c>
      <c r="B13" s="85" t="s">
        <v>192</v>
      </c>
      <c r="C13" s="57">
        <v>0</v>
      </c>
      <c r="D13" s="57">
        <v>0</v>
      </c>
      <c r="E13" s="57">
        <v>0</v>
      </c>
      <c r="F13" s="441"/>
      <c r="G13" s="441"/>
      <c r="H13" s="441"/>
      <c r="I13" s="441"/>
      <c r="J13" s="441"/>
      <c r="K13" s="442"/>
      <c r="L13" s="451"/>
    </row>
    <row r="14" spans="1:12" ht="34.5" customHeight="1" x14ac:dyDescent="0.25">
      <c r="A14" s="66">
        <v>4</v>
      </c>
      <c r="B14" s="85" t="s">
        <v>92</v>
      </c>
      <c r="C14" s="57">
        <v>0</v>
      </c>
      <c r="D14" s="57">
        <v>0</v>
      </c>
      <c r="E14" s="57">
        <v>0</v>
      </c>
      <c r="F14" s="157">
        <v>65711.420368286155</v>
      </c>
      <c r="G14" s="57">
        <v>0</v>
      </c>
      <c r="H14" s="57">
        <v>0</v>
      </c>
      <c r="I14" s="57">
        <v>0</v>
      </c>
      <c r="J14" s="57">
        <v>0</v>
      </c>
      <c r="K14" s="319">
        <v>65711.420368286155</v>
      </c>
      <c r="L14" s="191" t="s">
        <v>193</v>
      </c>
    </row>
    <row r="15" spans="1:12" ht="15.75" thickBot="1" x14ac:dyDescent="0.3">
      <c r="A15" s="66">
        <v>5</v>
      </c>
      <c r="B15" s="214" t="s">
        <v>93</v>
      </c>
      <c r="C15" s="158">
        <v>0</v>
      </c>
      <c r="D15" s="158">
        <v>0</v>
      </c>
      <c r="E15" s="158">
        <v>0</v>
      </c>
      <c r="F15" s="452"/>
      <c r="G15" s="452"/>
      <c r="H15" s="452"/>
      <c r="I15" s="452"/>
      <c r="J15" s="452"/>
      <c r="K15" s="453"/>
      <c r="L15" s="457"/>
    </row>
    <row r="16" spans="1:12" ht="15.75" thickBot="1" x14ac:dyDescent="0.3">
      <c r="A16" s="167"/>
      <c r="B16" s="202" t="s">
        <v>160</v>
      </c>
      <c r="C16" s="346">
        <v>0</v>
      </c>
      <c r="D16" s="190">
        <f>D15+D14+D13+D12+D11</f>
        <v>840.6</v>
      </c>
      <c r="E16" s="346">
        <v>0</v>
      </c>
      <c r="F16" s="454"/>
      <c r="G16" s="454"/>
      <c r="H16" s="454"/>
      <c r="I16" s="454"/>
      <c r="J16" s="455"/>
      <c r="K16" s="456"/>
      <c r="L16" s="83"/>
    </row>
    <row r="17" spans="1:24" x14ac:dyDescent="0.25">
      <c r="A17" s="67"/>
      <c r="B17" s="81"/>
      <c r="C17" s="76"/>
      <c r="D17" s="76"/>
      <c r="E17" s="76"/>
      <c r="F17" s="76"/>
      <c r="G17" s="76"/>
      <c r="H17" s="76"/>
      <c r="I17" s="76"/>
      <c r="J17" s="76"/>
      <c r="K17" s="76"/>
      <c r="L17" s="162"/>
    </row>
    <row r="18" spans="1:24" ht="15.75" thickBot="1" x14ac:dyDescent="0.3">
      <c r="A18" s="67"/>
    </row>
    <row r="19" spans="1:24" ht="15.75" thickBot="1" x14ac:dyDescent="0.3">
      <c r="A19" s="117"/>
      <c r="B19" s="533" t="s">
        <v>159</v>
      </c>
      <c r="C19" s="545"/>
      <c r="D19" s="545"/>
      <c r="E19" s="545"/>
      <c r="F19" s="545"/>
      <c r="G19" s="545"/>
      <c r="H19" s="545"/>
      <c r="I19" s="545"/>
      <c r="J19" s="545"/>
      <c r="K19" s="535"/>
    </row>
    <row r="20" spans="1:24" ht="15.75" thickBot="1" x14ac:dyDescent="0.3">
      <c r="B20" s="109"/>
      <c r="C20" s="127">
        <v>2024</v>
      </c>
      <c r="D20" s="404">
        <v>2025</v>
      </c>
      <c r="E20" s="127">
        <v>2026</v>
      </c>
      <c r="F20" s="127">
        <v>2027</v>
      </c>
      <c r="G20" s="127">
        <v>2028</v>
      </c>
      <c r="H20" s="127">
        <v>2029</v>
      </c>
      <c r="I20" s="127">
        <v>2030</v>
      </c>
      <c r="J20" s="127">
        <v>2031</v>
      </c>
      <c r="K20" s="230"/>
    </row>
    <row r="21" spans="1:24" ht="15.75" thickBot="1" x14ac:dyDescent="0.3">
      <c r="A21" s="93" t="s">
        <v>11</v>
      </c>
      <c r="B21" s="126" t="s">
        <v>12</v>
      </c>
      <c r="C21" s="546" t="s">
        <v>29</v>
      </c>
      <c r="D21" s="547"/>
      <c r="E21" s="546" t="s">
        <v>30</v>
      </c>
      <c r="F21" s="547"/>
      <c r="G21" s="547"/>
      <c r="H21" s="547"/>
      <c r="I21" s="547"/>
      <c r="J21" s="548"/>
      <c r="K21" s="230" t="s">
        <v>10</v>
      </c>
      <c r="L21" s="128" t="s">
        <v>14</v>
      </c>
    </row>
    <row r="22" spans="1:24" ht="30" x14ac:dyDescent="0.25">
      <c r="A22" s="66">
        <v>1</v>
      </c>
      <c r="B22" s="165" t="s">
        <v>94</v>
      </c>
      <c r="C22" s="249">
        <v>0</v>
      </c>
      <c r="D22" s="249">
        <v>0</v>
      </c>
      <c r="E22" s="249">
        <v>0</v>
      </c>
      <c r="F22" s="166">
        <v>1430.2636544145862</v>
      </c>
      <c r="G22" s="166">
        <v>2247.7256326305087</v>
      </c>
      <c r="H22" s="166">
        <v>3529.532764617356</v>
      </c>
      <c r="I22" s="166">
        <v>5547.2115121307979</v>
      </c>
      <c r="J22" s="166">
        <v>8732.4023225985038</v>
      </c>
      <c r="K22" s="337">
        <f>SUM(C22:J22)</f>
        <v>21487.135886391752</v>
      </c>
      <c r="L22" s="192" t="s">
        <v>194</v>
      </c>
    </row>
    <row r="23" spans="1:24" ht="15.75" thickBot="1" x14ac:dyDescent="0.3">
      <c r="A23" s="66">
        <v>2</v>
      </c>
      <c r="B23" s="370" t="s">
        <v>95</v>
      </c>
      <c r="C23" s="250">
        <v>0</v>
      </c>
      <c r="D23" s="250">
        <v>0</v>
      </c>
      <c r="E23" s="250">
        <v>0</v>
      </c>
      <c r="F23" s="159">
        <v>11600.4445299449</v>
      </c>
      <c r="G23" s="159">
        <v>11792.942867021055</v>
      </c>
      <c r="H23" s="159">
        <v>11978.887362135707</v>
      </c>
      <c r="I23" s="159">
        <v>12179.365148820203</v>
      </c>
      <c r="J23" s="159">
        <v>12401.540262504264</v>
      </c>
      <c r="K23" s="338">
        <f t="shared" ref="K23" si="0">SUM(C23:J23)</f>
        <v>59953.180170426123</v>
      </c>
      <c r="L23" s="224" t="s">
        <v>96</v>
      </c>
    </row>
    <row r="24" spans="1:24" ht="15.75" thickBot="1" x14ac:dyDescent="0.3">
      <c r="A24" s="67"/>
      <c r="B24" s="202" t="s">
        <v>161</v>
      </c>
      <c r="C24" s="365">
        <v>0</v>
      </c>
      <c r="D24" s="365">
        <v>0</v>
      </c>
      <c r="E24" s="365">
        <v>0</v>
      </c>
      <c r="F24" s="160">
        <f>SUM(F22:F23)</f>
        <v>13030.708184359486</v>
      </c>
      <c r="G24" s="160">
        <f t="shared" ref="G24:K24" si="1">SUM(G22:G23)</f>
        <v>14040.668499651563</v>
      </c>
      <c r="H24" s="160">
        <f t="shared" si="1"/>
        <v>15508.420126753063</v>
      </c>
      <c r="I24" s="160">
        <f t="shared" si="1"/>
        <v>17726.576660951003</v>
      </c>
      <c r="J24" s="160">
        <f t="shared" si="1"/>
        <v>21133.94258510277</v>
      </c>
      <c r="K24" s="161">
        <f t="shared" si="1"/>
        <v>81440.316056817872</v>
      </c>
      <c r="L24" s="189"/>
    </row>
    <row r="25" spans="1:24" x14ac:dyDescent="0.25">
      <c r="A25" s="67"/>
    </row>
    <row r="26" spans="1:24" x14ac:dyDescent="0.25">
      <c r="A26" s="67"/>
    </row>
    <row r="27" spans="1:24" x14ac:dyDescent="0.25">
      <c r="J27" s="149"/>
    </row>
    <row r="28" spans="1:24" s="207" customFormat="1" x14ac:dyDescent="0.25">
      <c r="A28" s="407" t="s">
        <v>21</v>
      </c>
      <c r="B28" s="406"/>
      <c r="C28" s="406"/>
      <c r="D28" s="406"/>
      <c r="E28" s="406"/>
      <c r="F28" s="406"/>
      <c r="G28" s="406"/>
      <c r="H28" s="406"/>
      <c r="I28" s="406"/>
      <c r="J28" s="68"/>
      <c r="K28" s="68"/>
      <c r="L28" s="68"/>
      <c r="M28" s="68"/>
      <c r="N28" s="68"/>
      <c r="O28" s="68"/>
      <c r="P28" s="68"/>
      <c r="Q28" s="208"/>
      <c r="R28" s="208"/>
      <c r="S28" s="208"/>
      <c r="T28" s="208"/>
      <c r="U28" s="208"/>
      <c r="V28" s="208"/>
      <c r="W28" s="208"/>
      <c r="X28" s="208"/>
    </row>
    <row r="29" spans="1:24" ht="14.65" customHeight="1" x14ac:dyDescent="0.25">
      <c r="A29" s="497" t="s">
        <v>359</v>
      </c>
      <c r="B29" s="497"/>
      <c r="C29" s="497"/>
      <c r="D29" s="497"/>
      <c r="E29" s="497"/>
      <c r="F29" s="497"/>
      <c r="G29" s="497"/>
      <c r="H29" s="497"/>
      <c r="I29" s="497"/>
    </row>
    <row r="30" spans="1:24" x14ac:dyDescent="0.25">
      <c r="A30" s="497" t="s">
        <v>360</v>
      </c>
      <c r="B30" s="497"/>
      <c r="C30" s="497"/>
      <c r="D30" s="497"/>
      <c r="E30" s="497"/>
      <c r="F30" s="497"/>
      <c r="G30" s="497"/>
      <c r="H30" s="497"/>
      <c r="I30" s="497"/>
    </row>
    <row r="31" spans="1:24" x14ac:dyDescent="0.25">
      <c r="A31" s="536"/>
      <c r="B31" s="536"/>
      <c r="C31" s="536"/>
      <c r="D31" s="536"/>
      <c r="E31" s="536"/>
      <c r="F31" s="536"/>
      <c r="G31" s="536"/>
      <c r="H31" s="536"/>
      <c r="I31" s="536"/>
    </row>
    <row r="32" spans="1:24" x14ac:dyDescent="0.25">
      <c r="A32" s="536"/>
      <c r="B32" s="536"/>
      <c r="C32" s="536"/>
      <c r="D32" s="536"/>
      <c r="E32" s="536"/>
      <c r="F32" s="536"/>
      <c r="G32" s="536"/>
      <c r="H32" s="536"/>
      <c r="I32" s="536"/>
    </row>
    <row r="33" spans="1:9" x14ac:dyDescent="0.25">
      <c r="A33" s="147"/>
      <c r="B33" s="147"/>
      <c r="C33" s="147"/>
      <c r="D33" s="147"/>
      <c r="E33" s="147"/>
      <c r="F33" s="147"/>
      <c r="G33" s="147"/>
      <c r="H33" s="147"/>
      <c r="I33" s="147"/>
    </row>
  </sheetData>
  <mergeCells count="16">
    <mergeCell ref="B6:H6"/>
    <mergeCell ref="A1:H1"/>
    <mergeCell ref="A30:I30"/>
    <mergeCell ref="A31:I31"/>
    <mergeCell ref="A32:I32"/>
    <mergeCell ref="A29:I29"/>
    <mergeCell ref="A2:H2"/>
    <mergeCell ref="B3:H3"/>
    <mergeCell ref="B4:H4"/>
    <mergeCell ref="E10:J10"/>
    <mergeCell ref="C10:D10"/>
    <mergeCell ref="B8:K8"/>
    <mergeCell ref="B19:K19"/>
    <mergeCell ref="C21:D21"/>
    <mergeCell ref="E21:J21"/>
    <mergeCell ref="B5:H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EC50-42B9-8443-B6D1-19A38D6A3387}">
  <dimension ref="A1:M48"/>
  <sheetViews>
    <sheetView zoomScale="80" zoomScaleNormal="80" workbookViewId="0">
      <selection activeCell="B29" sqref="B29"/>
    </sheetView>
  </sheetViews>
  <sheetFormatPr defaultColWidth="8.85546875" defaultRowHeight="15" x14ac:dyDescent="0.25"/>
  <cols>
    <col min="1" max="1" width="20.42578125" style="18" bestFit="1" customWidth="1"/>
    <col min="2" max="2" width="51" style="18" customWidth="1"/>
    <col min="3" max="3" width="14.85546875" style="18" bestFit="1" customWidth="1"/>
    <col min="4" max="4" width="13" style="18" bestFit="1" customWidth="1"/>
    <col min="5" max="6" width="16.140625" style="18" bestFit="1" customWidth="1"/>
    <col min="7" max="7" width="14.85546875" style="18" bestFit="1" customWidth="1"/>
    <col min="8" max="9" width="15.140625" style="18" bestFit="1" customWidth="1"/>
    <col min="10" max="10" width="12.140625" style="18" bestFit="1" customWidth="1"/>
    <col min="11" max="11" width="16.42578125" style="18" bestFit="1" customWidth="1"/>
    <col min="12" max="12" width="7.7109375" style="18" customWidth="1"/>
    <col min="13" max="13" width="27.85546875" style="18" bestFit="1" customWidth="1"/>
    <col min="14" max="16384" width="8.85546875" style="18"/>
  </cols>
  <sheetData>
    <row r="1" spans="1:13" x14ac:dyDescent="0.25">
      <c r="A1" s="556" t="s">
        <v>0</v>
      </c>
      <c r="B1" s="557"/>
      <c r="C1" s="557"/>
      <c r="D1" s="557"/>
      <c r="E1" s="557"/>
      <c r="F1" s="557"/>
      <c r="G1" s="557"/>
      <c r="H1" s="557"/>
    </row>
    <row r="2" spans="1:13" x14ac:dyDescent="0.25">
      <c r="A2" s="56" t="s">
        <v>1</v>
      </c>
      <c r="B2" s="558" t="s">
        <v>2</v>
      </c>
      <c r="C2" s="559"/>
      <c r="D2" s="559"/>
      <c r="E2" s="559"/>
      <c r="F2" s="559"/>
      <c r="G2" s="559"/>
      <c r="H2" s="559"/>
    </row>
    <row r="3" spans="1:13" x14ac:dyDescent="0.25">
      <c r="A3" s="56" t="s">
        <v>3</v>
      </c>
      <c r="B3" s="558" t="s">
        <v>4</v>
      </c>
      <c r="C3" s="559"/>
      <c r="D3" s="559"/>
      <c r="E3" s="559"/>
      <c r="F3" s="559"/>
      <c r="G3" s="559"/>
      <c r="H3" s="559"/>
    </row>
    <row r="4" spans="1:13" x14ac:dyDescent="0.25">
      <c r="A4" s="56" t="s">
        <v>5</v>
      </c>
      <c r="B4" s="558"/>
      <c r="C4" s="559"/>
      <c r="D4" s="559"/>
      <c r="E4" s="559"/>
      <c r="F4" s="559"/>
      <c r="G4" s="559"/>
      <c r="H4" s="559"/>
    </row>
    <row r="5" spans="1:13" x14ac:dyDescent="0.25">
      <c r="A5" s="56" t="s">
        <v>6</v>
      </c>
      <c r="B5" s="55" t="s">
        <v>38</v>
      </c>
      <c r="C5" s="53"/>
      <c r="D5" s="53"/>
      <c r="E5" s="53"/>
      <c r="F5" s="53"/>
      <c r="G5" s="53"/>
      <c r="H5" s="53"/>
      <c r="I5" s="53"/>
      <c r="J5" s="53"/>
      <c r="K5" s="53"/>
    </row>
    <row r="6" spans="1:13" x14ac:dyDescent="0.25">
      <c r="A6" s="56" t="s">
        <v>28</v>
      </c>
      <c r="B6" s="55" t="s">
        <v>39</v>
      </c>
      <c r="C6" s="53"/>
      <c r="D6" s="53"/>
      <c r="E6" s="54"/>
      <c r="F6" s="53"/>
      <c r="G6" s="53"/>
      <c r="H6" s="53"/>
      <c r="I6" s="53"/>
      <c r="J6" s="53"/>
      <c r="K6" s="53"/>
    </row>
    <row r="7" spans="1:13" x14ac:dyDescent="0.25">
      <c r="A7" s="56" t="s">
        <v>40</v>
      </c>
      <c r="B7" s="55" t="s">
        <v>97</v>
      </c>
      <c r="C7" s="53"/>
      <c r="D7" s="53"/>
      <c r="E7" s="54"/>
      <c r="F7" s="53"/>
      <c r="G7" s="53"/>
      <c r="H7" s="53"/>
      <c r="I7" s="53"/>
      <c r="J7" s="53"/>
      <c r="K7" s="53"/>
    </row>
    <row r="8" spans="1:13" x14ac:dyDescent="0.25">
      <c r="C8" s="24">
        <v>2024</v>
      </c>
      <c r="D8" s="24">
        <v>2025</v>
      </c>
      <c r="E8" s="24">
        <v>2026</v>
      </c>
      <c r="F8" s="24">
        <v>2027</v>
      </c>
      <c r="G8" s="24">
        <v>2028</v>
      </c>
      <c r="H8" s="24">
        <v>2029</v>
      </c>
      <c r="I8" s="24">
        <v>2030</v>
      </c>
      <c r="J8" s="24">
        <v>2031</v>
      </c>
      <c r="K8" s="50" t="s">
        <v>10</v>
      </c>
    </row>
    <row r="9" spans="1:13" ht="14.65" customHeight="1" x14ac:dyDescent="0.25">
      <c r="A9" s="52" t="s">
        <v>11</v>
      </c>
      <c r="B9" s="50" t="s">
        <v>12</v>
      </c>
      <c r="C9" s="560" t="s">
        <v>29</v>
      </c>
      <c r="D9" s="561"/>
      <c r="E9" s="560" t="s">
        <v>30</v>
      </c>
      <c r="F9" s="562"/>
      <c r="G9" s="562"/>
      <c r="H9" s="562"/>
      <c r="I9" s="562"/>
      <c r="J9" s="562"/>
      <c r="K9" s="51"/>
      <c r="L9" s="50" t="s">
        <v>14</v>
      </c>
      <c r="M9" s="50" t="s">
        <v>15</v>
      </c>
    </row>
    <row r="10" spans="1:13" ht="14.65" customHeight="1" x14ac:dyDescent="0.25">
      <c r="A10" s="37"/>
      <c r="B10" s="49" t="s">
        <v>128</v>
      </c>
      <c r="C10" s="35">
        <v>2093631</v>
      </c>
      <c r="D10" s="30"/>
      <c r="E10" s="30"/>
      <c r="F10" s="30"/>
      <c r="G10" s="30"/>
      <c r="H10" s="30"/>
      <c r="I10" s="30"/>
      <c r="J10" s="35"/>
      <c r="K10" s="30">
        <f t="shared" ref="K10:K19" si="0">SUM(C10:J10)</f>
        <v>2093631</v>
      </c>
      <c r="L10" s="30"/>
      <c r="M10" s="48"/>
    </row>
    <row r="11" spans="1:13" ht="14.65" customHeight="1" x14ac:dyDescent="0.25">
      <c r="A11" s="37"/>
      <c r="B11" s="49" t="s">
        <v>129</v>
      </c>
      <c r="C11" s="30"/>
      <c r="D11" s="35">
        <v>566938.36</v>
      </c>
      <c r="E11" s="35"/>
      <c r="F11" s="35"/>
      <c r="G11" s="35"/>
      <c r="H11" s="35"/>
      <c r="I11" s="30"/>
      <c r="J11" s="35"/>
      <c r="K11" s="30">
        <f t="shared" si="0"/>
        <v>566938.36</v>
      </c>
      <c r="L11" s="30"/>
      <c r="M11" s="48"/>
    </row>
    <row r="12" spans="1:13" x14ac:dyDescent="0.25">
      <c r="A12" s="37"/>
      <c r="B12" s="47" t="s">
        <v>101</v>
      </c>
      <c r="C12" s="30"/>
      <c r="D12" s="35"/>
      <c r="E12" s="35"/>
      <c r="F12" s="35">
        <v>69865.318753932064</v>
      </c>
      <c r="G12" s="35"/>
      <c r="H12" s="35"/>
      <c r="I12" s="30"/>
      <c r="J12" s="35"/>
      <c r="K12" s="30">
        <f t="shared" si="0"/>
        <v>69865.318753932064</v>
      </c>
      <c r="L12" s="30"/>
      <c r="M12" s="24" t="s">
        <v>102</v>
      </c>
    </row>
    <row r="13" spans="1:13" ht="30" x14ac:dyDescent="0.25">
      <c r="A13" s="37"/>
      <c r="B13" s="47" t="s">
        <v>130</v>
      </c>
      <c r="C13" s="30"/>
      <c r="D13" s="35"/>
      <c r="E13" s="35">
        <v>397687.9573816281</v>
      </c>
      <c r="F13" s="35">
        <v>1157417.9372518572</v>
      </c>
      <c r="G13" s="35">
        <v>507541.55999386829</v>
      </c>
      <c r="H13" s="35"/>
      <c r="I13" s="30"/>
      <c r="J13" s="35"/>
      <c r="K13" s="30">
        <f t="shared" si="0"/>
        <v>2062647.4546273537</v>
      </c>
      <c r="L13" s="30"/>
      <c r="M13" s="24" t="s">
        <v>102</v>
      </c>
    </row>
    <row r="14" spans="1:13" ht="30" x14ac:dyDescent="0.25">
      <c r="A14" s="37"/>
      <c r="B14" s="47" t="s">
        <v>107</v>
      </c>
      <c r="C14" s="30"/>
      <c r="D14" s="30"/>
      <c r="E14" s="30"/>
      <c r="F14" s="35">
        <v>82078.616957157064</v>
      </c>
      <c r="G14" s="35">
        <v>667525.06794458779</v>
      </c>
      <c r="H14" s="35">
        <v>254268.83551703149</v>
      </c>
      <c r="I14" s="35"/>
      <c r="J14" s="35"/>
      <c r="K14" s="30">
        <f t="shared" si="0"/>
        <v>1003872.5204187763</v>
      </c>
      <c r="L14" s="30"/>
      <c r="M14" s="24" t="s">
        <v>102</v>
      </c>
    </row>
    <row r="15" spans="1:13" x14ac:dyDescent="0.25">
      <c r="A15" s="37"/>
      <c r="B15" s="47" t="s">
        <v>103</v>
      </c>
      <c r="C15" s="30"/>
      <c r="D15" s="35"/>
      <c r="E15" s="35">
        <v>160703.64657123981</v>
      </c>
      <c r="F15" s="35">
        <v>1088909.6516316168</v>
      </c>
      <c r="G15" s="35">
        <v>901158.84172519366</v>
      </c>
      <c r="H15" s="35"/>
      <c r="I15" s="30"/>
      <c r="J15" s="35"/>
      <c r="K15" s="30">
        <f t="shared" si="0"/>
        <v>2150772.1399280503</v>
      </c>
      <c r="L15" s="30"/>
      <c r="M15" s="24" t="s">
        <v>102</v>
      </c>
    </row>
    <row r="16" spans="1:13" x14ac:dyDescent="0.25">
      <c r="A16" s="37"/>
      <c r="B16" s="47" t="s">
        <v>104</v>
      </c>
      <c r="C16" s="30"/>
      <c r="D16" s="35"/>
      <c r="E16" s="35">
        <v>1658140.2253220524</v>
      </c>
      <c r="F16" s="35">
        <v>413676.22946407163</v>
      </c>
      <c r="G16" s="35"/>
      <c r="H16" s="35"/>
      <c r="I16" s="30"/>
      <c r="J16" s="35"/>
      <c r="K16" s="30">
        <f t="shared" si="0"/>
        <v>2071816.4547861239</v>
      </c>
      <c r="L16" s="30"/>
      <c r="M16" s="24" t="s">
        <v>102</v>
      </c>
    </row>
    <row r="17" spans="1:13" x14ac:dyDescent="0.25">
      <c r="A17" s="37"/>
      <c r="B17" s="47" t="s">
        <v>105</v>
      </c>
      <c r="C17" s="30"/>
      <c r="D17" s="35"/>
      <c r="E17" s="35">
        <v>1621546.9332437352</v>
      </c>
      <c r="F17" s="35">
        <v>532368.47579687054</v>
      </c>
      <c r="G17" s="35"/>
      <c r="H17" s="35"/>
      <c r="I17" s="30"/>
      <c r="J17" s="35"/>
      <c r="K17" s="30">
        <f t="shared" si="0"/>
        <v>2153915.4090406056</v>
      </c>
      <c r="L17" s="30"/>
      <c r="M17" s="24" t="s">
        <v>102</v>
      </c>
    </row>
    <row r="18" spans="1:13" x14ac:dyDescent="0.25">
      <c r="A18" s="37"/>
      <c r="B18" s="47" t="s">
        <v>106</v>
      </c>
      <c r="C18" s="30"/>
      <c r="D18" s="35"/>
      <c r="E18" s="35">
        <v>12856.291725699184</v>
      </c>
      <c r="F18" s="35"/>
      <c r="G18" s="35"/>
      <c r="H18" s="35"/>
      <c r="I18" s="30"/>
      <c r="J18" s="35"/>
      <c r="K18" s="30">
        <f t="shared" si="0"/>
        <v>12856.291725699184</v>
      </c>
      <c r="L18" s="30"/>
      <c r="M18" s="24" t="s">
        <v>102</v>
      </c>
    </row>
    <row r="19" spans="1:13" ht="30.75" thickBot="1" x14ac:dyDescent="0.3">
      <c r="A19" s="34"/>
      <c r="B19" s="46" t="s">
        <v>131</v>
      </c>
      <c r="C19" s="31"/>
      <c r="D19" s="32"/>
      <c r="E19" s="32">
        <v>7322729.4954294935</v>
      </c>
      <c r="F19" s="32">
        <v>2807088.6999347713</v>
      </c>
      <c r="G19" s="32"/>
      <c r="H19" s="32"/>
      <c r="I19" s="31"/>
      <c r="J19" s="32"/>
      <c r="K19" s="31">
        <f t="shared" si="0"/>
        <v>10129818.195364265</v>
      </c>
      <c r="L19" s="30"/>
      <c r="M19" s="24" t="s">
        <v>102</v>
      </c>
    </row>
    <row r="20" spans="1:13" ht="15.75" thickTop="1" x14ac:dyDescent="0.25">
      <c r="B20" s="45" t="s">
        <v>132</v>
      </c>
      <c r="C20" s="44">
        <f t="shared" ref="C20:K20" si="1">SUM(C10:C19)</f>
        <v>2093631</v>
      </c>
      <c r="D20" s="44">
        <f t="shared" si="1"/>
        <v>566938.36</v>
      </c>
      <c r="E20" s="44">
        <f t="shared" si="1"/>
        <v>11173664.549673848</v>
      </c>
      <c r="F20" s="44">
        <f t="shared" si="1"/>
        <v>6151404.929790277</v>
      </c>
      <c r="G20" s="44">
        <f t="shared" si="1"/>
        <v>2076225.4696636498</v>
      </c>
      <c r="H20" s="44">
        <f t="shared" si="1"/>
        <v>254268.83551703149</v>
      </c>
      <c r="I20" s="44">
        <f t="shared" si="1"/>
        <v>0</v>
      </c>
      <c r="J20" s="44">
        <f t="shared" si="1"/>
        <v>0</v>
      </c>
      <c r="K20" s="43">
        <f t="shared" si="1"/>
        <v>22316133.144644804</v>
      </c>
    </row>
    <row r="21" spans="1:13" x14ac:dyDescent="0.25">
      <c r="A21" s="37"/>
      <c r="B21" s="42" t="s">
        <v>133</v>
      </c>
      <c r="C21" s="30"/>
      <c r="D21" s="30"/>
      <c r="E21" s="30"/>
      <c r="F21" s="35"/>
      <c r="G21" s="35">
        <v>314413.98127824796</v>
      </c>
      <c r="H21" s="35"/>
      <c r="I21" s="35">
        <v>389659.7545561837</v>
      </c>
      <c r="J21" s="30"/>
      <c r="K21" s="30">
        <f t="shared" ref="K21:K37" si="2">SUM(C21:J21)</f>
        <v>704073.7358344316</v>
      </c>
      <c r="L21" s="30"/>
      <c r="M21" s="29" t="s">
        <v>134</v>
      </c>
    </row>
    <row r="22" spans="1:13" x14ac:dyDescent="0.25">
      <c r="A22" s="37"/>
      <c r="B22" s="42" t="s">
        <v>135</v>
      </c>
      <c r="C22" s="30"/>
      <c r="D22" s="30"/>
      <c r="E22" s="30"/>
      <c r="F22" s="35"/>
      <c r="G22" s="35">
        <v>62882.796255649613</v>
      </c>
      <c r="H22" s="35"/>
      <c r="I22" s="35"/>
      <c r="J22" s="30"/>
      <c r="K22" s="30">
        <f t="shared" si="2"/>
        <v>62882.796255649613</v>
      </c>
      <c r="L22" s="30"/>
      <c r="M22" s="29" t="s">
        <v>134</v>
      </c>
    </row>
    <row r="23" spans="1:13" x14ac:dyDescent="0.25">
      <c r="A23" s="60"/>
      <c r="B23" s="61" t="s">
        <v>136</v>
      </c>
      <c r="C23" s="62"/>
      <c r="D23" s="63"/>
      <c r="E23" s="63"/>
      <c r="F23" s="63"/>
      <c r="G23" s="63"/>
      <c r="H23" s="63"/>
      <c r="I23" s="63">
        <v>97414.938639045926</v>
      </c>
      <c r="J23" s="63"/>
      <c r="K23" s="62">
        <f>SUM(C23:J23)</f>
        <v>97414.938639045926</v>
      </c>
      <c r="L23" s="30"/>
      <c r="M23" s="29"/>
    </row>
    <row r="24" spans="1:13" x14ac:dyDescent="0.25">
      <c r="A24" s="37"/>
      <c r="B24" s="42" t="s">
        <v>136</v>
      </c>
      <c r="C24" s="30"/>
      <c r="D24" s="30"/>
      <c r="E24" s="30"/>
      <c r="F24" s="35"/>
      <c r="G24" s="35">
        <v>94324.194383474358</v>
      </c>
      <c r="H24" s="35"/>
      <c r="I24" s="35"/>
      <c r="J24" s="30"/>
      <c r="K24" s="30">
        <f t="shared" si="2"/>
        <v>94324.194383474358</v>
      </c>
      <c r="L24" s="30"/>
      <c r="M24" s="29" t="s">
        <v>134</v>
      </c>
    </row>
    <row r="25" spans="1:13" ht="15.75" thickBot="1" x14ac:dyDescent="0.3">
      <c r="A25" s="34"/>
      <c r="B25" s="41" t="s">
        <v>137</v>
      </c>
      <c r="C25" s="31"/>
      <c r="D25" s="31"/>
      <c r="E25" s="31"/>
      <c r="F25" s="31"/>
      <c r="G25" s="31"/>
      <c r="H25" s="31"/>
      <c r="I25" s="32">
        <v>124691.12145797879</v>
      </c>
      <c r="J25" s="31"/>
      <c r="K25" s="30">
        <f t="shared" si="2"/>
        <v>124691.12145797879</v>
      </c>
      <c r="L25" s="30"/>
      <c r="M25" s="29" t="s">
        <v>134</v>
      </c>
    </row>
    <row r="26" spans="1:13" ht="15.75" thickTop="1" x14ac:dyDescent="0.25">
      <c r="A26" s="28"/>
      <c r="B26" s="40" t="s">
        <v>138</v>
      </c>
      <c r="C26" s="39">
        <f t="shared" ref="C26:J26" si="3">SUM(C21:C25)</f>
        <v>0</v>
      </c>
      <c r="D26" s="39">
        <f t="shared" si="3"/>
        <v>0</v>
      </c>
      <c r="E26" s="39">
        <f t="shared" si="3"/>
        <v>0</v>
      </c>
      <c r="F26" s="39">
        <f t="shared" si="3"/>
        <v>0</v>
      </c>
      <c r="G26" s="39">
        <f t="shared" si="3"/>
        <v>471620.97191737191</v>
      </c>
      <c r="H26" s="39">
        <f t="shared" si="3"/>
        <v>0</v>
      </c>
      <c r="I26" s="39">
        <f t="shared" si="3"/>
        <v>611765.81465320848</v>
      </c>
      <c r="J26" s="39">
        <f t="shared" si="3"/>
        <v>0</v>
      </c>
      <c r="K26" s="30">
        <f t="shared" si="2"/>
        <v>1083386.7865705804</v>
      </c>
      <c r="L26" s="30"/>
      <c r="M26" s="24"/>
    </row>
    <row r="27" spans="1:13" x14ac:dyDescent="0.25">
      <c r="A27" s="28"/>
      <c r="B27" s="59" t="s">
        <v>99</v>
      </c>
      <c r="C27" s="64">
        <v>7574260</v>
      </c>
      <c r="D27" s="39"/>
      <c r="E27" s="39"/>
      <c r="F27" s="39"/>
      <c r="G27" s="39"/>
      <c r="H27" s="39"/>
      <c r="I27" s="39"/>
      <c r="J27" s="39"/>
      <c r="K27" s="30"/>
      <c r="L27" s="30"/>
      <c r="M27" s="24"/>
    </row>
    <row r="28" spans="1:13" ht="30" x14ac:dyDescent="0.25">
      <c r="A28" s="37"/>
      <c r="B28" s="36" t="s">
        <v>139</v>
      </c>
      <c r="C28" s="30"/>
      <c r="D28" s="35"/>
      <c r="E28" s="35">
        <v>428543.05752330611</v>
      </c>
      <c r="F28" s="35">
        <v>43775.262377150437</v>
      </c>
      <c r="G28" s="35"/>
      <c r="H28" s="35"/>
      <c r="I28" s="35"/>
      <c r="J28" s="35"/>
      <c r="K28" s="30">
        <f t="shared" si="2"/>
        <v>472318.31990045652</v>
      </c>
      <c r="L28" s="30"/>
      <c r="M28" s="38" t="s">
        <v>102</v>
      </c>
    </row>
    <row r="29" spans="1:13" x14ac:dyDescent="0.25">
      <c r="A29" s="37"/>
      <c r="B29" s="36" t="s">
        <v>140</v>
      </c>
      <c r="C29" s="30"/>
      <c r="D29" s="35"/>
      <c r="E29" s="35">
        <v>107135.76438082653</v>
      </c>
      <c r="F29" s="35">
        <v>54719.077971438041</v>
      </c>
      <c r="G29" s="35"/>
      <c r="H29" s="35"/>
      <c r="I29" s="35"/>
      <c r="J29" s="35"/>
      <c r="K29" s="30">
        <f t="shared" si="2"/>
        <v>161854.84235226456</v>
      </c>
      <c r="L29" s="30"/>
      <c r="M29" s="65" t="s">
        <v>134</v>
      </c>
    </row>
    <row r="30" spans="1:13" x14ac:dyDescent="0.25">
      <c r="A30" s="37"/>
      <c r="B30" s="36" t="s">
        <v>141</v>
      </c>
      <c r="C30" s="30"/>
      <c r="D30" s="35"/>
      <c r="E30" s="35"/>
      <c r="F30" s="35"/>
      <c r="G30" s="35"/>
      <c r="H30" s="35"/>
      <c r="I30" s="35">
        <v>129886.58485206128</v>
      </c>
      <c r="J30" s="35"/>
      <c r="K30" s="30">
        <f t="shared" si="2"/>
        <v>129886.58485206128</v>
      </c>
      <c r="L30" s="30"/>
      <c r="M30" s="38" t="s">
        <v>102</v>
      </c>
    </row>
    <row r="31" spans="1:13" x14ac:dyDescent="0.25">
      <c r="A31" s="37"/>
      <c r="B31" s="36" t="s">
        <v>113</v>
      </c>
      <c r="C31" s="30"/>
      <c r="D31" s="35"/>
      <c r="E31" s="35">
        <v>2865092.2600000012</v>
      </c>
      <c r="F31" s="35">
        <v>3962270.3399999994</v>
      </c>
      <c r="G31" s="35">
        <v>3962270.3399999994</v>
      </c>
      <c r="H31" s="35">
        <v>4024745.1917979703</v>
      </c>
      <c r="I31" s="35">
        <v>4092103.0342776622</v>
      </c>
      <c r="J31" s="35"/>
      <c r="K31" s="30">
        <f t="shared" si="2"/>
        <v>18906481.166075632</v>
      </c>
      <c r="L31" s="30"/>
      <c r="M31" s="38" t="s">
        <v>102</v>
      </c>
    </row>
    <row r="32" spans="1:13" ht="30" x14ac:dyDescent="0.25">
      <c r="A32" s="37"/>
      <c r="B32" s="36" t="s">
        <v>142</v>
      </c>
      <c r="C32" s="30"/>
      <c r="D32" s="35"/>
      <c r="E32" s="35">
        <v>160703.64657123981</v>
      </c>
      <c r="F32" s="35">
        <v>54719.077971438041</v>
      </c>
      <c r="G32" s="35"/>
      <c r="H32" s="35"/>
      <c r="I32" s="35"/>
      <c r="J32" s="35"/>
      <c r="K32" s="30">
        <f t="shared" si="2"/>
        <v>215422.72454267784</v>
      </c>
      <c r="L32" s="30"/>
      <c r="M32" s="38" t="s">
        <v>102</v>
      </c>
    </row>
    <row r="33" spans="1:13" x14ac:dyDescent="0.25">
      <c r="A33" s="37"/>
      <c r="B33" s="36" t="s">
        <v>143</v>
      </c>
      <c r="C33" s="30"/>
      <c r="D33" s="35"/>
      <c r="E33" s="35">
        <v>160703.64657123981</v>
      </c>
      <c r="F33" s="35">
        <v>109438.15594287608</v>
      </c>
      <c r="G33" s="35"/>
      <c r="H33" s="35"/>
      <c r="I33" s="35"/>
      <c r="J33" s="35"/>
      <c r="K33" s="30">
        <f t="shared" si="2"/>
        <v>270141.80251411587</v>
      </c>
      <c r="L33" s="30"/>
      <c r="M33" s="38" t="s">
        <v>102</v>
      </c>
    </row>
    <row r="34" spans="1:13" ht="30" x14ac:dyDescent="0.25">
      <c r="A34" s="37"/>
      <c r="B34" s="36" t="s">
        <v>144</v>
      </c>
      <c r="C34" s="30"/>
      <c r="D34" s="35"/>
      <c r="E34" s="35"/>
      <c r="F34" s="35"/>
      <c r="G34" s="35">
        <v>2091167.3894816271</v>
      </c>
      <c r="H34" s="35"/>
      <c r="I34" s="35"/>
      <c r="J34" s="35"/>
      <c r="K34" s="30">
        <f t="shared" si="2"/>
        <v>2091167.3894816271</v>
      </c>
      <c r="L34" s="30"/>
      <c r="M34" s="29" t="s">
        <v>134</v>
      </c>
    </row>
    <row r="35" spans="1:13" ht="30" x14ac:dyDescent="0.25">
      <c r="A35" s="37"/>
      <c r="B35" s="36" t="s">
        <v>145</v>
      </c>
      <c r="C35" s="30"/>
      <c r="D35" s="35"/>
      <c r="E35" s="35"/>
      <c r="F35" s="35"/>
      <c r="G35" s="35">
        <v>565945.16630084638</v>
      </c>
      <c r="H35" s="35"/>
      <c r="I35" s="35"/>
      <c r="J35" s="35"/>
      <c r="K35" s="30">
        <f t="shared" si="2"/>
        <v>565945.16630084638</v>
      </c>
      <c r="L35" s="30"/>
      <c r="M35" s="29" t="s">
        <v>134</v>
      </c>
    </row>
    <row r="36" spans="1:13" ht="15.75" thickBot="1" x14ac:dyDescent="0.3">
      <c r="A36" s="34"/>
      <c r="B36" s="33" t="s">
        <v>146</v>
      </c>
      <c r="C36" s="31"/>
      <c r="D36" s="32"/>
      <c r="E36" s="32"/>
      <c r="F36" s="32"/>
      <c r="G36" s="32">
        <v>1886483.8876694881</v>
      </c>
      <c r="H36" s="32"/>
      <c r="I36" s="32"/>
      <c r="J36" s="32"/>
      <c r="K36" s="31">
        <f t="shared" si="2"/>
        <v>1886483.8876694881</v>
      </c>
      <c r="L36" s="30"/>
      <c r="M36" s="29" t="s">
        <v>134</v>
      </c>
    </row>
    <row r="37" spans="1:13" ht="15.75" thickTop="1" x14ac:dyDescent="0.25">
      <c r="A37" s="28"/>
      <c r="B37" s="27" t="s">
        <v>147</v>
      </c>
      <c r="C37" s="26">
        <f t="shared" ref="C37:I37" si="4">SUM(C26:C36)+C20</f>
        <v>9667891</v>
      </c>
      <c r="D37" s="26">
        <f t="shared" si="4"/>
        <v>566938.36</v>
      </c>
      <c r="E37" s="26">
        <f t="shared" si="4"/>
        <v>14895842.924720462</v>
      </c>
      <c r="F37" s="26">
        <f t="shared" si="4"/>
        <v>10376326.844053179</v>
      </c>
      <c r="G37" s="26">
        <f t="shared" si="4"/>
        <v>11053713.225032983</v>
      </c>
      <c r="H37" s="26">
        <f t="shared" si="4"/>
        <v>4279014.0273150019</v>
      </c>
      <c r="I37" s="26">
        <f t="shared" si="4"/>
        <v>4833755.4337829314</v>
      </c>
      <c r="J37" s="26">
        <f>SUM(J10:J36)</f>
        <v>0</v>
      </c>
      <c r="K37" s="26">
        <f t="shared" si="2"/>
        <v>55673481.814904571</v>
      </c>
      <c r="L37" s="25"/>
      <c r="M37" s="24"/>
    </row>
    <row r="38" spans="1:13" x14ac:dyDescent="0.25">
      <c r="E38" s="23"/>
    </row>
    <row r="39" spans="1:13" x14ac:dyDescent="0.25">
      <c r="J39" s="22"/>
    </row>
    <row r="40" spans="1:13" x14ac:dyDescent="0.25">
      <c r="A40" s="21" t="s">
        <v>21</v>
      </c>
      <c r="B40" s="20"/>
      <c r="C40" s="20"/>
      <c r="D40" s="20"/>
      <c r="E40" s="20"/>
      <c r="F40" s="20"/>
      <c r="G40" s="20"/>
      <c r="H40" s="20"/>
      <c r="I40" s="20"/>
    </row>
    <row r="41" spans="1:13" x14ac:dyDescent="0.25">
      <c r="A41" s="563"/>
      <c r="B41" s="563"/>
      <c r="C41" s="563"/>
      <c r="D41" s="563"/>
      <c r="E41" s="563"/>
      <c r="F41" s="563"/>
      <c r="G41" s="563"/>
      <c r="H41" s="563"/>
      <c r="I41" s="563"/>
    </row>
    <row r="42" spans="1:13" x14ac:dyDescent="0.25">
      <c r="A42" s="555"/>
      <c r="B42" s="555"/>
      <c r="C42" s="555"/>
      <c r="D42" s="555"/>
      <c r="E42" s="555"/>
      <c r="F42" s="555"/>
      <c r="G42" s="555"/>
      <c r="H42" s="555"/>
      <c r="I42" s="555"/>
    </row>
    <row r="43" spans="1:13" x14ac:dyDescent="0.25">
      <c r="A43" s="555"/>
      <c r="B43" s="555"/>
      <c r="C43" s="555"/>
      <c r="D43" s="555"/>
      <c r="E43" s="555"/>
      <c r="F43" s="555"/>
      <c r="G43" s="555"/>
      <c r="H43" s="555"/>
      <c r="I43" s="555"/>
    </row>
    <row r="44" spans="1:13" x14ac:dyDescent="0.25">
      <c r="A44" s="555"/>
      <c r="B44" s="555"/>
      <c r="C44" s="555"/>
      <c r="D44" s="555"/>
      <c r="E44" s="555"/>
      <c r="F44" s="555"/>
      <c r="G44" s="555"/>
      <c r="H44" s="555"/>
      <c r="I44" s="555"/>
    </row>
    <row r="45" spans="1:13" x14ac:dyDescent="0.25">
      <c r="A45" s="555"/>
      <c r="B45" s="555"/>
      <c r="C45" s="555"/>
      <c r="D45" s="555"/>
      <c r="E45" s="555"/>
      <c r="F45" s="555"/>
      <c r="G45" s="555"/>
      <c r="H45" s="555"/>
      <c r="I45" s="555"/>
    </row>
    <row r="46" spans="1:13" x14ac:dyDescent="0.25">
      <c r="A46" s="19"/>
      <c r="B46" s="19"/>
      <c r="C46" s="19"/>
      <c r="D46" s="19"/>
      <c r="E46" s="19"/>
      <c r="F46" s="19"/>
      <c r="G46" s="19"/>
      <c r="H46" s="19"/>
      <c r="I46" s="19"/>
    </row>
    <row r="48" spans="1:13" x14ac:dyDescent="0.25">
      <c r="D48" s="43"/>
    </row>
  </sheetData>
  <mergeCells count="11">
    <mergeCell ref="A45:I45"/>
    <mergeCell ref="A1:H1"/>
    <mergeCell ref="B2:H2"/>
    <mergeCell ref="B3:H3"/>
    <mergeCell ref="B4:H4"/>
    <mergeCell ref="C9:D9"/>
    <mergeCell ref="E9:J9"/>
    <mergeCell ref="A41:I41"/>
    <mergeCell ref="A42:I42"/>
    <mergeCell ref="A43:I43"/>
    <mergeCell ref="A44:I4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C2F5-A895-43E4-AC44-20DFECB3E9AF}">
  <sheetPr>
    <tabColor rgb="FFFFFF00"/>
  </sheetPr>
  <dimension ref="A1:AB23"/>
  <sheetViews>
    <sheetView zoomScale="80" zoomScaleNormal="80" workbookViewId="0">
      <selection activeCell="A2" sqref="A2:H2"/>
    </sheetView>
  </sheetViews>
  <sheetFormatPr defaultColWidth="8.7109375" defaultRowHeight="15" x14ac:dyDescent="0.25"/>
  <cols>
    <col min="1" max="1" width="15.140625" style="68" customWidth="1"/>
    <col min="2" max="2" width="62.5703125" style="68" customWidth="1"/>
    <col min="3" max="5" width="9.28515625" style="68" bestFit="1" customWidth="1"/>
    <col min="6" max="6" width="17.42578125" style="68" customWidth="1"/>
    <col min="7" max="10" width="9.28515625" style="68" bestFit="1" customWidth="1"/>
    <col min="11" max="11" width="16.28515625" style="68" bestFit="1" customWidth="1"/>
    <col min="12" max="12" width="35.28515625" style="68" customWidth="1"/>
    <col min="13" max="16384" width="8.7109375" style="68"/>
  </cols>
  <sheetData>
    <row r="1" spans="1:12" ht="38.25" customHeight="1" thickBot="1" x14ac:dyDescent="0.3">
      <c r="A1" s="567" t="s">
        <v>374</v>
      </c>
      <c r="B1" s="567"/>
      <c r="C1" s="567"/>
      <c r="D1" s="567"/>
      <c r="E1" s="567"/>
      <c r="F1" s="567"/>
      <c r="G1" s="567"/>
      <c r="H1" s="567"/>
      <c r="I1" s="567"/>
      <c r="J1" s="567"/>
      <c r="K1" s="567"/>
      <c r="L1" s="567"/>
    </row>
    <row r="2" spans="1:12" x14ac:dyDescent="0.25">
      <c r="A2" s="492" t="s">
        <v>378</v>
      </c>
      <c r="B2" s="493"/>
      <c r="C2" s="493"/>
      <c r="D2" s="493"/>
      <c r="E2" s="493"/>
      <c r="F2" s="493"/>
      <c r="G2" s="493"/>
      <c r="H2" s="537"/>
    </row>
    <row r="3" spans="1:12" x14ac:dyDescent="0.25">
      <c r="A3" s="4" t="s">
        <v>1</v>
      </c>
      <c r="B3" s="494" t="s">
        <v>184</v>
      </c>
      <c r="C3" s="495"/>
      <c r="D3" s="495"/>
      <c r="E3" s="495"/>
      <c r="F3" s="495"/>
      <c r="G3" s="495"/>
      <c r="H3" s="538"/>
    </row>
    <row r="4" spans="1:12" x14ac:dyDescent="0.25">
      <c r="A4" s="4" t="s">
        <v>3</v>
      </c>
      <c r="B4" s="494" t="s">
        <v>4</v>
      </c>
      <c r="C4" s="495"/>
      <c r="D4" s="495"/>
      <c r="E4" s="495"/>
      <c r="F4" s="495"/>
      <c r="G4" s="495"/>
      <c r="H4" s="538"/>
    </row>
    <row r="5" spans="1:12" x14ac:dyDescent="0.25">
      <c r="A5" s="4" t="s">
        <v>6</v>
      </c>
      <c r="B5" s="494" t="s">
        <v>307</v>
      </c>
      <c r="C5" s="495"/>
      <c r="D5" s="495"/>
      <c r="E5" s="495"/>
      <c r="F5" s="495"/>
      <c r="G5" s="495"/>
      <c r="H5" s="538"/>
    </row>
    <row r="6" spans="1:12" ht="15.75" thickBot="1" x14ac:dyDescent="0.3">
      <c r="A6" s="146" t="s">
        <v>28</v>
      </c>
      <c r="B6" s="530" t="s">
        <v>315</v>
      </c>
      <c r="C6" s="531"/>
      <c r="D6" s="531"/>
      <c r="E6" s="531"/>
      <c r="F6" s="531"/>
      <c r="G6" s="531"/>
      <c r="H6" s="532"/>
    </row>
    <row r="7" spans="1:12" ht="15.75" thickBot="1" x14ac:dyDescent="0.3">
      <c r="A7" s="117"/>
      <c r="B7" s="147"/>
      <c r="C7" s="147"/>
      <c r="D7" s="147"/>
      <c r="E7" s="147"/>
      <c r="F7" s="147"/>
      <c r="G7" s="147"/>
      <c r="H7" s="147"/>
    </row>
    <row r="8" spans="1:12" ht="15.75" thickBot="1" x14ac:dyDescent="0.3">
      <c r="A8" s="117"/>
      <c r="B8" s="550" t="s">
        <v>148</v>
      </c>
      <c r="C8" s="565"/>
      <c r="D8" s="565"/>
      <c r="E8" s="565"/>
      <c r="F8" s="565"/>
      <c r="G8" s="565"/>
      <c r="H8" s="565"/>
      <c r="I8" s="565"/>
      <c r="J8" s="565"/>
      <c r="K8" s="566"/>
    </row>
    <row r="9" spans="1:12" ht="15.75" thickBot="1" x14ac:dyDescent="0.3">
      <c r="B9" s="126"/>
      <c r="C9" s="127">
        <v>2024</v>
      </c>
      <c r="D9" s="127">
        <v>2025</v>
      </c>
      <c r="E9" s="127">
        <v>2026</v>
      </c>
      <c r="F9" s="127">
        <v>2027</v>
      </c>
      <c r="G9" s="127">
        <v>2028</v>
      </c>
      <c r="H9" s="127">
        <v>2029</v>
      </c>
      <c r="I9" s="127">
        <v>2030</v>
      </c>
      <c r="J9" s="127">
        <v>2031</v>
      </c>
      <c r="K9" s="125"/>
      <c r="L9"/>
    </row>
    <row r="10" spans="1:12" ht="15.75" thickBot="1" x14ac:dyDescent="0.3">
      <c r="A10" s="93" t="s">
        <v>11</v>
      </c>
      <c r="B10" s="163" t="s">
        <v>12</v>
      </c>
      <c r="C10" s="546" t="s">
        <v>29</v>
      </c>
      <c r="D10" s="548"/>
      <c r="E10" s="546" t="s">
        <v>30</v>
      </c>
      <c r="F10" s="547"/>
      <c r="G10" s="547"/>
      <c r="H10" s="547"/>
      <c r="I10" s="547"/>
      <c r="J10" s="548"/>
      <c r="K10" s="229" t="s">
        <v>10</v>
      </c>
      <c r="L10" s="128" t="s">
        <v>14</v>
      </c>
    </row>
    <row r="11" spans="1:12" x14ac:dyDescent="0.25">
      <c r="A11" s="66">
        <v>1</v>
      </c>
      <c r="B11" s="173" t="s">
        <v>196</v>
      </c>
      <c r="C11" s="57">
        <v>0</v>
      </c>
      <c r="D11" s="57">
        <v>0</v>
      </c>
      <c r="E11" s="57">
        <v>0</v>
      </c>
      <c r="F11" s="458"/>
      <c r="G11" s="441"/>
      <c r="H11" s="441"/>
      <c r="I11" s="441"/>
      <c r="J11" s="441"/>
      <c r="K11" s="459"/>
      <c r="L11" s="460"/>
    </row>
    <row r="12" spans="1:12" x14ac:dyDescent="0.25">
      <c r="A12" s="66">
        <v>2</v>
      </c>
      <c r="B12" s="100" t="s">
        <v>195</v>
      </c>
      <c r="C12" s="57">
        <v>0</v>
      </c>
      <c r="D12" s="57">
        <v>0</v>
      </c>
      <c r="E12" s="57">
        <v>0</v>
      </c>
      <c r="F12" s="443"/>
      <c r="G12" s="441"/>
      <c r="H12" s="441"/>
      <c r="I12" s="441"/>
      <c r="J12" s="441"/>
      <c r="K12" s="461"/>
      <c r="L12" s="460"/>
    </row>
    <row r="13" spans="1:12" x14ac:dyDescent="0.25">
      <c r="A13" s="66">
        <v>3</v>
      </c>
      <c r="B13" s="100" t="s">
        <v>197</v>
      </c>
      <c r="C13" s="57">
        <v>0</v>
      </c>
      <c r="D13" s="57">
        <v>0</v>
      </c>
      <c r="E13" s="57">
        <v>0</v>
      </c>
      <c r="F13" s="443"/>
      <c r="G13" s="441"/>
      <c r="H13" s="441"/>
      <c r="I13" s="441"/>
      <c r="J13" s="441"/>
      <c r="K13" s="461"/>
      <c r="L13" s="460"/>
    </row>
    <row r="14" spans="1:12" ht="15.75" thickBot="1" x14ac:dyDescent="0.3">
      <c r="A14" s="66">
        <v>4</v>
      </c>
      <c r="B14" s="101" t="s">
        <v>198</v>
      </c>
      <c r="C14" s="250">
        <v>0</v>
      </c>
      <c r="D14" s="250">
        <v>0</v>
      </c>
      <c r="E14" s="250">
        <v>0</v>
      </c>
      <c r="F14" s="462"/>
      <c r="G14" s="463"/>
      <c r="H14" s="463"/>
      <c r="I14" s="463"/>
      <c r="J14" s="463"/>
      <c r="K14" s="464"/>
      <c r="L14" s="465"/>
    </row>
    <row r="15" spans="1:12" ht="15.75" thickBot="1" x14ac:dyDescent="0.3">
      <c r="A15" s="69"/>
      <c r="B15" s="202" t="s">
        <v>154</v>
      </c>
      <c r="C15" s="365">
        <v>0</v>
      </c>
      <c r="D15" s="365">
        <v>0</v>
      </c>
      <c r="E15" s="365">
        <v>0</v>
      </c>
      <c r="F15" s="466"/>
      <c r="G15" s="467"/>
      <c r="H15" s="467"/>
      <c r="I15" s="467"/>
      <c r="J15" s="467"/>
      <c r="K15" s="468"/>
      <c r="L15"/>
    </row>
    <row r="16" spans="1:12" x14ac:dyDescent="0.25">
      <c r="A16" s="67"/>
    </row>
    <row r="17" spans="1:28" x14ac:dyDescent="0.25">
      <c r="E17" s="143"/>
    </row>
    <row r="18" spans="1:28" x14ac:dyDescent="0.25">
      <c r="J18" s="149"/>
    </row>
    <row r="19" spans="1:28" s="207" customFormat="1" x14ac:dyDescent="0.25">
      <c r="A19" s="407" t="s">
        <v>21</v>
      </c>
      <c r="B19" s="406"/>
      <c r="C19" s="406"/>
      <c r="D19" s="406"/>
      <c r="E19" s="406"/>
      <c r="F19" s="406"/>
      <c r="G19" s="406"/>
      <c r="H19" s="406"/>
      <c r="I19" s="406"/>
      <c r="J19" s="68"/>
      <c r="K19" s="68"/>
      <c r="L19" s="68"/>
      <c r="M19" s="68"/>
      <c r="N19" s="68"/>
      <c r="O19" s="68"/>
      <c r="P19" s="68"/>
      <c r="Q19" s="68"/>
      <c r="R19" s="68"/>
      <c r="S19" s="68"/>
      <c r="T19" s="68"/>
      <c r="U19" s="68"/>
      <c r="V19" s="68"/>
      <c r="W19" s="68"/>
      <c r="X19" s="68"/>
      <c r="Y19" s="68"/>
      <c r="Z19" s="68"/>
      <c r="AA19" s="68"/>
      <c r="AB19" s="68"/>
    </row>
    <row r="20" spans="1:28" x14ac:dyDescent="0.25">
      <c r="A20" s="497" t="s">
        <v>361</v>
      </c>
      <c r="B20" s="497"/>
      <c r="C20" s="497"/>
      <c r="D20" s="497"/>
      <c r="E20" s="497"/>
      <c r="F20" s="497"/>
      <c r="G20" s="497"/>
      <c r="H20" s="497"/>
      <c r="I20" s="497"/>
    </row>
    <row r="21" spans="1:28" ht="33" customHeight="1" x14ac:dyDescent="0.25">
      <c r="A21" s="564" t="s">
        <v>362</v>
      </c>
      <c r="B21" s="564"/>
      <c r="C21" s="564"/>
      <c r="D21" s="564"/>
      <c r="E21" s="564"/>
      <c r="F21" s="564"/>
      <c r="G21" s="564"/>
      <c r="H21" s="564"/>
      <c r="I21" s="564"/>
    </row>
    <row r="22" spans="1:28" ht="30" customHeight="1" x14ac:dyDescent="0.25">
      <c r="A22" s="497" t="s">
        <v>363</v>
      </c>
      <c r="B22" s="497"/>
      <c r="C22" s="497"/>
      <c r="D22" s="497"/>
      <c r="E22" s="497"/>
      <c r="F22" s="497"/>
      <c r="G22" s="497"/>
      <c r="H22" s="497"/>
      <c r="I22" s="497"/>
    </row>
    <row r="23" spans="1:28" x14ac:dyDescent="0.25">
      <c r="A23" s="147"/>
      <c r="B23" s="147"/>
      <c r="C23" s="147"/>
      <c r="D23" s="147"/>
      <c r="E23" s="147"/>
      <c r="F23" s="147"/>
      <c r="G23" s="147"/>
      <c r="H23" s="147"/>
      <c r="I23" s="147"/>
    </row>
  </sheetData>
  <mergeCells count="12">
    <mergeCell ref="B5:H5"/>
    <mergeCell ref="A2:H2"/>
    <mergeCell ref="B3:H3"/>
    <mergeCell ref="B4:H4"/>
    <mergeCell ref="A1:L1"/>
    <mergeCell ref="B6:H6"/>
    <mergeCell ref="A20:I20"/>
    <mergeCell ref="A21:I21"/>
    <mergeCell ref="A22:I22"/>
    <mergeCell ref="B8:K8"/>
    <mergeCell ref="C10:D10"/>
    <mergeCell ref="E10:J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9D05D-6444-4EB8-8651-9874CB8825AC}">
  <sheetPr>
    <tabColor rgb="FFFFFF00"/>
  </sheetPr>
  <dimension ref="A1:AB27"/>
  <sheetViews>
    <sheetView zoomScale="90" zoomScaleNormal="90" workbookViewId="0">
      <selection activeCell="D11" sqref="D11"/>
    </sheetView>
  </sheetViews>
  <sheetFormatPr defaultColWidth="8.7109375" defaultRowHeight="15" customHeight="1" x14ac:dyDescent="0.25"/>
  <cols>
    <col min="1" max="1" width="14" style="68" customWidth="1"/>
    <col min="2" max="2" width="47.140625" style="68" customWidth="1"/>
    <col min="3" max="6" width="9.42578125" style="68" bestFit="1" customWidth="1"/>
    <col min="7" max="7" width="11.42578125" style="68" customWidth="1"/>
    <col min="8" max="8" width="14.7109375" style="68" bestFit="1" customWidth="1"/>
    <col min="9" max="10" width="9.42578125" style="68" bestFit="1" customWidth="1"/>
    <col min="11" max="11" width="16.28515625" style="68" bestFit="1" customWidth="1"/>
    <col min="12" max="12" width="20" style="68" customWidth="1"/>
    <col min="13" max="13" width="54.85546875" style="68" customWidth="1"/>
    <col min="14" max="16384" width="8.7109375" style="68"/>
  </cols>
  <sheetData>
    <row r="1" spans="1:13" ht="38.25" customHeight="1" thickBot="1" x14ac:dyDescent="0.3">
      <c r="A1" s="570" t="s">
        <v>374</v>
      </c>
      <c r="B1" s="567"/>
      <c r="C1" s="567"/>
      <c r="D1" s="567"/>
      <c r="E1" s="567"/>
      <c r="F1" s="567"/>
      <c r="G1" s="567"/>
      <c r="H1" s="567"/>
      <c r="I1" s="567"/>
      <c r="J1" s="567"/>
      <c r="K1" s="567"/>
      <c r="L1" s="567"/>
      <c r="M1" s="567"/>
    </row>
    <row r="2" spans="1:13" x14ac:dyDescent="0.25">
      <c r="A2" s="492" t="s">
        <v>378</v>
      </c>
      <c r="B2" s="493"/>
      <c r="C2" s="493"/>
      <c r="D2" s="493"/>
      <c r="E2" s="493"/>
      <c r="F2" s="493"/>
      <c r="G2" s="493"/>
      <c r="H2" s="537"/>
    </row>
    <row r="3" spans="1:13" x14ac:dyDescent="0.25">
      <c r="A3" s="4" t="s">
        <v>1</v>
      </c>
      <c r="B3" s="494" t="s">
        <v>184</v>
      </c>
      <c r="C3" s="495"/>
      <c r="D3" s="495"/>
      <c r="E3" s="495"/>
      <c r="F3" s="495"/>
      <c r="G3" s="495"/>
      <c r="H3" s="538"/>
    </row>
    <row r="4" spans="1:13" x14ac:dyDescent="0.25">
      <c r="A4" s="4" t="s">
        <v>3</v>
      </c>
      <c r="B4" s="494" t="s">
        <v>4</v>
      </c>
      <c r="C4" s="495"/>
      <c r="D4" s="495"/>
      <c r="E4" s="495"/>
      <c r="F4" s="495"/>
      <c r="G4" s="495"/>
      <c r="H4" s="538"/>
    </row>
    <row r="5" spans="1:13" x14ac:dyDescent="0.25">
      <c r="A5" s="4" t="s">
        <v>6</v>
      </c>
      <c r="B5" s="494" t="s">
        <v>307</v>
      </c>
      <c r="C5" s="495"/>
      <c r="D5" s="495"/>
      <c r="E5" s="495"/>
      <c r="F5" s="495"/>
      <c r="G5" s="495"/>
      <c r="H5" s="538"/>
    </row>
    <row r="6" spans="1:13" ht="15.75" thickBot="1" x14ac:dyDescent="0.3">
      <c r="A6" s="146" t="s">
        <v>28</v>
      </c>
      <c r="B6" s="530" t="s">
        <v>316</v>
      </c>
      <c r="C6" s="531"/>
      <c r="D6" s="531"/>
      <c r="E6" s="531"/>
      <c r="F6" s="531"/>
      <c r="G6" s="531"/>
      <c r="H6" s="532"/>
    </row>
    <row r="7" spans="1:13" ht="15.75" thickBot="1" x14ac:dyDescent="0.3">
      <c r="E7" s="143"/>
    </row>
    <row r="8" spans="1:13" ht="15.75" thickBot="1" x14ac:dyDescent="0.3">
      <c r="B8" s="533" t="s">
        <v>149</v>
      </c>
      <c r="C8" s="568"/>
      <c r="D8" s="568"/>
      <c r="E8" s="568"/>
      <c r="F8" s="568"/>
      <c r="G8" s="568"/>
      <c r="H8" s="568"/>
      <c r="I8" s="568"/>
      <c r="J8" s="568"/>
      <c r="K8" s="569"/>
    </row>
    <row r="9" spans="1:13" ht="15.75" thickBot="1" x14ac:dyDescent="0.3">
      <c r="B9" s="109"/>
      <c r="C9" s="138">
        <v>2024</v>
      </c>
      <c r="D9" s="138">
        <v>2025</v>
      </c>
      <c r="E9" s="138">
        <v>2026</v>
      </c>
      <c r="F9" s="138">
        <v>2027</v>
      </c>
      <c r="G9" s="138">
        <v>2028</v>
      </c>
      <c r="H9" s="138">
        <v>2029</v>
      </c>
      <c r="I9" s="138">
        <v>2030</v>
      </c>
      <c r="J9" s="138">
        <v>2031</v>
      </c>
      <c r="K9" s="139"/>
    </row>
    <row r="10" spans="1:13" ht="15.75" thickBot="1" x14ac:dyDescent="0.3">
      <c r="A10" s="93" t="s">
        <v>11</v>
      </c>
      <c r="B10" s="163" t="s">
        <v>12</v>
      </c>
      <c r="C10" s="546" t="s">
        <v>29</v>
      </c>
      <c r="D10" s="548"/>
      <c r="E10" s="546" t="s">
        <v>30</v>
      </c>
      <c r="F10" s="547"/>
      <c r="G10" s="547"/>
      <c r="H10" s="547"/>
      <c r="I10" s="547"/>
      <c r="J10" s="548"/>
      <c r="K10" s="125" t="s">
        <v>10</v>
      </c>
      <c r="L10" s="134" t="s">
        <v>14</v>
      </c>
      <c r="M10" s="180" t="s">
        <v>373</v>
      </c>
    </row>
    <row r="11" spans="1:13" x14ac:dyDescent="0.25">
      <c r="A11" s="66">
        <v>1</v>
      </c>
      <c r="B11" s="583" t="s">
        <v>375</v>
      </c>
      <c r="C11" s="57">
        <v>0</v>
      </c>
      <c r="D11" s="57">
        <v>0</v>
      </c>
      <c r="E11" s="57">
        <v>0</v>
      </c>
      <c r="F11" s="57">
        <v>0</v>
      </c>
      <c r="G11" s="57">
        <v>0</v>
      </c>
      <c r="H11" s="469"/>
      <c r="I11" s="57">
        <v>0</v>
      </c>
      <c r="J11" s="57">
        <v>0</v>
      </c>
      <c r="K11" s="473"/>
      <c r="L11" s="477"/>
      <c r="M11" s="478"/>
    </row>
    <row r="12" spans="1:13" x14ac:dyDescent="0.25">
      <c r="A12" s="66">
        <v>2</v>
      </c>
      <c r="B12" s="584" t="s">
        <v>376</v>
      </c>
      <c r="C12" s="57">
        <v>0</v>
      </c>
      <c r="D12" s="57">
        <v>0</v>
      </c>
      <c r="E12" s="57">
        <v>0</v>
      </c>
      <c r="F12" s="57">
        <v>0</v>
      </c>
      <c r="G12" s="57">
        <v>0</v>
      </c>
      <c r="H12" s="470"/>
      <c r="I12" s="57">
        <v>0</v>
      </c>
      <c r="J12" s="57">
        <v>0</v>
      </c>
      <c r="K12" s="474"/>
      <c r="L12" s="477"/>
      <c r="M12" s="478"/>
    </row>
    <row r="13" spans="1:13" ht="15.75" thickBot="1" x14ac:dyDescent="0.3">
      <c r="A13" s="66">
        <v>3</v>
      </c>
      <c r="B13" s="585" t="s">
        <v>377</v>
      </c>
      <c r="C13" s="250">
        <v>0</v>
      </c>
      <c r="D13" s="250">
        <v>0</v>
      </c>
      <c r="E13" s="250">
        <v>0</v>
      </c>
      <c r="F13" s="250">
        <v>0</v>
      </c>
      <c r="G13" s="250">
        <v>0</v>
      </c>
      <c r="H13" s="471"/>
      <c r="I13" s="250">
        <v>0</v>
      </c>
      <c r="J13" s="250">
        <v>0</v>
      </c>
      <c r="K13" s="475"/>
      <c r="L13" s="479"/>
      <c r="M13" s="480"/>
    </row>
    <row r="14" spans="1:13" ht="15.75" thickBot="1" x14ac:dyDescent="0.3">
      <c r="A14" s="7"/>
      <c r="B14" s="202" t="s">
        <v>155</v>
      </c>
      <c r="C14" s="365">
        <v>0</v>
      </c>
      <c r="D14" s="365">
        <v>0</v>
      </c>
      <c r="E14" s="365">
        <v>0</v>
      </c>
      <c r="F14" s="365">
        <v>0</v>
      </c>
      <c r="G14" s="365">
        <v>0</v>
      </c>
      <c r="H14" s="472"/>
      <c r="I14" s="365">
        <v>0</v>
      </c>
      <c r="J14" s="365">
        <v>0</v>
      </c>
      <c r="K14" s="476"/>
      <c r="L14" s="194"/>
    </row>
    <row r="15" spans="1:13" x14ac:dyDescent="0.25">
      <c r="A15" s="67"/>
    </row>
    <row r="16" spans="1:13" x14ac:dyDescent="0.25">
      <c r="B16" s="68" t="s">
        <v>89</v>
      </c>
      <c r="E16" s="143"/>
    </row>
    <row r="17" spans="1:28" x14ac:dyDescent="0.25">
      <c r="J17" s="149"/>
    </row>
    <row r="18" spans="1:28" s="207" customFormat="1" x14ac:dyDescent="0.25">
      <c r="A18" s="407" t="s">
        <v>21</v>
      </c>
      <c r="B18" s="406"/>
      <c r="C18" s="406"/>
      <c r="D18" s="406"/>
      <c r="E18" s="406"/>
      <c r="F18" s="406"/>
      <c r="G18" s="406"/>
      <c r="H18" s="406"/>
      <c r="I18" s="406"/>
      <c r="J18" s="68"/>
      <c r="K18" s="68"/>
      <c r="L18" s="68"/>
      <c r="M18" s="68"/>
      <c r="N18" s="68"/>
      <c r="O18" s="68"/>
      <c r="P18" s="68"/>
      <c r="Q18" s="68"/>
      <c r="R18" s="68"/>
      <c r="S18" s="68"/>
      <c r="T18" s="68"/>
      <c r="U18" s="68"/>
      <c r="V18" s="68"/>
      <c r="W18" s="68"/>
      <c r="X18" s="68"/>
      <c r="Y18" s="68"/>
      <c r="Z18" s="68"/>
      <c r="AA18" s="68"/>
      <c r="AB18" s="68"/>
    </row>
    <row r="19" spans="1:28" ht="45" customHeight="1" x14ac:dyDescent="0.25">
      <c r="A19" s="497" t="s">
        <v>364</v>
      </c>
      <c r="B19" s="497"/>
      <c r="C19" s="497"/>
      <c r="D19" s="497"/>
      <c r="E19" s="497"/>
      <c r="F19" s="497"/>
      <c r="G19" s="497"/>
      <c r="H19" s="497"/>
      <c r="I19" s="497"/>
    </row>
    <row r="20" spans="1:28" x14ac:dyDescent="0.25">
      <c r="A20" s="497"/>
      <c r="B20" s="497"/>
      <c r="C20" s="497"/>
      <c r="D20" s="497"/>
      <c r="E20" s="497"/>
      <c r="F20" s="497"/>
      <c r="G20" s="497"/>
      <c r="H20" s="497"/>
      <c r="I20" s="497"/>
    </row>
    <row r="21" spans="1:28" x14ac:dyDescent="0.25">
      <c r="A21" s="536"/>
      <c r="B21" s="536"/>
      <c r="C21" s="536"/>
      <c r="D21" s="536"/>
      <c r="E21" s="536"/>
      <c r="F21" s="536"/>
      <c r="G21" s="536"/>
      <c r="H21" s="536"/>
      <c r="I21" s="536"/>
    </row>
    <row r="22" spans="1:28" x14ac:dyDescent="0.25">
      <c r="A22" s="147"/>
      <c r="B22" s="147"/>
      <c r="C22" s="147"/>
      <c r="D22" s="147"/>
      <c r="E22" s="147"/>
      <c r="F22" s="147"/>
      <c r="G22" s="147"/>
      <c r="H22" s="147"/>
      <c r="I22" s="147"/>
    </row>
    <row r="23" spans="1:28" x14ac:dyDescent="0.25"/>
    <row r="27" spans="1:28" x14ac:dyDescent="0.25"/>
  </sheetData>
  <mergeCells count="12">
    <mergeCell ref="B5:H5"/>
    <mergeCell ref="A2:H2"/>
    <mergeCell ref="B3:H3"/>
    <mergeCell ref="B4:H4"/>
    <mergeCell ref="A1:M1"/>
    <mergeCell ref="B6:H6"/>
    <mergeCell ref="A20:I20"/>
    <mergeCell ref="A21:I21"/>
    <mergeCell ref="B8:K8"/>
    <mergeCell ref="C10:D10"/>
    <mergeCell ref="E10:J10"/>
    <mergeCell ref="A19:I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960F-E6FF-4094-BA07-D7FAD0EA67BD}">
  <dimension ref="A1:V23"/>
  <sheetViews>
    <sheetView topLeftCell="C1" workbookViewId="0">
      <selection activeCell="L10" sqref="L10"/>
    </sheetView>
  </sheetViews>
  <sheetFormatPr defaultColWidth="8.85546875" defaultRowHeight="15" customHeight="1" x14ac:dyDescent="0.25"/>
  <cols>
    <col min="1" max="1" width="14.42578125" style="68" customWidth="1"/>
    <col min="2" max="2" width="52.7109375" style="68" customWidth="1"/>
    <col min="3" max="7" width="8.85546875" style="68" bestFit="1" customWidth="1"/>
    <col min="8" max="9" width="13.28515625" style="68" bestFit="1" customWidth="1"/>
    <col min="10" max="10" width="12.42578125" style="68" bestFit="1" customWidth="1"/>
    <col min="11" max="11" width="13.85546875" style="68" bestFit="1" customWidth="1"/>
    <col min="12" max="12" width="86.5703125" style="68" customWidth="1"/>
    <col min="13" max="16384" width="8.85546875" style="68"/>
  </cols>
  <sheetData>
    <row r="1" spans="1:22" ht="15" customHeight="1" x14ac:dyDescent="0.25">
      <c r="A1" s="492" t="s">
        <v>0</v>
      </c>
      <c r="B1" s="493"/>
      <c r="C1" s="493"/>
      <c r="D1" s="493"/>
      <c r="E1" s="493"/>
      <c r="F1" s="493"/>
      <c r="G1" s="493"/>
      <c r="H1" s="537"/>
    </row>
    <row r="2" spans="1:22" ht="15" customHeight="1" x14ac:dyDescent="0.25">
      <c r="A2" s="4" t="s">
        <v>1</v>
      </c>
      <c r="B2" s="494" t="s">
        <v>184</v>
      </c>
      <c r="C2" s="495"/>
      <c r="D2" s="495"/>
      <c r="E2" s="495"/>
      <c r="F2" s="495"/>
      <c r="G2" s="495"/>
      <c r="H2" s="538"/>
    </row>
    <row r="3" spans="1:22" ht="15" customHeight="1" x14ac:dyDescent="0.25">
      <c r="A3" s="4" t="s">
        <v>3</v>
      </c>
      <c r="B3" s="494" t="s">
        <v>4</v>
      </c>
      <c r="C3" s="495"/>
      <c r="D3" s="495"/>
      <c r="E3" s="495"/>
      <c r="F3" s="495"/>
      <c r="G3" s="495"/>
      <c r="H3" s="538"/>
    </row>
    <row r="4" spans="1:22" ht="14.65" customHeight="1" x14ac:dyDescent="0.25">
      <c r="A4" s="4" t="s">
        <v>6</v>
      </c>
      <c r="B4" s="494" t="s">
        <v>307</v>
      </c>
      <c r="C4" s="495"/>
      <c r="D4" s="495"/>
      <c r="E4" s="495"/>
      <c r="F4" s="495"/>
      <c r="G4" s="495"/>
      <c r="H4" s="538"/>
    </row>
    <row r="5" spans="1:22" ht="15.75" thickBot="1" x14ac:dyDescent="0.3">
      <c r="A5" s="146" t="s">
        <v>28</v>
      </c>
      <c r="B5" s="530" t="s">
        <v>317</v>
      </c>
      <c r="C5" s="531"/>
      <c r="D5" s="531"/>
      <c r="E5" s="531"/>
      <c r="F5" s="531"/>
      <c r="G5" s="531"/>
      <c r="H5" s="532"/>
    </row>
    <row r="6" spans="1:22" ht="15" customHeight="1" thickBot="1" x14ac:dyDescent="0.3">
      <c r="A6" s="117"/>
      <c r="B6" s="147"/>
      <c r="C6" s="147"/>
      <c r="D6" s="147"/>
      <c r="E6" s="147"/>
      <c r="F6" s="147"/>
      <c r="G6" s="147"/>
      <c r="H6" s="147"/>
    </row>
    <row r="7" spans="1:22" ht="15" customHeight="1" thickBot="1" x14ac:dyDescent="0.3">
      <c r="A7" s="117"/>
      <c r="B7" s="533" t="s">
        <v>150</v>
      </c>
      <c r="C7" s="534"/>
      <c r="D7" s="534"/>
      <c r="E7" s="534"/>
      <c r="F7" s="534"/>
      <c r="G7" s="534"/>
      <c r="H7" s="534"/>
      <c r="I7" s="534"/>
      <c r="J7" s="534"/>
      <c r="K7" s="535"/>
    </row>
    <row r="8" spans="1:22" ht="15" customHeight="1" thickBot="1" x14ac:dyDescent="0.3">
      <c r="B8" s="163"/>
      <c r="C8" s="127">
        <v>2024</v>
      </c>
      <c r="D8" s="127">
        <v>2025</v>
      </c>
      <c r="E8" s="127">
        <v>2026</v>
      </c>
      <c r="F8" s="127">
        <v>2027</v>
      </c>
      <c r="G8" s="127">
        <v>2028</v>
      </c>
      <c r="H8" s="127">
        <v>2029</v>
      </c>
      <c r="I8" s="127">
        <v>2030</v>
      </c>
      <c r="J8" s="127">
        <v>2031</v>
      </c>
      <c r="K8" s="174"/>
    </row>
    <row r="9" spans="1:22" ht="15" customHeight="1" thickBot="1" x14ac:dyDescent="0.3">
      <c r="A9" s="93" t="s">
        <v>11</v>
      </c>
      <c r="B9" s="163" t="s">
        <v>12</v>
      </c>
      <c r="C9" s="546" t="s">
        <v>29</v>
      </c>
      <c r="D9" s="548"/>
      <c r="E9" s="546" t="s">
        <v>30</v>
      </c>
      <c r="F9" s="547"/>
      <c r="G9" s="547"/>
      <c r="H9" s="547"/>
      <c r="I9" s="547"/>
      <c r="J9" s="548"/>
      <c r="K9" s="125" t="s">
        <v>10</v>
      </c>
      <c r="L9" s="128" t="s">
        <v>14</v>
      </c>
    </row>
    <row r="10" spans="1:22" s="207" customFormat="1" ht="45.75" thickBot="1" x14ac:dyDescent="0.3">
      <c r="A10" s="205">
        <v>1</v>
      </c>
      <c r="B10" s="366" t="s">
        <v>185</v>
      </c>
      <c r="C10" s="250">
        <v>0</v>
      </c>
      <c r="D10" s="250">
        <v>0</v>
      </c>
      <c r="E10" s="250">
        <v>0</v>
      </c>
      <c r="F10" s="250">
        <v>0</v>
      </c>
      <c r="G10" s="250">
        <v>0</v>
      </c>
      <c r="H10" s="367">
        <v>1605804</v>
      </c>
      <c r="I10" s="367">
        <v>1632680</v>
      </c>
      <c r="J10" s="367">
        <v>1662462.5882411434</v>
      </c>
      <c r="K10" s="368">
        <v>4900946.5882411432</v>
      </c>
      <c r="L10" s="206" t="s">
        <v>186</v>
      </c>
    </row>
    <row r="11" spans="1:22" ht="15" customHeight="1" thickBot="1" x14ac:dyDescent="0.3">
      <c r="A11" s="7"/>
      <c r="B11" s="369" t="s">
        <v>174</v>
      </c>
      <c r="C11" s="365">
        <v>0</v>
      </c>
      <c r="D11" s="365">
        <v>0</v>
      </c>
      <c r="E11" s="365">
        <v>0</v>
      </c>
      <c r="F11" s="365">
        <v>0</v>
      </c>
      <c r="G11" s="365">
        <v>0</v>
      </c>
      <c r="H11" s="200">
        <f>SUM(H10:H10)</f>
        <v>1605804</v>
      </c>
      <c r="I11" s="200">
        <f>SUM(I10:I10)</f>
        <v>1632680</v>
      </c>
      <c r="J11" s="200">
        <f>SUM(J10:J10)</f>
        <v>1662462.5882411434</v>
      </c>
      <c r="K11" s="201">
        <f>SUM(K10:K10)</f>
        <v>4900946.5882411432</v>
      </c>
      <c r="L11" s="193"/>
    </row>
    <row r="12" spans="1:22" ht="15" customHeight="1" x14ac:dyDescent="0.25">
      <c r="A12" s="67"/>
    </row>
    <row r="13" spans="1:22" ht="15" customHeight="1" x14ac:dyDescent="0.25">
      <c r="E13" s="143"/>
    </row>
    <row r="14" spans="1:22" ht="15" customHeight="1" x14ac:dyDescent="0.25">
      <c r="J14" s="149"/>
    </row>
    <row r="15" spans="1:22" s="207" customFormat="1" ht="15" customHeight="1" x14ac:dyDescent="0.25">
      <c r="A15" s="407" t="s">
        <v>21</v>
      </c>
      <c r="B15" s="406"/>
      <c r="C15" s="406"/>
      <c r="D15" s="406"/>
      <c r="E15" s="406"/>
      <c r="F15" s="406"/>
      <c r="G15" s="406"/>
      <c r="H15" s="406"/>
      <c r="I15" s="406"/>
      <c r="J15" s="68"/>
      <c r="K15" s="68"/>
      <c r="L15" s="68"/>
      <c r="M15" s="68"/>
      <c r="N15" s="68"/>
      <c r="O15" s="68"/>
      <c r="P15" s="68"/>
      <c r="Q15" s="68"/>
      <c r="R15" s="68"/>
      <c r="S15" s="68"/>
      <c r="T15" s="68"/>
      <c r="U15" s="68"/>
      <c r="V15" s="68"/>
    </row>
    <row r="16" spans="1:22" ht="31.5" customHeight="1" x14ac:dyDescent="0.25">
      <c r="A16" s="497"/>
      <c r="B16" s="497"/>
      <c r="C16" s="497"/>
      <c r="D16" s="497"/>
      <c r="E16" s="497"/>
      <c r="F16" s="497"/>
      <c r="G16" s="497"/>
      <c r="H16" s="497"/>
      <c r="I16" s="497"/>
      <c r="L16" s="422"/>
    </row>
    <row r="17" spans="1:12" ht="15" customHeight="1" x14ac:dyDescent="0.25">
      <c r="A17" s="536"/>
      <c r="B17" s="536"/>
      <c r="C17" s="536"/>
      <c r="D17" s="536"/>
      <c r="E17" s="536"/>
      <c r="F17" s="536"/>
      <c r="G17" s="536"/>
      <c r="H17" s="536"/>
      <c r="I17" s="536"/>
    </row>
    <row r="18" spans="1:12" ht="15" customHeight="1" x14ac:dyDescent="0.25">
      <c r="A18" s="536"/>
      <c r="B18" s="536"/>
      <c r="C18" s="536"/>
      <c r="D18" s="536"/>
      <c r="E18" s="536"/>
      <c r="F18" s="536"/>
      <c r="G18" s="536"/>
      <c r="H18" s="536"/>
      <c r="I18" s="536"/>
    </row>
    <row r="19" spans="1:12" ht="15" customHeight="1" x14ac:dyDescent="0.25">
      <c r="A19" s="147"/>
      <c r="B19" s="147"/>
      <c r="C19" s="147"/>
      <c r="D19" s="147"/>
      <c r="E19" s="147"/>
      <c r="F19" s="147"/>
      <c r="G19" s="147"/>
      <c r="H19" s="147"/>
      <c r="I19" s="147"/>
    </row>
    <row r="23" spans="1:12" ht="15" customHeight="1" x14ac:dyDescent="0.25">
      <c r="K23" s="208"/>
      <c r="L23" s="195"/>
    </row>
  </sheetData>
  <mergeCells count="11">
    <mergeCell ref="B7:K7"/>
    <mergeCell ref="A1:H1"/>
    <mergeCell ref="B2:H2"/>
    <mergeCell ref="B3:H3"/>
    <mergeCell ref="B4:H4"/>
    <mergeCell ref="B5:H5"/>
    <mergeCell ref="A17:I17"/>
    <mergeCell ref="A18:I18"/>
    <mergeCell ref="C9:D9"/>
    <mergeCell ref="E9:J9"/>
    <mergeCell ref="A16:I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8A61-C1E4-47B9-9667-FE70F0B4BECE}">
  <sheetPr>
    <tabColor theme="1"/>
  </sheetPr>
  <dimension ref="A1"/>
  <sheetViews>
    <sheetView showGridLines="0" zoomScaleNormal="100" workbookViewId="0">
      <selection activeCell="F29" sqref="F29"/>
    </sheetView>
  </sheetViews>
  <sheetFormatPr defaultColWidth="8.7109375" defaultRowHeight="15" x14ac:dyDescent="0.25"/>
  <cols>
    <col min="1" max="16384" width="8.7109375" style="208"/>
  </cols>
  <sheetData>
    <row r="1" spans="1:1" x14ac:dyDescent="0.25">
      <c r="A1" s="208" t="s">
        <v>210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15B6-1D9E-43DD-852E-BC92724B650C}">
  <sheetPr>
    <tabColor rgb="FFFFFF00"/>
  </sheetPr>
  <dimension ref="A1:H17"/>
  <sheetViews>
    <sheetView showGridLines="0" zoomScaleNormal="100" workbookViewId="0">
      <selection activeCell="B7" sqref="B7:C9"/>
    </sheetView>
  </sheetViews>
  <sheetFormatPr defaultColWidth="8.7109375" defaultRowHeight="15" x14ac:dyDescent="0.25"/>
  <cols>
    <col min="1" max="1" width="50.7109375" style="208" bestFit="1" customWidth="1"/>
    <col min="2" max="3" width="17.42578125" style="208" bestFit="1" customWidth="1"/>
    <col min="4" max="4" width="15.140625" style="208" bestFit="1" customWidth="1"/>
    <col min="5" max="5" width="25.7109375" style="208" bestFit="1" customWidth="1"/>
    <col min="6" max="16384" width="8.7109375" style="208"/>
  </cols>
  <sheetData>
    <row r="1" spans="1:8" s="68" customFormat="1" ht="39.75" customHeight="1" x14ac:dyDescent="0.25">
      <c r="A1" s="524" t="s">
        <v>374</v>
      </c>
      <c r="B1" s="524"/>
      <c r="C1" s="524"/>
      <c r="D1" s="524"/>
      <c r="E1" s="524"/>
      <c r="F1" s="524"/>
      <c r="G1" s="524"/>
      <c r="H1" s="524"/>
    </row>
    <row r="3" spans="1:8" ht="15.75" thickBot="1" x14ac:dyDescent="0.3">
      <c r="A3" s="525" t="s">
        <v>222</v>
      </c>
      <c r="B3" s="525"/>
      <c r="C3" s="525"/>
      <c r="D3" s="525"/>
      <c r="E3" s="525"/>
    </row>
    <row r="4" spans="1:8" ht="15.75" thickBot="1" x14ac:dyDescent="0.3">
      <c r="A4" s="231" t="s">
        <v>176</v>
      </c>
      <c r="B4" s="238" t="s">
        <v>10</v>
      </c>
      <c r="C4" s="238" t="s">
        <v>177</v>
      </c>
      <c r="D4" s="238" t="s">
        <v>178</v>
      </c>
      <c r="E4" s="231" t="s">
        <v>211</v>
      </c>
    </row>
    <row r="5" spans="1:8" ht="15.75" thickBot="1" x14ac:dyDescent="0.3">
      <c r="A5" s="239" t="s">
        <v>179</v>
      </c>
      <c r="B5" s="240">
        <f>SUM(C5:D5)</f>
        <v>3566085.1226863498</v>
      </c>
      <c r="C5" s="240">
        <f>'WP 3.5.1-C (Capital and O&amp;M)'!K11</f>
        <v>2172420.6370314369</v>
      </c>
      <c r="D5" s="240">
        <f>'WP 3.5.1-C (Capital and O&amp;M)'!K23</f>
        <v>1393664.4856549129</v>
      </c>
      <c r="E5" s="432" t="s">
        <v>348</v>
      </c>
    </row>
    <row r="6" spans="1:8" ht="15.75" thickBot="1" x14ac:dyDescent="0.3">
      <c r="A6" s="239" t="s">
        <v>180</v>
      </c>
      <c r="B6" s="240">
        <f t="shared" ref="B6" si="0">SUM(C6:D6)</f>
        <v>509243.87727809185</v>
      </c>
      <c r="C6" s="240">
        <f>'WP 3.5.1-C (Capital and O&amp;M)'!K12</f>
        <v>509243.87727809185</v>
      </c>
      <c r="D6" s="240">
        <v>0</v>
      </c>
      <c r="E6" s="432" t="s">
        <v>349</v>
      </c>
    </row>
    <row r="7" spans="1:8" ht="15.75" thickBot="1" x14ac:dyDescent="0.3">
      <c r="A7" s="239" t="s">
        <v>181</v>
      </c>
      <c r="B7" s="440"/>
      <c r="C7" s="440"/>
      <c r="D7" s="240">
        <f>'WP 3.5.1-C (Capital and O&amp;M)'!K24</f>
        <v>4128658.8934216821</v>
      </c>
      <c r="E7" s="432" t="s">
        <v>350</v>
      </c>
    </row>
    <row r="8" spans="1:8" ht="15.75" thickBot="1" x14ac:dyDescent="0.3">
      <c r="A8" s="239" t="s">
        <v>172</v>
      </c>
      <c r="B8" s="440"/>
      <c r="C8" s="440"/>
      <c r="D8" s="240">
        <v>0</v>
      </c>
      <c r="E8" s="432" t="s">
        <v>351</v>
      </c>
    </row>
    <row r="9" spans="1:8" ht="15.75" thickBot="1" x14ac:dyDescent="0.3">
      <c r="A9" s="239" t="s">
        <v>182</v>
      </c>
      <c r="B9" s="440"/>
      <c r="C9" s="440"/>
      <c r="D9" s="240">
        <v>0</v>
      </c>
      <c r="E9" s="432" t="s">
        <v>352</v>
      </c>
    </row>
    <row r="10" spans="1:8" ht="15.75" thickBot="1" x14ac:dyDescent="0.3">
      <c r="A10" s="239" t="s">
        <v>217</v>
      </c>
      <c r="B10" s="240">
        <f>SUM(C10:D10)</f>
        <v>6195154.5677108038</v>
      </c>
      <c r="C10" s="240">
        <f>'WP 3.5.1-C (Capital and O&amp;M)'!K16</f>
        <v>6195154.5677108038</v>
      </c>
      <c r="D10" s="240">
        <v>0</v>
      </c>
      <c r="E10" s="432" t="s">
        <v>353</v>
      </c>
    </row>
    <row r="11" spans="1:8" ht="15.75" thickBot="1" x14ac:dyDescent="0.3">
      <c r="A11" s="236" t="s">
        <v>372</v>
      </c>
      <c r="B11" s="241">
        <v>42670987.587341174</v>
      </c>
      <c r="C11" s="241">
        <v>37148664.208264574</v>
      </c>
      <c r="D11" s="241">
        <v>5522323.3790765945</v>
      </c>
    </row>
    <row r="17" spans="5:5" x14ac:dyDescent="0.25">
      <c r="E17" s="242"/>
    </row>
  </sheetData>
  <mergeCells count="2">
    <mergeCell ref="A3:E3"/>
    <mergeCell ref="A1:H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F4240-3014-4C6C-8499-D85BDA0A4F9C}">
  <sheetPr>
    <tabColor rgb="FFFFFF00"/>
  </sheetPr>
  <dimension ref="A1:AC39"/>
  <sheetViews>
    <sheetView zoomScaleNormal="100" workbookViewId="0">
      <selection activeCell="A2" sqref="A2:H2"/>
    </sheetView>
  </sheetViews>
  <sheetFormatPr defaultColWidth="8.85546875" defaultRowHeight="15" x14ac:dyDescent="0.25"/>
  <cols>
    <col min="1" max="1" width="13.7109375" style="68" customWidth="1"/>
    <col min="2" max="2" width="38.85546875" style="68" bestFit="1" customWidth="1"/>
    <col min="3" max="3" width="16.42578125" style="68" bestFit="1" customWidth="1"/>
    <col min="4" max="4" width="13.85546875" style="68" customWidth="1"/>
    <col min="5" max="6" width="16.42578125" style="68" bestFit="1" customWidth="1"/>
    <col min="7" max="9" width="15.42578125" style="68" bestFit="1" customWidth="1"/>
    <col min="10" max="10" width="13.85546875" style="68" customWidth="1"/>
    <col min="11" max="11" width="16.42578125" style="68" bestFit="1" customWidth="1"/>
    <col min="12" max="12" width="11.140625" style="68" customWidth="1"/>
    <col min="13" max="16384" width="8.85546875" style="68"/>
  </cols>
  <sheetData>
    <row r="1" spans="1:12" ht="39.75" customHeight="1" thickBot="1" x14ac:dyDescent="0.3">
      <c r="A1" s="524" t="s">
        <v>374</v>
      </c>
      <c r="B1" s="524"/>
      <c r="C1" s="524"/>
      <c r="D1" s="524"/>
      <c r="E1" s="524"/>
      <c r="F1" s="524"/>
      <c r="G1" s="524"/>
      <c r="H1" s="524"/>
      <c r="I1" s="524"/>
      <c r="J1" s="524"/>
      <c r="K1" s="524"/>
      <c r="L1" s="524"/>
    </row>
    <row r="2" spans="1:12" x14ac:dyDescent="0.25">
      <c r="A2" s="571" t="s">
        <v>378</v>
      </c>
      <c r="B2" s="572"/>
      <c r="C2" s="572"/>
      <c r="D2" s="572"/>
      <c r="E2" s="572"/>
      <c r="F2" s="572"/>
      <c r="G2" s="572"/>
      <c r="H2" s="573"/>
    </row>
    <row r="3" spans="1:12" x14ac:dyDescent="0.25">
      <c r="A3" s="243" t="s">
        <v>1</v>
      </c>
      <c r="B3" s="494" t="s">
        <v>184</v>
      </c>
      <c r="C3" s="495"/>
      <c r="D3" s="495"/>
      <c r="E3" s="495"/>
      <c r="F3" s="495"/>
      <c r="G3" s="495"/>
      <c r="H3" s="538"/>
    </row>
    <row r="4" spans="1:12" x14ac:dyDescent="0.25">
      <c r="A4" s="243" t="s">
        <v>3</v>
      </c>
      <c r="B4" s="494" t="s">
        <v>4</v>
      </c>
      <c r="C4" s="495"/>
      <c r="D4" s="495"/>
      <c r="E4" s="495"/>
      <c r="F4" s="495"/>
      <c r="G4" s="495"/>
      <c r="H4" s="574"/>
    </row>
    <row r="5" spans="1:12" x14ac:dyDescent="0.25">
      <c r="A5" s="243" t="s">
        <v>6</v>
      </c>
      <c r="B5" s="494" t="s">
        <v>318</v>
      </c>
      <c r="C5" s="495"/>
      <c r="D5" s="495"/>
      <c r="E5" s="495"/>
      <c r="F5" s="495"/>
      <c r="G5" s="495"/>
      <c r="H5" s="538"/>
    </row>
    <row r="6" spans="1:12" ht="15.75" thickBot="1" x14ac:dyDescent="0.3">
      <c r="A6" s="244" t="s">
        <v>28</v>
      </c>
      <c r="B6" s="530" t="s">
        <v>319</v>
      </c>
      <c r="C6" s="531"/>
      <c r="D6" s="531"/>
      <c r="E6" s="531"/>
      <c r="F6" s="531"/>
      <c r="G6" s="531"/>
      <c r="H6" s="532"/>
    </row>
    <row r="7" spans="1:12" ht="15.75" thickBot="1" x14ac:dyDescent="0.3">
      <c r="A7"/>
    </row>
    <row r="8" spans="1:12" ht="15.75" thickBot="1" x14ac:dyDescent="0.3">
      <c r="A8" s="67"/>
      <c r="B8" s="550" t="s">
        <v>212</v>
      </c>
      <c r="C8" s="545"/>
      <c r="D8" s="545"/>
      <c r="E8" s="545"/>
      <c r="F8" s="545"/>
      <c r="G8" s="545"/>
      <c r="H8" s="545"/>
      <c r="I8" s="545"/>
      <c r="J8" s="545"/>
      <c r="K8" s="553"/>
    </row>
    <row r="9" spans="1:12" ht="15.75" thickBot="1" x14ac:dyDescent="0.3">
      <c r="A9" s="150"/>
      <c r="B9" s="102"/>
      <c r="C9" s="103">
        <v>2024</v>
      </c>
      <c r="D9" s="103">
        <v>2025</v>
      </c>
      <c r="E9" s="390">
        <v>2026</v>
      </c>
      <c r="F9" s="103">
        <v>2027</v>
      </c>
      <c r="G9" s="103">
        <v>2028</v>
      </c>
      <c r="H9" s="103">
        <v>2029</v>
      </c>
      <c r="I9" s="103">
        <v>2030</v>
      </c>
      <c r="J9" s="103">
        <v>2031</v>
      </c>
      <c r="K9" s="245"/>
    </row>
    <row r="10" spans="1:12" ht="15.75" thickBot="1" x14ac:dyDescent="0.3">
      <c r="A10" s="124" t="s">
        <v>11</v>
      </c>
      <c r="B10" s="126" t="s">
        <v>12</v>
      </c>
      <c r="C10" s="552" t="s">
        <v>213</v>
      </c>
      <c r="D10" s="552"/>
      <c r="E10" s="547" t="s">
        <v>214</v>
      </c>
      <c r="F10" s="547"/>
      <c r="G10" s="547"/>
      <c r="H10" s="547"/>
      <c r="I10" s="547"/>
      <c r="J10" s="547"/>
      <c r="K10" s="246" t="s">
        <v>10</v>
      </c>
      <c r="L10" s="373" t="s">
        <v>15</v>
      </c>
    </row>
    <row r="11" spans="1:12" x14ac:dyDescent="0.25">
      <c r="A11" s="247">
        <v>1</v>
      </c>
      <c r="B11" s="248" t="s">
        <v>31</v>
      </c>
      <c r="C11" s="249">
        <f>'WP 3.5.2 (Internal Labor)'!C20</f>
        <v>0</v>
      </c>
      <c r="D11" s="249">
        <f>'WP 3.5.2 (Internal Labor)'!D20</f>
        <v>0</v>
      </c>
      <c r="E11" s="249">
        <f>'WP 3.5.2 (Internal Labor)'!E20</f>
        <v>0</v>
      </c>
      <c r="F11" s="249">
        <f>'WP 3.5.2 (Internal Labor)'!F20</f>
        <v>0</v>
      </c>
      <c r="G11" s="249">
        <f>'WP 3.5.2 (Internal Labor)'!G20</f>
        <v>608077</v>
      </c>
      <c r="H11" s="249">
        <f>'WP 3.5.2 (Internal Labor)'!H20</f>
        <v>0</v>
      </c>
      <c r="I11" s="249">
        <f>'WP 3.5.2 (Internal Labor)'!I20</f>
        <v>1564343.6370314371</v>
      </c>
      <c r="J11" s="249">
        <f>'WP 3.5.2 (Internal Labor)'!J20</f>
        <v>0</v>
      </c>
      <c r="K11" s="433">
        <f>'WP 3.5.2 (Internal Labor)'!K20</f>
        <v>2172420.6370314369</v>
      </c>
      <c r="L11" s="181" t="s">
        <v>333</v>
      </c>
    </row>
    <row r="12" spans="1:12" x14ac:dyDescent="0.25">
      <c r="A12" s="66">
        <v>2</v>
      </c>
      <c r="B12" s="211" t="s">
        <v>215</v>
      </c>
      <c r="C12" s="57">
        <f>'WP 3.5.3 (Purchased Labor)'!C15</f>
        <v>0</v>
      </c>
      <c r="D12" s="57">
        <f>'WP 3.5.3 (Purchased Labor)'!D15</f>
        <v>0</v>
      </c>
      <c r="E12" s="57">
        <f>'WP 3.5.3 (Purchased Labor)'!E15</f>
        <v>0</v>
      </c>
      <c r="F12" s="57">
        <f>'WP 3.5.3 (Purchased Labor)'!F15</f>
        <v>0</v>
      </c>
      <c r="G12" s="57">
        <f>'WP 3.5.3 (Purchased Labor)'!G15</f>
        <v>314414</v>
      </c>
      <c r="H12" s="57">
        <f>'WP 3.5.3 (Purchased Labor)'!H15</f>
        <v>0</v>
      </c>
      <c r="I12" s="57">
        <f>'WP 3.5.3 (Purchased Labor)'!I15</f>
        <v>194829.87727809185</v>
      </c>
      <c r="J12" s="57">
        <f>'WP 3.5.3 (Purchased Labor)'!J15</f>
        <v>0</v>
      </c>
      <c r="K12" s="371">
        <f>'WP 3.5.3 (Purchased Labor)'!K15</f>
        <v>509243.87727809185</v>
      </c>
      <c r="L12" s="181" t="s">
        <v>334</v>
      </c>
    </row>
    <row r="13" spans="1:12" x14ac:dyDescent="0.25">
      <c r="A13" s="66">
        <v>3</v>
      </c>
      <c r="B13" s="211" t="s">
        <v>32</v>
      </c>
      <c r="C13" s="57">
        <f>'WP 3.5.4-C (Vendor Services)'!C16</f>
        <v>0</v>
      </c>
      <c r="D13" s="57">
        <f>'WP 3.5.4-C (Vendor Services)'!D16</f>
        <v>0</v>
      </c>
      <c r="E13" s="447"/>
      <c r="F13" s="447"/>
      <c r="G13" s="447"/>
      <c r="H13" s="447"/>
      <c r="I13" s="447"/>
      <c r="J13" s="447"/>
      <c r="K13" s="442"/>
      <c r="L13" s="181" t="s">
        <v>335</v>
      </c>
    </row>
    <row r="14" spans="1:12" x14ac:dyDescent="0.25">
      <c r="A14" s="66">
        <v>4</v>
      </c>
      <c r="B14" s="211" t="s">
        <v>172</v>
      </c>
      <c r="C14" s="57">
        <f>'WP 3.5.5-C (Software)'!C15</f>
        <v>0</v>
      </c>
      <c r="D14" s="57">
        <f>'WP 3.5.5-C (Software)'!D15</f>
        <v>0</v>
      </c>
      <c r="E14" s="447"/>
      <c r="F14" s="447"/>
      <c r="G14" s="447"/>
      <c r="H14" s="447"/>
      <c r="I14" s="447"/>
      <c r="J14" s="447"/>
      <c r="K14" s="442"/>
      <c r="L14" s="181" t="s">
        <v>336</v>
      </c>
    </row>
    <row r="15" spans="1:12" x14ac:dyDescent="0.25">
      <c r="A15" s="69">
        <v>5</v>
      </c>
      <c r="B15" s="211" t="s">
        <v>216</v>
      </c>
      <c r="C15" s="57">
        <f>'WP 3.5.6-C (MTC Connectivity)'!C13</f>
        <v>0</v>
      </c>
      <c r="D15" s="57">
        <f>'WP 3.5.6-C (MTC Connectivity)'!D13</f>
        <v>0</v>
      </c>
      <c r="E15" s="447"/>
      <c r="F15" s="447"/>
      <c r="G15" s="447"/>
      <c r="H15" s="447"/>
      <c r="I15" s="447"/>
      <c r="J15" s="447"/>
      <c r="K15" s="442"/>
      <c r="L15" s="181" t="s">
        <v>337</v>
      </c>
    </row>
    <row r="16" spans="1:12" ht="15.75" thickBot="1" x14ac:dyDescent="0.3">
      <c r="A16" s="66">
        <v>6</v>
      </c>
      <c r="B16" s="101" t="s">
        <v>217</v>
      </c>
      <c r="C16" s="250">
        <f>'WP 3.5.7 (Business Costs)'!C14</f>
        <v>0</v>
      </c>
      <c r="D16" s="250">
        <f>'WP 3.5.7 (Business Costs)'!D14</f>
        <v>0</v>
      </c>
      <c r="E16" s="250">
        <f>'WP 3.5.7 (Business Costs)'!E14</f>
        <v>918775.30053142423</v>
      </c>
      <c r="F16" s="250">
        <f>'WP 3.5.7 (Business Costs)'!F14</f>
        <v>1036421.9055955987</v>
      </c>
      <c r="G16" s="250">
        <f>'WP 3.5.7 (Business Costs)'!G14</f>
        <v>1372784.0005424931</v>
      </c>
      <c r="H16" s="250">
        <f>'WP 3.5.7 (Business Costs)'!H14</f>
        <v>1429870.258882001</v>
      </c>
      <c r="I16" s="250">
        <f>'WP 3.5.7 (Business Costs)'!I14</f>
        <v>1017245.7880026542</v>
      </c>
      <c r="J16" s="250">
        <f>'WP 3.5.7 (Business Costs)'!J14</f>
        <v>420057.31415663188</v>
      </c>
      <c r="K16" s="376">
        <f>'WP 3.5.7 (Business Costs)'!K14</f>
        <v>6195154.5677108038</v>
      </c>
      <c r="L16" s="181" t="s">
        <v>338</v>
      </c>
    </row>
    <row r="17" spans="1:12" ht="16.149999999999999" customHeight="1" thickBot="1" x14ac:dyDescent="0.3">
      <c r="A17" s="7"/>
      <c r="B17" s="123" t="s">
        <v>218</v>
      </c>
      <c r="C17" s="365">
        <f>'WP 3.5.6-C (MTC Connectivity)'!C15</f>
        <v>0</v>
      </c>
      <c r="D17" s="365">
        <f>'WP 3.5.6-C (MTC Connectivity)'!D15</f>
        <v>0</v>
      </c>
      <c r="E17" s="198">
        <v>918775.30053142423</v>
      </c>
      <c r="F17" s="198">
        <v>23490158.068976939</v>
      </c>
      <c r="G17" s="198">
        <v>7310492.4159118272</v>
      </c>
      <c r="H17" s="198">
        <v>1491109.4068703023</v>
      </c>
      <c r="I17" s="198">
        <v>3518071.7018174529</v>
      </c>
      <c r="J17" s="198">
        <v>420057.31415663188</v>
      </c>
      <c r="K17" s="199">
        <v>37148664.208264574</v>
      </c>
      <c r="L17" s="375"/>
    </row>
    <row r="18" spans="1:12" x14ac:dyDescent="0.25">
      <c r="A18" s="67"/>
      <c r="B18" s="129"/>
      <c r="C18" s="251"/>
      <c r="D18" s="251"/>
      <c r="E18" s="251"/>
      <c r="F18" s="251"/>
      <c r="G18" s="251"/>
      <c r="H18" s="251"/>
      <c r="I18" s="251"/>
      <c r="J18" s="251"/>
      <c r="K18" s="251"/>
      <c r="L18" s="67"/>
    </row>
    <row r="19" spans="1:12" ht="15.75" thickBot="1" x14ac:dyDescent="0.3">
      <c r="A19" s="67"/>
      <c r="B19" s="129"/>
      <c r="C19" s="251"/>
      <c r="D19" s="251"/>
      <c r="E19" s="251"/>
      <c r="F19" s="251"/>
      <c r="G19" s="251"/>
      <c r="H19" s="251"/>
      <c r="I19" s="251"/>
      <c r="J19" s="251"/>
      <c r="K19" s="251"/>
      <c r="L19" s="67"/>
    </row>
    <row r="20" spans="1:12" ht="15.75" thickBot="1" x14ac:dyDescent="0.3">
      <c r="A20" s="67"/>
      <c r="B20" s="533" t="s">
        <v>219</v>
      </c>
      <c r="C20" s="545"/>
      <c r="D20" s="545"/>
      <c r="E20" s="534"/>
      <c r="F20" s="534"/>
      <c r="G20" s="534"/>
      <c r="H20" s="534"/>
      <c r="I20" s="534"/>
      <c r="J20" s="534"/>
      <c r="K20" s="535"/>
      <c r="L20" s="67"/>
    </row>
    <row r="21" spans="1:12" ht="15.75" thickBot="1" x14ac:dyDescent="0.3">
      <c r="A21" s="67"/>
      <c r="B21" s="102"/>
      <c r="C21" s="103">
        <v>2024</v>
      </c>
      <c r="D21" s="103">
        <v>2025</v>
      </c>
      <c r="E21" s="390">
        <v>2026</v>
      </c>
      <c r="F21" s="103">
        <v>2027</v>
      </c>
      <c r="G21" s="103">
        <v>2028</v>
      </c>
      <c r="H21" s="103">
        <v>2029</v>
      </c>
      <c r="I21" s="103">
        <v>2030</v>
      </c>
      <c r="J21" s="103">
        <v>2031</v>
      </c>
      <c r="K21" s="245"/>
      <c r="L21" s="67"/>
    </row>
    <row r="22" spans="1:12" ht="15.75" thickBot="1" x14ac:dyDescent="0.3">
      <c r="A22" s="124" t="s">
        <v>11</v>
      </c>
      <c r="B22" s="126" t="s">
        <v>12</v>
      </c>
      <c r="C22" s="552" t="s">
        <v>213</v>
      </c>
      <c r="D22" s="552"/>
      <c r="E22" s="547" t="s">
        <v>214</v>
      </c>
      <c r="F22" s="547"/>
      <c r="G22" s="547"/>
      <c r="H22" s="547"/>
      <c r="I22" s="547"/>
      <c r="J22" s="547"/>
      <c r="K22" s="246" t="s">
        <v>10</v>
      </c>
      <c r="L22" s="373" t="s">
        <v>15</v>
      </c>
    </row>
    <row r="23" spans="1:12" x14ac:dyDescent="0.25">
      <c r="A23" s="252">
        <v>1</v>
      </c>
      <c r="B23" s="253" t="s">
        <v>35</v>
      </c>
      <c r="C23" s="254">
        <f>'WP 3.5.2 (Internal Labor)'!C34</f>
        <v>0</v>
      </c>
      <c r="D23" s="254">
        <f>'WP 3.5.2 (Internal Labor)'!D34</f>
        <v>0</v>
      </c>
      <c r="E23" s="254">
        <f>'WP 3.5.2 (Internal Labor)'!E34</f>
        <v>0</v>
      </c>
      <c r="F23" s="254">
        <f>'WP 3.5.2 (Internal Labor)'!F34</f>
        <v>0</v>
      </c>
      <c r="G23" s="254">
        <f>'WP 3.5.2 (Internal Labor)'!G34</f>
        <v>243170.28843244724</v>
      </c>
      <c r="H23" s="254">
        <f>'WP 3.5.2 (Internal Labor)'!H34</f>
        <v>319371.48422429082</v>
      </c>
      <c r="I23" s="254">
        <f>'WP 3.5.2 (Internal Labor)'!I34</f>
        <v>351914.71299817477</v>
      </c>
      <c r="J23" s="254">
        <f>'WP 3.5.2 (Internal Labor)'!J34</f>
        <v>479208</v>
      </c>
      <c r="K23" s="337">
        <f>'WP 3.5.2 (Internal Labor)'!K34</f>
        <v>1393664.4856549129</v>
      </c>
      <c r="L23" s="181" t="s">
        <v>333</v>
      </c>
    </row>
    <row r="24" spans="1:12" ht="15.75" thickBot="1" x14ac:dyDescent="0.3">
      <c r="A24" s="255">
        <v>2</v>
      </c>
      <c r="B24" s="101" t="s">
        <v>32</v>
      </c>
      <c r="C24" s="372">
        <f>'WP 3.5.4-C (Vendor Services)'!C24</f>
        <v>0</v>
      </c>
      <c r="D24" s="372">
        <f>'WP 3.5.4-C (Vendor Services)'!D24</f>
        <v>0</v>
      </c>
      <c r="E24" s="372">
        <f>'WP 3.5.4-C (Vendor Services)'!E24</f>
        <v>0</v>
      </c>
      <c r="F24" s="372">
        <f>'WP 3.5.4-C (Vendor Services)'!F24</f>
        <v>0</v>
      </c>
      <c r="G24" s="372">
        <f>'WP 3.5.4-C (Vendor Services)'!G24</f>
        <v>1006124.7400903938</v>
      </c>
      <c r="H24" s="372">
        <f>'WP 3.5.4-C (Vendor Services)'!H24</f>
        <v>1025393.7408803068</v>
      </c>
      <c r="I24" s="372">
        <f>'WP 3.5.4-C (Vendor Services)'!I24</f>
        <v>1039092.6788164902</v>
      </c>
      <c r="J24" s="372">
        <f>'WP 3.5.4-C (Vendor Services)'!J24</f>
        <v>1058047.7336344908</v>
      </c>
      <c r="K24" s="340">
        <f>'WP 3.5.4-C (Vendor Services)'!K24</f>
        <v>4128658.8934216821</v>
      </c>
      <c r="L24" s="181" t="s">
        <v>335</v>
      </c>
    </row>
    <row r="25" spans="1:12" ht="15.75" thickBot="1" x14ac:dyDescent="0.3">
      <c r="A25" s="256"/>
      <c r="B25" s="123" t="s">
        <v>220</v>
      </c>
      <c r="C25" s="377">
        <v>0</v>
      </c>
      <c r="D25" s="377">
        <v>0</v>
      </c>
      <c r="E25" s="377">
        <v>0</v>
      </c>
      <c r="F25" s="377">
        <v>0</v>
      </c>
      <c r="G25" s="160">
        <f>SUM(G23:G24)</f>
        <v>1249295.0285228412</v>
      </c>
      <c r="H25" s="160">
        <f>SUM(H23:H24)</f>
        <v>1344765.2251045976</v>
      </c>
      <c r="I25" s="160">
        <f>SUM(I23:I24)</f>
        <v>1391007.3918146649</v>
      </c>
      <c r="J25" s="160">
        <f>SUM(J23:J24)</f>
        <v>1537255.7336344908</v>
      </c>
      <c r="K25" s="161">
        <f>SUM(K23:K24)</f>
        <v>5522323.3790765945</v>
      </c>
      <c r="L25" s="374"/>
    </row>
    <row r="26" spans="1:12" ht="15.75" thickBot="1" x14ac:dyDescent="0.3">
      <c r="A26" s="67"/>
      <c r="B26" s="129"/>
      <c r="C26" s="251"/>
      <c r="D26" s="251"/>
      <c r="E26" s="251"/>
      <c r="F26" s="251"/>
      <c r="G26" s="251"/>
      <c r="H26" s="251"/>
      <c r="I26" s="251"/>
      <c r="J26" s="251"/>
      <c r="K26" s="251"/>
      <c r="L26" s="67"/>
    </row>
    <row r="27" spans="1:12" ht="15.75" thickBot="1" x14ac:dyDescent="0.3">
      <c r="A27" s="150"/>
      <c r="B27" s="550" t="s">
        <v>221</v>
      </c>
      <c r="C27" s="545"/>
      <c r="D27" s="545"/>
      <c r="E27" s="545"/>
      <c r="F27" s="545"/>
      <c r="G27" s="545"/>
      <c r="H27" s="545"/>
      <c r="I27" s="545"/>
      <c r="J27" s="545"/>
      <c r="K27" s="553"/>
      <c r="L27" s="67"/>
    </row>
    <row r="28" spans="1:12" ht="15.75" thickBot="1" x14ac:dyDescent="0.3">
      <c r="A28" s="67"/>
      <c r="B28" s="124"/>
      <c r="C28" s="257">
        <v>2024</v>
      </c>
      <c r="D28" s="391">
        <v>2025</v>
      </c>
      <c r="E28" s="257">
        <v>2026</v>
      </c>
      <c r="F28" s="257">
        <v>2027</v>
      </c>
      <c r="G28" s="257">
        <v>2028</v>
      </c>
      <c r="H28" s="257">
        <v>2029</v>
      </c>
      <c r="I28" s="257">
        <v>2030</v>
      </c>
      <c r="J28" s="257">
        <v>2031</v>
      </c>
      <c r="K28" s="246" t="s">
        <v>10</v>
      </c>
      <c r="L28" s="67"/>
    </row>
    <row r="29" spans="1:12" ht="15.75" thickBot="1" x14ac:dyDescent="0.3">
      <c r="A29" s="67"/>
      <c r="B29" s="258" t="s">
        <v>36</v>
      </c>
      <c r="C29" s="392">
        <v>0</v>
      </c>
      <c r="D29" s="377">
        <v>0</v>
      </c>
      <c r="E29" s="259">
        <f t="shared" ref="E29:K29" si="0">E25+E17</f>
        <v>918775.30053142423</v>
      </c>
      <c r="F29" s="259">
        <f t="shared" si="0"/>
        <v>23490158.068976939</v>
      </c>
      <c r="G29" s="259">
        <f t="shared" si="0"/>
        <v>8559787.4444346689</v>
      </c>
      <c r="H29" s="259">
        <f t="shared" si="0"/>
        <v>2835874.6319749001</v>
      </c>
      <c r="I29" s="259">
        <f t="shared" si="0"/>
        <v>4909079.0936321178</v>
      </c>
      <c r="J29" s="259">
        <f t="shared" si="0"/>
        <v>1957313.0477911227</v>
      </c>
      <c r="K29" s="260">
        <f t="shared" si="0"/>
        <v>42670987.587341167</v>
      </c>
      <c r="L29" s="67"/>
    </row>
    <row r="30" spans="1:12" x14ac:dyDescent="0.25">
      <c r="A30" s="67"/>
      <c r="B30" s="67"/>
      <c r="C30" s="67"/>
      <c r="D30" s="67"/>
      <c r="E30" s="67"/>
      <c r="F30" s="67"/>
      <c r="G30" s="67"/>
      <c r="H30" s="67"/>
      <c r="I30" s="67"/>
      <c r="J30" s="67"/>
      <c r="K30" s="67"/>
      <c r="L30" s="67"/>
    </row>
    <row r="31" spans="1:12" x14ac:dyDescent="0.25">
      <c r="A31" s="67"/>
      <c r="B31" s="67"/>
      <c r="C31" s="67"/>
      <c r="D31" s="67"/>
      <c r="E31" s="67"/>
      <c r="F31" s="67"/>
      <c r="G31" s="67"/>
      <c r="H31" s="67"/>
      <c r="I31" s="67"/>
      <c r="J31" s="67"/>
      <c r="K31" s="67"/>
      <c r="L31" s="67"/>
    </row>
    <row r="32" spans="1:12" x14ac:dyDescent="0.25">
      <c r="A32" s="67"/>
      <c r="B32" s="67"/>
      <c r="C32" s="67"/>
      <c r="D32" s="67"/>
      <c r="E32" s="67"/>
      <c r="F32" s="67"/>
      <c r="G32" s="67"/>
      <c r="H32" s="67"/>
      <c r="I32" s="67"/>
      <c r="J32" s="67"/>
      <c r="K32" s="67"/>
      <c r="L32" s="67"/>
    </row>
    <row r="33" spans="1:29" s="208" customFormat="1" x14ac:dyDescent="0.25">
      <c r="A33" s="407" t="s">
        <v>21</v>
      </c>
      <c r="B33" s="406"/>
      <c r="C33" s="406"/>
      <c r="D33" s="406"/>
      <c r="E33" s="406"/>
      <c r="F33" s="406"/>
      <c r="G33" s="406"/>
      <c r="H33" s="406"/>
      <c r="I33" s="406"/>
      <c r="J33" s="68"/>
      <c r="K33" s="68"/>
      <c r="L33" s="68"/>
      <c r="M33" s="68"/>
      <c r="N33" s="68"/>
      <c r="O33" s="68"/>
      <c r="P33" s="68"/>
      <c r="Q33" s="68"/>
      <c r="R33" s="68"/>
      <c r="S33" s="68"/>
      <c r="T33" s="68"/>
      <c r="U33" s="68"/>
      <c r="V33" s="68"/>
      <c r="W33" s="68"/>
      <c r="X33" s="68"/>
      <c r="Y33" s="68"/>
      <c r="Z33" s="68"/>
      <c r="AA33" s="68"/>
      <c r="AB33" s="68"/>
      <c r="AC33" s="68"/>
    </row>
    <row r="34" spans="1:29" x14ac:dyDescent="0.25">
      <c r="A34" s="497" t="s">
        <v>365</v>
      </c>
      <c r="B34" s="497"/>
      <c r="C34" s="497"/>
      <c r="D34" s="497"/>
      <c r="E34" s="497"/>
      <c r="F34" s="497"/>
      <c r="G34" s="497"/>
      <c r="H34" s="497"/>
      <c r="I34" s="497"/>
    </row>
    <row r="35" spans="1:29" x14ac:dyDescent="0.25">
      <c r="A35" s="497"/>
      <c r="B35" s="497"/>
      <c r="C35" s="497"/>
      <c r="D35" s="497"/>
      <c r="E35" s="497"/>
      <c r="F35" s="497"/>
      <c r="G35" s="497"/>
      <c r="H35" s="497"/>
      <c r="I35" s="497"/>
    </row>
    <row r="36" spans="1:29" x14ac:dyDescent="0.25">
      <c r="A36" s="497"/>
      <c r="B36" s="497"/>
      <c r="C36" s="497"/>
      <c r="D36" s="497"/>
      <c r="E36" s="497"/>
      <c r="F36" s="497"/>
      <c r="G36" s="497"/>
      <c r="H36" s="497"/>
      <c r="I36" s="497"/>
    </row>
    <row r="37" spans="1:29" x14ac:dyDescent="0.25">
      <c r="A37" s="497"/>
      <c r="B37" s="497"/>
      <c r="C37" s="497"/>
      <c r="D37" s="497"/>
      <c r="E37" s="497"/>
      <c r="F37" s="497"/>
      <c r="G37" s="497"/>
      <c r="H37" s="497"/>
      <c r="I37" s="497"/>
    </row>
    <row r="38" spans="1:29" x14ac:dyDescent="0.25">
      <c r="A38" s="497"/>
      <c r="B38" s="497"/>
      <c r="C38" s="497"/>
      <c r="D38" s="497"/>
      <c r="E38" s="497"/>
      <c r="F38" s="497"/>
      <c r="G38" s="497"/>
      <c r="H38" s="497"/>
      <c r="I38" s="497"/>
    </row>
    <row r="39" spans="1:29" x14ac:dyDescent="0.25">
      <c r="A39" s="147"/>
      <c r="B39" s="147"/>
      <c r="C39" s="147"/>
      <c r="D39" s="147"/>
      <c r="E39" s="147"/>
      <c r="F39" s="147"/>
      <c r="G39" s="147"/>
      <c r="H39" s="147"/>
      <c r="I39" s="147"/>
    </row>
  </sheetData>
  <mergeCells count="18">
    <mergeCell ref="A38:I38"/>
    <mergeCell ref="B8:K8"/>
    <mergeCell ref="C10:D10"/>
    <mergeCell ref="E10:J10"/>
    <mergeCell ref="B20:K20"/>
    <mergeCell ref="C22:D22"/>
    <mergeCell ref="E22:J22"/>
    <mergeCell ref="B27:K27"/>
    <mergeCell ref="A34:I34"/>
    <mergeCell ref="A35:I35"/>
    <mergeCell ref="A36:I36"/>
    <mergeCell ref="A37:I37"/>
    <mergeCell ref="A1:L1"/>
    <mergeCell ref="B6:H6"/>
    <mergeCell ref="B5:H5"/>
    <mergeCell ref="A2:H2"/>
    <mergeCell ref="B3:H3"/>
    <mergeCell ref="B4:H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D6D1E-ED12-42B2-88FC-76F3DC7B7CAC}">
  <dimension ref="A1:AG45"/>
  <sheetViews>
    <sheetView zoomScale="80" zoomScaleNormal="80" workbookViewId="0">
      <selection activeCell="A43" sqref="A43"/>
    </sheetView>
  </sheetViews>
  <sheetFormatPr defaultColWidth="8.85546875" defaultRowHeight="15" customHeight="1" x14ac:dyDescent="0.25"/>
  <cols>
    <col min="1" max="1" width="13.85546875" style="68" customWidth="1"/>
    <col min="2" max="2" width="54.42578125" style="68" customWidth="1"/>
    <col min="3" max="3" width="15.7109375" style="68" bestFit="1" customWidth="1"/>
    <col min="4" max="4" width="15.7109375" style="68" customWidth="1"/>
    <col min="5" max="5" width="16.7109375" style="68" bestFit="1" customWidth="1"/>
    <col min="6" max="7" width="15.7109375" style="68" bestFit="1" customWidth="1"/>
    <col min="8" max="8" width="10.85546875" style="68" bestFit="1" customWidth="1"/>
    <col min="9" max="9" width="15.7109375" style="68" bestFit="1" customWidth="1"/>
    <col min="10" max="10" width="14.42578125" style="68" bestFit="1" customWidth="1"/>
    <col min="11" max="11" width="18.85546875" style="68" bestFit="1" customWidth="1"/>
    <col min="12" max="12" width="105" style="68" customWidth="1"/>
    <col min="13" max="16384" width="8.85546875" style="68"/>
  </cols>
  <sheetData>
    <row r="1" spans="1:12" x14ac:dyDescent="0.25">
      <c r="A1" s="17" t="s">
        <v>0</v>
      </c>
      <c r="B1" s="16"/>
      <c r="C1" s="16"/>
      <c r="D1" s="16"/>
      <c r="E1" s="16"/>
      <c r="F1" s="16"/>
      <c r="G1" s="16"/>
      <c r="H1" s="145"/>
    </row>
    <row r="2" spans="1:12" x14ac:dyDescent="0.25">
      <c r="A2" s="4" t="s">
        <v>1</v>
      </c>
      <c r="B2" s="494" t="s">
        <v>184</v>
      </c>
      <c r="C2" s="495"/>
      <c r="D2" s="495"/>
      <c r="E2" s="495"/>
      <c r="F2" s="495"/>
      <c r="G2" s="495"/>
      <c r="H2" s="538"/>
    </row>
    <row r="3" spans="1:12" x14ac:dyDescent="0.25">
      <c r="A3" s="4" t="s">
        <v>3</v>
      </c>
      <c r="B3" s="539" t="s">
        <v>4</v>
      </c>
      <c r="C3" s="539"/>
      <c r="D3" s="539"/>
      <c r="E3" s="539"/>
      <c r="F3" s="539"/>
      <c r="G3" s="539"/>
      <c r="H3" s="540"/>
    </row>
    <row r="4" spans="1:12" x14ac:dyDescent="0.25">
      <c r="A4" s="4" t="s">
        <v>6</v>
      </c>
      <c r="B4" s="494" t="s">
        <v>318</v>
      </c>
      <c r="C4" s="495"/>
      <c r="D4" s="495"/>
      <c r="E4" s="495"/>
      <c r="F4" s="495"/>
      <c r="G4" s="495"/>
      <c r="H4" s="538"/>
    </row>
    <row r="5" spans="1:12" ht="15.75" thickBot="1" x14ac:dyDescent="0.3">
      <c r="A5" s="146" t="s">
        <v>28</v>
      </c>
      <c r="B5" s="530" t="s">
        <v>320</v>
      </c>
      <c r="C5" s="531"/>
      <c r="D5" s="531"/>
      <c r="E5" s="531"/>
      <c r="F5" s="531"/>
      <c r="G5" s="531"/>
      <c r="H5" s="532"/>
    </row>
    <row r="6" spans="1:12" ht="15" customHeight="1" thickBot="1" x14ac:dyDescent="0.3">
      <c r="A6" s="67"/>
    </row>
    <row r="7" spans="1:12" ht="15.75" thickBot="1" x14ac:dyDescent="0.3">
      <c r="A7" s="67"/>
      <c r="B7" s="533" t="s">
        <v>223</v>
      </c>
      <c r="C7" s="534"/>
      <c r="D7" s="534"/>
      <c r="E7" s="534"/>
      <c r="F7" s="534"/>
      <c r="G7" s="534"/>
      <c r="H7" s="534"/>
      <c r="I7" s="534"/>
      <c r="J7" s="534"/>
      <c r="K7" s="535"/>
    </row>
    <row r="8" spans="1:12" ht="15.75" thickBot="1" x14ac:dyDescent="0.3">
      <c r="A8" s="67"/>
      <c r="B8" s="132"/>
      <c r="C8" s="103">
        <v>2024</v>
      </c>
      <c r="D8" s="103">
        <v>2025</v>
      </c>
      <c r="E8" s="80">
        <v>2026</v>
      </c>
      <c r="F8" s="80">
        <v>2027</v>
      </c>
      <c r="G8" s="80">
        <v>2028</v>
      </c>
      <c r="H8" s="80">
        <v>2029</v>
      </c>
      <c r="I8" s="80">
        <v>2030</v>
      </c>
      <c r="J8" s="80">
        <v>2031</v>
      </c>
      <c r="K8" s="133"/>
      <c r="L8"/>
    </row>
    <row r="9" spans="1:12" ht="15.75" thickBot="1" x14ac:dyDescent="0.3">
      <c r="A9" s="93" t="s">
        <v>11</v>
      </c>
      <c r="B9" s="261" t="s">
        <v>12</v>
      </c>
      <c r="C9" s="546" t="s">
        <v>42</v>
      </c>
      <c r="D9" s="548"/>
      <c r="E9" s="546" t="s">
        <v>43</v>
      </c>
      <c r="F9" s="547"/>
      <c r="G9" s="547"/>
      <c r="H9" s="547"/>
      <c r="I9" s="547"/>
      <c r="J9" s="548"/>
      <c r="K9" s="246" t="s">
        <v>10</v>
      </c>
      <c r="L9" s="128" t="s">
        <v>14</v>
      </c>
    </row>
    <row r="10" spans="1:12" ht="27" x14ac:dyDescent="0.25">
      <c r="A10" s="262">
        <v>1</v>
      </c>
      <c r="B10" s="263" t="s">
        <v>44</v>
      </c>
      <c r="C10" s="393">
        <v>0</v>
      </c>
      <c r="D10" s="393">
        <v>0</v>
      </c>
      <c r="E10" s="264">
        <v>0</v>
      </c>
      <c r="F10" s="264">
        <v>0</v>
      </c>
      <c r="G10" s="265">
        <v>1.1760416666666667</v>
      </c>
      <c r="H10" s="264">
        <v>0</v>
      </c>
      <c r="I10" s="265">
        <v>2.1833333333333331</v>
      </c>
      <c r="J10" s="264">
        <v>0</v>
      </c>
      <c r="K10" s="341">
        <v>3.359375</v>
      </c>
      <c r="L10" s="266" t="s">
        <v>45</v>
      </c>
    </row>
    <row r="11" spans="1:12" ht="27" x14ac:dyDescent="0.25">
      <c r="A11" s="205">
        <v>2</v>
      </c>
      <c r="B11" s="215" t="s">
        <v>48</v>
      </c>
      <c r="C11" s="264">
        <v>0</v>
      </c>
      <c r="D11" s="264">
        <v>0</v>
      </c>
      <c r="E11" s="264">
        <v>0</v>
      </c>
      <c r="F11" s="264">
        <v>0</v>
      </c>
      <c r="G11" s="209">
        <v>0.375</v>
      </c>
      <c r="H11" s="264">
        <v>0</v>
      </c>
      <c r="I11" s="209">
        <v>0.49583333333333335</v>
      </c>
      <c r="J11" s="264">
        <v>0</v>
      </c>
      <c r="K11" s="326">
        <v>0.87083333333333335</v>
      </c>
      <c r="L11" s="266" t="s">
        <v>49</v>
      </c>
    </row>
    <row r="12" spans="1:12" ht="41.25" customHeight="1" x14ac:dyDescent="0.25">
      <c r="A12" s="205">
        <v>3</v>
      </c>
      <c r="B12" s="215" t="s">
        <v>57</v>
      </c>
      <c r="C12" s="264">
        <v>0</v>
      </c>
      <c r="D12" s="264">
        <v>0</v>
      </c>
      <c r="E12" s="264">
        <v>0</v>
      </c>
      <c r="F12" s="264">
        <v>0</v>
      </c>
      <c r="G12" s="209">
        <v>0.625</v>
      </c>
      <c r="H12" s="264">
        <v>0</v>
      </c>
      <c r="I12" s="209">
        <v>0.89583333333333337</v>
      </c>
      <c r="J12" s="264">
        <v>0</v>
      </c>
      <c r="K12" s="326">
        <v>1.5208333333333335</v>
      </c>
      <c r="L12" s="182" t="s">
        <v>301</v>
      </c>
    </row>
    <row r="13" spans="1:12" x14ac:dyDescent="0.25">
      <c r="A13" s="205">
        <v>4</v>
      </c>
      <c r="B13" s="218" t="s">
        <v>59</v>
      </c>
      <c r="C13" s="264">
        <v>0</v>
      </c>
      <c r="D13" s="264">
        <v>0</v>
      </c>
      <c r="E13" s="264">
        <v>0</v>
      </c>
      <c r="F13" s="264">
        <v>0</v>
      </c>
      <c r="G13" s="209">
        <v>0</v>
      </c>
      <c r="H13" s="264">
        <v>0</v>
      </c>
      <c r="I13" s="209">
        <v>1.7875000000000001</v>
      </c>
      <c r="J13" s="264">
        <v>0</v>
      </c>
      <c r="K13" s="326">
        <v>1.7875000000000001</v>
      </c>
      <c r="L13" s="266" t="s">
        <v>305</v>
      </c>
    </row>
    <row r="14" spans="1:12" ht="27" customHeight="1" x14ac:dyDescent="0.25">
      <c r="A14" s="205">
        <v>5</v>
      </c>
      <c r="B14" s="215" t="s">
        <v>62</v>
      </c>
      <c r="C14" s="264">
        <v>0</v>
      </c>
      <c r="D14" s="264">
        <v>0</v>
      </c>
      <c r="E14" s="264">
        <v>0</v>
      </c>
      <c r="F14" s="264">
        <v>0</v>
      </c>
      <c r="G14" s="209">
        <v>0.54166666666666663</v>
      </c>
      <c r="H14" s="264">
        <v>0</v>
      </c>
      <c r="I14" s="209">
        <v>0</v>
      </c>
      <c r="J14" s="264">
        <v>0</v>
      </c>
      <c r="K14" s="326">
        <v>0.54166666666666663</v>
      </c>
      <c r="L14" s="266" t="s">
        <v>63</v>
      </c>
    </row>
    <row r="15" spans="1:12" ht="27" x14ac:dyDescent="0.25">
      <c r="A15" s="205">
        <v>6</v>
      </c>
      <c r="B15" s="215" t="s">
        <v>224</v>
      </c>
      <c r="C15" s="264">
        <v>0</v>
      </c>
      <c r="D15" s="264">
        <v>0</v>
      </c>
      <c r="E15" s="264">
        <v>0</v>
      </c>
      <c r="F15" s="264">
        <v>0</v>
      </c>
      <c r="G15" s="209">
        <v>0.5541666666666667</v>
      </c>
      <c r="H15" s="264">
        <v>0</v>
      </c>
      <c r="I15" s="209">
        <v>2.0750000000000002</v>
      </c>
      <c r="J15" s="264">
        <v>0</v>
      </c>
      <c r="K15" s="326">
        <v>2.6291666666666669</v>
      </c>
      <c r="L15" s="266" t="s">
        <v>225</v>
      </c>
    </row>
    <row r="16" spans="1:12" ht="27" x14ac:dyDescent="0.25">
      <c r="A16" s="205">
        <v>7</v>
      </c>
      <c r="B16" s="216" t="s">
        <v>226</v>
      </c>
      <c r="C16" s="264">
        <v>0</v>
      </c>
      <c r="D16" s="264">
        <v>0</v>
      </c>
      <c r="E16" s="264">
        <v>0</v>
      </c>
      <c r="F16" s="264">
        <v>0</v>
      </c>
      <c r="G16" s="209">
        <v>0.6</v>
      </c>
      <c r="H16" s="264">
        <v>0</v>
      </c>
      <c r="I16" s="209">
        <v>0.72916666666666663</v>
      </c>
      <c r="J16" s="264">
        <v>0</v>
      </c>
      <c r="K16" s="326">
        <v>1.3291666666666666</v>
      </c>
      <c r="L16" s="266" t="s">
        <v>227</v>
      </c>
    </row>
    <row r="17" spans="1:12" ht="40.5" x14ac:dyDescent="0.25">
      <c r="A17" s="205">
        <v>8</v>
      </c>
      <c r="B17" s="217" t="s">
        <v>68</v>
      </c>
      <c r="C17" s="264">
        <v>0</v>
      </c>
      <c r="D17" s="264">
        <v>0</v>
      </c>
      <c r="E17" s="264">
        <v>0</v>
      </c>
      <c r="F17" s="264">
        <v>0</v>
      </c>
      <c r="G17" s="209">
        <v>0.12916666666666668</v>
      </c>
      <c r="H17" s="264">
        <v>0</v>
      </c>
      <c r="I17" s="209">
        <v>0</v>
      </c>
      <c r="J17" s="264">
        <v>0</v>
      </c>
      <c r="K17" s="326">
        <v>0.12916666666666668</v>
      </c>
      <c r="L17" s="266" t="s">
        <v>69</v>
      </c>
    </row>
    <row r="18" spans="1:12" ht="46.5" customHeight="1" thickBot="1" x14ac:dyDescent="0.3">
      <c r="A18" s="210">
        <v>9</v>
      </c>
      <c r="B18" s="215" t="s">
        <v>74</v>
      </c>
      <c r="C18" s="380">
        <v>0</v>
      </c>
      <c r="D18" s="380">
        <v>0</v>
      </c>
      <c r="E18" s="380">
        <v>0</v>
      </c>
      <c r="F18" s="380">
        <v>0</v>
      </c>
      <c r="G18" s="347">
        <v>0.1</v>
      </c>
      <c r="H18" s="380">
        <v>0</v>
      </c>
      <c r="I18" s="347">
        <v>0.1</v>
      </c>
      <c r="J18" s="380">
        <v>0</v>
      </c>
      <c r="K18" s="349">
        <v>0.2</v>
      </c>
      <c r="L18" s="267" t="s">
        <v>302</v>
      </c>
    </row>
    <row r="19" spans="1:12" x14ac:dyDescent="0.25">
      <c r="A19" s="67"/>
      <c r="B19" s="88" t="s">
        <v>228</v>
      </c>
      <c r="C19" s="382">
        <v>0</v>
      </c>
      <c r="D19" s="382">
        <v>0</v>
      </c>
      <c r="E19" s="382">
        <v>0</v>
      </c>
      <c r="F19" s="382">
        <v>0</v>
      </c>
      <c r="G19" s="89">
        <f>G10+G11+G12+G13+G14+G15+G16+G17+G18</f>
        <v>4.1010416666666663</v>
      </c>
      <c r="H19" s="382">
        <v>0</v>
      </c>
      <c r="I19" s="89">
        <f>I10+I11+I12+I13+I14+I15+I16+I17+I18</f>
        <v>8.2666666666666657</v>
      </c>
      <c r="J19" s="382">
        <v>0</v>
      </c>
      <c r="K19" s="136">
        <f>K10+K11+K12+K13+K14+K15+K16+K17+K18</f>
        <v>12.367708333333333</v>
      </c>
      <c r="L19" s="179"/>
    </row>
    <row r="20" spans="1:12" ht="30.75" thickBot="1" x14ac:dyDescent="0.3">
      <c r="A20" s="67"/>
      <c r="B20" s="268" t="s">
        <v>229</v>
      </c>
      <c r="C20" s="381">
        <v>0</v>
      </c>
      <c r="D20" s="381">
        <v>0</v>
      </c>
      <c r="E20" s="381">
        <v>0</v>
      </c>
      <c r="F20" s="381">
        <v>0</v>
      </c>
      <c r="G20" s="269">
        <v>608077</v>
      </c>
      <c r="H20" s="381">
        <v>0</v>
      </c>
      <c r="I20" s="269">
        <v>1564343.6370314371</v>
      </c>
      <c r="J20" s="381">
        <v>0</v>
      </c>
      <c r="K20" s="270">
        <f>SUM(C20:J20)</f>
        <v>2172420.6370314369</v>
      </c>
      <c r="L20" s="179"/>
    </row>
    <row r="21" spans="1:12" ht="12.75" customHeight="1" x14ac:dyDescent="0.25">
      <c r="A21" s="67"/>
      <c r="B21" s="70"/>
      <c r="C21" s="76"/>
      <c r="D21" s="76"/>
      <c r="E21" s="76"/>
      <c r="F21" s="76"/>
      <c r="G21" s="76"/>
      <c r="H21" s="76"/>
      <c r="I21" s="76"/>
      <c r="J21" s="76"/>
      <c r="K21" s="76"/>
      <c r="L21" s="152"/>
    </row>
    <row r="22" spans="1:12" ht="12.75" customHeight="1" thickBot="1" x14ac:dyDescent="0.3">
      <c r="A22" s="67"/>
      <c r="B22" s="70"/>
      <c r="C22" s="76"/>
      <c r="D22" s="76"/>
      <c r="E22" s="76"/>
      <c r="F22" s="76"/>
      <c r="G22" s="76"/>
      <c r="H22" s="76"/>
      <c r="I22" s="76"/>
      <c r="J22" s="76"/>
      <c r="K22" s="76"/>
      <c r="L22" s="152"/>
    </row>
    <row r="23" spans="1:12" ht="18" customHeight="1" thickBot="1" x14ac:dyDescent="0.3">
      <c r="A23" s="67"/>
      <c r="B23" s="533" t="s">
        <v>230</v>
      </c>
      <c r="C23" s="534"/>
      <c r="D23" s="534"/>
      <c r="E23" s="534"/>
      <c r="F23" s="534"/>
      <c r="G23" s="534"/>
      <c r="H23" s="534"/>
      <c r="I23" s="534"/>
      <c r="J23" s="534"/>
      <c r="K23" s="535"/>
    </row>
    <row r="24" spans="1:12" ht="12.75" customHeight="1" thickBot="1" x14ac:dyDescent="0.3">
      <c r="A24" s="67"/>
      <c r="B24" s="185"/>
      <c r="C24" s="138">
        <v>2024</v>
      </c>
      <c r="D24" s="138">
        <v>2025</v>
      </c>
      <c r="E24" s="138">
        <v>2026</v>
      </c>
      <c r="F24" s="138">
        <v>2027</v>
      </c>
      <c r="G24" s="138">
        <v>2028</v>
      </c>
      <c r="H24" s="138">
        <v>2029</v>
      </c>
      <c r="I24" s="138">
        <v>2030</v>
      </c>
      <c r="J24" s="138">
        <v>2031</v>
      </c>
      <c r="K24" s="139"/>
    </row>
    <row r="25" spans="1:12" ht="15.75" thickBot="1" x14ac:dyDescent="0.3">
      <c r="A25" s="93" t="s">
        <v>11</v>
      </c>
      <c r="B25" s="184" t="s">
        <v>12</v>
      </c>
      <c r="C25" s="546" t="s">
        <v>42</v>
      </c>
      <c r="D25" s="548"/>
      <c r="E25" s="546" t="s">
        <v>43</v>
      </c>
      <c r="F25" s="547"/>
      <c r="G25" s="547"/>
      <c r="H25" s="547"/>
      <c r="I25" s="547"/>
      <c r="J25" s="548"/>
      <c r="K25" s="125" t="s">
        <v>10</v>
      </c>
      <c r="L25" s="180" t="s">
        <v>14</v>
      </c>
    </row>
    <row r="26" spans="1:12" ht="27.75" thickBot="1" x14ac:dyDescent="0.3">
      <c r="A26" s="271">
        <v>1</v>
      </c>
      <c r="B26" s="394" t="s">
        <v>48</v>
      </c>
      <c r="C26" s="395">
        <v>0</v>
      </c>
      <c r="D26" s="395">
        <v>0</v>
      </c>
      <c r="E26" s="395">
        <v>0</v>
      </c>
      <c r="F26" s="395">
        <v>0</v>
      </c>
      <c r="G26" s="395">
        <v>0.22</v>
      </c>
      <c r="H26" s="395">
        <v>0.5</v>
      </c>
      <c r="I26" s="395">
        <v>0.5</v>
      </c>
      <c r="J26" s="395">
        <v>0.64</v>
      </c>
      <c r="K26" s="396">
        <v>1.8599999999999999</v>
      </c>
      <c r="L26" s="267" t="s">
        <v>188</v>
      </c>
    </row>
    <row r="27" spans="1:12" ht="41.25" thickBot="1" x14ac:dyDescent="0.3">
      <c r="A27" s="271">
        <v>2</v>
      </c>
      <c r="B27" s="273" t="s">
        <v>57</v>
      </c>
      <c r="C27" s="272">
        <v>0</v>
      </c>
      <c r="D27" s="272">
        <v>0</v>
      </c>
      <c r="E27" s="272">
        <v>0</v>
      </c>
      <c r="F27" s="272">
        <v>0</v>
      </c>
      <c r="G27" s="272">
        <v>0.25</v>
      </c>
      <c r="H27" s="272">
        <v>0.25</v>
      </c>
      <c r="I27" s="272">
        <v>0.25</v>
      </c>
      <c r="J27" s="272">
        <v>0.25</v>
      </c>
      <c r="K27" s="342">
        <v>1</v>
      </c>
      <c r="L27" s="267" t="s">
        <v>58</v>
      </c>
    </row>
    <row r="28" spans="1:12" ht="27.75" thickBot="1" x14ac:dyDescent="0.3">
      <c r="A28" s="271">
        <v>3</v>
      </c>
      <c r="B28" s="273" t="s">
        <v>226</v>
      </c>
      <c r="C28" s="272">
        <v>0</v>
      </c>
      <c r="D28" s="272">
        <v>0</v>
      </c>
      <c r="E28" s="272">
        <v>0</v>
      </c>
      <c r="F28" s="272">
        <v>0</v>
      </c>
      <c r="G28" s="272">
        <v>0.25</v>
      </c>
      <c r="H28" s="272">
        <v>0</v>
      </c>
      <c r="I28" s="272">
        <v>0</v>
      </c>
      <c r="J28" s="272">
        <v>0</v>
      </c>
      <c r="K28" s="342">
        <v>0.25</v>
      </c>
      <c r="L28" s="267" t="s">
        <v>227</v>
      </c>
    </row>
    <row r="29" spans="1:12" ht="41.25" thickBot="1" x14ac:dyDescent="0.3">
      <c r="A29" s="271">
        <v>4</v>
      </c>
      <c r="B29" s="273" t="s">
        <v>74</v>
      </c>
      <c r="C29" s="272">
        <v>0</v>
      </c>
      <c r="D29" s="272">
        <v>0</v>
      </c>
      <c r="E29" s="272">
        <v>0</v>
      </c>
      <c r="F29" s="272">
        <v>0</v>
      </c>
      <c r="G29" s="272">
        <v>0.1</v>
      </c>
      <c r="H29" s="272">
        <v>0.1</v>
      </c>
      <c r="I29" s="272">
        <v>0.1</v>
      </c>
      <c r="J29" s="272">
        <v>0.15000000000000002</v>
      </c>
      <c r="K29" s="342">
        <v>0.45</v>
      </c>
      <c r="L29" s="267" t="s">
        <v>302</v>
      </c>
    </row>
    <row r="30" spans="1:12" ht="27.75" thickBot="1" x14ac:dyDescent="0.3">
      <c r="A30" s="271">
        <v>5</v>
      </c>
      <c r="B30" s="273" t="s">
        <v>231</v>
      </c>
      <c r="C30" s="272">
        <v>0</v>
      </c>
      <c r="D30" s="272">
        <v>0</v>
      </c>
      <c r="E30" s="272">
        <v>0</v>
      </c>
      <c r="F30" s="272">
        <v>0</v>
      </c>
      <c r="G30" s="272">
        <v>0.44</v>
      </c>
      <c r="H30" s="272">
        <v>0.5</v>
      </c>
      <c r="I30" s="272">
        <v>0.5</v>
      </c>
      <c r="J30" s="272">
        <v>0.89</v>
      </c>
      <c r="K30" s="342">
        <v>2.33</v>
      </c>
      <c r="L30" s="267" t="s">
        <v>45</v>
      </c>
    </row>
    <row r="31" spans="1:12" ht="26.25" customHeight="1" thickBot="1" x14ac:dyDescent="0.3">
      <c r="A31" s="271">
        <v>6</v>
      </c>
      <c r="B31" s="273" t="s">
        <v>232</v>
      </c>
      <c r="C31" s="272">
        <v>0</v>
      </c>
      <c r="D31" s="272">
        <v>0</v>
      </c>
      <c r="E31" s="272">
        <v>0</v>
      </c>
      <c r="F31" s="272">
        <v>0</v>
      </c>
      <c r="G31" s="272">
        <v>0</v>
      </c>
      <c r="H31" s="272">
        <v>0.87</v>
      </c>
      <c r="I31" s="272">
        <v>0.87</v>
      </c>
      <c r="J31" s="272">
        <v>0.87</v>
      </c>
      <c r="K31" s="342">
        <v>2.61</v>
      </c>
      <c r="L31" s="267" t="s">
        <v>63</v>
      </c>
    </row>
    <row r="32" spans="1:12" ht="27.75" thickBot="1" x14ac:dyDescent="0.3">
      <c r="A32" s="271">
        <v>7</v>
      </c>
      <c r="B32" s="274" t="s">
        <v>224</v>
      </c>
      <c r="C32" s="275">
        <v>0</v>
      </c>
      <c r="D32" s="275">
        <v>0</v>
      </c>
      <c r="E32" s="275">
        <v>0</v>
      </c>
      <c r="F32" s="275">
        <v>0</v>
      </c>
      <c r="G32" s="275">
        <v>0</v>
      </c>
      <c r="H32" s="275">
        <v>0</v>
      </c>
      <c r="I32" s="275">
        <v>0</v>
      </c>
      <c r="J32" s="275">
        <v>0.42</v>
      </c>
      <c r="K32" s="343">
        <v>0.42</v>
      </c>
      <c r="L32" s="267" t="s">
        <v>225</v>
      </c>
    </row>
    <row r="33" spans="1:33" x14ac:dyDescent="0.25">
      <c r="A33" s="67"/>
      <c r="B33" s="88" t="s">
        <v>228</v>
      </c>
      <c r="C33" s="378">
        <v>0</v>
      </c>
      <c r="D33" s="378">
        <v>0</v>
      </c>
      <c r="E33" s="378">
        <v>0</v>
      </c>
      <c r="F33" s="378">
        <v>0</v>
      </c>
      <c r="G33" s="276">
        <f>G32+G31+G30+G29+G28+G27+G26</f>
        <v>1.26</v>
      </c>
      <c r="H33" s="276">
        <f>H32+H31+H30+H29+H28+H27+H26</f>
        <v>2.2200000000000002</v>
      </c>
      <c r="I33" s="276">
        <f>I32+I31+I30+I29+I28+I27+I26</f>
        <v>2.2200000000000002</v>
      </c>
      <c r="J33" s="276">
        <f>J32+J31+J30+J29+J28+J27+J26</f>
        <v>3.22</v>
      </c>
      <c r="K33" s="136">
        <f>K32+K31+K30+K29+K28+K27+K26</f>
        <v>8.92</v>
      </c>
      <c r="L33" s="179"/>
      <c r="N33" s="277"/>
    </row>
    <row r="34" spans="1:33" ht="30.75" thickBot="1" x14ac:dyDescent="0.3">
      <c r="A34" s="67"/>
      <c r="B34" s="268" t="s">
        <v>233</v>
      </c>
      <c r="C34" s="379">
        <v>0</v>
      </c>
      <c r="D34" s="379">
        <v>0</v>
      </c>
      <c r="E34" s="379">
        <v>0</v>
      </c>
      <c r="F34" s="379">
        <v>0</v>
      </c>
      <c r="G34" s="87">
        <v>243170.28843244724</v>
      </c>
      <c r="H34" s="87">
        <v>319371.48422429082</v>
      </c>
      <c r="I34" s="87">
        <v>351914.71299817477</v>
      </c>
      <c r="J34" s="87">
        <v>479208</v>
      </c>
      <c r="K34" s="108">
        <f>SUM(C34:J34)</f>
        <v>1393664.4856549129</v>
      </c>
      <c r="L34" s="179"/>
    </row>
    <row r="35" spans="1:33" ht="15.75" thickBot="1" x14ac:dyDescent="0.3"/>
    <row r="36" spans="1:33" ht="15.75" thickBot="1" x14ac:dyDescent="0.3">
      <c r="A36" s="150"/>
      <c r="B36" s="533" t="s">
        <v>221</v>
      </c>
      <c r="C36" s="534"/>
      <c r="D36" s="534"/>
      <c r="E36" s="534"/>
      <c r="F36" s="534"/>
      <c r="G36" s="534"/>
      <c r="H36" s="534"/>
      <c r="I36" s="534"/>
      <c r="J36" s="534"/>
      <c r="K36" s="535"/>
      <c r="L36" s="193"/>
    </row>
    <row r="37" spans="1:33" ht="15.75" thickBot="1" x14ac:dyDescent="0.3">
      <c r="A37" s="67"/>
      <c r="B37" s="132"/>
      <c r="C37" s="80">
        <v>2024</v>
      </c>
      <c r="D37" s="80">
        <v>2025</v>
      </c>
      <c r="E37" s="80">
        <v>2026</v>
      </c>
      <c r="F37" s="80">
        <v>2027</v>
      </c>
      <c r="G37" s="80">
        <v>2028</v>
      </c>
      <c r="H37" s="80">
        <v>2029</v>
      </c>
      <c r="I37" s="80">
        <v>2030</v>
      </c>
      <c r="J37" s="80">
        <v>2031</v>
      </c>
      <c r="K37" s="133"/>
      <c r="L37" s="278"/>
    </row>
    <row r="38" spans="1:33" ht="15.75" thickBot="1" x14ac:dyDescent="0.3">
      <c r="A38" s="67"/>
      <c r="B38" s="383" t="s">
        <v>12</v>
      </c>
      <c r="C38" s="575" t="s">
        <v>42</v>
      </c>
      <c r="D38" s="576"/>
      <c r="E38" s="575" t="s">
        <v>43</v>
      </c>
      <c r="F38" s="577"/>
      <c r="G38" s="577"/>
      <c r="H38" s="577"/>
      <c r="I38" s="577"/>
      <c r="J38" s="576"/>
      <c r="K38" s="245" t="s">
        <v>10</v>
      </c>
      <c r="L38" s="128" t="s">
        <v>14</v>
      </c>
    </row>
    <row r="39" spans="1:33" x14ac:dyDescent="0.25">
      <c r="A39" s="67"/>
      <c r="B39" s="384" t="s">
        <v>234</v>
      </c>
      <c r="C39" s="385">
        <v>0</v>
      </c>
      <c r="D39" s="385">
        <v>0</v>
      </c>
      <c r="E39" s="385">
        <v>0</v>
      </c>
      <c r="F39" s="385">
        <v>0</v>
      </c>
      <c r="G39" s="386">
        <f t="shared" ref="G39:K40" si="0">G33+G19</f>
        <v>5.361041666666666</v>
      </c>
      <c r="H39" s="386">
        <f t="shared" si="0"/>
        <v>2.2200000000000002</v>
      </c>
      <c r="I39" s="386">
        <f t="shared" si="0"/>
        <v>10.486666666666666</v>
      </c>
      <c r="J39" s="386">
        <f t="shared" si="0"/>
        <v>3.22</v>
      </c>
      <c r="K39" s="387">
        <f t="shared" si="0"/>
        <v>21.287708333333335</v>
      </c>
      <c r="L39" s="279"/>
    </row>
    <row r="40" spans="1:33" ht="15.75" thickBot="1" x14ac:dyDescent="0.3">
      <c r="A40" s="67"/>
      <c r="B40" s="268" t="s">
        <v>36</v>
      </c>
      <c r="C40" s="379">
        <v>0</v>
      </c>
      <c r="D40" s="379">
        <v>0</v>
      </c>
      <c r="E40" s="379">
        <v>0</v>
      </c>
      <c r="F40" s="379">
        <v>0</v>
      </c>
      <c r="G40" s="87">
        <f t="shared" si="0"/>
        <v>851247.28843244724</v>
      </c>
      <c r="H40" s="87">
        <f t="shared" si="0"/>
        <v>319371.48422429082</v>
      </c>
      <c r="I40" s="87">
        <f t="shared" si="0"/>
        <v>1916258.350029612</v>
      </c>
      <c r="J40" s="87">
        <f t="shared" si="0"/>
        <v>479208</v>
      </c>
      <c r="K40" s="108">
        <f t="shared" si="0"/>
        <v>3566085.1226863498</v>
      </c>
      <c r="L40" s="280"/>
    </row>
    <row r="44" spans="1:33" s="207" customFormat="1" ht="13.5" customHeight="1" x14ac:dyDescent="0.25">
      <c r="A44" s="407" t="s">
        <v>21</v>
      </c>
      <c r="B44" s="406"/>
      <c r="C44" s="406"/>
      <c r="D44" s="406"/>
      <c r="E44" s="406"/>
      <c r="F44" s="406"/>
      <c r="G44" s="406"/>
      <c r="H44" s="406"/>
      <c r="I44" s="406"/>
      <c r="J44" s="68"/>
      <c r="K44" s="68"/>
      <c r="L44" s="68"/>
      <c r="M44" s="68"/>
      <c r="N44" s="68"/>
      <c r="O44" s="68"/>
      <c r="P44" s="68"/>
      <c r="Q44" s="68"/>
      <c r="R44" s="68"/>
      <c r="S44" s="68"/>
      <c r="T44" s="68"/>
      <c r="U44" s="68"/>
      <c r="V44" s="68"/>
      <c r="W44" s="208"/>
      <c r="X44" s="208"/>
      <c r="Y44" s="208"/>
      <c r="Z44" s="208"/>
      <c r="AA44" s="208"/>
      <c r="AB44" s="208"/>
      <c r="AC44" s="208"/>
      <c r="AD44" s="208"/>
      <c r="AE44" s="208"/>
      <c r="AF44" s="208"/>
      <c r="AG44" s="208"/>
    </row>
    <row r="45" spans="1:33" x14ac:dyDescent="0.25">
      <c r="A45" s="497" t="s">
        <v>358</v>
      </c>
      <c r="B45" s="497"/>
      <c r="C45" s="497"/>
      <c r="D45" s="497"/>
      <c r="E45" s="497"/>
      <c r="F45" s="497"/>
      <c r="G45" s="497"/>
      <c r="H45" s="497"/>
      <c r="I45" s="497"/>
    </row>
  </sheetData>
  <mergeCells count="14">
    <mergeCell ref="B36:K36"/>
    <mergeCell ref="C38:D38"/>
    <mergeCell ref="E38:J38"/>
    <mergeCell ref="A45:I45"/>
    <mergeCell ref="C9:D9"/>
    <mergeCell ref="E9:J9"/>
    <mergeCell ref="B23:K23"/>
    <mergeCell ref="C25:D25"/>
    <mergeCell ref="E25:J25"/>
    <mergeCell ref="B2:H2"/>
    <mergeCell ref="B3:H3"/>
    <mergeCell ref="B4:H4"/>
    <mergeCell ref="B5:H5"/>
    <mergeCell ref="B7:K7"/>
  </mergeCells>
  <pageMargins left="0.7" right="0.2"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D7DD-2609-47D6-9A33-C0C9AB0C1C02}">
  <dimension ref="A1:R53"/>
  <sheetViews>
    <sheetView topLeftCell="C1" zoomScaleNormal="100" workbookViewId="0">
      <selection activeCell="L23" sqref="L23"/>
    </sheetView>
  </sheetViews>
  <sheetFormatPr defaultColWidth="8.85546875" defaultRowHeight="15" customHeight="1" x14ac:dyDescent="0.25"/>
  <cols>
    <col min="1" max="1" width="13.7109375" style="68" customWidth="1"/>
    <col min="2" max="2" width="52.28515625" style="68" customWidth="1"/>
    <col min="3" max="3" width="17" style="68" bestFit="1" customWidth="1"/>
    <col min="4" max="4" width="15.140625" style="68" bestFit="1" customWidth="1"/>
    <col min="5" max="5" width="17.42578125" style="68" bestFit="1" customWidth="1"/>
    <col min="6" max="6" width="17" style="68" bestFit="1" customWidth="1"/>
    <col min="7" max="7" width="14.140625" style="68" bestFit="1" customWidth="1"/>
    <col min="8" max="8" width="13.42578125" style="68" bestFit="1" customWidth="1"/>
    <col min="9" max="9" width="13.7109375" style="68" bestFit="1" customWidth="1"/>
    <col min="10" max="10" width="13.42578125" style="68" bestFit="1" customWidth="1"/>
    <col min="11" max="11" width="16.42578125" style="68" bestFit="1" customWidth="1"/>
    <col min="12" max="12" width="76.5703125" style="68" customWidth="1"/>
    <col min="13" max="13" width="18.42578125" style="68" customWidth="1"/>
    <col min="14" max="16384" width="8.85546875" style="68"/>
  </cols>
  <sheetData>
    <row r="1" spans="1:12" x14ac:dyDescent="0.25">
      <c r="A1" s="492" t="s">
        <v>0</v>
      </c>
      <c r="B1" s="492"/>
      <c r="C1" s="492"/>
      <c r="D1" s="492"/>
      <c r="E1" s="492"/>
      <c r="F1" s="492"/>
      <c r="G1" s="492"/>
      <c r="H1" s="549"/>
      <c r="I1" s="71"/>
      <c r="J1" s="71"/>
      <c r="K1" s="71"/>
    </row>
    <row r="2" spans="1:12" x14ac:dyDescent="0.25">
      <c r="A2" s="4" t="s">
        <v>1</v>
      </c>
      <c r="B2" s="494" t="s">
        <v>184</v>
      </c>
      <c r="C2" s="495"/>
      <c r="D2" s="495"/>
      <c r="E2" s="495"/>
      <c r="F2" s="495"/>
      <c r="G2" s="495"/>
      <c r="H2" s="538"/>
      <c r="I2" s="71"/>
      <c r="J2" s="71"/>
      <c r="K2" s="71"/>
    </row>
    <row r="3" spans="1:12" x14ac:dyDescent="0.25">
      <c r="A3" s="4" t="s">
        <v>3</v>
      </c>
      <c r="B3" s="494" t="s">
        <v>4</v>
      </c>
      <c r="C3" s="494"/>
      <c r="D3" s="494"/>
      <c r="E3" s="494"/>
      <c r="F3" s="494"/>
      <c r="G3" s="494"/>
      <c r="H3" s="540"/>
      <c r="I3" s="71"/>
      <c r="J3" s="71"/>
      <c r="K3" s="71"/>
    </row>
    <row r="4" spans="1:12" x14ac:dyDescent="0.25">
      <c r="A4" s="4" t="s">
        <v>6</v>
      </c>
      <c r="B4" s="494" t="s">
        <v>318</v>
      </c>
      <c r="C4" s="495"/>
      <c r="D4" s="495"/>
      <c r="E4" s="495"/>
      <c r="F4" s="495"/>
      <c r="G4" s="495"/>
      <c r="H4" s="538"/>
      <c r="I4" s="71"/>
      <c r="J4" s="71"/>
      <c r="K4" s="71"/>
    </row>
    <row r="5" spans="1:12" ht="15.75" thickBot="1" x14ac:dyDescent="0.3">
      <c r="A5" s="146" t="s">
        <v>28</v>
      </c>
      <c r="B5" s="530" t="s">
        <v>321</v>
      </c>
      <c r="C5" s="531"/>
      <c r="D5" s="531"/>
      <c r="E5" s="531"/>
      <c r="F5" s="531"/>
      <c r="G5" s="531"/>
      <c r="H5" s="532"/>
      <c r="I5" s="71"/>
      <c r="J5" s="71"/>
      <c r="K5" s="71"/>
    </row>
    <row r="6" spans="1:12" ht="15" customHeight="1" x14ac:dyDescent="0.25">
      <c r="A6" s="67"/>
      <c r="B6" s="70"/>
      <c r="C6" s="71"/>
      <c r="D6" s="71"/>
      <c r="E6" s="71"/>
      <c r="F6" s="71"/>
      <c r="G6" s="71"/>
      <c r="H6" s="71"/>
      <c r="I6" s="71"/>
      <c r="J6" s="71"/>
      <c r="K6" s="71"/>
      <c r="L6" s="179"/>
    </row>
    <row r="7" spans="1:12" ht="15" customHeight="1" thickBot="1" x14ac:dyDescent="0.3">
      <c r="A7" s="67"/>
      <c r="B7" s="70"/>
      <c r="C7" s="71"/>
      <c r="D7" s="71"/>
      <c r="E7" s="71"/>
      <c r="F7" s="71"/>
      <c r="G7" s="71"/>
      <c r="H7" s="71"/>
      <c r="I7" s="71"/>
      <c r="J7" s="71"/>
      <c r="K7" s="71"/>
      <c r="L7" s="179"/>
    </row>
    <row r="8" spans="1:12" ht="15" customHeight="1" thickBot="1" x14ac:dyDescent="0.3">
      <c r="A8" s="117"/>
      <c r="B8" s="550" t="s">
        <v>235</v>
      </c>
      <c r="C8" s="545"/>
      <c r="D8" s="545"/>
      <c r="E8" s="545"/>
      <c r="F8" s="545"/>
      <c r="G8" s="545"/>
      <c r="H8" s="545"/>
      <c r="I8" s="545"/>
      <c r="J8" s="545"/>
      <c r="K8" s="553"/>
      <c r="L8" s="179"/>
    </row>
    <row r="9" spans="1:12" ht="15" customHeight="1" thickBot="1" x14ac:dyDescent="0.3">
      <c r="A9" s="117"/>
      <c r="B9" s="281"/>
      <c r="C9" s="164">
        <v>2024</v>
      </c>
      <c r="D9" s="164">
        <v>2025</v>
      </c>
      <c r="E9" s="164">
        <v>2026</v>
      </c>
      <c r="F9" s="164">
        <v>2027</v>
      </c>
      <c r="G9" s="164">
        <v>2028</v>
      </c>
      <c r="H9" s="164">
        <v>2029</v>
      </c>
      <c r="I9" s="164">
        <v>2030</v>
      </c>
      <c r="J9" s="164">
        <v>2031</v>
      </c>
      <c r="K9" s="77"/>
      <c r="L9" s="179"/>
    </row>
    <row r="10" spans="1:12" ht="15.75" thickBot="1" x14ac:dyDescent="0.3">
      <c r="A10" s="282" t="s">
        <v>11</v>
      </c>
      <c r="B10" s="184" t="s">
        <v>12</v>
      </c>
      <c r="C10" s="546" t="s">
        <v>213</v>
      </c>
      <c r="D10" s="548"/>
      <c r="E10" s="546" t="s">
        <v>214</v>
      </c>
      <c r="F10" s="547"/>
      <c r="G10" s="547"/>
      <c r="H10" s="547"/>
      <c r="I10" s="547"/>
      <c r="J10" s="548"/>
      <c r="K10" s="125" t="s">
        <v>10</v>
      </c>
      <c r="L10" s="128" t="s">
        <v>14</v>
      </c>
    </row>
    <row r="11" spans="1:12" ht="27" x14ac:dyDescent="0.25">
      <c r="A11" s="283">
        <v>1</v>
      </c>
      <c r="B11" s="170" t="s">
        <v>51</v>
      </c>
      <c r="C11" s="264">
        <v>0</v>
      </c>
      <c r="D11" s="264">
        <v>0</v>
      </c>
      <c r="E11" s="264">
        <v>0</v>
      </c>
      <c r="F11" s="264">
        <v>0</v>
      </c>
      <c r="G11" s="220">
        <v>0.3</v>
      </c>
      <c r="H11" s="264">
        <v>0</v>
      </c>
      <c r="I11" s="264">
        <v>0</v>
      </c>
      <c r="J11" s="264">
        <v>0</v>
      </c>
      <c r="K11" s="328">
        <v>0.3</v>
      </c>
      <c r="L11" s="284" t="s">
        <v>63</v>
      </c>
    </row>
    <row r="12" spans="1:12" ht="40.5" x14ac:dyDescent="0.25">
      <c r="A12" s="283">
        <v>2</v>
      </c>
      <c r="B12" s="85" t="s">
        <v>236</v>
      </c>
      <c r="C12" s="264">
        <v>0</v>
      </c>
      <c r="D12" s="264">
        <v>0</v>
      </c>
      <c r="E12" s="264">
        <v>0</v>
      </c>
      <c r="F12" s="264">
        <v>0</v>
      </c>
      <c r="G12" s="220">
        <v>1</v>
      </c>
      <c r="H12" s="264">
        <v>0</v>
      </c>
      <c r="I12" s="264">
        <v>0</v>
      </c>
      <c r="J12" s="264">
        <v>0</v>
      </c>
      <c r="K12" s="328">
        <v>1</v>
      </c>
      <c r="L12" s="284" t="s">
        <v>237</v>
      </c>
    </row>
    <row r="13" spans="1:12" ht="27.75" thickBot="1" x14ac:dyDescent="0.3">
      <c r="A13" s="285">
        <v>3</v>
      </c>
      <c r="B13" s="169" t="s">
        <v>86</v>
      </c>
      <c r="C13" s="380">
        <v>0</v>
      </c>
      <c r="D13" s="380">
        <v>0</v>
      </c>
      <c r="E13" s="380">
        <v>0</v>
      </c>
      <c r="F13" s="380">
        <v>0</v>
      </c>
      <c r="G13" s="380">
        <v>0</v>
      </c>
      <c r="H13" s="380">
        <v>0</v>
      </c>
      <c r="I13" s="221">
        <v>0.8</v>
      </c>
      <c r="J13" s="380">
        <v>0</v>
      </c>
      <c r="K13" s="329">
        <v>0.8</v>
      </c>
      <c r="L13" s="286" t="s">
        <v>63</v>
      </c>
    </row>
    <row r="14" spans="1:12" ht="15" customHeight="1" x14ac:dyDescent="0.25">
      <c r="A14" s="67"/>
      <c r="B14" s="88" t="s">
        <v>238</v>
      </c>
      <c r="C14" s="382">
        <v>0</v>
      </c>
      <c r="D14" s="382">
        <v>0</v>
      </c>
      <c r="E14" s="382">
        <v>0</v>
      </c>
      <c r="F14" s="382">
        <v>0</v>
      </c>
      <c r="G14" s="89">
        <f>G13+G12+G11</f>
        <v>1.3</v>
      </c>
      <c r="H14" s="382">
        <v>0</v>
      </c>
      <c r="I14" s="89">
        <f>I13+I12+I11</f>
        <v>0.8</v>
      </c>
      <c r="J14" s="382">
        <v>0</v>
      </c>
      <c r="K14" s="136">
        <f>K13+K12+K11</f>
        <v>2.1</v>
      </c>
      <c r="L14" s="179"/>
    </row>
    <row r="15" spans="1:12" ht="15" customHeight="1" thickBot="1" x14ac:dyDescent="0.3">
      <c r="A15" s="150"/>
      <c r="B15" s="268" t="s">
        <v>239</v>
      </c>
      <c r="C15" s="381">
        <v>0</v>
      </c>
      <c r="D15" s="381">
        <v>0</v>
      </c>
      <c r="E15" s="381">
        <v>0</v>
      </c>
      <c r="F15" s="381">
        <v>0</v>
      </c>
      <c r="G15" s="87">
        <v>314414</v>
      </c>
      <c r="H15" s="381">
        <v>0</v>
      </c>
      <c r="I15" s="87">
        <v>194829.87727809185</v>
      </c>
      <c r="J15" s="381">
        <v>0</v>
      </c>
      <c r="K15" s="108">
        <f t="shared" ref="K15" si="0">SUM(C15:J15)</f>
        <v>509243.87727809185</v>
      </c>
      <c r="L15" s="179"/>
    </row>
    <row r="16" spans="1:12" x14ac:dyDescent="0.25">
      <c r="A16" s="67"/>
      <c r="B16" s="70"/>
      <c r="C16" s="71"/>
      <c r="D16" s="71"/>
      <c r="E16" s="71"/>
      <c r="F16" s="71"/>
      <c r="G16" s="71"/>
      <c r="H16" s="71"/>
      <c r="I16" s="71"/>
      <c r="J16" s="71"/>
      <c r="K16" s="71"/>
      <c r="L16" s="287"/>
    </row>
    <row r="17" spans="1:18" x14ac:dyDescent="0.25">
      <c r="A17" s="67"/>
      <c r="B17" s="67"/>
      <c r="C17" s="67"/>
      <c r="D17" s="67"/>
      <c r="E17" s="67"/>
      <c r="F17" s="67"/>
      <c r="G17" s="67"/>
      <c r="H17" s="67"/>
      <c r="I17" s="67"/>
      <c r="J17" s="67"/>
      <c r="K17" s="67"/>
      <c r="L17" s="67"/>
    </row>
    <row r="18" spans="1:18" x14ac:dyDescent="0.25">
      <c r="A18"/>
      <c r="B18" s="67"/>
      <c r="C18" s="67"/>
      <c r="D18" s="67"/>
      <c r="E18" s="67"/>
      <c r="F18" s="67"/>
      <c r="G18" s="67"/>
      <c r="H18" s="67"/>
      <c r="I18" s="67"/>
      <c r="J18" s="67"/>
      <c r="K18" s="67"/>
      <c r="L18" s="67"/>
    </row>
    <row r="19" spans="1:18" s="207" customFormat="1" x14ac:dyDescent="0.25">
      <c r="A19" s="407" t="s">
        <v>21</v>
      </c>
      <c r="B19" s="406"/>
      <c r="C19" s="406"/>
      <c r="D19" s="406"/>
      <c r="E19" s="406"/>
      <c r="F19" s="406"/>
      <c r="G19" s="406"/>
      <c r="H19" s="406"/>
      <c r="I19" s="406"/>
      <c r="J19" s="67"/>
      <c r="K19" s="67"/>
      <c r="L19" s="67"/>
      <c r="M19" s="67"/>
      <c r="N19" s="67"/>
      <c r="O19" s="67"/>
      <c r="P19" s="67"/>
      <c r="Q19" s="67"/>
      <c r="R19" s="67"/>
    </row>
    <row r="20" spans="1:18" x14ac:dyDescent="0.25">
      <c r="A20" s="497" t="s">
        <v>358</v>
      </c>
      <c r="B20" s="497"/>
      <c r="C20" s="497"/>
      <c r="D20" s="497"/>
      <c r="E20" s="497"/>
      <c r="F20" s="497"/>
      <c r="G20" s="497"/>
      <c r="H20" s="497"/>
      <c r="I20" s="497"/>
      <c r="J20" s="67"/>
      <c r="K20" s="67"/>
      <c r="L20" s="67"/>
      <c r="M20" s="67"/>
      <c r="N20" s="67"/>
      <c r="O20" s="67"/>
      <c r="P20" s="67"/>
      <c r="Q20" s="67"/>
      <c r="R20" s="67"/>
    </row>
    <row r="21" spans="1:18" x14ac:dyDescent="0.25">
      <c r="A21" s="497"/>
      <c r="B21" s="497"/>
      <c r="C21" s="497"/>
      <c r="D21" s="497"/>
      <c r="E21" s="497"/>
      <c r="F21" s="497"/>
      <c r="G21" s="497"/>
      <c r="H21" s="497"/>
      <c r="I21" s="497"/>
      <c r="J21" s="67"/>
      <c r="K21" s="67"/>
      <c r="L21" s="67"/>
      <c r="M21" s="67"/>
      <c r="N21" s="67"/>
      <c r="O21" s="67"/>
      <c r="P21" s="67"/>
      <c r="Q21" s="67"/>
      <c r="R21" s="67"/>
    </row>
    <row r="22" spans="1:18" x14ac:dyDescent="0.25">
      <c r="A22" s="67"/>
      <c r="B22" s="67"/>
      <c r="C22" s="67"/>
      <c r="D22" s="67"/>
      <c r="E22" s="67"/>
      <c r="F22" s="67"/>
      <c r="G22" s="67"/>
      <c r="H22" s="67"/>
      <c r="I22" s="67"/>
      <c r="J22" s="67"/>
      <c r="K22" s="67" t="s">
        <v>89</v>
      </c>
      <c r="L22" s="67"/>
      <c r="M22" s="67"/>
      <c r="N22" s="67"/>
      <c r="O22" s="67"/>
      <c r="P22" s="67"/>
      <c r="Q22" s="67"/>
      <c r="R22" s="67"/>
    </row>
    <row r="23" spans="1:18" x14ac:dyDescent="0.25">
      <c r="A23" s="67"/>
      <c r="B23" s="67"/>
      <c r="C23" s="67"/>
      <c r="D23" s="67"/>
      <c r="E23" s="67"/>
      <c r="F23" s="67"/>
      <c r="G23" s="67"/>
      <c r="H23" s="67"/>
      <c r="I23" s="67"/>
      <c r="J23" s="67"/>
      <c r="K23" s="67"/>
      <c r="L23" s="67"/>
      <c r="M23" s="67"/>
      <c r="N23" s="67"/>
      <c r="O23" s="67"/>
      <c r="P23" s="67"/>
      <c r="Q23" s="67"/>
      <c r="R23" s="67"/>
    </row>
    <row r="24" spans="1:18" x14ac:dyDescent="0.25">
      <c r="A24" s="67"/>
      <c r="B24" s="67"/>
      <c r="C24" s="67"/>
      <c r="D24" s="67"/>
      <c r="E24" s="67"/>
      <c r="F24" s="67"/>
      <c r="G24" s="67"/>
      <c r="H24" s="67"/>
      <c r="I24" s="67"/>
      <c r="J24" s="67"/>
      <c r="K24" s="67"/>
      <c r="L24" s="67"/>
      <c r="M24" s="67"/>
      <c r="N24" s="67"/>
      <c r="O24" s="67"/>
      <c r="P24" s="67"/>
      <c r="Q24" s="67"/>
      <c r="R24" s="67"/>
    </row>
    <row r="25" spans="1:18" x14ac:dyDescent="0.25">
      <c r="A25" s="67"/>
      <c r="B25" s="67"/>
      <c r="C25" s="67"/>
      <c r="D25" s="67"/>
      <c r="E25" s="67"/>
      <c r="F25" s="67"/>
      <c r="G25" s="67"/>
      <c r="H25" s="67"/>
      <c r="I25" s="67"/>
      <c r="J25" s="67"/>
      <c r="K25" s="67"/>
      <c r="L25" s="67"/>
      <c r="M25" s="67"/>
      <c r="N25" s="67"/>
      <c r="O25" s="67"/>
      <c r="P25" s="67"/>
      <c r="Q25" s="67"/>
      <c r="R25" s="67"/>
    </row>
    <row r="26" spans="1:18" x14ac:dyDescent="0.25">
      <c r="A26" s="67"/>
      <c r="B26" s="67"/>
      <c r="C26" s="67"/>
      <c r="D26" s="67"/>
      <c r="E26" s="67"/>
      <c r="F26" s="67"/>
      <c r="G26" s="67"/>
      <c r="H26" s="67"/>
      <c r="I26" s="67"/>
      <c r="J26" s="67"/>
      <c r="K26" s="67"/>
      <c r="L26" s="67"/>
      <c r="M26" s="67"/>
      <c r="N26" s="67"/>
      <c r="O26" s="67"/>
      <c r="P26" s="67"/>
      <c r="Q26" s="67"/>
      <c r="R26" s="67"/>
    </row>
    <row r="27" spans="1:18" x14ac:dyDescent="0.25">
      <c r="A27" s="67"/>
      <c r="B27" s="67"/>
      <c r="C27" s="67"/>
      <c r="D27" s="67"/>
      <c r="E27" s="67"/>
      <c r="F27" s="67"/>
      <c r="G27" s="67"/>
      <c r="H27" s="67"/>
      <c r="I27" s="67"/>
      <c r="J27" s="67"/>
      <c r="K27" s="67"/>
      <c r="L27" s="67"/>
      <c r="M27" s="67"/>
      <c r="N27" s="67"/>
      <c r="O27" s="67"/>
      <c r="P27" s="67"/>
      <c r="Q27" s="67"/>
      <c r="R27" s="67"/>
    </row>
    <row r="28" spans="1:18" x14ac:dyDescent="0.25">
      <c r="A28" s="67"/>
      <c r="B28" s="67"/>
      <c r="C28" s="67"/>
      <c r="D28" s="67"/>
      <c r="E28" s="67"/>
      <c r="F28" s="67"/>
      <c r="G28" s="67"/>
      <c r="H28" s="67"/>
      <c r="I28" s="67"/>
      <c r="J28" s="67"/>
      <c r="K28" s="67"/>
      <c r="L28" s="67"/>
    </row>
    <row r="29" spans="1:18" x14ac:dyDescent="0.25">
      <c r="A29" s="67"/>
      <c r="B29" s="67"/>
      <c r="C29" s="67"/>
      <c r="D29" s="67"/>
      <c r="E29" s="67"/>
      <c r="F29" s="67"/>
      <c r="G29" s="67"/>
      <c r="H29" s="67"/>
      <c r="I29" s="67"/>
      <c r="J29" s="67"/>
      <c r="K29" s="67"/>
      <c r="L29" s="67"/>
    </row>
    <row r="30" spans="1:18" x14ac:dyDescent="0.25">
      <c r="A30" s="67"/>
      <c r="B30" s="67"/>
      <c r="C30" s="67" t="s">
        <v>89</v>
      </c>
      <c r="D30" s="67"/>
      <c r="E30" s="67"/>
      <c r="F30" s="67"/>
      <c r="G30" s="67"/>
      <c r="H30" s="67"/>
      <c r="I30" s="67"/>
      <c r="J30" s="67"/>
      <c r="K30" s="67"/>
      <c r="L30" s="67"/>
    </row>
    <row r="31" spans="1:18" x14ac:dyDescent="0.25">
      <c r="A31" s="67"/>
      <c r="B31" s="67"/>
      <c r="C31" s="67"/>
      <c r="D31" s="67"/>
      <c r="E31" s="67"/>
      <c r="F31" s="67"/>
      <c r="G31" s="67"/>
      <c r="H31" s="67"/>
      <c r="I31" s="67"/>
      <c r="J31" s="67"/>
      <c r="K31" s="67"/>
      <c r="L31" s="67"/>
    </row>
    <row r="32" spans="1:18" x14ac:dyDescent="0.25">
      <c r="A32" s="67"/>
      <c r="B32" s="67"/>
      <c r="C32" s="67"/>
      <c r="D32" s="67"/>
      <c r="E32" s="67"/>
      <c r="F32" s="67"/>
      <c r="G32" s="67"/>
      <c r="H32" s="67"/>
      <c r="I32" s="67"/>
      <c r="J32" s="67"/>
      <c r="K32" s="67"/>
      <c r="L32" s="67"/>
    </row>
    <row r="33" spans="1:12" x14ac:dyDescent="0.25">
      <c r="A33" s="67"/>
      <c r="B33" s="67"/>
      <c r="C33" s="67"/>
      <c r="D33" s="67"/>
      <c r="E33" s="67"/>
      <c r="F33" s="67"/>
      <c r="G33" s="67"/>
      <c r="H33" s="67"/>
      <c r="I33" s="67"/>
      <c r="J33" s="67"/>
      <c r="K33" s="67"/>
      <c r="L33" s="67"/>
    </row>
    <row r="34" spans="1:12" ht="15" customHeight="1" x14ac:dyDescent="0.25">
      <c r="A34" s="67"/>
      <c r="B34" s="67"/>
      <c r="C34" s="67"/>
      <c r="D34" s="67"/>
      <c r="E34" s="67"/>
      <c r="F34" s="67"/>
      <c r="G34" s="67"/>
      <c r="H34" s="67"/>
      <c r="I34" s="67"/>
      <c r="J34" s="67"/>
      <c r="K34" s="67"/>
      <c r="L34" s="67"/>
    </row>
    <row r="35" spans="1:12" ht="15" customHeight="1" x14ac:dyDescent="0.25">
      <c r="A35" s="67"/>
      <c r="B35" s="67"/>
      <c r="C35" s="67"/>
      <c r="D35" s="67"/>
      <c r="E35" s="67"/>
      <c r="F35" s="67"/>
      <c r="G35" s="67"/>
      <c r="H35" s="67"/>
      <c r="I35" s="67"/>
      <c r="J35" s="67"/>
      <c r="K35" s="67"/>
      <c r="L35" s="67"/>
    </row>
    <row r="36" spans="1:12" ht="15" customHeight="1" x14ac:dyDescent="0.25">
      <c r="A36" s="67"/>
      <c r="B36" s="67"/>
      <c r="C36" s="67"/>
      <c r="D36" s="67"/>
      <c r="E36" s="67"/>
      <c r="F36" s="67"/>
      <c r="G36" s="67"/>
      <c r="H36" s="67"/>
      <c r="I36" s="67"/>
      <c r="J36" s="67"/>
      <c r="K36" s="67"/>
      <c r="L36" s="67"/>
    </row>
    <row r="37" spans="1:12" ht="15" customHeight="1" x14ac:dyDescent="0.25">
      <c r="A37" s="67"/>
      <c r="B37" s="67"/>
      <c r="C37" s="67"/>
      <c r="D37" s="67"/>
      <c r="E37" s="67"/>
      <c r="F37" s="67"/>
      <c r="G37" s="67"/>
      <c r="H37" s="67"/>
      <c r="I37" s="67"/>
      <c r="J37" s="67"/>
      <c r="K37" s="67"/>
      <c r="L37" s="67"/>
    </row>
    <row r="38" spans="1:12" ht="15" customHeight="1" x14ac:dyDescent="0.25">
      <c r="A38" s="67"/>
      <c r="B38" s="67"/>
      <c r="C38" s="67"/>
      <c r="D38" s="67"/>
      <c r="E38" s="67"/>
      <c r="F38" s="67"/>
      <c r="G38" s="67"/>
      <c r="H38" s="67"/>
      <c r="I38" s="67"/>
      <c r="J38" s="67"/>
      <c r="K38" s="67"/>
      <c r="L38" s="67"/>
    </row>
    <row r="39" spans="1:12" ht="15" customHeight="1" x14ac:dyDescent="0.25">
      <c r="A39" s="67"/>
      <c r="B39" s="67"/>
      <c r="C39" s="67"/>
      <c r="D39" s="67"/>
      <c r="E39" s="67"/>
      <c r="F39" s="67"/>
      <c r="G39" s="67"/>
      <c r="H39" s="67"/>
      <c r="I39" s="67"/>
      <c r="J39" s="67"/>
      <c r="K39" s="67"/>
      <c r="L39" s="67"/>
    </row>
    <row r="40" spans="1:12" ht="15" customHeight="1" x14ac:dyDescent="0.25">
      <c r="A40" s="67"/>
      <c r="B40" s="67"/>
      <c r="C40" s="67"/>
      <c r="D40" s="67"/>
      <c r="E40" s="67"/>
      <c r="F40" s="67"/>
      <c r="G40" s="67"/>
      <c r="H40" s="67"/>
      <c r="I40" s="67"/>
      <c r="J40" s="67"/>
      <c r="K40" s="67"/>
      <c r="L40" s="67"/>
    </row>
    <row r="41" spans="1:12" ht="15" customHeight="1" x14ac:dyDescent="0.25">
      <c r="A41" s="67"/>
      <c r="B41" s="67"/>
      <c r="C41" s="67"/>
      <c r="D41" s="67"/>
      <c r="E41" s="67"/>
      <c r="F41" s="67"/>
      <c r="G41" s="67"/>
      <c r="H41" s="67"/>
      <c r="I41" s="67"/>
      <c r="J41" s="67"/>
      <c r="K41" s="67"/>
      <c r="L41" s="67"/>
    </row>
    <row r="42" spans="1:12" ht="15" customHeight="1" x14ac:dyDescent="0.25">
      <c r="A42" s="67"/>
      <c r="B42" s="67"/>
      <c r="C42" s="67"/>
      <c r="D42" s="67"/>
      <c r="E42" s="67"/>
      <c r="F42" s="67"/>
      <c r="G42" s="67"/>
      <c r="H42" s="67"/>
      <c r="I42" s="67"/>
      <c r="J42" s="67"/>
      <c r="K42" s="67"/>
      <c r="L42" s="67"/>
    </row>
    <row r="43" spans="1:12" ht="15" customHeight="1" x14ac:dyDescent="0.25">
      <c r="A43" s="67"/>
      <c r="B43" s="67"/>
      <c r="C43" s="67"/>
      <c r="D43" s="67"/>
      <c r="E43" s="67"/>
      <c r="F43" s="67"/>
      <c r="G43" s="67"/>
      <c r="H43" s="67"/>
      <c r="I43" s="67"/>
      <c r="J43" s="67"/>
      <c r="K43" s="67"/>
      <c r="L43" s="67"/>
    </row>
    <row r="44" spans="1:12" ht="15" customHeight="1" x14ac:dyDescent="0.25">
      <c r="A44" s="67"/>
      <c r="B44" s="67"/>
      <c r="C44" s="67"/>
      <c r="D44" s="67"/>
      <c r="E44" s="67"/>
      <c r="F44" s="67"/>
      <c r="G44" s="67"/>
      <c r="H44" s="67"/>
      <c r="I44" s="67"/>
      <c r="J44" s="67"/>
      <c r="K44" s="67"/>
      <c r="L44" s="67"/>
    </row>
    <row r="45" spans="1:12" ht="15" customHeight="1" x14ac:dyDescent="0.25">
      <c r="A45" s="67"/>
      <c r="B45" s="67"/>
      <c r="C45" s="67"/>
      <c r="D45" s="67"/>
      <c r="E45" s="67"/>
      <c r="F45" s="67"/>
      <c r="G45" s="67"/>
      <c r="H45" s="67"/>
      <c r="I45" s="67"/>
      <c r="J45" s="67"/>
      <c r="K45" s="67"/>
      <c r="L45" s="67"/>
    </row>
    <row r="46" spans="1:12" ht="15" customHeight="1" x14ac:dyDescent="0.25">
      <c r="A46" s="67"/>
      <c r="B46" s="67"/>
      <c r="C46" s="67"/>
      <c r="D46" s="67"/>
      <c r="E46" s="67"/>
      <c r="F46" s="67"/>
      <c r="G46" s="67"/>
      <c r="H46" s="67"/>
      <c r="I46" s="67"/>
      <c r="J46" s="67"/>
      <c r="K46" s="67"/>
      <c r="L46" s="67"/>
    </row>
    <row r="47" spans="1:12" ht="15" customHeight="1" x14ac:dyDescent="0.25">
      <c r="A47" s="67"/>
      <c r="B47" s="67"/>
      <c r="C47" s="67"/>
      <c r="D47" s="67"/>
      <c r="E47" s="67"/>
      <c r="F47" s="67"/>
      <c r="G47" s="67"/>
      <c r="H47" s="67"/>
      <c r="I47" s="67"/>
      <c r="J47" s="67"/>
      <c r="K47" s="67"/>
      <c r="L47" s="67"/>
    </row>
    <row r="48" spans="1:12" ht="15" customHeight="1" x14ac:dyDescent="0.25">
      <c r="A48" s="67"/>
      <c r="B48" s="67"/>
      <c r="C48" s="67"/>
      <c r="D48" s="67"/>
      <c r="E48" s="67"/>
      <c r="F48" s="67"/>
      <c r="G48" s="67"/>
      <c r="H48" s="67"/>
      <c r="I48" s="67"/>
      <c r="J48" s="67"/>
      <c r="K48" s="67"/>
      <c r="L48" s="67"/>
    </row>
    <row r="49" spans="1:12" ht="15" customHeight="1" x14ac:dyDescent="0.25">
      <c r="A49" s="67"/>
      <c r="B49" s="67"/>
      <c r="C49" s="67"/>
      <c r="D49" s="67"/>
      <c r="E49" s="67"/>
      <c r="F49" s="67"/>
      <c r="G49" s="67"/>
      <c r="H49" s="67"/>
      <c r="I49" s="67"/>
      <c r="J49" s="67"/>
      <c r="K49" s="67"/>
      <c r="L49" s="67"/>
    </row>
    <row r="50" spans="1:12" ht="15" customHeight="1" x14ac:dyDescent="0.25">
      <c r="A50" s="67"/>
      <c r="B50" s="67"/>
      <c r="C50" s="67"/>
      <c r="D50" s="67"/>
      <c r="E50" s="67"/>
      <c r="F50" s="67"/>
      <c r="G50" s="67"/>
      <c r="H50" s="67"/>
      <c r="I50" s="67"/>
      <c r="J50" s="67"/>
      <c r="K50" s="67"/>
      <c r="L50" s="67"/>
    </row>
    <row r="51" spans="1:12" ht="15" customHeight="1" x14ac:dyDescent="0.25">
      <c r="A51" s="67"/>
      <c r="B51" s="67"/>
      <c r="C51" s="67"/>
      <c r="D51" s="67"/>
      <c r="E51" s="67"/>
      <c r="F51" s="67"/>
      <c r="G51" s="67"/>
      <c r="H51" s="67"/>
      <c r="I51" s="67"/>
      <c r="J51" s="67"/>
      <c r="K51" s="67"/>
      <c r="L51" s="67"/>
    </row>
    <row r="52" spans="1:12" ht="15" customHeight="1" x14ac:dyDescent="0.25">
      <c r="A52" s="67"/>
      <c r="B52" s="67"/>
      <c r="C52" s="67"/>
      <c r="D52" s="67"/>
      <c r="E52" s="67"/>
      <c r="F52" s="67"/>
      <c r="G52" s="67"/>
      <c r="H52" s="67"/>
      <c r="I52" s="67"/>
      <c r="J52" s="67"/>
      <c r="K52" s="67"/>
      <c r="L52" s="67"/>
    </row>
    <row r="53" spans="1:12" ht="15" customHeight="1" x14ac:dyDescent="0.25">
      <c r="A53" s="67"/>
      <c r="B53" s="67"/>
      <c r="C53" s="67"/>
      <c r="D53" s="67"/>
      <c r="E53" s="67"/>
      <c r="F53" s="67"/>
      <c r="G53" s="67"/>
      <c r="H53" s="67"/>
      <c r="I53" s="67"/>
      <c r="J53" s="67"/>
      <c r="K53" s="67"/>
      <c r="L53" s="67"/>
    </row>
  </sheetData>
  <mergeCells count="10">
    <mergeCell ref="A21:I21"/>
    <mergeCell ref="A1:H1"/>
    <mergeCell ref="B2:H2"/>
    <mergeCell ref="B3:H3"/>
    <mergeCell ref="B4:H4"/>
    <mergeCell ref="B5:H5"/>
    <mergeCell ref="B8:K8"/>
    <mergeCell ref="C10:D10"/>
    <mergeCell ref="E10:J10"/>
    <mergeCell ref="A20: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47E9-A274-4F31-903E-C237B7ABEE32}">
  <dimension ref="B1:H29"/>
  <sheetViews>
    <sheetView topLeftCell="A10" zoomScale="115" zoomScaleNormal="115" workbookViewId="0">
      <selection activeCell="G17" sqref="G17"/>
    </sheetView>
  </sheetViews>
  <sheetFormatPr defaultColWidth="9.140625" defaultRowHeight="15" x14ac:dyDescent="0.25"/>
  <cols>
    <col min="1" max="1" width="3.85546875" style="68" customWidth="1"/>
    <col min="2" max="2" width="5.140625" style="68" customWidth="1"/>
    <col min="3" max="3" width="4.42578125" style="68" customWidth="1"/>
    <col min="4" max="5" width="9.140625" style="68"/>
    <col min="6" max="6" width="65.85546875" style="68" bestFit="1" customWidth="1"/>
    <col min="7" max="7" width="9.140625" style="68"/>
    <col min="8" max="8" width="5.28515625" style="68" customWidth="1"/>
    <col min="9" max="12" width="8.7109375" style="68" customWidth="1"/>
    <col min="13" max="16384" width="9.140625" style="68"/>
  </cols>
  <sheetData>
    <row r="1" spans="2:8" ht="15.75" thickBot="1" x14ac:dyDescent="0.3"/>
    <row r="2" spans="2:8" x14ac:dyDescent="0.25">
      <c r="B2" s="409"/>
      <c r="C2" s="410"/>
      <c r="D2" s="410"/>
      <c r="E2" s="410"/>
      <c r="F2" s="410"/>
      <c r="G2" s="410"/>
      <c r="H2" s="411"/>
    </row>
    <row r="3" spans="2:8" x14ac:dyDescent="0.25">
      <c r="B3" s="412"/>
      <c r="H3" s="413"/>
    </row>
    <row r="4" spans="2:8" ht="15" customHeight="1" x14ac:dyDescent="0.3">
      <c r="B4" s="412"/>
      <c r="D4" s="417" t="s">
        <v>277</v>
      </c>
      <c r="E4" s="417"/>
      <c r="F4" s="417"/>
      <c r="G4" s="417"/>
      <c r="H4" s="413"/>
    </row>
    <row r="5" spans="2:8" ht="15.75" thickBot="1" x14ac:dyDescent="0.3">
      <c r="B5" s="412"/>
      <c r="H5" s="413"/>
    </row>
    <row r="6" spans="2:8" x14ac:dyDescent="0.25">
      <c r="B6" s="412"/>
      <c r="D6" s="498" t="s">
        <v>281</v>
      </c>
      <c r="E6" s="499"/>
      <c r="F6" s="500"/>
      <c r="H6" s="413"/>
    </row>
    <row r="7" spans="2:8" ht="42.75" customHeight="1" thickBot="1" x14ac:dyDescent="0.3">
      <c r="B7" s="412"/>
      <c r="D7" s="511" t="s">
        <v>355</v>
      </c>
      <c r="E7" s="512"/>
      <c r="F7" s="513"/>
      <c r="H7" s="413"/>
    </row>
    <row r="8" spans="2:8" x14ac:dyDescent="0.25">
      <c r="B8" s="412"/>
      <c r="H8" s="413"/>
    </row>
    <row r="9" spans="2:8" ht="15.75" thickBot="1" x14ac:dyDescent="0.3">
      <c r="B9" s="412"/>
      <c r="H9" s="413"/>
    </row>
    <row r="10" spans="2:8" ht="15.75" thickBot="1" x14ac:dyDescent="0.3">
      <c r="B10" s="412"/>
      <c r="D10" s="498" t="s">
        <v>284</v>
      </c>
      <c r="E10" s="499"/>
      <c r="F10" s="500"/>
      <c r="H10" s="413"/>
    </row>
    <row r="11" spans="2:8" x14ac:dyDescent="0.25">
      <c r="B11" s="412"/>
      <c r="D11" s="505" t="s">
        <v>286</v>
      </c>
      <c r="E11" s="506"/>
      <c r="F11" s="418" t="s">
        <v>285</v>
      </c>
      <c r="H11" s="413"/>
    </row>
    <row r="12" spans="2:8" ht="25.5" thickBot="1" x14ac:dyDescent="0.3">
      <c r="B12" s="412"/>
      <c r="D12" s="514"/>
      <c r="E12" s="515"/>
      <c r="F12" s="437" t="s">
        <v>356</v>
      </c>
      <c r="H12" s="413"/>
    </row>
    <row r="13" spans="2:8" x14ac:dyDescent="0.25">
      <c r="B13" s="412"/>
      <c r="H13" s="413"/>
    </row>
    <row r="14" spans="2:8" ht="15.75" thickBot="1" x14ac:dyDescent="0.3">
      <c r="B14" s="412"/>
      <c r="H14" s="413"/>
    </row>
    <row r="15" spans="2:8" x14ac:dyDescent="0.25">
      <c r="B15" s="412"/>
      <c r="D15" s="516" t="s">
        <v>280</v>
      </c>
      <c r="E15" s="517"/>
      <c r="F15" s="518"/>
      <c r="H15" s="413"/>
    </row>
    <row r="16" spans="2:8" x14ac:dyDescent="0.25">
      <c r="B16" s="412"/>
      <c r="D16" s="519" t="s">
        <v>278</v>
      </c>
      <c r="E16" s="520"/>
      <c r="F16" s="418" t="s">
        <v>279</v>
      </c>
      <c r="H16" s="413"/>
    </row>
    <row r="17" spans="2:8" ht="50.25" customHeight="1" x14ac:dyDescent="0.25">
      <c r="B17" s="412"/>
      <c r="D17" s="521" t="s">
        <v>289</v>
      </c>
      <c r="E17" s="522"/>
      <c r="F17" s="419" t="s">
        <v>354</v>
      </c>
      <c r="H17" s="413"/>
    </row>
    <row r="18" spans="2:8" ht="52.15" customHeight="1" x14ac:dyDescent="0.25">
      <c r="B18" s="412"/>
      <c r="D18" s="507" t="s">
        <v>282</v>
      </c>
      <c r="E18" s="508"/>
      <c r="F18" s="419" t="s">
        <v>283</v>
      </c>
      <c r="H18" s="413"/>
    </row>
    <row r="19" spans="2:8" ht="48" customHeight="1" x14ac:dyDescent="0.25">
      <c r="B19" s="412"/>
      <c r="D19" s="507" t="s">
        <v>287</v>
      </c>
      <c r="E19" s="508"/>
      <c r="F19" s="420" t="s">
        <v>295</v>
      </c>
      <c r="H19" s="413"/>
    </row>
    <row r="20" spans="2:8" ht="60" customHeight="1" thickBot="1" x14ac:dyDescent="0.3">
      <c r="B20" s="412"/>
      <c r="D20" s="509" t="s">
        <v>288</v>
      </c>
      <c r="E20" s="510"/>
      <c r="F20" s="421" t="s">
        <v>296</v>
      </c>
      <c r="H20" s="413"/>
    </row>
    <row r="21" spans="2:8" x14ac:dyDescent="0.25">
      <c r="B21" s="412"/>
      <c r="H21" s="413"/>
    </row>
    <row r="22" spans="2:8" ht="15.75" thickBot="1" x14ac:dyDescent="0.3">
      <c r="B22" s="412"/>
      <c r="H22" s="413"/>
    </row>
    <row r="23" spans="2:8" ht="15.75" thickBot="1" x14ac:dyDescent="0.3">
      <c r="B23" s="412"/>
      <c r="D23" s="498" t="s">
        <v>298</v>
      </c>
      <c r="E23" s="499"/>
      <c r="F23" s="500"/>
      <c r="H23" s="413"/>
    </row>
    <row r="24" spans="2:8" x14ac:dyDescent="0.25">
      <c r="B24" s="412"/>
      <c r="D24" s="505" t="s">
        <v>290</v>
      </c>
      <c r="E24" s="506"/>
      <c r="F24" s="418" t="s">
        <v>279</v>
      </c>
      <c r="H24" s="413"/>
    </row>
    <row r="25" spans="2:8" ht="66.75" customHeight="1" x14ac:dyDescent="0.25">
      <c r="B25" s="412"/>
      <c r="D25" s="503" t="s">
        <v>291</v>
      </c>
      <c r="E25" s="504"/>
      <c r="F25" s="419" t="s">
        <v>292</v>
      </c>
      <c r="H25" s="413"/>
    </row>
    <row r="26" spans="2:8" ht="75.75" customHeight="1" x14ac:dyDescent="0.25">
      <c r="B26" s="412"/>
      <c r="D26" s="501" t="s">
        <v>293</v>
      </c>
      <c r="E26" s="502"/>
      <c r="F26" s="419" t="s">
        <v>299</v>
      </c>
      <c r="H26" s="413"/>
    </row>
    <row r="27" spans="2:8" ht="60.75" customHeight="1" x14ac:dyDescent="0.25">
      <c r="B27" s="412"/>
      <c r="D27" s="503" t="s">
        <v>294</v>
      </c>
      <c r="E27" s="504"/>
      <c r="F27" s="419" t="s">
        <v>297</v>
      </c>
      <c r="H27" s="413"/>
    </row>
    <row r="28" spans="2:8" x14ac:dyDescent="0.25">
      <c r="B28" s="412"/>
      <c r="H28" s="413"/>
    </row>
    <row r="29" spans="2:8" ht="15.75" thickBot="1" x14ac:dyDescent="0.3">
      <c r="B29" s="414"/>
      <c r="C29" s="415"/>
      <c r="D29" s="415"/>
      <c r="E29" s="415"/>
      <c r="F29" s="415"/>
      <c r="G29" s="415"/>
      <c r="H29" s="416"/>
    </row>
  </sheetData>
  <mergeCells count="16">
    <mergeCell ref="D19:E19"/>
    <mergeCell ref="D20:E20"/>
    <mergeCell ref="D6:F6"/>
    <mergeCell ref="D7:F7"/>
    <mergeCell ref="D18:E18"/>
    <mergeCell ref="D10:F10"/>
    <mergeCell ref="D11:E11"/>
    <mergeCell ref="D12:E12"/>
    <mergeCell ref="D15:F15"/>
    <mergeCell ref="D16:E16"/>
    <mergeCell ref="D17:E17"/>
    <mergeCell ref="D23:F23"/>
    <mergeCell ref="D26:E26"/>
    <mergeCell ref="D27:E27"/>
    <mergeCell ref="D24:E24"/>
    <mergeCell ref="D25:E2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F569D-253C-475F-AD3F-3A8DD4780EA1}">
  <sheetPr>
    <tabColor rgb="FFFFFF00"/>
  </sheetPr>
  <dimension ref="A1:AD41"/>
  <sheetViews>
    <sheetView zoomScale="85" zoomScaleNormal="85" workbookViewId="0">
      <selection activeCell="A2" sqref="A2:H2"/>
    </sheetView>
  </sheetViews>
  <sheetFormatPr defaultColWidth="8.85546875" defaultRowHeight="15" x14ac:dyDescent="0.25"/>
  <cols>
    <col min="1" max="1" width="14" style="68" customWidth="1"/>
    <col min="2" max="2" width="79" style="68" customWidth="1"/>
    <col min="3" max="3" width="16.28515625" style="68" bestFit="1" customWidth="1"/>
    <col min="4" max="4" width="14.28515625" style="68" bestFit="1" customWidth="1"/>
    <col min="5" max="6" width="17.5703125" style="68" bestFit="1" customWidth="1"/>
    <col min="7" max="7" width="16.5703125" style="68" bestFit="1" customWidth="1"/>
    <col min="8" max="8" width="16.28515625" style="68" bestFit="1" customWidth="1"/>
    <col min="9" max="9" width="16.5703125" style="68" bestFit="1" customWidth="1"/>
    <col min="10" max="10" width="14.140625" style="68" customWidth="1"/>
    <col min="11" max="11" width="17.85546875" style="68" customWidth="1"/>
    <col min="12" max="12" width="92.5703125" style="68" customWidth="1"/>
    <col min="13" max="16384" width="8.85546875" style="68"/>
  </cols>
  <sheetData>
    <row r="1" spans="1:12" ht="36" customHeight="1" thickBot="1" x14ac:dyDescent="0.3">
      <c r="A1" s="524" t="s">
        <v>374</v>
      </c>
      <c r="B1" s="524"/>
      <c r="C1" s="524"/>
      <c r="D1" s="524"/>
      <c r="E1" s="524"/>
      <c r="F1" s="524"/>
      <c r="G1" s="524"/>
      <c r="H1" s="524"/>
    </row>
    <row r="2" spans="1:12" x14ac:dyDescent="0.25">
      <c r="A2" s="492" t="s">
        <v>378</v>
      </c>
      <c r="B2" s="492"/>
      <c r="C2" s="492"/>
      <c r="D2" s="492"/>
      <c r="E2" s="492"/>
      <c r="F2" s="492"/>
      <c r="G2" s="492"/>
      <c r="H2" s="549"/>
    </row>
    <row r="3" spans="1:12" x14ac:dyDescent="0.25">
      <c r="A3" s="4" t="s">
        <v>1</v>
      </c>
      <c r="B3" s="494" t="s">
        <v>184</v>
      </c>
      <c r="C3" s="495"/>
      <c r="D3" s="495"/>
      <c r="E3" s="495"/>
      <c r="F3" s="495"/>
      <c r="G3" s="495"/>
      <c r="H3" s="538"/>
    </row>
    <row r="4" spans="1:12" x14ac:dyDescent="0.25">
      <c r="A4" s="4" t="s">
        <v>3</v>
      </c>
      <c r="B4" s="494" t="s">
        <v>4</v>
      </c>
      <c r="C4" s="494"/>
      <c r="D4" s="494"/>
      <c r="E4" s="494"/>
      <c r="F4" s="494"/>
      <c r="G4" s="494"/>
      <c r="H4" s="540"/>
    </row>
    <row r="5" spans="1:12" x14ac:dyDescent="0.25">
      <c r="A5" s="4" t="s">
        <v>6</v>
      </c>
      <c r="B5" s="494" t="s">
        <v>318</v>
      </c>
      <c r="C5" s="495"/>
      <c r="D5" s="495"/>
      <c r="E5" s="495"/>
      <c r="F5" s="495"/>
      <c r="G5" s="495"/>
      <c r="H5" s="538"/>
    </row>
    <row r="6" spans="1:12" ht="15.75" thickBot="1" x14ac:dyDescent="0.3">
      <c r="A6" s="146" t="s">
        <v>28</v>
      </c>
      <c r="B6" s="530" t="s">
        <v>322</v>
      </c>
      <c r="C6" s="531"/>
      <c r="D6" s="531"/>
      <c r="E6" s="531"/>
      <c r="F6" s="531"/>
      <c r="G6" s="531"/>
      <c r="H6" s="532"/>
    </row>
    <row r="7" spans="1:12" x14ac:dyDescent="0.25">
      <c r="A7" s="72"/>
      <c r="B7" s="73"/>
      <c r="C7" s="73"/>
      <c r="D7" s="73"/>
      <c r="E7" s="168"/>
      <c r="F7" s="73"/>
      <c r="G7" s="73"/>
      <c r="H7" s="73"/>
      <c r="I7" s="73"/>
      <c r="J7" s="73"/>
      <c r="K7" s="73"/>
    </row>
    <row r="8" spans="1:12" ht="15.75" thickBot="1" x14ac:dyDescent="0.3">
      <c r="A8" s="67"/>
      <c r="B8" s="81"/>
      <c r="C8" s="76"/>
      <c r="D8" s="76"/>
      <c r="E8" s="76"/>
      <c r="F8" s="76"/>
      <c r="G8" s="76"/>
      <c r="H8" s="76"/>
      <c r="I8" s="76"/>
      <c r="J8" s="76"/>
      <c r="K8" s="76"/>
      <c r="L8" s="288"/>
    </row>
    <row r="9" spans="1:12" ht="15.75" thickBot="1" x14ac:dyDescent="0.3">
      <c r="A9" s="67"/>
      <c r="B9" s="533" t="s">
        <v>240</v>
      </c>
      <c r="C9" s="534"/>
      <c r="D9" s="534"/>
      <c r="E9" s="545"/>
      <c r="F9" s="545"/>
      <c r="G9" s="545"/>
      <c r="H9" s="545"/>
      <c r="I9" s="545"/>
      <c r="J9" s="545"/>
      <c r="K9" s="535"/>
      <c r="L9" s="76"/>
    </row>
    <row r="10" spans="1:12" ht="15.75" thickBot="1" x14ac:dyDescent="0.3">
      <c r="B10" s="289"/>
      <c r="C10" s="290">
        <v>2024</v>
      </c>
      <c r="D10" s="228">
        <v>2025</v>
      </c>
      <c r="E10" s="290">
        <v>2026</v>
      </c>
      <c r="F10" s="290">
        <v>2027</v>
      </c>
      <c r="G10" s="290">
        <v>2028</v>
      </c>
      <c r="H10" s="290">
        <v>2029</v>
      </c>
      <c r="I10" s="290">
        <v>2030</v>
      </c>
      <c r="J10" s="290">
        <v>2031</v>
      </c>
      <c r="K10" s="230"/>
    </row>
    <row r="11" spans="1:12" ht="15.75" thickBot="1" x14ac:dyDescent="0.3">
      <c r="A11" s="282" t="s">
        <v>11</v>
      </c>
      <c r="B11" s="184" t="s">
        <v>12</v>
      </c>
      <c r="C11" s="546" t="s">
        <v>213</v>
      </c>
      <c r="D11" s="547"/>
      <c r="E11" s="546" t="s">
        <v>214</v>
      </c>
      <c r="F11" s="547"/>
      <c r="G11" s="547"/>
      <c r="H11" s="547"/>
      <c r="I11" s="547"/>
      <c r="J11" s="548"/>
      <c r="K11" s="230" t="s">
        <v>10</v>
      </c>
      <c r="L11" s="180" t="s">
        <v>14</v>
      </c>
    </row>
    <row r="12" spans="1:12" x14ac:dyDescent="0.25">
      <c r="A12" s="66">
        <v>1</v>
      </c>
      <c r="B12" s="85" t="s">
        <v>241</v>
      </c>
      <c r="C12" s="57">
        <v>0</v>
      </c>
      <c r="D12" s="57">
        <v>0</v>
      </c>
      <c r="E12" s="57">
        <v>0</v>
      </c>
      <c r="F12" s="57">
        <v>0</v>
      </c>
      <c r="G12" s="57">
        <v>2562788.3613989991</v>
      </c>
      <c r="H12" s="57">
        <v>0</v>
      </c>
      <c r="I12" s="57">
        <v>611765.81465320848</v>
      </c>
      <c r="J12" s="57">
        <v>0</v>
      </c>
      <c r="K12" s="319">
        <v>3174554.1760522076</v>
      </c>
      <c r="L12" s="291" t="s">
        <v>242</v>
      </c>
    </row>
    <row r="13" spans="1:12" x14ac:dyDescent="0.25">
      <c r="A13" s="66">
        <v>2</v>
      </c>
      <c r="B13" s="85" t="s">
        <v>243</v>
      </c>
      <c r="C13" s="57">
        <v>0</v>
      </c>
      <c r="D13" s="57">
        <v>0</v>
      </c>
      <c r="E13" s="57">
        <v>0</v>
      </c>
      <c r="F13" s="57">
        <v>0</v>
      </c>
      <c r="G13" s="57">
        <v>565945.16630084638</v>
      </c>
      <c r="H13" s="57">
        <v>0</v>
      </c>
      <c r="I13" s="57">
        <v>0</v>
      </c>
      <c r="J13" s="57">
        <v>0</v>
      </c>
      <c r="K13" s="319">
        <v>565945.16630084638</v>
      </c>
      <c r="L13" s="292" t="s">
        <v>244</v>
      </c>
    </row>
    <row r="14" spans="1:12" x14ac:dyDescent="0.25">
      <c r="A14" s="66">
        <v>3</v>
      </c>
      <c r="B14" s="85" t="s">
        <v>245</v>
      </c>
      <c r="C14" s="57">
        <v>0</v>
      </c>
      <c r="D14" s="57">
        <v>0</v>
      </c>
      <c r="E14" s="441"/>
      <c r="F14" s="441"/>
      <c r="G14" s="441"/>
      <c r="H14" s="441"/>
      <c r="I14" s="441"/>
      <c r="J14" s="441"/>
      <c r="K14" s="442"/>
      <c r="L14" s="292" t="s">
        <v>246</v>
      </c>
    </row>
    <row r="15" spans="1:12" ht="15.75" thickBot="1" x14ac:dyDescent="0.3">
      <c r="A15" s="66">
        <v>4</v>
      </c>
      <c r="B15" s="388" t="s">
        <v>247</v>
      </c>
      <c r="C15" s="250">
        <v>0</v>
      </c>
      <c r="D15" s="250">
        <v>0</v>
      </c>
      <c r="E15" s="250">
        <v>0</v>
      </c>
      <c r="F15" s="250">
        <v>0</v>
      </c>
      <c r="G15" s="250">
        <v>0</v>
      </c>
      <c r="H15" s="250">
        <v>0</v>
      </c>
      <c r="I15" s="250">
        <v>129886.58485206128</v>
      </c>
      <c r="J15" s="250">
        <v>0</v>
      </c>
      <c r="K15" s="339">
        <v>129886.58485206128</v>
      </c>
      <c r="L15" s="293" t="s">
        <v>248</v>
      </c>
    </row>
    <row r="16" spans="1:12" ht="16.149999999999999" customHeight="1" thickBot="1" x14ac:dyDescent="0.3">
      <c r="A16" s="69"/>
      <c r="B16" s="123" t="s">
        <v>274</v>
      </c>
      <c r="C16" s="365">
        <v>0</v>
      </c>
      <c r="D16" s="365">
        <v>0</v>
      </c>
      <c r="E16" s="467"/>
      <c r="F16" s="467"/>
      <c r="G16" s="481"/>
      <c r="H16" s="467"/>
      <c r="I16" s="481"/>
      <c r="J16" s="467"/>
      <c r="K16" s="482"/>
      <c r="L16" s="294"/>
    </row>
    <row r="17" spans="1:12" x14ac:dyDescent="0.25">
      <c r="A17" s="67"/>
      <c r="B17" s="81"/>
      <c r="C17" s="295"/>
      <c r="D17" s="295"/>
      <c r="E17" s="295"/>
      <c r="F17" s="295"/>
      <c r="G17" s="295"/>
      <c r="H17" s="295"/>
      <c r="I17" s="295"/>
      <c r="J17" s="295"/>
      <c r="K17" s="295"/>
      <c r="L17" s="76"/>
    </row>
    <row r="18" spans="1:12" ht="15.75" thickBot="1" x14ac:dyDescent="0.3">
      <c r="A18" s="76"/>
      <c r="B18" s="76"/>
      <c r="C18" s="76"/>
      <c r="D18" s="76"/>
      <c r="E18" s="76"/>
      <c r="F18" s="76"/>
      <c r="G18" s="76"/>
      <c r="H18" s="76"/>
      <c r="I18" s="76"/>
      <c r="J18" s="76"/>
      <c r="K18" s="76"/>
      <c r="L18" s="76"/>
    </row>
    <row r="19" spans="1:12" ht="15.75" thickBot="1" x14ac:dyDescent="0.3">
      <c r="A19" s="67"/>
      <c r="B19" s="533" t="s">
        <v>249</v>
      </c>
      <c r="C19" s="534"/>
      <c r="D19" s="534"/>
      <c r="E19" s="545"/>
      <c r="F19" s="545"/>
      <c r="G19" s="545"/>
      <c r="H19" s="545"/>
      <c r="I19" s="545"/>
      <c r="J19" s="545"/>
      <c r="K19" s="535"/>
      <c r="L19" s="193"/>
    </row>
    <row r="20" spans="1:12" ht="15.75" thickBot="1" x14ac:dyDescent="0.3">
      <c r="A20" s="67"/>
      <c r="B20" s="289"/>
      <c r="C20" s="296">
        <v>2024</v>
      </c>
      <c r="D20" s="297">
        <v>2025</v>
      </c>
      <c r="E20" s="296">
        <v>2026</v>
      </c>
      <c r="F20" s="296">
        <v>2027</v>
      </c>
      <c r="G20" s="296">
        <v>2028</v>
      </c>
      <c r="H20" s="296">
        <v>2029</v>
      </c>
      <c r="I20" s="296">
        <v>2030</v>
      </c>
      <c r="J20" s="296">
        <v>2031</v>
      </c>
      <c r="K20" s="230"/>
      <c r="L20" s="193"/>
    </row>
    <row r="21" spans="1:12" ht="15.75" thickBot="1" x14ac:dyDescent="0.3">
      <c r="A21" s="282" t="s">
        <v>11</v>
      </c>
      <c r="B21" s="184" t="s">
        <v>12</v>
      </c>
      <c r="C21" s="546" t="s">
        <v>213</v>
      </c>
      <c r="D21" s="547"/>
      <c r="E21" s="546" t="s">
        <v>214</v>
      </c>
      <c r="F21" s="547"/>
      <c r="G21" s="547"/>
      <c r="H21" s="547"/>
      <c r="I21" s="547"/>
      <c r="J21" s="548"/>
      <c r="K21" s="230" t="s">
        <v>10</v>
      </c>
      <c r="L21" s="128" t="s">
        <v>14</v>
      </c>
    </row>
    <row r="22" spans="1:12" x14ac:dyDescent="0.25">
      <c r="A22" s="66">
        <v>1</v>
      </c>
      <c r="B22" s="170" t="s">
        <v>250</v>
      </c>
      <c r="C22" s="57">
        <v>0</v>
      </c>
      <c r="D22" s="57">
        <v>0</v>
      </c>
      <c r="E22" s="57">
        <v>0</v>
      </c>
      <c r="F22" s="57">
        <v>0</v>
      </c>
      <c r="G22" s="171"/>
      <c r="H22" s="171">
        <v>3404.9913625759013</v>
      </c>
      <c r="I22" s="57">
        <v>0</v>
      </c>
      <c r="J22" s="57">
        <v>0</v>
      </c>
      <c r="K22" s="334">
        <f>SUM(C22:J22)</f>
        <v>3404.9913625759013</v>
      </c>
      <c r="L22" s="298" t="s">
        <v>251</v>
      </c>
    </row>
    <row r="23" spans="1:12" ht="33" customHeight="1" thickBot="1" x14ac:dyDescent="0.3">
      <c r="A23" s="66">
        <v>2</v>
      </c>
      <c r="B23" s="169" t="s">
        <v>252</v>
      </c>
      <c r="C23" s="250">
        <v>0</v>
      </c>
      <c r="D23" s="250">
        <v>0</v>
      </c>
      <c r="E23" s="250">
        <v>0</v>
      </c>
      <c r="F23" s="250">
        <v>0</v>
      </c>
      <c r="G23" s="299">
        <v>1006124.7400903938</v>
      </c>
      <c r="H23" s="299">
        <v>1021988.7495177309</v>
      </c>
      <c r="I23" s="299">
        <v>1039092.6788164902</v>
      </c>
      <c r="J23" s="299">
        <v>1058047.7336344908</v>
      </c>
      <c r="K23" s="336">
        <f>SUM(C23:J23)</f>
        <v>4125253.9020591062</v>
      </c>
      <c r="L23" s="300" t="s">
        <v>253</v>
      </c>
    </row>
    <row r="24" spans="1:12" ht="15.75" thickBot="1" x14ac:dyDescent="0.3">
      <c r="A24" s="69"/>
      <c r="B24" s="123" t="s">
        <v>275</v>
      </c>
      <c r="C24" s="365">
        <v>0</v>
      </c>
      <c r="D24" s="365">
        <v>0</v>
      </c>
      <c r="E24" s="365">
        <v>0</v>
      </c>
      <c r="F24" s="365">
        <v>0</v>
      </c>
      <c r="G24" s="198">
        <f t="shared" ref="G24:K24" si="0">SUM(G22:G23)</f>
        <v>1006124.7400903938</v>
      </c>
      <c r="H24" s="198">
        <f t="shared" si="0"/>
        <v>1025393.7408803068</v>
      </c>
      <c r="I24" s="198">
        <f t="shared" si="0"/>
        <v>1039092.6788164902</v>
      </c>
      <c r="J24" s="198">
        <f t="shared" si="0"/>
        <v>1058047.7336344908</v>
      </c>
      <c r="K24" s="199">
        <f t="shared" si="0"/>
        <v>4128658.8934216821</v>
      </c>
      <c r="L24" s="301"/>
    </row>
    <row r="25" spans="1:12" x14ac:dyDescent="0.25">
      <c r="A25" s="76"/>
      <c r="B25" s="76"/>
      <c r="C25" s="76"/>
      <c r="D25" s="76"/>
      <c r="E25" s="76"/>
      <c r="F25" s="76"/>
      <c r="G25" s="76"/>
      <c r="H25" s="76"/>
      <c r="I25" s="76"/>
      <c r="J25" s="76"/>
      <c r="K25" s="76"/>
      <c r="L25" s="76"/>
    </row>
    <row r="26" spans="1:12" ht="15.75" thickBot="1" x14ac:dyDescent="0.3">
      <c r="A26" s="67"/>
      <c r="B26" s="76"/>
      <c r="C26" s="76"/>
      <c r="D26" s="76"/>
      <c r="E26" s="76"/>
      <c r="F26" s="76"/>
      <c r="G26" s="76"/>
      <c r="H26" s="76"/>
      <c r="I26" s="76"/>
      <c r="J26" s="76"/>
      <c r="K26" s="76"/>
      <c r="L26" s="76"/>
    </row>
    <row r="27" spans="1:12" ht="15.75" thickBot="1" x14ac:dyDescent="0.3">
      <c r="A27" s="67"/>
      <c r="B27" s="533" t="s">
        <v>254</v>
      </c>
      <c r="C27" s="545"/>
      <c r="D27" s="545"/>
      <c r="E27" s="545"/>
      <c r="F27" s="545"/>
      <c r="G27" s="545"/>
      <c r="H27" s="545"/>
      <c r="I27" s="545"/>
      <c r="J27" s="545"/>
      <c r="K27" s="535"/>
      <c r="L27" s="76"/>
    </row>
    <row r="28" spans="1:12" ht="15.75" thickBot="1" x14ac:dyDescent="0.3">
      <c r="A28" s="67"/>
      <c r="B28" s="302"/>
      <c r="C28" s="303">
        <v>2024</v>
      </c>
      <c r="D28" s="304">
        <v>2025</v>
      </c>
      <c r="E28" s="303">
        <v>2026</v>
      </c>
      <c r="F28" s="303">
        <v>2027</v>
      </c>
      <c r="G28" s="303">
        <v>2028</v>
      </c>
      <c r="H28" s="303">
        <v>2029</v>
      </c>
      <c r="I28" s="303">
        <v>2030</v>
      </c>
      <c r="J28" s="303">
        <v>2031</v>
      </c>
      <c r="K28" s="230"/>
    </row>
    <row r="29" spans="1:12" ht="15.75" thickBot="1" x14ac:dyDescent="0.3">
      <c r="A29" s="67"/>
      <c r="B29" s="261" t="s">
        <v>12</v>
      </c>
      <c r="C29" s="546" t="s">
        <v>213</v>
      </c>
      <c r="D29" s="547"/>
      <c r="E29" s="546" t="s">
        <v>214</v>
      </c>
      <c r="F29" s="547"/>
      <c r="G29" s="547"/>
      <c r="H29" s="547"/>
      <c r="I29" s="547"/>
      <c r="J29" s="548"/>
      <c r="K29" s="230" t="s">
        <v>10</v>
      </c>
      <c r="L29" s="128" t="s">
        <v>14</v>
      </c>
    </row>
    <row r="30" spans="1:12" ht="15.75" thickBot="1" x14ac:dyDescent="0.3">
      <c r="A30" s="67"/>
      <c r="B30" s="258" t="s">
        <v>255</v>
      </c>
      <c r="C30" s="389">
        <v>0</v>
      </c>
      <c r="D30" s="389">
        <v>0</v>
      </c>
      <c r="E30" s="467"/>
      <c r="F30" s="467"/>
      <c r="G30" s="448"/>
      <c r="H30" s="448"/>
      <c r="I30" s="448"/>
      <c r="J30" s="448"/>
      <c r="K30" s="450"/>
      <c r="L30" s="305"/>
    </row>
    <row r="31" spans="1:12" x14ac:dyDescent="0.25">
      <c r="A31" s="67"/>
    </row>
    <row r="32" spans="1:12" x14ac:dyDescent="0.25">
      <c r="E32" s="143"/>
    </row>
    <row r="33" spans="1:30" x14ac:dyDescent="0.25">
      <c r="J33" s="149"/>
    </row>
    <row r="34" spans="1:30" s="208" customFormat="1" x14ac:dyDescent="0.25">
      <c r="A34" s="407" t="s">
        <v>21</v>
      </c>
      <c r="B34" s="406"/>
      <c r="C34" s="406"/>
      <c r="D34" s="406"/>
      <c r="E34" s="406"/>
      <c r="F34" s="406"/>
      <c r="G34" s="406"/>
      <c r="H34" s="406"/>
      <c r="I34" s="406"/>
      <c r="J34" s="68"/>
      <c r="K34" s="68"/>
      <c r="L34" s="68"/>
      <c r="M34" s="68"/>
      <c r="N34" s="68"/>
      <c r="O34" s="68"/>
      <c r="P34" s="68"/>
      <c r="Q34" s="68"/>
      <c r="R34" s="68"/>
      <c r="S34" s="68"/>
      <c r="T34" s="68"/>
      <c r="U34" s="68"/>
      <c r="V34" s="68"/>
      <c r="W34" s="68"/>
      <c r="X34" s="68"/>
      <c r="Y34" s="68"/>
      <c r="Z34" s="68"/>
      <c r="AA34" s="68"/>
      <c r="AB34" s="68"/>
      <c r="AC34" s="68"/>
      <c r="AD34" s="68"/>
    </row>
    <row r="35" spans="1:30" x14ac:dyDescent="0.25">
      <c r="A35" s="497"/>
      <c r="B35" s="497"/>
      <c r="C35" s="497"/>
      <c r="D35" s="497"/>
      <c r="E35" s="497"/>
      <c r="F35" s="497"/>
      <c r="G35" s="497"/>
      <c r="H35" s="497"/>
      <c r="I35" s="497"/>
    </row>
    <row r="36" spans="1:30" x14ac:dyDescent="0.25">
      <c r="A36" s="497"/>
      <c r="B36" s="497"/>
      <c r="C36" s="497"/>
      <c r="D36" s="497"/>
      <c r="E36" s="497"/>
      <c r="F36" s="497"/>
      <c r="G36" s="497"/>
      <c r="H36" s="497"/>
      <c r="I36" s="497"/>
    </row>
    <row r="37" spans="1:30" x14ac:dyDescent="0.25">
      <c r="A37" s="497"/>
      <c r="B37" s="497"/>
      <c r="C37" s="497"/>
      <c r="D37" s="497"/>
      <c r="E37" s="497"/>
      <c r="F37" s="497"/>
      <c r="G37" s="497"/>
      <c r="H37" s="497"/>
      <c r="I37" s="497"/>
    </row>
    <row r="38" spans="1:30" x14ac:dyDescent="0.25">
      <c r="A38" s="227"/>
      <c r="B38" s="227"/>
      <c r="C38" s="227"/>
      <c r="D38" s="227"/>
      <c r="E38" s="227"/>
      <c r="F38" s="227"/>
      <c r="G38" s="227"/>
      <c r="H38" s="227"/>
      <c r="I38" s="227"/>
    </row>
    <row r="39" spans="1:30" x14ac:dyDescent="0.25">
      <c r="A39" s="227"/>
      <c r="B39" s="227"/>
      <c r="C39" s="227"/>
      <c r="D39" s="227"/>
      <c r="E39" s="227"/>
      <c r="F39" s="227"/>
      <c r="G39" s="227"/>
      <c r="H39" s="227"/>
      <c r="I39" s="227"/>
    </row>
    <row r="40" spans="1:30" x14ac:dyDescent="0.25">
      <c r="A40" s="536"/>
      <c r="B40" s="536"/>
      <c r="C40" s="536"/>
      <c r="D40" s="536"/>
      <c r="E40" s="536"/>
      <c r="F40" s="536"/>
      <c r="G40" s="536"/>
      <c r="H40" s="536"/>
      <c r="I40" s="536"/>
    </row>
    <row r="41" spans="1:30" x14ac:dyDescent="0.25">
      <c r="A41" s="147"/>
      <c r="B41" s="147"/>
      <c r="C41" s="147"/>
      <c r="D41" s="147"/>
      <c r="E41" s="147"/>
      <c r="F41" s="147"/>
      <c r="G41" s="147"/>
      <c r="H41" s="147"/>
      <c r="I41" s="147"/>
    </row>
  </sheetData>
  <mergeCells count="19">
    <mergeCell ref="A37:I37"/>
    <mergeCell ref="A40:I40"/>
    <mergeCell ref="B27:K27"/>
    <mergeCell ref="C29:D29"/>
    <mergeCell ref="E29:J29"/>
    <mergeCell ref="A35:I35"/>
    <mergeCell ref="A36:I36"/>
    <mergeCell ref="B9:K9"/>
    <mergeCell ref="C11:D11"/>
    <mergeCell ref="E11:J11"/>
    <mergeCell ref="B19:K19"/>
    <mergeCell ref="C21:D21"/>
    <mergeCell ref="E21:J21"/>
    <mergeCell ref="B6:H6"/>
    <mergeCell ref="B5:H5"/>
    <mergeCell ref="A1:H1"/>
    <mergeCell ref="A2:H2"/>
    <mergeCell ref="B3:H3"/>
    <mergeCell ref="B4:H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E006-E41E-4314-9C79-FFD5EF5D5AD5}">
  <sheetPr>
    <tabColor rgb="FFFFFF00"/>
  </sheetPr>
  <dimension ref="A1:U24"/>
  <sheetViews>
    <sheetView zoomScale="60" zoomScaleNormal="60" workbookViewId="0">
      <selection activeCell="A2" sqref="A2:H2"/>
    </sheetView>
  </sheetViews>
  <sheetFormatPr defaultColWidth="8.85546875" defaultRowHeight="15" x14ac:dyDescent="0.25"/>
  <cols>
    <col min="1" max="1" width="20.42578125" style="68" bestFit="1" customWidth="1"/>
    <col min="2" max="2" width="64.85546875" style="68" customWidth="1"/>
    <col min="3" max="5" width="14.140625" style="68" customWidth="1"/>
    <col min="6" max="6" width="16.85546875" style="68" bestFit="1" customWidth="1"/>
    <col min="7" max="7" width="15" style="68" bestFit="1" customWidth="1"/>
    <col min="8" max="8" width="15.85546875" style="68" bestFit="1" customWidth="1"/>
    <col min="9" max="10" width="14.140625" style="68" customWidth="1"/>
    <col min="11" max="11" width="16.85546875" style="68" bestFit="1" customWidth="1"/>
    <col min="12" max="12" width="132" style="68" bestFit="1" customWidth="1"/>
    <col min="13" max="16384" width="8.85546875" style="68"/>
  </cols>
  <sheetData>
    <row r="1" spans="1:12" ht="51.75" customHeight="1" thickBot="1" x14ac:dyDescent="0.3">
      <c r="A1" s="554" t="s">
        <v>374</v>
      </c>
      <c r="B1" s="554"/>
      <c r="C1" s="554"/>
      <c r="D1" s="554"/>
      <c r="E1" s="554"/>
      <c r="F1" s="554"/>
      <c r="G1" s="554"/>
      <c r="H1" s="554"/>
      <c r="I1" s="554"/>
      <c r="J1" s="554"/>
      <c r="K1" s="554"/>
    </row>
    <row r="2" spans="1:12" x14ac:dyDescent="0.25">
      <c r="A2" s="492" t="s">
        <v>378</v>
      </c>
      <c r="B2" s="493"/>
      <c r="C2" s="493"/>
      <c r="D2" s="493"/>
      <c r="E2" s="493"/>
      <c r="F2" s="493"/>
      <c r="G2" s="493"/>
      <c r="H2" s="537"/>
    </row>
    <row r="3" spans="1:12" x14ac:dyDescent="0.25">
      <c r="A3" s="4" t="s">
        <v>1</v>
      </c>
      <c r="B3" s="494" t="s">
        <v>184</v>
      </c>
      <c r="C3" s="495"/>
      <c r="D3" s="495"/>
      <c r="E3" s="495"/>
      <c r="F3" s="495"/>
      <c r="G3" s="495"/>
      <c r="H3" s="538"/>
    </row>
    <row r="4" spans="1:12" x14ac:dyDescent="0.25">
      <c r="A4" s="4" t="s">
        <v>3</v>
      </c>
      <c r="B4" s="494" t="s">
        <v>4</v>
      </c>
      <c r="C4" s="495"/>
      <c r="D4" s="495"/>
      <c r="E4" s="495"/>
      <c r="F4" s="495"/>
      <c r="G4" s="495"/>
      <c r="H4" s="538"/>
    </row>
    <row r="5" spans="1:12" x14ac:dyDescent="0.25">
      <c r="A5" s="4" t="s">
        <v>6</v>
      </c>
      <c r="B5" s="494" t="s">
        <v>318</v>
      </c>
      <c r="C5" s="495"/>
      <c r="D5" s="495"/>
      <c r="E5" s="495"/>
      <c r="F5" s="495"/>
      <c r="G5" s="495"/>
      <c r="H5" s="538"/>
      <c r="I5" s="147"/>
      <c r="J5" s="147"/>
    </row>
    <row r="6" spans="1:12" ht="15.75" thickBot="1" x14ac:dyDescent="0.3">
      <c r="A6" s="146" t="s">
        <v>28</v>
      </c>
      <c r="B6" s="530" t="s">
        <v>323</v>
      </c>
      <c r="C6" s="531"/>
      <c r="D6" s="531"/>
      <c r="E6" s="531"/>
      <c r="F6" s="531"/>
      <c r="G6" s="531"/>
      <c r="H6" s="532"/>
      <c r="I6" s="147"/>
      <c r="J6" s="147"/>
    </row>
    <row r="7" spans="1:12" x14ac:dyDescent="0.25">
      <c r="A7" s="72"/>
      <c r="B7" s="73"/>
      <c r="C7" s="73"/>
      <c r="D7" s="168"/>
      <c r="E7" s="73"/>
      <c r="F7" s="73"/>
      <c r="G7" s="73"/>
      <c r="H7" s="73"/>
      <c r="I7" s="73"/>
      <c r="J7" s="73"/>
    </row>
    <row r="8" spans="1:12" ht="15.75" thickBot="1" x14ac:dyDescent="0.3">
      <c r="A8" s="7"/>
      <c r="B8" s="81"/>
      <c r="C8" s="76"/>
      <c r="D8" s="76"/>
      <c r="E8" s="76"/>
      <c r="F8" s="76"/>
      <c r="G8" s="76"/>
      <c r="H8" s="76"/>
      <c r="I8" s="76"/>
      <c r="J8" s="76"/>
      <c r="K8" s="76"/>
      <c r="L8" s="83"/>
    </row>
    <row r="9" spans="1:12" ht="15.75" thickBot="1" x14ac:dyDescent="0.3">
      <c r="A9" s="67"/>
      <c r="B9" s="533" t="s">
        <v>256</v>
      </c>
      <c r="C9" s="534"/>
      <c r="D9" s="534"/>
      <c r="E9" s="545"/>
      <c r="F9" s="545"/>
      <c r="G9" s="545"/>
      <c r="H9" s="545"/>
      <c r="I9" s="545"/>
      <c r="J9" s="545"/>
      <c r="K9" s="535"/>
      <c r="L9" s="162"/>
    </row>
    <row r="10" spans="1:12" ht="15.75" thickBot="1" x14ac:dyDescent="0.3">
      <c r="A10" s="306"/>
      <c r="B10" s="307"/>
      <c r="C10" s="138">
        <v>2024</v>
      </c>
      <c r="D10" s="401">
        <v>2025</v>
      </c>
      <c r="E10" s="164">
        <v>2026</v>
      </c>
      <c r="F10" s="164">
        <v>2027</v>
      </c>
      <c r="G10" s="164">
        <v>2028</v>
      </c>
      <c r="H10" s="164">
        <v>2029</v>
      </c>
      <c r="I10" s="164">
        <v>2030</v>
      </c>
      <c r="J10" s="164">
        <v>2031</v>
      </c>
      <c r="K10" s="400"/>
      <c r="L10" s="162"/>
    </row>
    <row r="11" spans="1:12" ht="15.75" thickBot="1" x14ac:dyDescent="0.3">
      <c r="A11" s="282" t="s">
        <v>11</v>
      </c>
      <c r="B11" s="184" t="s">
        <v>12</v>
      </c>
      <c r="C11" s="546" t="s">
        <v>213</v>
      </c>
      <c r="D11" s="547"/>
      <c r="E11" s="546" t="s">
        <v>214</v>
      </c>
      <c r="F11" s="547"/>
      <c r="G11" s="547"/>
      <c r="H11" s="547"/>
      <c r="I11" s="547"/>
      <c r="J11" s="548"/>
      <c r="K11" s="230" t="s">
        <v>10</v>
      </c>
      <c r="L11" s="128" t="s">
        <v>14</v>
      </c>
    </row>
    <row r="12" spans="1:12" x14ac:dyDescent="0.25">
      <c r="A12" s="66">
        <v>1</v>
      </c>
      <c r="B12" s="308" t="s">
        <v>257</v>
      </c>
      <c r="C12" s="57">
        <v>0</v>
      </c>
      <c r="D12" s="57">
        <v>0</v>
      </c>
      <c r="E12" s="57">
        <v>0</v>
      </c>
      <c r="F12" s="441"/>
      <c r="G12" s="441"/>
      <c r="H12" s="441"/>
      <c r="I12" s="441"/>
      <c r="J12" s="441"/>
      <c r="K12" s="442"/>
      <c r="L12" s="483"/>
    </row>
    <row r="13" spans="1:12" x14ac:dyDescent="0.25">
      <c r="A13" s="66">
        <v>2</v>
      </c>
      <c r="B13" s="308" t="s">
        <v>258</v>
      </c>
      <c r="C13" s="57">
        <v>0</v>
      </c>
      <c r="D13" s="57">
        <v>0</v>
      </c>
      <c r="E13" s="57">
        <v>0</v>
      </c>
      <c r="F13" s="441"/>
      <c r="G13" s="441"/>
      <c r="H13" s="441"/>
      <c r="I13" s="441"/>
      <c r="J13" s="441"/>
      <c r="K13" s="442"/>
      <c r="L13" s="484"/>
    </row>
    <row r="14" spans="1:12" ht="15.75" thickBot="1" x14ac:dyDescent="0.3">
      <c r="A14" s="66">
        <v>3</v>
      </c>
      <c r="B14" s="309" t="s">
        <v>259</v>
      </c>
      <c r="C14" s="158">
        <v>0</v>
      </c>
      <c r="D14" s="158">
        <v>0</v>
      </c>
      <c r="E14" s="158">
        <v>0</v>
      </c>
      <c r="F14" s="452"/>
      <c r="G14" s="452"/>
      <c r="H14" s="452"/>
      <c r="I14" s="452"/>
      <c r="J14" s="452"/>
      <c r="K14" s="453"/>
      <c r="L14" s="485"/>
    </row>
    <row r="15" spans="1:12" ht="15.75" thickBot="1" x14ac:dyDescent="0.3">
      <c r="A15" s="167"/>
      <c r="B15" s="268" t="s">
        <v>260</v>
      </c>
      <c r="C15" s="346">
        <v>0</v>
      </c>
      <c r="D15" s="346">
        <v>0</v>
      </c>
      <c r="E15" s="346">
        <v>0</v>
      </c>
      <c r="F15" s="454"/>
      <c r="G15" s="455"/>
      <c r="H15" s="454"/>
      <c r="I15" s="455"/>
      <c r="J15" s="455"/>
      <c r="K15" s="456"/>
      <c r="L15" s="310"/>
    </row>
    <row r="16" spans="1:12" x14ac:dyDescent="0.25">
      <c r="A16" s="67"/>
      <c r="B16" s="81"/>
      <c r="C16" s="162"/>
      <c r="D16" s="162"/>
      <c r="E16" s="162"/>
      <c r="F16" s="162"/>
      <c r="G16" s="162"/>
      <c r="H16" s="162"/>
      <c r="I16" s="162"/>
      <c r="J16" s="162"/>
      <c r="K16" s="162"/>
      <c r="L16" s="162"/>
    </row>
    <row r="17" spans="1:21" x14ac:dyDescent="0.25">
      <c r="E17" s="143"/>
    </row>
    <row r="18" spans="1:21" x14ac:dyDescent="0.25">
      <c r="J18" s="149"/>
    </row>
    <row r="19" spans="1:21" s="208" customFormat="1" x14ac:dyDescent="0.25">
      <c r="A19" s="407" t="s">
        <v>21</v>
      </c>
      <c r="B19" s="406"/>
      <c r="C19" s="406"/>
      <c r="D19" s="406"/>
      <c r="E19" s="406"/>
      <c r="F19" s="406"/>
      <c r="G19" s="406"/>
      <c r="H19" s="406"/>
      <c r="I19" s="406"/>
      <c r="J19" s="68"/>
      <c r="K19" s="68"/>
      <c r="L19" s="68"/>
      <c r="M19" s="68"/>
      <c r="N19" s="68"/>
      <c r="O19" s="68"/>
      <c r="P19" s="68"/>
      <c r="Q19" s="68"/>
      <c r="R19" s="68"/>
      <c r="S19" s="68"/>
      <c r="T19" s="68"/>
      <c r="U19" s="68"/>
    </row>
    <row r="20" spans="1:21" ht="14.65" customHeight="1" x14ac:dyDescent="0.25">
      <c r="A20" s="497" t="s">
        <v>366</v>
      </c>
      <c r="B20" s="497"/>
      <c r="C20" s="497"/>
      <c r="D20" s="497"/>
      <c r="E20" s="497"/>
      <c r="F20" s="497"/>
      <c r="G20" s="497"/>
      <c r="H20" s="497"/>
      <c r="I20" s="497"/>
    </row>
    <row r="21" spans="1:21" x14ac:dyDescent="0.25">
      <c r="A21" s="497" t="s">
        <v>360</v>
      </c>
      <c r="B21" s="497"/>
      <c r="C21" s="497"/>
      <c r="D21" s="497"/>
      <c r="E21" s="497"/>
      <c r="F21" s="497"/>
      <c r="G21" s="497"/>
      <c r="H21" s="497"/>
      <c r="I21" s="497"/>
    </row>
    <row r="22" spans="1:21" ht="15" customHeight="1" x14ac:dyDescent="0.25">
      <c r="A22" s="578" t="s">
        <v>367</v>
      </c>
      <c r="B22" s="578"/>
      <c r="C22" s="578"/>
      <c r="D22" s="578"/>
      <c r="E22" s="578"/>
      <c r="F22" s="578"/>
      <c r="G22" s="578"/>
      <c r="H22" s="578"/>
      <c r="I22" s="578"/>
    </row>
    <row r="23" spans="1:21" x14ac:dyDescent="0.25">
      <c r="A23" s="536"/>
      <c r="B23" s="536"/>
      <c r="C23" s="536"/>
      <c r="D23" s="536"/>
      <c r="E23" s="536"/>
      <c r="F23" s="536"/>
      <c r="G23" s="536"/>
      <c r="H23" s="536"/>
      <c r="I23" s="536"/>
    </row>
    <row r="24" spans="1:21" x14ac:dyDescent="0.25">
      <c r="A24" s="147"/>
      <c r="B24" s="147"/>
      <c r="C24" s="147"/>
      <c r="D24" s="147"/>
      <c r="E24" s="147"/>
      <c r="F24" s="147"/>
      <c r="G24" s="147"/>
      <c r="H24" s="147"/>
      <c r="I24" s="147"/>
    </row>
  </sheetData>
  <mergeCells count="13">
    <mergeCell ref="A21:I21"/>
    <mergeCell ref="A22:I22"/>
    <mergeCell ref="A23:I23"/>
    <mergeCell ref="B6:H6"/>
    <mergeCell ref="B9:K9"/>
    <mergeCell ref="C11:D11"/>
    <mergeCell ref="E11:J11"/>
    <mergeCell ref="A20:I20"/>
    <mergeCell ref="B5:H5"/>
    <mergeCell ref="A2:H2"/>
    <mergeCell ref="B3:H3"/>
    <mergeCell ref="B4:H4"/>
    <mergeCell ref="A1:K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18FD1-43DD-4266-A661-FDA7CF9B73CE}">
  <sheetPr>
    <tabColor rgb="FFFFFF00"/>
  </sheetPr>
  <dimension ref="A1:AB22"/>
  <sheetViews>
    <sheetView tabSelected="1" zoomScaleNormal="100" workbookViewId="0">
      <selection activeCell="A2" sqref="A2:H2"/>
    </sheetView>
  </sheetViews>
  <sheetFormatPr defaultColWidth="8.7109375" defaultRowHeight="15" x14ac:dyDescent="0.25"/>
  <cols>
    <col min="1" max="1" width="15.140625" style="68" customWidth="1"/>
    <col min="2" max="2" width="64.7109375" style="68" customWidth="1"/>
    <col min="3" max="5" width="9.28515625" style="68" bestFit="1" customWidth="1"/>
    <col min="6" max="6" width="17.42578125" style="68" customWidth="1"/>
    <col min="7" max="10" width="9.28515625" style="68" bestFit="1" customWidth="1"/>
    <col min="11" max="11" width="15.28515625" style="68" bestFit="1" customWidth="1"/>
    <col min="12" max="12" width="98.28515625" style="68" bestFit="1" customWidth="1"/>
    <col min="13" max="16384" width="8.7109375" style="68"/>
  </cols>
  <sheetData>
    <row r="1" spans="1:12" ht="38.25" customHeight="1" thickBot="1" x14ac:dyDescent="0.3">
      <c r="A1" s="570" t="s">
        <v>374</v>
      </c>
      <c r="B1" s="567"/>
      <c r="C1" s="567"/>
      <c r="D1" s="567"/>
      <c r="E1" s="567"/>
      <c r="F1" s="567"/>
      <c r="G1" s="567"/>
      <c r="H1" s="567"/>
      <c r="I1" s="567"/>
      <c r="J1" s="567"/>
      <c r="K1" s="567"/>
      <c r="L1"/>
    </row>
    <row r="2" spans="1:12" x14ac:dyDescent="0.25">
      <c r="A2" s="492" t="s">
        <v>378</v>
      </c>
      <c r="B2" s="493"/>
      <c r="C2" s="493"/>
      <c r="D2" s="493"/>
      <c r="E2" s="493"/>
      <c r="F2" s="493"/>
      <c r="G2" s="493"/>
      <c r="H2" s="537"/>
    </row>
    <row r="3" spans="1:12" x14ac:dyDescent="0.25">
      <c r="A3" s="4" t="s">
        <v>1</v>
      </c>
      <c r="B3" s="494" t="s">
        <v>184</v>
      </c>
      <c r="C3" s="495"/>
      <c r="D3" s="495"/>
      <c r="E3" s="495"/>
      <c r="F3" s="495"/>
      <c r="G3" s="495"/>
      <c r="H3" s="538"/>
    </row>
    <row r="4" spans="1:12" x14ac:dyDescent="0.25">
      <c r="A4" s="4" t="s">
        <v>3</v>
      </c>
      <c r="B4" s="494" t="s">
        <v>4</v>
      </c>
      <c r="C4" s="495"/>
      <c r="D4" s="495"/>
      <c r="E4" s="495"/>
      <c r="F4" s="495"/>
      <c r="G4" s="495"/>
      <c r="H4" s="538"/>
    </row>
    <row r="5" spans="1:12" x14ac:dyDescent="0.25">
      <c r="A5" s="4" t="s">
        <v>6</v>
      </c>
      <c r="B5" s="494" t="s">
        <v>318</v>
      </c>
      <c r="C5" s="495"/>
      <c r="D5" s="495"/>
      <c r="E5" s="495"/>
      <c r="F5" s="495"/>
      <c r="G5" s="495"/>
      <c r="H5" s="538"/>
    </row>
    <row r="6" spans="1:12" ht="15.75" thickBot="1" x14ac:dyDescent="0.3">
      <c r="A6" s="146" t="s">
        <v>28</v>
      </c>
      <c r="B6" s="530" t="s">
        <v>324</v>
      </c>
      <c r="C6" s="531"/>
      <c r="D6" s="531"/>
      <c r="E6" s="531"/>
      <c r="F6" s="531"/>
      <c r="G6" s="531"/>
      <c r="H6" s="532"/>
    </row>
    <row r="7" spans="1:12" ht="15.75" thickBot="1" x14ac:dyDescent="0.3">
      <c r="A7" s="117"/>
      <c r="B7" s="147"/>
      <c r="C7" s="147"/>
      <c r="D7" s="147"/>
      <c r="E7" s="147"/>
      <c r="F7" s="147"/>
      <c r="G7" s="147"/>
      <c r="H7" s="147"/>
    </row>
    <row r="8" spans="1:12" ht="15.75" thickBot="1" x14ac:dyDescent="0.3">
      <c r="A8" s="150"/>
      <c r="B8" s="550" t="s">
        <v>261</v>
      </c>
      <c r="C8" s="545"/>
      <c r="D8" s="545"/>
      <c r="E8" s="545"/>
      <c r="F8" s="545"/>
      <c r="G8" s="545"/>
      <c r="H8" s="545"/>
      <c r="I8" s="545"/>
      <c r="J8" s="545"/>
      <c r="K8" s="553"/>
    </row>
    <row r="9" spans="1:12" ht="15.75" thickBot="1" x14ac:dyDescent="0.3">
      <c r="A9" s="67"/>
      <c r="B9" s="126"/>
      <c r="C9" s="127">
        <v>2024</v>
      </c>
      <c r="D9" s="127">
        <v>2025</v>
      </c>
      <c r="E9" s="127">
        <v>2026</v>
      </c>
      <c r="F9" s="127">
        <v>2027</v>
      </c>
      <c r="G9" s="127">
        <v>2028</v>
      </c>
      <c r="H9" s="127">
        <v>2029</v>
      </c>
      <c r="I9" s="127">
        <v>2030</v>
      </c>
      <c r="J9" s="127">
        <v>2031</v>
      </c>
      <c r="K9" s="125"/>
    </row>
    <row r="10" spans="1:12" ht="15.75" thickBot="1" x14ac:dyDescent="0.3">
      <c r="A10" s="93" t="s">
        <v>11</v>
      </c>
      <c r="B10" s="311" t="s">
        <v>12</v>
      </c>
      <c r="C10" s="552" t="s">
        <v>213</v>
      </c>
      <c r="D10" s="552"/>
      <c r="E10" s="547" t="s">
        <v>214</v>
      </c>
      <c r="F10" s="547"/>
      <c r="G10" s="547"/>
      <c r="H10" s="547"/>
      <c r="I10" s="547"/>
      <c r="J10" s="547"/>
      <c r="K10" s="125" t="s">
        <v>10</v>
      </c>
      <c r="L10" s="128" t="s">
        <v>14</v>
      </c>
    </row>
    <row r="11" spans="1:12" x14ac:dyDescent="0.25">
      <c r="A11" s="66">
        <v>1</v>
      </c>
      <c r="B11" s="173" t="s">
        <v>262</v>
      </c>
      <c r="C11" s="57">
        <v>0</v>
      </c>
      <c r="D11" s="57">
        <v>0</v>
      </c>
      <c r="E11" s="57">
        <v>0</v>
      </c>
      <c r="F11" s="458"/>
      <c r="G11" s="441"/>
      <c r="H11" s="441"/>
      <c r="I11" s="441"/>
      <c r="J11" s="441"/>
      <c r="K11" s="486"/>
      <c r="L11" s="487"/>
    </row>
    <row r="12" spans="1:12" ht="15.75" thickBot="1" x14ac:dyDescent="0.3">
      <c r="A12" s="66">
        <v>2</v>
      </c>
      <c r="B12" s="140" t="s">
        <v>263</v>
      </c>
      <c r="C12" s="158">
        <v>0</v>
      </c>
      <c r="D12" s="158">
        <v>0</v>
      </c>
      <c r="E12" s="158">
        <v>0</v>
      </c>
      <c r="F12" s="445"/>
      <c r="G12" s="452"/>
      <c r="H12" s="452"/>
      <c r="I12" s="452"/>
      <c r="J12" s="452"/>
      <c r="K12" s="446"/>
      <c r="L12" s="487"/>
    </row>
    <row r="13" spans="1:12" ht="30.75" thickBot="1" x14ac:dyDescent="0.3">
      <c r="A13" s="66"/>
      <c r="B13" s="123" t="s">
        <v>264</v>
      </c>
      <c r="C13" s="346">
        <v>0</v>
      </c>
      <c r="D13" s="346">
        <v>0</v>
      </c>
      <c r="E13" s="346">
        <v>0</v>
      </c>
      <c r="F13" s="481"/>
      <c r="G13" s="455"/>
      <c r="H13" s="455"/>
      <c r="I13" s="455"/>
      <c r="J13" s="455"/>
      <c r="K13" s="482"/>
      <c r="L13" s="86"/>
    </row>
    <row r="14" spans="1:12" x14ac:dyDescent="0.25">
      <c r="A14" s="67"/>
    </row>
    <row r="15" spans="1:12" x14ac:dyDescent="0.25">
      <c r="E15" s="143"/>
    </row>
    <row r="16" spans="1:12" x14ac:dyDescent="0.25">
      <c r="J16" s="149"/>
    </row>
    <row r="17" spans="1:28" s="208" customFormat="1" x14ac:dyDescent="0.25">
      <c r="A17" s="407" t="s">
        <v>21</v>
      </c>
      <c r="B17" s="406"/>
      <c r="C17" s="406"/>
      <c r="D17" s="406"/>
      <c r="E17" s="406"/>
      <c r="F17" s="406"/>
      <c r="G17" s="406"/>
      <c r="H17" s="406"/>
      <c r="I17" s="406"/>
      <c r="J17" s="68"/>
      <c r="K17" s="68"/>
      <c r="L17" s="68"/>
      <c r="M17" s="68"/>
      <c r="N17" s="68"/>
      <c r="O17" s="68"/>
      <c r="P17" s="68"/>
      <c r="Q17" s="68"/>
      <c r="R17" s="68"/>
      <c r="S17" s="68"/>
      <c r="T17" s="68"/>
      <c r="U17" s="68"/>
      <c r="V17" s="68"/>
      <c r="W17" s="68"/>
      <c r="X17" s="68"/>
      <c r="Y17" s="68"/>
      <c r="Z17" s="68"/>
      <c r="AA17" s="68"/>
      <c r="AB17" s="68"/>
    </row>
    <row r="18" spans="1:28" x14ac:dyDescent="0.25">
      <c r="A18" s="497" t="s">
        <v>368</v>
      </c>
      <c r="B18" s="497"/>
      <c r="C18" s="497"/>
      <c r="D18" s="497"/>
      <c r="E18" s="497"/>
      <c r="F18" s="497"/>
      <c r="G18" s="497"/>
      <c r="H18" s="497"/>
      <c r="I18" s="497"/>
    </row>
    <row r="19" spans="1:28" ht="33.75" customHeight="1" x14ac:dyDescent="0.25">
      <c r="A19" s="497" t="s">
        <v>369</v>
      </c>
      <c r="B19" s="497"/>
      <c r="C19" s="497"/>
      <c r="D19" s="497"/>
      <c r="E19" s="497"/>
      <c r="F19" s="497"/>
      <c r="G19" s="497"/>
      <c r="H19" s="497"/>
      <c r="I19" s="497"/>
    </row>
    <row r="20" spans="1:28" x14ac:dyDescent="0.25">
      <c r="A20" s="497"/>
      <c r="B20" s="497"/>
      <c r="C20" s="497"/>
      <c r="D20" s="497"/>
      <c r="E20" s="497"/>
      <c r="F20" s="497"/>
      <c r="G20" s="497"/>
      <c r="H20" s="497"/>
      <c r="I20" s="497"/>
    </row>
    <row r="21" spans="1:28" x14ac:dyDescent="0.25">
      <c r="A21" s="147"/>
      <c r="B21" s="147"/>
      <c r="C21" s="147"/>
      <c r="D21" s="147"/>
      <c r="E21" s="147"/>
      <c r="F21" s="147"/>
      <c r="G21" s="147"/>
      <c r="H21" s="147"/>
      <c r="I21" s="147"/>
    </row>
    <row r="22" spans="1:28" x14ac:dyDescent="0.25">
      <c r="B22" s="564"/>
      <c r="C22" s="564"/>
      <c r="D22" s="564"/>
      <c r="E22" s="564"/>
      <c r="F22" s="564"/>
      <c r="G22" s="564"/>
      <c r="H22" s="564"/>
      <c r="I22" s="564"/>
      <c r="J22" s="564"/>
    </row>
  </sheetData>
  <mergeCells count="13">
    <mergeCell ref="A1:K1"/>
    <mergeCell ref="B22:J22"/>
    <mergeCell ref="B5:H5"/>
    <mergeCell ref="A2:H2"/>
    <mergeCell ref="B3:H3"/>
    <mergeCell ref="B4:H4"/>
    <mergeCell ref="A19:I19"/>
    <mergeCell ref="A20:I20"/>
    <mergeCell ref="B6:H6"/>
    <mergeCell ref="B8:K8"/>
    <mergeCell ref="C10:D10"/>
    <mergeCell ref="E10:J10"/>
    <mergeCell ref="A18:I1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27E85-616B-441A-8A24-3B6C81742513}">
  <dimension ref="A1:P24"/>
  <sheetViews>
    <sheetView showGridLines="0" zoomScale="115" zoomScaleNormal="115" workbookViewId="0">
      <selection activeCell="A29" sqref="A29"/>
    </sheetView>
  </sheetViews>
  <sheetFormatPr defaultRowHeight="15" x14ac:dyDescent="0.25"/>
  <cols>
    <col min="1" max="1" width="14.42578125" customWidth="1"/>
    <col min="2" max="2" width="53.42578125" customWidth="1"/>
    <col min="3" max="3" width="16.42578125" customWidth="1"/>
    <col min="4" max="4" width="10" customWidth="1"/>
    <col min="5" max="5" width="11.42578125" bestFit="1" customWidth="1"/>
    <col min="6" max="6" width="15.140625" customWidth="1"/>
    <col min="7" max="7" width="14" bestFit="1" customWidth="1"/>
    <col min="8" max="9" width="11.85546875" bestFit="1" customWidth="1"/>
    <col min="10" max="10" width="11.140625" bestFit="1" customWidth="1"/>
    <col min="11" max="11" width="15" bestFit="1" customWidth="1"/>
    <col min="12" max="12" width="103.85546875" customWidth="1"/>
  </cols>
  <sheetData>
    <row r="1" spans="1:16" x14ac:dyDescent="0.25">
      <c r="A1" s="580" t="s">
        <v>0</v>
      </c>
      <c r="B1" s="581"/>
      <c r="C1" s="581"/>
      <c r="D1" s="581"/>
      <c r="E1" s="581"/>
      <c r="F1" s="581"/>
      <c r="G1" s="581"/>
      <c r="H1" s="582"/>
      <c r="I1" s="579"/>
      <c r="J1" s="579"/>
      <c r="K1" s="579"/>
      <c r="L1" s="579"/>
      <c r="M1" s="579"/>
      <c r="N1" s="579"/>
      <c r="O1" s="579"/>
    </row>
    <row r="2" spans="1:16" x14ac:dyDescent="0.25">
      <c r="A2" s="4" t="s">
        <v>1</v>
      </c>
      <c r="B2" s="494" t="s">
        <v>184</v>
      </c>
      <c r="C2" s="495"/>
      <c r="D2" s="495"/>
      <c r="E2" s="495"/>
      <c r="F2" s="495"/>
      <c r="G2" s="495"/>
      <c r="H2" s="538"/>
      <c r="I2" s="3"/>
    </row>
    <row r="3" spans="1:16" x14ac:dyDescent="0.25">
      <c r="A3" s="4" t="s">
        <v>3</v>
      </c>
      <c r="B3" s="494" t="s">
        <v>4</v>
      </c>
      <c r="C3" s="495"/>
      <c r="D3" s="495"/>
      <c r="E3" s="495"/>
      <c r="F3" s="495"/>
      <c r="G3" s="495"/>
      <c r="H3" s="538"/>
      <c r="I3" s="3"/>
    </row>
    <row r="4" spans="1:16" s="68" customFormat="1" x14ac:dyDescent="0.25">
      <c r="A4" s="4" t="s">
        <v>6</v>
      </c>
      <c r="B4" s="494" t="s">
        <v>318</v>
      </c>
      <c r="C4" s="495"/>
      <c r="D4" s="495"/>
      <c r="E4" s="495"/>
      <c r="F4" s="495"/>
      <c r="G4" s="495"/>
      <c r="H4" s="538"/>
      <c r="I4"/>
      <c r="J4" s="579"/>
      <c r="K4" s="579"/>
      <c r="L4" s="579"/>
      <c r="M4" s="579"/>
      <c r="N4" s="579"/>
      <c r="O4" s="579"/>
      <c r="P4" s="579"/>
    </row>
    <row r="5" spans="1:16" s="68" customFormat="1" ht="15.75" thickBot="1" x14ac:dyDescent="0.3">
      <c r="A5" s="146" t="s">
        <v>28</v>
      </c>
      <c r="B5" s="530" t="s">
        <v>325</v>
      </c>
      <c r="C5" s="531"/>
      <c r="D5" s="531"/>
      <c r="E5" s="531"/>
      <c r="F5" s="531"/>
      <c r="G5" s="531"/>
      <c r="H5" s="532"/>
      <c r="I5"/>
      <c r="J5"/>
      <c r="K5"/>
      <c r="L5"/>
      <c r="M5"/>
      <c r="N5"/>
      <c r="O5"/>
      <c r="P5"/>
    </row>
    <row r="6" spans="1:16" ht="15.75" thickBot="1" x14ac:dyDescent="0.3"/>
    <row r="7" spans="1:16" ht="15.75" thickBot="1" x14ac:dyDescent="0.3">
      <c r="B7" s="550" t="s">
        <v>265</v>
      </c>
      <c r="C7" s="545"/>
      <c r="D7" s="545"/>
      <c r="E7" s="545"/>
      <c r="F7" s="545"/>
      <c r="G7" s="545"/>
      <c r="H7" s="545"/>
      <c r="I7" s="545"/>
      <c r="J7" s="545"/>
      <c r="K7" s="553"/>
    </row>
    <row r="8" spans="1:16" ht="15.75" thickBot="1" x14ac:dyDescent="0.3">
      <c r="B8" s="126"/>
      <c r="C8" s="127">
        <v>2024</v>
      </c>
      <c r="D8" s="127">
        <v>2025</v>
      </c>
      <c r="E8" s="127">
        <v>2026</v>
      </c>
      <c r="F8" s="127">
        <v>2027</v>
      </c>
      <c r="G8" s="127">
        <v>2028</v>
      </c>
      <c r="H8" s="127">
        <v>2029</v>
      </c>
      <c r="I8" s="127">
        <v>2030</v>
      </c>
      <c r="J8" s="127">
        <v>2031</v>
      </c>
      <c r="K8" s="125"/>
    </row>
    <row r="9" spans="1:16" ht="15.75" thickBot="1" x14ac:dyDescent="0.3">
      <c r="A9" s="282" t="s">
        <v>11</v>
      </c>
      <c r="B9" s="163" t="s">
        <v>12</v>
      </c>
      <c r="C9" s="552" t="s">
        <v>213</v>
      </c>
      <c r="D9" s="552"/>
      <c r="E9" s="547" t="s">
        <v>214</v>
      </c>
      <c r="F9" s="547"/>
      <c r="G9" s="547"/>
      <c r="H9" s="547"/>
      <c r="I9" s="547"/>
      <c r="J9" s="547"/>
      <c r="K9" s="125" t="s">
        <v>10</v>
      </c>
      <c r="L9" s="180" t="s">
        <v>14</v>
      </c>
    </row>
    <row r="10" spans="1:16" x14ac:dyDescent="0.25">
      <c r="A10" s="66">
        <v>1</v>
      </c>
      <c r="B10" s="253" t="s">
        <v>266</v>
      </c>
      <c r="C10" s="254">
        <v>0</v>
      </c>
      <c r="D10" s="254">
        <v>0</v>
      </c>
      <c r="E10" s="254">
        <v>679715.3507380751</v>
      </c>
      <c r="F10" s="254">
        <v>490824.84080296324</v>
      </c>
      <c r="G10" s="254">
        <v>279126.66181574587</v>
      </c>
      <c r="H10" s="254">
        <v>248086.8023734717</v>
      </c>
      <c r="I10" s="254">
        <v>144136.43716243867</v>
      </c>
      <c r="J10" s="254">
        <v>73382.881904031514</v>
      </c>
      <c r="K10" s="344">
        <v>1915272.9747967261</v>
      </c>
      <c r="L10" s="429" t="s">
        <v>271</v>
      </c>
    </row>
    <row r="11" spans="1:16" x14ac:dyDescent="0.25">
      <c r="A11" s="66">
        <v>2</v>
      </c>
      <c r="B11" s="75" t="s">
        <v>267</v>
      </c>
      <c r="C11" s="312">
        <v>0</v>
      </c>
      <c r="D11" s="312">
        <v>0</v>
      </c>
      <c r="E11" s="312">
        <v>0</v>
      </c>
      <c r="F11" s="312">
        <v>57202.172267599773</v>
      </c>
      <c r="G11" s="312">
        <v>279126.66181574593</v>
      </c>
      <c r="H11" s="312">
        <v>283527.77414111054</v>
      </c>
      <c r="I11" s="312">
        <v>288272.87432487734</v>
      </c>
      <c r="J11" s="312">
        <v>85613.362221370102</v>
      </c>
      <c r="K11" s="345">
        <v>993742.84477070358</v>
      </c>
      <c r="L11" s="429" t="s">
        <v>272</v>
      </c>
    </row>
    <row r="12" spans="1:16" x14ac:dyDescent="0.25">
      <c r="A12" s="66">
        <v>3</v>
      </c>
      <c r="B12" s="75" t="s">
        <v>268</v>
      </c>
      <c r="C12" s="312">
        <v>0</v>
      </c>
      <c r="D12" s="312">
        <v>0</v>
      </c>
      <c r="E12" s="312">
        <v>0</v>
      </c>
      <c r="F12" s="312">
        <v>0</v>
      </c>
      <c r="G12" s="312">
        <v>69781.665453936512</v>
      </c>
      <c r="H12" s="312">
        <v>141763.8870705553</v>
      </c>
      <c r="I12" s="312">
        <v>72068.218581219349</v>
      </c>
      <c r="J12" s="312">
        <v>0</v>
      </c>
      <c r="K12" s="345">
        <v>283613.77110571112</v>
      </c>
      <c r="L12" s="429" t="s">
        <v>276</v>
      </c>
    </row>
    <row r="13" spans="1:16" ht="15.75" thickBot="1" x14ac:dyDescent="0.3">
      <c r="A13" s="66">
        <v>4</v>
      </c>
      <c r="B13" s="313" t="s">
        <v>269</v>
      </c>
      <c r="C13" s="314">
        <v>0</v>
      </c>
      <c r="D13" s="314">
        <v>0</v>
      </c>
      <c r="E13" s="314">
        <v>239059.94979334911</v>
      </c>
      <c r="F13" s="314">
        <v>488394.89252503571</v>
      </c>
      <c r="G13" s="314">
        <v>744749.01145706489</v>
      </c>
      <c r="H13" s="314">
        <v>756491.7952968633</v>
      </c>
      <c r="I13" s="314">
        <v>512768.25793411891</v>
      </c>
      <c r="J13" s="314">
        <v>261061.07003123028</v>
      </c>
      <c r="K13" s="338">
        <v>3002524.9770376622</v>
      </c>
      <c r="L13" s="429" t="s">
        <v>273</v>
      </c>
    </row>
    <row r="14" spans="1:16" ht="30.75" thickBot="1" x14ac:dyDescent="0.3">
      <c r="A14" s="315"/>
      <c r="B14" s="123" t="s">
        <v>270</v>
      </c>
      <c r="C14" s="377">
        <v>0</v>
      </c>
      <c r="D14" s="377">
        <v>0</v>
      </c>
      <c r="E14" s="198">
        <f t="shared" ref="E14:K14" si="0">SUM(E10:E13)</f>
        <v>918775.30053142423</v>
      </c>
      <c r="F14" s="198">
        <f t="shared" si="0"/>
        <v>1036421.9055955987</v>
      </c>
      <c r="G14" s="198">
        <f t="shared" si="0"/>
        <v>1372784.0005424931</v>
      </c>
      <c r="H14" s="198">
        <f t="shared" si="0"/>
        <v>1429870.258882001</v>
      </c>
      <c r="I14" s="198">
        <f t="shared" si="0"/>
        <v>1017245.7880026542</v>
      </c>
      <c r="J14" s="198">
        <f t="shared" si="0"/>
        <v>420057.31415663188</v>
      </c>
      <c r="K14" s="199">
        <f t="shared" si="0"/>
        <v>6195154.5677108038</v>
      </c>
      <c r="L14" s="430"/>
    </row>
    <row r="15" spans="1:16" x14ac:dyDescent="0.25">
      <c r="A15" s="7"/>
      <c r="B15" s="7"/>
    </row>
    <row r="17" spans="1:14" x14ac:dyDescent="0.25">
      <c r="K17" s="316"/>
    </row>
    <row r="18" spans="1:14" s="208" customFormat="1" x14ac:dyDescent="0.25">
      <c r="A18" s="407" t="s">
        <v>21</v>
      </c>
      <c r="B18" s="406"/>
      <c r="C18" s="406"/>
      <c r="D18" s="406"/>
      <c r="E18" s="406"/>
      <c r="F18" s="406"/>
      <c r="G18" s="406"/>
      <c r="H18" s="406"/>
      <c r="I18" s="406"/>
      <c r="J18" s="406"/>
      <c r="K18" s="406"/>
      <c r="L18"/>
      <c r="M18"/>
      <c r="N18"/>
    </row>
    <row r="19" spans="1:14" x14ac:dyDescent="0.25">
      <c r="A19" s="497" t="s">
        <v>370</v>
      </c>
      <c r="B19" s="497"/>
      <c r="C19" s="497"/>
      <c r="D19" s="497"/>
      <c r="E19" s="497"/>
      <c r="F19" s="497"/>
      <c r="G19" s="497"/>
      <c r="H19" s="497"/>
      <c r="I19" s="497"/>
      <c r="J19" s="497"/>
    </row>
    <row r="20" spans="1:14" x14ac:dyDescent="0.25">
      <c r="A20" s="497"/>
      <c r="B20" s="497"/>
      <c r="C20" s="497"/>
      <c r="D20" s="497"/>
      <c r="E20" s="497"/>
      <c r="F20" s="497"/>
      <c r="G20" s="497"/>
      <c r="H20" s="497"/>
      <c r="I20" s="497"/>
      <c r="J20" s="497"/>
    </row>
    <row r="21" spans="1:14" x14ac:dyDescent="0.25">
      <c r="A21" s="497"/>
      <c r="B21" s="497"/>
      <c r="C21" s="497"/>
      <c r="D21" s="497"/>
      <c r="E21" s="497"/>
      <c r="F21" s="497"/>
      <c r="G21" s="497"/>
      <c r="H21" s="497"/>
      <c r="I21" s="497"/>
      <c r="J21" s="497"/>
    </row>
    <row r="22" spans="1:14" x14ac:dyDescent="0.25">
      <c r="A22" s="497"/>
      <c r="B22" s="497"/>
      <c r="C22" s="497"/>
      <c r="D22" s="497"/>
      <c r="E22" s="497"/>
      <c r="F22" s="497"/>
      <c r="G22" s="497"/>
      <c r="H22" s="497"/>
      <c r="I22" s="497"/>
      <c r="J22" s="497"/>
    </row>
    <row r="23" spans="1:14" x14ac:dyDescent="0.25">
      <c r="A23" s="497"/>
      <c r="B23" s="497"/>
      <c r="C23" s="497"/>
      <c r="D23" s="497"/>
      <c r="E23" s="497"/>
      <c r="F23" s="497"/>
      <c r="G23" s="497"/>
      <c r="H23" s="497"/>
      <c r="I23" s="497"/>
      <c r="J23" s="497"/>
    </row>
    <row r="24" spans="1:14" x14ac:dyDescent="0.25">
      <c r="A24" s="3"/>
      <c r="B24" s="3"/>
      <c r="C24" s="3"/>
      <c r="D24" s="3"/>
      <c r="E24" s="3"/>
      <c r="F24" s="3"/>
      <c r="G24" s="3"/>
      <c r="H24" s="3"/>
      <c r="I24" s="3"/>
      <c r="J24" s="3"/>
    </row>
  </sheetData>
  <mergeCells count="15">
    <mergeCell ref="A21:J21"/>
    <mergeCell ref="A22:J22"/>
    <mergeCell ref="A23:J23"/>
    <mergeCell ref="B7:K7"/>
    <mergeCell ref="C9:D9"/>
    <mergeCell ref="E9:J9"/>
    <mergeCell ref="A19:J19"/>
    <mergeCell ref="A20:J20"/>
    <mergeCell ref="J4:P4"/>
    <mergeCell ref="A1:H1"/>
    <mergeCell ref="I1:O1"/>
    <mergeCell ref="B4:H4"/>
    <mergeCell ref="B5:H5"/>
    <mergeCell ref="B2:H2"/>
    <mergeCell ref="B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FFF0-45A5-467E-865F-6FC39732201B}">
  <sheetPr>
    <tabColor rgb="FFFFFF00"/>
  </sheetPr>
  <dimension ref="A1:W12"/>
  <sheetViews>
    <sheetView showGridLines="0" zoomScaleNormal="100" workbookViewId="0">
      <selection activeCell="B5" sqref="B5:C6"/>
    </sheetView>
  </sheetViews>
  <sheetFormatPr defaultColWidth="8.7109375" defaultRowHeight="15" x14ac:dyDescent="0.25"/>
  <cols>
    <col min="1" max="1" width="34.28515625" style="208" bestFit="1" customWidth="1"/>
    <col min="2" max="2" width="47" style="208" bestFit="1" customWidth="1"/>
    <col min="3" max="3" width="14.42578125" style="208" bestFit="1" customWidth="1"/>
    <col min="4" max="4" width="13.28515625" style="208" bestFit="1" customWidth="1"/>
    <col min="5" max="5" width="88.28515625" style="208" bestFit="1" customWidth="1"/>
    <col min="6" max="6" width="68.7109375" style="208" bestFit="1" customWidth="1"/>
    <col min="7" max="16384" width="8.7109375" style="208"/>
  </cols>
  <sheetData>
    <row r="1" spans="1:23" customFormat="1" ht="33" customHeight="1" x14ac:dyDescent="0.25">
      <c r="A1" s="524" t="s">
        <v>374</v>
      </c>
      <c r="B1" s="524"/>
      <c r="C1" s="524"/>
      <c r="D1" s="524"/>
      <c r="E1" s="524"/>
      <c r="F1" s="438"/>
      <c r="G1" s="438"/>
      <c r="H1" s="438"/>
      <c r="I1" s="68"/>
      <c r="J1" s="68"/>
      <c r="K1" s="68"/>
      <c r="L1" s="68"/>
      <c r="M1" s="68"/>
      <c r="N1" s="68"/>
      <c r="O1" s="68"/>
      <c r="P1" s="68"/>
      <c r="Q1" s="68"/>
      <c r="R1" s="68"/>
      <c r="S1" s="68"/>
      <c r="T1" s="68"/>
      <c r="U1" s="68"/>
      <c r="V1" s="68"/>
      <c r="W1" s="68"/>
    </row>
    <row r="3" spans="1:23" ht="15.75" thickBot="1" x14ac:dyDescent="0.3">
      <c r="A3" s="523" t="s">
        <v>200</v>
      </c>
      <c r="B3" s="523"/>
      <c r="C3" s="523"/>
      <c r="D3" s="523"/>
      <c r="E3" s="523"/>
    </row>
    <row r="4" spans="1:23" ht="27" customHeight="1" thickBot="1" x14ac:dyDescent="0.3">
      <c r="A4" s="231" t="s">
        <v>201</v>
      </c>
      <c r="B4" s="232" t="s">
        <v>10</v>
      </c>
      <c r="C4" s="232" t="s">
        <v>177</v>
      </c>
      <c r="D4" s="232" t="s">
        <v>178</v>
      </c>
      <c r="E4" s="233" t="s">
        <v>202</v>
      </c>
    </row>
    <row r="5" spans="1:23" ht="15.75" thickBot="1" x14ac:dyDescent="0.3">
      <c r="A5" s="317" t="s">
        <v>203</v>
      </c>
      <c r="B5" s="439"/>
      <c r="C5" s="439"/>
      <c r="D5" s="318">
        <v>8660344.5236298032</v>
      </c>
      <c r="E5" s="234" t="s">
        <v>341</v>
      </c>
    </row>
    <row r="6" spans="1:23" ht="15.75" thickBot="1" x14ac:dyDescent="0.3">
      <c r="A6" s="317" t="s">
        <v>204</v>
      </c>
      <c r="B6" s="439"/>
      <c r="C6" s="439"/>
      <c r="D6" s="318">
        <v>23905680.779733822</v>
      </c>
      <c r="E6" s="234" t="s">
        <v>341</v>
      </c>
    </row>
    <row r="7" spans="1:23" ht="15.75" thickBot="1" x14ac:dyDescent="0.3">
      <c r="A7" s="235" t="s">
        <v>205</v>
      </c>
      <c r="B7" s="426">
        <f>SUM(C7:D7)</f>
        <v>122243116.44706854</v>
      </c>
      <c r="C7" s="426">
        <f>'WP 3.4.1-C (Capital and O&amp;M)'!K17</f>
        <v>110448557.95230469</v>
      </c>
      <c r="D7" s="426">
        <f>'WP 3.4.1-C (Capital and O&amp;M)'!K28</f>
        <v>11794558.494763859</v>
      </c>
      <c r="E7" s="234" t="s">
        <v>309</v>
      </c>
    </row>
    <row r="8" spans="1:23" ht="15.75" thickBot="1" x14ac:dyDescent="0.3">
      <c r="A8" s="235" t="s">
        <v>206</v>
      </c>
      <c r="B8" s="426">
        <f>SUM(C8:D8)</f>
        <v>42670987.587341167</v>
      </c>
      <c r="C8" s="426">
        <f>'WP 3.5.1-C (Capital and O&amp;M)'!K17</f>
        <v>37148664.208264574</v>
      </c>
      <c r="D8" s="426">
        <f>'WP 3.5.1-C (Capital and O&amp;M)'!K25</f>
        <v>5522323.3790765945</v>
      </c>
      <c r="E8" s="234" t="s">
        <v>310</v>
      </c>
    </row>
    <row r="9" spans="1:23" ht="15.75" thickBot="1" x14ac:dyDescent="0.3">
      <c r="A9" s="317" t="s">
        <v>100</v>
      </c>
      <c r="B9" s="318">
        <f t="shared" ref="B9:B11" si="0">SUM(C9:D9)</f>
        <v>41788134.078622267</v>
      </c>
      <c r="C9" s="318">
        <v>38308284.048622265</v>
      </c>
      <c r="D9" s="318">
        <v>3479850.0300000003</v>
      </c>
      <c r="E9" s="234" t="s">
        <v>341</v>
      </c>
    </row>
    <row r="10" spans="1:23" ht="30.75" thickBot="1" x14ac:dyDescent="0.3">
      <c r="A10" s="236" t="s">
        <v>207</v>
      </c>
      <c r="B10" s="237">
        <v>701.9</v>
      </c>
      <c r="C10" s="237">
        <v>648.5</v>
      </c>
      <c r="D10" s="237">
        <v>53.4</v>
      </c>
      <c r="E10" s="234"/>
    </row>
    <row r="11" spans="1:23" ht="15.75" thickBot="1" x14ac:dyDescent="0.3">
      <c r="A11" s="235" t="s">
        <v>208</v>
      </c>
      <c r="B11" s="408">
        <f t="shared" si="0"/>
        <v>60.099999999999994</v>
      </c>
      <c r="C11" s="408">
        <v>54.3</v>
      </c>
      <c r="D11" s="408">
        <v>5.8</v>
      </c>
      <c r="E11" s="234"/>
    </row>
    <row r="12" spans="1:23" ht="15.75" thickBot="1" x14ac:dyDescent="0.3">
      <c r="A12" s="236" t="s">
        <v>209</v>
      </c>
      <c r="B12" s="237">
        <v>762</v>
      </c>
      <c r="C12" s="237">
        <v>702.8</v>
      </c>
      <c r="D12" s="237">
        <v>59.2</v>
      </c>
      <c r="E12" s="234"/>
    </row>
  </sheetData>
  <mergeCells count="2">
    <mergeCell ref="A3:E3"/>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02799-28C5-4047-8179-78687DD12A2B}">
  <sheetPr>
    <tabColor theme="1"/>
  </sheetPr>
  <dimension ref="A1"/>
  <sheetViews>
    <sheetView showGridLines="0" zoomScaleNormal="100" workbookViewId="0">
      <selection activeCell="F29" sqref="F29"/>
    </sheetView>
  </sheetViews>
  <sheetFormatPr defaultColWidth="8.7109375" defaultRowHeight="15" x14ac:dyDescent="0.25"/>
  <cols>
    <col min="1" max="16384" width="8.7109375" style="208"/>
  </cols>
  <sheetData>
    <row r="1" spans="1:1" x14ac:dyDescent="0.25">
      <c r="A1" s="208" t="s">
        <v>210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84E3A-B14C-448F-B9E9-9F09314DFA78}">
  <sheetPr>
    <tabColor rgb="FFFFFF00"/>
  </sheetPr>
  <dimension ref="A1:W18"/>
  <sheetViews>
    <sheetView showGridLines="0" zoomScaleNormal="100" workbookViewId="0">
      <selection activeCell="C17" sqref="C17"/>
    </sheetView>
  </sheetViews>
  <sheetFormatPr defaultColWidth="8.7109375" defaultRowHeight="15" x14ac:dyDescent="0.25"/>
  <cols>
    <col min="1" max="1" width="50.7109375" style="208" bestFit="1" customWidth="1"/>
    <col min="2" max="3" width="17.42578125" style="208" bestFit="1" customWidth="1"/>
    <col min="4" max="4" width="15.140625" style="208" bestFit="1" customWidth="1"/>
    <col min="5" max="5" width="27.140625" style="208" bestFit="1" customWidth="1"/>
    <col min="6" max="16384" width="8.7109375" style="208"/>
  </cols>
  <sheetData>
    <row r="1" spans="1:23" customFormat="1" ht="36" customHeight="1" thickBot="1" x14ac:dyDescent="0.3">
      <c r="A1" s="526" t="s">
        <v>374</v>
      </c>
      <c r="B1" s="526"/>
      <c r="C1" s="526"/>
      <c r="D1" s="526"/>
      <c r="E1" s="526"/>
      <c r="F1" s="526"/>
      <c r="G1" s="526"/>
      <c r="H1" s="526"/>
      <c r="I1" s="68"/>
      <c r="J1" s="68"/>
      <c r="K1" s="68"/>
      <c r="L1" s="68"/>
      <c r="M1" s="68"/>
      <c r="N1" s="68"/>
      <c r="O1" s="68"/>
      <c r="P1" s="68"/>
      <c r="Q1" s="68"/>
      <c r="R1" s="68"/>
      <c r="S1" s="68"/>
      <c r="T1" s="68"/>
      <c r="U1" s="68"/>
      <c r="V1" s="68"/>
      <c r="W1" s="68"/>
    </row>
    <row r="3" spans="1:23" ht="15.75" thickBot="1" x14ac:dyDescent="0.3">
      <c r="A3" s="525" t="s">
        <v>175</v>
      </c>
      <c r="B3" s="525"/>
      <c r="C3" s="525"/>
      <c r="D3" s="525"/>
      <c r="E3" s="525"/>
    </row>
    <row r="4" spans="1:23" ht="15.75" thickBot="1" x14ac:dyDescent="0.3">
      <c r="A4" s="231" t="s">
        <v>176</v>
      </c>
      <c r="B4" s="238" t="s">
        <v>10</v>
      </c>
      <c r="C4" s="238" t="s">
        <v>177</v>
      </c>
      <c r="D4" s="238" t="s">
        <v>178</v>
      </c>
      <c r="E4" s="231" t="s">
        <v>211</v>
      </c>
    </row>
    <row r="5" spans="1:23" ht="15.75" thickBot="1" x14ac:dyDescent="0.3">
      <c r="A5" s="239" t="s">
        <v>179</v>
      </c>
      <c r="B5" s="240">
        <f>SUM(C5:D5)</f>
        <v>6838468.94996107</v>
      </c>
      <c r="C5" s="240">
        <f>'WP 3.4.1-C (Capital and O&amp;M)'!K11</f>
        <v>6606412.4699610695</v>
      </c>
      <c r="D5" s="240">
        <f>'WP 3.4.1-C (Capital and O&amp;M)'!K23</f>
        <v>232056.47999999998</v>
      </c>
      <c r="E5" s="431" t="s">
        <v>340</v>
      </c>
    </row>
    <row r="6" spans="1:23" ht="15.75" thickBot="1" x14ac:dyDescent="0.3">
      <c r="A6" s="239" t="s">
        <v>180</v>
      </c>
      <c r="B6" s="240">
        <f t="shared" ref="B6:B8" si="0">SUM(C6:D6)</f>
        <v>7341647.6156492569</v>
      </c>
      <c r="C6" s="240">
        <f>'WP 3.4.1-C (Capital and O&amp;M)'!K12</f>
        <v>7011244.7804226624</v>
      </c>
      <c r="D6" s="240">
        <f>'WP 3.4.1-C (Capital and O&amp;M)'!K24</f>
        <v>330402.8352265943</v>
      </c>
      <c r="E6" s="431" t="s">
        <v>342</v>
      </c>
    </row>
    <row r="7" spans="1:23" ht="15.75" thickBot="1" x14ac:dyDescent="0.3">
      <c r="A7" s="239" t="s">
        <v>181</v>
      </c>
      <c r="B7" s="440"/>
      <c r="C7" s="440"/>
      <c r="D7" s="240">
        <f>'WP 3.4.1-C (Capital and O&amp;M)'!K25</f>
        <v>6249712.2752393037</v>
      </c>
      <c r="E7" s="431" t="s">
        <v>343</v>
      </c>
    </row>
    <row r="8" spans="1:23" ht="30.75" thickBot="1" x14ac:dyDescent="0.3">
      <c r="A8" s="239" t="s">
        <v>173</v>
      </c>
      <c r="B8" s="240">
        <f t="shared" si="0"/>
        <v>4900946.5882411432</v>
      </c>
      <c r="C8" s="240">
        <v>0</v>
      </c>
      <c r="D8" s="240">
        <f>'WP 3.4.1-C (Capital and O&amp;M)'!K27</f>
        <v>4900946.5882411432</v>
      </c>
      <c r="E8" s="431" t="s">
        <v>344</v>
      </c>
    </row>
    <row r="9" spans="1:23" ht="15.75" thickBot="1" x14ac:dyDescent="0.3">
      <c r="A9" s="239" t="s">
        <v>172</v>
      </c>
      <c r="B9" s="440"/>
      <c r="C9" s="440"/>
      <c r="D9" s="240">
        <f>'WP 3.4.1-C (Capital and O&amp;M)'!K26</f>
        <v>81440.316056817872</v>
      </c>
      <c r="E9" s="431" t="s">
        <v>345</v>
      </c>
    </row>
    <row r="10" spans="1:23" ht="15.75" thickBot="1" x14ac:dyDescent="0.3">
      <c r="A10" s="239" t="s">
        <v>182</v>
      </c>
      <c r="B10" s="440"/>
      <c r="C10" s="440"/>
      <c r="D10" s="240">
        <v>0</v>
      </c>
      <c r="E10" s="431" t="s">
        <v>346</v>
      </c>
    </row>
    <row r="11" spans="1:23" ht="15.75" thickBot="1" x14ac:dyDescent="0.3">
      <c r="A11" s="239" t="s">
        <v>183</v>
      </c>
      <c r="B11" s="440"/>
      <c r="C11" s="440"/>
      <c r="D11" s="240">
        <v>0</v>
      </c>
      <c r="E11" s="431" t="s">
        <v>347</v>
      </c>
    </row>
    <row r="12" spans="1:23" ht="15.75" thickBot="1" x14ac:dyDescent="0.3">
      <c r="A12" s="236" t="s">
        <v>371</v>
      </c>
      <c r="B12" s="241">
        <v>122243116.44706857</v>
      </c>
      <c r="C12" s="241">
        <v>110448557.95230469</v>
      </c>
      <c r="D12" s="241">
        <v>11794558.494763859</v>
      </c>
    </row>
    <row r="18" spans="5:5" x14ac:dyDescent="0.25">
      <c r="E18" s="242"/>
    </row>
  </sheetData>
  <mergeCells count="2">
    <mergeCell ref="A3:E3"/>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6B060-EE2C-41B4-8AC0-96536AC5A195}">
  <sheetPr codeName="Sheet2">
    <tabColor rgb="FFFFFF00"/>
  </sheetPr>
  <dimension ref="A1:AD42"/>
  <sheetViews>
    <sheetView zoomScaleNormal="100" workbookViewId="0">
      <selection activeCell="A2" sqref="A2:H2"/>
    </sheetView>
  </sheetViews>
  <sheetFormatPr defaultColWidth="8.85546875" defaultRowHeight="15" x14ac:dyDescent="0.25"/>
  <cols>
    <col min="1" max="1" width="13.7109375" style="68" customWidth="1"/>
    <col min="2" max="2" width="38.85546875" style="68" bestFit="1" customWidth="1"/>
    <col min="3" max="3" width="16.42578125" style="68" bestFit="1" customWidth="1"/>
    <col min="4" max="4" width="13.85546875" style="68" customWidth="1"/>
    <col min="5" max="6" width="16.42578125" style="68" bestFit="1" customWidth="1"/>
    <col min="7" max="9" width="15.42578125" style="68" bestFit="1" customWidth="1"/>
    <col min="10" max="10" width="13.85546875" style="68" customWidth="1"/>
    <col min="11" max="11" width="16.42578125" style="68" bestFit="1" customWidth="1"/>
    <col min="12" max="12" width="13.42578125" style="68" customWidth="1"/>
    <col min="13" max="16384" width="8.85546875" style="68"/>
  </cols>
  <sheetData>
    <row r="1" spans="1:12" ht="39.75" customHeight="1" thickBot="1" x14ac:dyDescent="0.3">
      <c r="A1" s="524" t="s">
        <v>374</v>
      </c>
      <c r="B1" s="524"/>
      <c r="C1" s="524"/>
      <c r="D1" s="524"/>
      <c r="E1" s="524"/>
      <c r="F1" s="524"/>
      <c r="G1" s="524"/>
      <c r="H1" s="524"/>
    </row>
    <row r="2" spans="1:12" x14ac:dyDescent="0.25">
      <c r="A2" s="492" t="s">
        <v>378</v>
      </c>
      <c r="B2" s="493"/>
      <c r="C2" s="493"/>
      <c r="D2" s="493"/>
      <c r="E2" s="493"/>
      <c r="F2" s="493"/>
      <c r="G2" s="493"/>
      <c r="H2" s="537"/>
    </row>
    <row r="3" spans="1:12" x14ac:dyDescent="0.25">
      <c r="A3" s="4" t="s">
        <v>1</v>
      </c>
      <c r="B3" s="494" t="s">
        <v>184</v>
      </c>
      <c r="C3" s="495"/>
      <c r="D3" s="495"/>
      <c r="E3" s="495"/>
      <c r="F3" s="495"/>
      <c r="G3" s="495"/>
      <c r="H3" s="538"/>
    </row>
    <row r="4" spans="1:12" x14ac:dyDescent="0.25">
      <c r="A4" s="4" t="s">
        <v>3</v>
      </c>
      <c r="B4" s="494" t="s">
        <v>4</v>
      </c>
      <c r="C4" s="495"/>
      <c r="D4" s="495"/>
      <c r="E4" s="495"/>
      <c r="F4" s="495"/>
      <c r="G4" s="495"/>
      <c r="H4" s="538"/>
    </row>
    <row r="5" spans="1:12" x14ac:dyDescent="0.25">
      <c r="A5" s="4" t="s">
        <v>6</v>
      </c>
      <c r="B5" s="494" t="s">
        <v>307</v>
      </c>
      <c r="C5" s="495"/>
      <c r="D5" s="495"/>
      <c r="E5" s="495"/>
      <c r="F5" s="495"/>
      <c r="G5" s="495"/>
      <c r="H5" s="538"/>
    </row>
    <row r="6" spans="1:12" ht="15.75" thickBot="1" x14ac:dyDescent="0.3">
      <c r="A6" s="146" t="s">
        <v>28</v>
      </c>
      <c r="B6" s="530" t="s">
        <v>308</v>
      </c>
      <c r="C6" s="531"/>
      <c r="D6" s="531"/>
      <c r="E6" s="531"/>
      <c r="F6" s="531"/>
      <c r="G6" s="531"/>
      <c r="H6" s="532"/>
    </row>
    <row r="7" spans="1:12" ht="15.75" thickBot="1" x14ac:dyDescent="0.3">
      <c r="A7"/>
    </row>
    <row r="8" spans="1:12" ht="15.75" thickBot="1" x14ac:dyDescent="0.3">
      <c r="A8" s="67"/>
      <c r="B8" s="533" t="s">
        <v>151</v>
      </c>
      <c r="C8" s="534"/>
      <c r="D8" s="534"/>
      <c r="E8" s="534"/>
      <c r="F8" s="534"/>
      <c r="G8" s="534"/>
      <c r="H8" s="534"/>
      <c r="I8" s="534"/>
      <c r="J8" s="534"/>
      <c r="K8" s="535"/>
    </row>
    <row r="9" spans="1:12" ht="15.75" thickBot="1" x14ac:dyDescent="0.3">
      <c r="A9" s="82"/>
      <c r="B9" s="132"/>
      <c r="C9" s="80">
        <v>2024</v>
      </c>
      <c r="D9" s="80">
        <v>2025</v>
      </c>
      <c r="E9" s="80">
        <v>2026</v>
      </c>
      <c r="F9" s="80">
        <v>2027</v>
      </c>
      <c r="G9" s="80">
        <v>2028</v>
      </c>
      <c r="H9" s="80">
        <v>2029</v>
      </c>
      <c r="I9" s="80">
        <v>2030</v>
      </c>
      <c r="J9" s="80">
        <v>2031</v>
      </c>
      <c r="K9" s="133"/>
    </row>
    <row r="10" spans="1:12" x14ac:dyDescent="0.25">
      <c r="A10" s="91" t="s">
        <v>11</v>
      </c>
      <c r="B10" s="134" t="s">
        <v>12</v>
      </c>
      <c r="C10" s="527" t="s">
        <v>29</v>
      </c>
      <c r="D10" s="528"/>
      <c r="E10" s="527" t="s">
        <v>30</v>
      </c>
      <c r="F10" s="529"/>
      <c r="G10" s="529"/>
      <c r="H10" s="529"/>
      <c r="I10" s="529"/>
      <c r="J10" s="528"/>
      <c r="K10" s="77" t="s">
        <v>10</v>
      </c>
      <c r="L10" s="148" t="s">
        <v>15</v>
      </c>
    </row>
    <row r="11" spans="1:12" x14ac:dyDescent="0.25">
      <c r="A11" s="66">
        <v>1</v>
      </c>
      <c r="B11" s="75" t="s">
        <v>31</v>
      </c>
      <c r="C11" s="57">
        <f>'WP 3.4.2 (Internal Labor) '!C29</f>
        <v>2062718.11</v>
      </c>
      <c r="D11" s="57">
        <f>'WP 3.4.2 (Internal Labor) '!D29</f>
        <v>161864.28999999998</v>
      </c>
      <c r="E11" s="57">
        <f>'WP 3.4.2 (Internal Labor) '!E29</f>
        <v>2835846.7053101165</v>
      </c>
      <c r="F11" s="57">
        <f>'WP 3.4.2 (Internal Labor) '!F29</f>
        <v>1334955.3646509531</v>
      </c>
      <c r="G11" s="57">
        <f>'WP 3.4.2 (Internal Labor) '!G29</f>
        <v>211028</v>
      </c>
      <c r="H11" s="57">
        <f>'WP 3.4.2 (Internal Labor) '!H29</f>
        <v>0</v>
      </c>
      <c r="I11" s="57">
        <f>'WP 3.4.2 (Internal Labor) '!I29</f>
        <v>0</v>
      </c>
      <c r="J11" s="225">
        <f>'WP 3.4.2 (Internal Labor) '!J29</f>
        <v>0</v>
      </c>
      <c r="K11" s="319">
        <f>'WP 3.4.2 (Internal Labor) '!K29</f>
        <v>6606412.4699610695</v>
      </c>
      <c r="L11" s="181" t="s">
        <v>326</v>
      </c>
    </row>
    <row r="12" spans="1:12" x14ac:dyDescent="0.25">
      <c r="A12" s="66">
        <v>2</v>
      </c>
      <c r="B12" s="75" t="s">
        <v>187</v>
      </c>
      <c r="C12" s="57">
        <f>'WP 3.4.3 (Purchased Labor)'!C18</f>
        <v>1328358.32</v>
      </c>
      <c r="D12" s="57">
        <f>'WP 3.4.3 (Purchased Labor)'!D18</f>
        <v>254972.19</v>
      </c>
      <c r="E12" s="57">
        <f>'WP 3.4.3 (Purchased Labor)'!E18</f>
        <v>3549806.8415874378</v>
      </c>
      <c r="F12" s="57">
        <f>'WP 3.4.3 (Purchased Labor)'!F18</f>
        <v>1796057.4288352241</v>
      </c>
      <c r="G12" s="57">
        <f>'WP 3.4.3 (Purchased Labor)'!G18</f>
        <v>82050</v>
      </c>
      <c r="H12" s="57">
        <f>'WP 3.4.3 (Purchased Labor)'!H18</f>
        <v>0</v>
      </c>
      <c r="I12" s="57">
        <f>'WP 3.4.3 (Purchased Labor)'!I18</f>
        <v>0</v>
      </c>
      <c r="J12" s="57">
        <f>'WP 3.4.3 (Purchased Labor)'!J18</f>
        <v>0</v>
      </c>
      <c r="K12" s="320">
        <f>'WP 3.4.3 (Purchased Labor)'!K18</f>
        <v>7011244.7804226624</v>
      </c>
      <c r="L12" s="181" t="s">
        <v>327</v>
      </c>
    </row>
    <row r="13" spans="1:12" x14ac:dyDescent="0.25">
      <c r="A13" s="66">
        <v>3</v>
      </c>
      <c r="B13" s="211" t="s">
        <v>32</v>
      </c>
      <c r="C13" s="57">
        <f>'WP 3.4.4-C (Vendor Services)'!C18</f>
        <v>9667891</v>
      </c>
      <c r="D13" s="57">
        <f>'WP 3.4.4-C (Vendor Services)'!D18</f>
        <v>566938.36</v>
      </c>
      <c r="E13" s="441"/>
      <c r="F13" s="441"/>
      <c r="G13" s="441"/>
      <c r="H13" s="441"/>
      <c r="I13" s="441"/>
      <c r="J13" s="441"/>
      <c r="K13" s="442"/>
      <c r="L13" s="181" t="s">
        <v>328</v>
      </c>
    </row>
    <row r="14" spans="1:12" x14ac:dyDescent="0.25">
      <c r="A14" s="66">
        <v>4</v>
      </c>
      <c r="B14" s="211" t="s">
        <v>172</v>
      </c>
      <c r="C14" s="57">
        <f>'WP 3.4.5-C (Software)'!C16</f>
        <v>0</v>
      </c>
      <c r="D14" s="57">
        <f>'WP 3.4.5-C (Software)'!D16</f>
        <v>840.6</v>
      </c>
      <c r="E14" s="441"/>
      <c r="F14" s="441"/>
      <c r="G14" s="441"/>
      <c r="H14" s="441"/>
      <c r="I14" s="441"/>
      <c r="J14" s="441"/>
      <c r="K14" s="442"/>
      <c r="L14" s="181" t="s">
        <v>329</v>
      </c>
    </row>
    <row r="15" spans="1:12" x14ac:dyDescent="0.25">
      <c r="A15" s="66">
        <v>5</v>
      </c>
      <c r="B15" s="75" t="s">
        <v>33</v>
      </c>
      <c r="C15" s="203">
        <f>'WP 3.4.6-C (MTC Connectivity)'!C15</f>
        <v>0</v>
      </c>
      <c r="D15" s="203">
        <f>'WP 3.4.6-C (MTC Connectivity)'!D15</f>
        <v>0</v>
      </c>
      <c r="E15" s="443"/>
      <c r="F15" s="443"/>
      <c r="G15" s="443"/>
      <c r="H15" s="443"/>
      <c r="I15" s="443"/>
      <c r="J15" s="443"/>
      <c r="K15" s="444"/>
      <c r="L15" s="181" t="s">
        <v>330</v>
      </c>
    </row>
    <row r="16" spans="1:12" ht="15.75" thickBot="1" x14ac:dyDescent="0.3">
      <c r="A16" s="66">
        <v>6</v>
      </c>
      <c r="B16" s="140" t="s">
        <v>34</v>
      </c>
      <c r="C16" s="204">
        <f>'WP 3.4.7-C (Network Hardware)'!C14</f>
        <v>0</v>
      </c>
      <c r="D16" s="204">
        <f>'WP 3.4.7-C (Network Hardware)'!D14</f>
        <v>0</v>
      </c>
      <c r="E16" s="445"/>
      <c r="F16" s="445"/>
      <c r="G16" s="445"/>
      <c r="H16" s="445"/>
      <c r="I16" s="445"/>
      <c r="J16" s="445"/>
      <c r="K16" s="446"/>
      <c r="L16" s="181" t="s">
        <v>331</v>
      </c>
    </row>
    <row r="17" spans="1:12" ht="16.149999999999999" customHeight="1" thickBot="1" x14ac:dyDescent="0.3">
      <c r="A17" s="67"/>
      <c r="B17" s="123" t="s">
        <v>170</v>
      </c>
      <c r="C17" s="196">
        <v>13058967.43</v>
      </c>
      <c r="D17" s="196">
        <v>984615.44</v>
      </c>
      <c r="E17" s="196">
        <v>21281496.471618019</v>
      </c>
      <c r="F17" s="196">
        <v>54227979.065338522</v>
      </c>
      <c r="G17" s="196">
        <v>7694924.7833501166</v>
      </c>
      <c r="H17" s="196">
        <v>7367261.4281831421</v>
      </c>
      <c r="I17" s="196">
        <v>5833313.3338149088</v>
      </c>
      <c r="J17" s="196">
        <v>0</v>
      </c>
      <c r="K17" s="197">
        <v>110448557.95230469</v>
      </c>
      <c r="L17" s="131"/>
    </row>
    <row r="18" spans="1:12" x14ac:dyDescent="0.25">
      <c r="A18" s="67"/>
      <c r="B18" s="129"/>
      <c r="C18" s="130"/>
      <c r="D18" s="130"/>
      <c r="E18" s="130"/>
      <c r="F18" s="130"/>
      <c r="G18" s="130"/>
      <c r="H18" s="130"/>
      <c r="I18" s="130"/>
      <c r="J18" s="130"/>
      <c r="K18" s="436"/>
    </row>
    <row r="19" spans="1:12" ht="15.75" thickBot="1" x14ac:dyDescent="0.3">
      <c r="A19" s="67"/>
    </row>
    <row r="20" spans="1:12" ht="15.75" thickBot="1" x14ac:dyDescent="0.3">
      <c r="A20" s="67"/>
      <c r="B20" s="533" t="s">
        <v>152</v>
      </c>
      <c r="C20" s="534"/>
      <c r="D20" s="534"/>
      <c r="E20" s="534"/>
      <c r="F20" s="534"/>
      <c r="G20" s="534"/>
      <c r="H20" s="534"/>
      <c r="I20" s="534"/>
      <c r="J20" s="534"/>
      <c r="K20" s="535"/>
    </row>
    <row r="21" spans="1:12" ht="15.75" thickBot="1" x14ac:dyDescent="0.3">
      <c r="A21" s="67"/>
      <c r="B21" s="102"/>
      <c r="C21" s="103">
        <v>2024</v>
      </c>
      <c r="D21" s="103">
        <v>2025</v>
      </c>
      <c r="E21" s="103">
        <v>2026</v>
      </c>
      <c r="F21" s="103">
        <v>2027</v>
      </c>
      <c r="G21" s="103">
        <v>2028</v>
      </c>
      <c r="H21" s="103">
        <v>2029</v>
      </c>
      <c r="I21" s="103">
        <v>2030</v>
      </c>
      <c r="J21" s="103">
        <v>2031</v>
      </c>
      <c r="K21" s="77"/>
    </row>
    <row r="22" spans="1:12" x14ac:dyDescent="0.25">
      <c r="A22" s="104" t="s">
        <v>11</v>
      </c>
      <c r="B22" s="134" t="s">
        <v>12</v>
      </c>
      <c r="C22" s="527" t="s">
        <v>29</v>
      </c>
      <c r="D22" s="528"/>
      <c r="E22" s="527" t="s">
        <v>30</v>
      </c>
      <c r="F22" s="529"/>
      <c r="G22" s="529"/>
      <c r="H22" s="529"/>
      <c r="I22" s="529"/>
      <c r="J22" s="528"/>
      <c r="K22" s="77" t="s">
        <v>10</v>
      </c>
      <c r="L22" s="92" t="s">
        <v>15</v>
      </c>
    </row>
    <row r="23" spans="1:12" x14ac:dyDescent="0.25">
      <c r="A23" s="105">
        <v>1</v>
      </c>
      <c r="B23" s="75" t="s">
        <v>35</v>
      </c>
      <c r="C23" s="106">
        <f>'WP 3.4.2 (Internal Labor) '!C40</f>
        <v>0</v>
      </c>
      <c r="D23" s="106">
        <f>'WP 3.4.2 (Internal Labor) '!D40</f>
        <v>159781.47999999998</v>
      </c>
      <c r="E23" s="106">
        <f>'WP 3.4.2 (Internal Labor) '!E40</f>
        <v>0</v>
      </c>
      <c r="F23" s="106">
        <f>'WP 3.4.2 (Internal Labor) '!F40</f>
        <v>0</v>
      </c>
      <c r="G23" s="106">
        <f>'WP 3.4.2 (Internal Labor) '!G40</f>
        <v>0</v>
      </c>
      <c r="H23" s="106">
        <f>'WP 3.4.2 (Internal Labor) '!H40</f>
        <v>0</v>
      </c>
      <c r="I23" s="106">
        <f>'WP 3.4.2 (Internal Labor) '!I40</f>
        <v>0</v>
      </c>
      <c r="J23" s="226">
        <f>'WP 3.4.2 (Internal Labor) '!J40</f>
        <v>72275</v>
      </c>
      <c r="K23" s="321">
        <f>'WP 3.4.2 (Internal Labor) '!K40</f>
        <v>232056.47999999998</v>
      </c>
      <c r="L23" s="181" t="s">
        <v>326</v>
      </c>
    </row>
    <row r="24" spans="1:12" x14ac:dyDescent="0.25">
      <c r="A24" s="105">
        <v>2</v>
      </c>
      <c r="B24" s="75" t="s">
        <v>187</v>
      </c>
      <c r="C24" s="106">
        <f>'WP 3.4.3 (Purchased Labor)'!C27</f>
        <v>0</v>
      </c>
      <c r="D24" s="106">
        <f>'WP 3.4.3 (Purchased Labor)'!D27</f>
        <v>220754.5</v>
      </c>
      <c r="E24" s="106">
        <f>'WP 3.4.3 (Purchased Labor)'!E27</f>
        <v>0</v>
      </c>
      <c r="F24" s="106">
        <f>'WP 3.4.3 (Purchased Labor)'!F27</f>
        <v>0</v>
      </c>
      <c r="G24" s="106">
        <f>'WP 3.4.3 (Purchased Labor)'!G27</f>
        <v>0</v>
      </c>
      <c r="H24" s="106">
        <f>'WP 3.4.3 (Purchased Labor)'!H27</f>
        <v>0</v>
      </c>
      <c r="I24" s="106">
        <f>'WP 3.4.3 (Purchased Labor)'!I27</f>
        <v>0</v>
      </c>
      <c r="J24" s="106">
        <f>'WP 3.4.3 (Purchased Labor)'!J27</f>
        <v>109648.33522659431</v>
      </c>
      <c r="K24" s="322">
        <f>'WP 3.4.3 (Purchased Labor)'!K27</f>
        <v>330402.8352265943</v>
      </c>
      <c r="L24" s="181" t="s">
        <v>327</v>
      </c>
    </row>
    <row r="25" spans="1:12" x14ac:dyDescent="0.25">
      <c r="A25" s="105">
        <v>3</v>
      </c>
      <c r="B25" s="101" t="s">
        <v>32</v>
      </c>
      <c r="C25" s="106">
        <f>'WP 3.4.4-C (Vendor Services)'!C29</f>
        <v>0</v>
      </c>
      <c r="D25" s="106">
        <f>'WP 3.4.4-C (Vendor Services)'!D29</f>
        <v>0</v>
      </c>
      <c r="E25" s="106">
        <f>'WP 3.4.4-C (Vendor Services)'!E29</f>
        <v>535678.82190413261</v>
      </c>
      <c r="F25" s="106">
        <f>'WP 3.4.4-C (Vendor Services)'!F29</f>
        <v>627493.2190092575</v>
      </c>
      <c r="G25" s="106">
        <f>'WP 3.4.4-C (Vendor Services)'!G29</f>
        <v>589040.72583375336</v>
      </c>
      <c r="H25" s="106">
        <f>'WP 3.4.4-C (Vendor Services)'!H29</f>
        <v>635450.96422074107</v>
      </c>
      <c r="I25" s="106">
        <f>'WP 3.4.4-C (Vendor Services)'!I29</f>
        <v>1820421.9194721514</v>
      </c>
      <c r="J25" s="106">
        <f>'WP 3.4.4-C (Vendor Services)'!J29</f>
        <v>2041626.6247992674</v>
      </c>
      <c r="K25" s="323">
        <f>'WP 3.4.4-C (Vendor Services)'!K29</f>
        <v>6249712.2752393037</v>
      </c>
      <c r="L25" s="181" t="s">
        <v>328</v>
      </c>
    </row>
    <row r="26" spans="1:12" x14ac:dyDescent="0.25">
      <c r="A26" s="105">
        <v>4</v>
      </c>
      <c r="B26" s="100" t="s">
        <v>172</v>
      </c>
      <c r="C26" s="107">
        <f>'WP 3.4.5-C (Software)'!C24</f>
        <v>0</v>
      </c>
      <c r="D26" s="107">
        <f>'WP 3.4.5-C (Software)'!D24</f>
        <v>0</v>
      </c>
      <c r="E26" s="107">
        <f>'WP 3.4.5-C (Software)'!E24</f>
        <v>0</v>
      </c>
      <c r="F26" s="107">
        <f>'WP 3.4.5-C (Software)'!F24</f>
        <v>13030.708184359486</v>
      </c>
      <c r="G26" s="107">
        <f>'WP 3.4.5-C (Software)'!G24</f>
        <v>14040.668499651563</v>
      </c>
      <c r="H26" s="107">
        <f>'WP 3.4.5-C (Software)'!H24</f>
        <v>15508.420126753063</v>
      </c>
      <c r="I26" s="107">
        <f>'WP 3.4.5-C (Software)'!I24</f>
        <v>17726.576660951003</v>
      </c>
      <c r="J26" s="107">
        <f>'WP 3.4.5-C (Software)'!J24</f>
        <v>21133.94258510277</v>
      </c>
      <c r="K26" s="324">
        <f>'WP 3.4.5-C (Software)'!K24</f>
        <v>81440.316056817872</v>
      </c>
      <c r="L26" s="181" t="s">
        <v>329</v>
      </c>
    </row>
    <row r="27" spans="1:12" ht="15" customHeight="1" thickBot="1" x14ac:dyDescent="0.3">
      <c r="A27" s="66">
        <v>5</v>
      </c>
      <c r="B27" s="140" t="s">
        <v>173</v>
      </c>
      <c r="C27" s="141">
        <f>'WP 3.4.8 (HardwareDecomiss)'!C11</f>
        <v>0</v>
      </c>
      <c r="D27" s="141">
        <f>'WP 3.4.8 (HardwareDecomiss)'!D11</f>
        <v>0</v>
      </c>
      <c r="E27" s="141">
        <f>'WP 3.4.8 (HardwareDecomiss)'!E11</f>
        <v>0</v>
      </c>
      <c r="F27" s="141">
        <f>'WP 3.4.8 (HardwareDecomiss)'!F11</f>
        <v>0</v>
      </c>
      <c r="G27" s="141">
        <f>'WP 3.4.8 (HardwareDecomiss)'!G11</f>
        <v>0</v>
      </c>
      <c r="H27" s="141">
        <f>'WP 3.4.8 (HardwareDecomiss)'!H11</f>
        <v>1605804</v>
      </c>
      <c r="I27" s="141">
        <f>'WP 3.4.8 (HardwareDecomiss)'!I11</f>
        <v>1632680</v>
      </c>
      <c r="J27" s="141">
        <f>'WP 3.4.8 (HardwareDecomiss)'!J11</f>
        <v>1662462.5882411434</v>
      </c>
      <c r="K27" s="325">
        <f>'WP 3.4.8 (HardwareDecomiss)'!K11</f>
        <v>4900946.5882411432</v>
      </c>
      <c r="L27" s="181" t="s">
        <v>332</v>
      </c>
    </row>
    <row r="28" spans="1:12" ht="30.75" thickBot="1" x14ac:dyDescent="0.3">
      <c r="A28" s="142"/>
      <c r="B28" s="123" t="s">
        <v>171</v>
      </c>
      <c r="C28" s="198">
        <f t="shared" ref="C28:K28" si="0">SUM(C23:C27)</f>
        <v>0</v>
      </c>
      <c r="D28" s="198">
        <f t="shared" si="0"/>
        <v>380535.98</v>
      </c>
      <c r="E28" s="198">
        <f t="shared" si="0"/>
        <v>535678.82190413261</v>
      </c>
      <c r="F28" s="198">
        <f t="shared" si="0"/>
        <v>640523.92719361698</v>
      </c>
      <c r="G28" s="198">
        <f t="shared" si="0"/>
        <v>603081.39433340495</v>
      </c>
      <c r="H28" s="198">
        <f t="shared" si="0"/>
        <v>2256763.3843474942</v>
      </c>
      <c r="I28" s="198">
        <f t="shared" si="0"/>
        <v>3470828.4961331021</v>
      </c>
      <c r="J28" s="198">
        <f t="shared" si="0"/>
        <v>3907146.4908521082</v>
      </c>
      <c r="K28" s="199">
        <f t="shared" si="0"/>
        <v>11794558.494763859</v>
      </c>
      <c r="L28" s="131"/>
    </row>
    <row r="29" spans="1:12" x14ac:dyDescent="0.25">
      <c r="E29" s="143"/>
      <c r="F29" s="144"/>
    </row>
    <row r="30" spans="1:12" ht="15.75" thickBot="1" x14ac:dyDescent="0.3">
      <c r="E30" s="143"/>
      <c r="F30" s="144"/>
    </row>
    <row r="31" spans="1:12" ht="15.75" thickBot="1" x14ac:dyDescent="0.3">
      <c r="B31" s="533" t="s">
        <v>153</v>
      </c>
      <c r="C31" s="534"/>
      <c r="D31" s="534"/>
      <c r="E31" s="534"/>
      <c r="F31" s="534"/>
      <c r="G31" s="534"/>
      <c r="H31" s="534"/>
      <c r="I31" s="534"/>
      <c r="J31" s="534"/>
      <c r="K31" s="535"/>
      <c r="L31" s="92" t="s">
        <v>15</v>
      </c>
    </row>
    <row r="32" spans="1:12" ht="15.75" thickBot="1" x14ac:dyDescent="0.3">
      <c r="B32" s="126"/>
      <c r="C32" s="127">
        <v>2024</v>
      </c>
      <c r="D32" s="127">
        <v>2025</v>
      </c>
      <c r="E32" s="127">
        <v>2026</v>
      </c>
      <c r="F32" s="127">
        <v>2027</v>
      </c>
      <c r="G32" s="127">
        <v>2028</v>
      </c>
      <c r="H32" s="127">
        <v>2029</v>
      </c>
      <c r="I32" s="127">
        <v>2030</v>
      </c>
      <c r="J32" s="127">
        <v>2031</v>
      </c>
      <c r="K32" s="125" t="s">
        <v>10</v>
      </c>
      <c r="L32" s="74"/>
    </row>
    <row r="33" spans="1:30" ht="15.75" thickBot="1" x14ac:dyDescent="0.3">
      <c r="B33" s="123" t="s">
        <v>36</v>
      </c>
      <c r="C33" s="198">
        <f t="shared" ref="C33:K33" si="1">C28+C17</f>
        <v>13058967.43</v>
      </c>
      <c r="D33" s="198">
        <f t="shared" si="1"/>
        <v>1365151.42</v>
      </c>
      <c r="E33" s="198">
        <f t="shared" si="1"/>
        <v>21817175.293522153</v>
      </c>
      <c r="F33" s="198">
        <f t="shared" si="1"/>
        <v>54868502.992532142</v>
      </c>
      <c r="G33" s="198">
        <f t="shared" si="1"/>
        <v>8298006.1776835211</v>
      </c>
      <c r="H33" s="198">
        <f t="shared" si="1"/>
        <v>9624024.8125306368</v>
      </c>
      <c r="I33" s="198">
        <f t="shared" si="1"/>
        <v>9304141.8299480118</v>
      </c>
      <c r="J33" s="198">
        <f t="shared" si="1"/>
        <v>3907146.4908521082</v>
      </c>
      <c r="K33" s="199">
        <f t="shared" si="1"/>
        <v>122243116.44706854</v>
      </c>
      <c r="L33" s="135" t="s">
        <v>37</v>
      </c>
    </row>
    <row r="34" spans="1:30" x14ac:dyDescent="0.25">
      <c r="E34" s="143"/>
      <c r="F34" s="144"/>
    </row>
    <row r="36" spans="1:30" s="207" customFormat="1" x14ac:dyDescent="0.25">
      <c r="A36" s="407" t="s">
        <v>21</v>
      </c>
      <c r="B36" s="406"/>
      <c r="C36" s="406"/>
      <c r="D36" s="406"/>
      <c r="E36" s="406"/>
      <c r="F36" s="406"/>
      <c r="G36" s="406"/>
      <c r="H36" s="406"/>
      <c r="I36" s="406"/>
      <c r="J36" s="68"/>
      <c r="K36" s="68"/>
      <c r="L36" s="68"/>
      <c r="M36" s="68"/>
      <c r="N36" s="68"/>
      <c r="O36" s="68"/>
      <c r="P36" s="68"/>
      <c r="Q36" s="68"/>
      <c r="R36" s="68"/>
      <c r="S36" s="68"/>
      <c r="T36" s="68"/>
      <c r="U36" s="68"/>
      <c r="V36" s="68"/>
      <c r="W36" s="208"/>
      <c r="X36" s="208"/>
      <c r="Y36" s="208"/>
      <c r="Z36" s="208"/>
      <c r="AA36" s="208"/>
      <c r="AB36" s="208"/>
      <c r="AC36" s="208"/>
      <c r="AD36" s="208"/>
    </row>
    <row r="37" spans="1:30" x14ac:dyDescent="0.25">
      <c r="A37" s="497" t="s">
        <v>357</v>
      </c>
      <c r="B37" s="497"/>
      <c r="C37" s="497"/>
      <c r="D37" s="497"/>
      <c r="E37" s="497"/>
      <c r="F37" s="497"/>
      <c r="G37" s="497"/>
      <c r="H37" s="497"/>
      <c r="I37" s="497"/>
    </row>
    <row r="38" spans="1:30" x14ac:dyDescent="0.25">
      <c r="A38" s="497"/>
      <c r="B38" s="497"/>
      <c r="C38" s="497"/>
      <c r="D38" s="497"/>
      <c r="E38" s="497"/>
      <c r="F38" s="497"/>
      <c r="G38" s="497"/>
      <c r="H38" s="497"/>
      <c r="I38" s="497"/>
    </row>
    <row r="39" spans="1:30" x14ac:dyDescent="0.25">
      <c r="A39" s="536"/>
      <c r="B39" s="536"/>
      <c r="C39" s="536"/>
      <c r="D39" s="536"/>
      <c r="E39" s="536"/>
      <c r="F39" s="536"/>
      <c r="G39" s="536"/>
      <c r="H39" s="536"/>
      <c r="I39" s="536"/>
    </row>
    <row r="40" spans="1:30" x14ac:dyDescent="0.25">
      <c r="A40" s="536"/>
      <c r="B40" s="536"/>
      <c r="C40" s="536"/>
      <c r="D40" s="536"/>
      <c r="E40" s="536"/>
      <c r="F40" s="536"/>
      <c r="G40" s="536"/>
      <c r="H40" s="536"/>
      <c r="I40" s="536"/>
    </row>
    <row r="41" spans="1:30" x14ac:dyDescent="0.25">
      <c r="A41" s="536"/>
      <c r="B41" s="536"/>
      <c r="C41" s="536"/>
      <c r="D41" s="536"/>
      <c r="E41" s="536"/>
      <c r="F41" s="536"/>
      <c r="G41" s="536"/>
      <c r="H41" s="536"/>
      <c r="I41" s="536"/>
    </row>
    <row r="42" spans="1:30" x14ac:dyDescent="0.25">
      <c r="A42" s="147"/>
      <c r="B42" s="147"/>
      <c r="C42" s="147"/>
      <c r="D42" s="147"/>
      <c r="E42" s="147"/>
      <c r="F42" s="147"/>
      <c r="G42" s="147"/>
      <c r="H42" s="147"/>
      <c r="I42" s="147"/>
    </row>
  </sheetData>
  <mergeCells count="18">
    <mergeCell ref="A40:I40"/>
    <mergeCell ref="A41:I41"/>
    <mergeCell ref="E10:J10"/>
    <mergeCell ref="C10:D10"/>
    <mergeCell ref="A2:H2"/>
    <mergeCell ref="B3:H3"/>
    <mergeCell ref="B4:H4"/>
    <mergeCell ref="B5:H5"/>
    <mergeCell ref="B8:K8"/>
    <mergeCell ref="A37:I37"/>
    <mergeCell ref="A38:I38"/>
    <mergeCell ref="A39:I39"/>
    <mergeCell ref="B20:K20"/>
    <mergeCell ref="C22:D22"/>
    <mergeCell ref="E22:J22"/>
    <mergeCell ref="B6:H6"/>
    <mergeCell ref="B31:K31"/>
    <mergeCell ref="A1:H1"/>
  </mergeCells>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645D-9D20-4891-B99A-B4A28A790EEB}">
  <dimension ref="A1:AM50"/>
  <sheetViews>
    <sheetView showGridLines="0" topLeftCell="C11" zoomScaleNormal="100" workbookViewId="0">
      <selection activeCell="N25" sqref="N25"/>
    </sheetView>
  </sheetViews>
  <sheetFormatPr defaultColWidth="8.85546875" defaultRowHeight="15" customHeight="1" x14ac:dyDescent="0.25"/>
  <cols>
    <col min="1" max="1" width="13.85546875" style="68" customWidth="1"/>
    <col min="2" max="2" width="52.42578125" style="68" customWidth="1"/>
    <col min="3" max="3" width="15.7109375" style="68" bestFit="1" customWidth="1"/>
    <col min="4" max="4" width="15.7109375" style="68" customWidth="1"/>
    <col min="5" max="5" width="16.7109375" style="68" bestFit="1" customWidth="1"/>
    <col min="6" max="7" width="15.7109375" style="68" bestFit="1" customWidth="1"/>
    <col min="8" max="8" width="10.85546875" style="68" bestFit="1" customWidth="1"/>
    <col min="9" max="9" width="15.7109375" style="68" bestFit="1" customWidth="1"/>
    <col min="10" max="10" width="14.42578125" style="68" bestFit="1" customWidth="1"/>
    <col min="11" max="11" width="18.85546875" style="68" bestFit="1" customWidth="1"/>
    <col min="12" max="12" width="105" style="68" customWidth="1"/>
    <col min="13" max="16384" width="8.85546875" style="68"/>
  </cols>
  <sheetData>
    <row r="1" spans="1:12" x14ac:dyDescent="0.25">
      <c r="A1" s="17" t="s">
        <v>0</v>
      </c>
      <c r="B1" s="16"/>
      <c r="C1" s="16"/>
      <c r="D1" s="16"/>
      <c r="E1" s="16"/>
      <c r="F1" s="16"/>
      <c r="G1" s="16"/>
      <c r="H1" s="145"/>
    </row>
    <row r="2" spans="1:12" x14ac:dyDescent="0.25">
      <c r="A2" s="427" t="s">
        <v>1</v>
      </c>
      <c r="B2" s="539" t="s">
        <v>184</v>
      </c>
      <c r="C2" s="539"/>
      <c r="D2" s="539"/>
      <c r="E2" s="539"/>
      <c r="F2" s="539"/>
      <c r="G2" s="541"/>
      <c r="H2" s="542"/>
    </row>
    <row r="3" spans="1:12" x14ac:dyDescent="0.25">
      <c r="A3" s="427" t="s">
        <v>3</v>
      </c>
      <c r="B3" s="539" t="s">
        <v>4</v>
      </c>
      <c r="C3" s="539"/>
      <c r="D3" s="539"/>
      <c r="E3" s="539"/>
      <c r="F3" s="539"/>
      <c r="G3" s="539"/>
      <c r="H3" s="540"/>
    </row>
    <row r="4" spans="1:12" x14ac:dyDescent="0.25">
      <c r="A4" s="427" t="s">
        <v>6</v>
      </c>
      <c r="B4" s="539" t="s">
        <v>307</v>
      </c>
      <c r="C4" s="539"/>
      <c r="D4" s="539"/>
      <c r="E4" s="539"/>
      <c r="F4" s="539"/>
      <c r="G4" s="539"/>
      <c r="H4" s="540"/>
    </row>
    <row r="5" spans="1:12" ht="15.75" thickBot="1" x14ac:dyDescent="0.3">
      <c r="A5" s="428" t="s">
        <v>28</v>
      </c>
      <c r="B5" s="543" t="s">
        <v>314</v>
      </c>
      <c r="C5" s="543"/>
      <c r="D5" s="543"/>
      <c r="E5" s="543"/>
      <c r="F5" s="543"/>
      <c r="G5" s="543"/>
      <c r="H5" s="544"/>
    </row>
    <row r="6" spans="1:12" ht="15.75" thickBot="1" x14ac:dyDescent="0.3">
      <c r="A6" s="72"/>
      <c r="B6" s="73"/>
      <c r="C6" s="73"/>
      <c r="D6" s="73"/>
      <c r="E6" s="73"/>
      <c r="F6" s="73"/>
      <c r="G6" s="73"/>
    </row>
    <row r="7" spans="1:12" ht="15.75" thickBot="1" x14ac:dyDescent="0.3">
      <c r="A7" s="72"/>
      <c r="B7" s="533" t="s">
        <v>41</v>
      </c>
      <c r="C7" s="534"/>
      <c r="D7" s="534"/>
      <c r="E7" s="545"/>
      <c r="F7" s="545"/>
      <c r="G7" s="545"/>
      <c r="H7" s="545"/>
      <c r="I7" s="545"/>
      <c r="J7" s="545"/>
      <c r="K7" s="535"/>
    </row>
    <row r="8" spans="1:12" ht="15.75" thickBot="1" x14ac:dyDescent="0.3">
      <c r="A8" s="72"/>
      <c r="B8" s="132"/>
      <c r="C8" s="80">
        <v>2024</v>
      </c>
      <c r="D8" s="399">
        <v>2025</v>
      </c>
      <c r="E8" s="103">
        <v>2026</v>
      </c>
      <c r="F8" s="103">
        <v>2027</v>
      </c>
      <c r="G8" s="103">
        <v>2028</v>
      </c>
      <c r="H8" s="103">
        <v>2029</v>
      </c>
      <c r="I8" s="103">
        <v>2030</v>
      </c>
      <c r="J8" s="103">
        <v>2031</v>
      </c>
      <c r="K8" s="397"/>
      <c r="L8" s="147"/>
    </row>
    <row r="9" spans="1:12" ht="15.75" thickBot="1" x14ac:dyDescent="0.3">
      <c r="A9" s="124" t="s">
        <v>11</v>
      </c>
      <c r="B9" s="184" t="s">
        <v>12</v>
      </c>
      <c r="C9" s="546" t="s">
        <v>42</v>
      </c>
      <c r="D9" s="547"/>
      <c r="E9" s="546" t="s">
        <v>43</v>
      </c>
      <c r="F9" s="547"/>
      <c r="G9" s="547"/>
      <c r="H9" s="547"/>
      <c r="I9" s="547"/>
      <c r="J9" s="548"/>
      <c r="K9" s="398" t="s">
        <v>10</v>
      </c>
      <c r="L9" s="180" t="s">
        <v>14</v>
      </c>
    </row>
    <row r="10" spans="1:12" ht="27" x14ac:dyDescent="0.25">
      <c r="A10" s="205">
        <v>1</v>
      </c>
      <c r="B10" s="215" t="s">
        <v>44</v>
      </c>
      <c r="C10" s="209">
        <v>2.2702083333333336</v>
      </c>
      <c r="D10" s="58">
        <v>0</v>
      </c>
      <c r="E10" s="209">
        <v>1.8166666666666664</v>
      </c>
      <c r="F10" s="209">
        <v>0.49375000000000008</v>
      </c>
      <c r="G10" s="58">
        <v>0</v>
      </c>
      <c r="H10" s="58">
        <v>0</v>
      </c>
      <c r="I10" s="58">
        <v>0</v>
      </c>
      <c r="J10" s="58">
        <v>0</v>
      </c>
      <c r="K10" s="326">
        <v>4.5806250000000004</v>
      </c>
      <c r="L10" s="182" t="s">
        <v>45</v>
      </c>
    </row>
    <row r="11" spans="1:12" ht="27" x14ac:dyDescent="0.25">
      <c r="A11" s="205">
        <v>2</v>
      </c>
      <c r="B11" s="215" t="s">
        <v>46</v>
      </c>
      <c r="C11" s="58">
        <v>0</v>
      </c>
      <c r="D11" s="58">
        <v>0</v>
      </c>
      <c r="E11" s="209">
        <v>0.26250000000000001</v>
      </c>
      <c r="F11" s="209">
        <v>0.12291666666666666</v>
      </c>
      <c r="G11" s="58">
        <v>0</v>
      </c>
      <c r="H11" s="58">
        <v>0</v>
      </c>
      <c r="I11" s="58">
        <v>0</v>
      </c>
      <c r="J11" s="58">
        <v>0</v>
      </c>
      <c r="K11" s="326">
        <v>0.38541666666666669</v>
      </c>
      <c r="L11" s="182" t="s">
        <v>47</v>
      </c>
    </row>
    <row r="12" spans="1:12" ht="27" x14ac:dyDescent="0.25">
      <c r="A12" s="205">
        <v>3</v>
      </c>
      <c r="B12" s="215" t="s">
        <v>48</v>
      </c>
      <c r="C12" s="209">
        <v>0.95427083333333329</v>
      </c>
      <c r="D12" s="209">
        <v>9.9479166666666646E-2</v>
      </c>
      <c r="E12" s="209">
        <v>1.25</v>
      </c>
      <c r="F12" s="209">
        <v>0.505</v>
      </c>
      <c r="G12" s="58">
        <v>0</v>
      </c>
      <c r="H12" s="58">
        <v>0</v>
      </c>
      <c r="I12" s="58">
        <v>0</v>
      </c>
      <c r="J12" s="58">
        <v>0</v>
      </c>
      <c r="K12" s="326">
        <v>2.8087500000000003</v>
      </c>
      <c r="L12" s="182" t="s">
        <v>49</v>
      </c>
    </row>
    <row r="13" spans="1:12" ht="27" x14ac:dyDescent="0.25">
      <c r="A13" s="205">
        <v>4</v>
      </c>
      <c r="B13" s="215" t="s">
        <v>51</v>
      </c>
      <c r="C13" s="209">
        <v>7.7395833333333316E-2</v>
      </c>
      <c r="D13" s="58">
        <v>0</v>
      </c>
      <c r="E13" s="209">
        <v>1.5604166666666668</v>
      </c>
      <c r="F13" s="209">
        <v>0.31875000000000003</v>
      </c>
      <c r="G13" s="58">
        <v>0</v>
      </c>
      <c r="H13" s="58">
        <v>0</v>
      </c>
      <c r="I13" s="58">
        <v>0</v>
      </c>
      <c r="J13" s="58">
        <v>0</v>
      </c>
      <c r="K13" s="326">
        <v>1.9565625000000002</v>
      </c>
      <c r="L13" s="182" t="s">
        <v>52</v>
      </c>
    </row>
    <row r="14" spans="1:12" ht="27" x14ac:dyDescent="0.25">
      <c r="A14" s="205">
        <v>5</v>
      </c>
      <c r="B14" s="216" t="s">
        <v>53</v>
      </c>
      <c r="C14" s="58">
        <v>0</v>
      </c>
      <c r="D14" s="58">
        <v>0</v>
      </c>
      <c r="E14" s="209">
        <v>0.2</v>
      </c>
      <c r="F14" s="209">
        <v>0.1</v>
      </c>
      <c r="G14" s="58">
        <v>0</v>
      </c>
      <c r="H14" s="58">
        <v>0</v>
      </c>
      <c r="I14" s="58">
        <v>0</v>
      </c>
      <c r="J14" s="58">
        <v>0</v>
      </c>
      <c r="K14" s="326">
        <v>0.30000000000000004</v>
      </c>
      <c r="L14" s="182" t="s">
        <v>54</v>
      </c>
    </row>
    <row r="15" spans="1:12" ht="27" x14ac:dyDescent="0.25">
      <c r="A15" s="205">
        <v>6</v>
      </c>
      <c r="B15" s="216" t="s">
        <v>55</v>
      </c>
      <c r="C15" s="58">
        <v>0</v>
      </c>
      <c r="D15" s="58">
        <v>0</v>
      </c>
      <c r="E15" s="209">
        <v>9.375E-2</v>
      </c>
      <c r="F15" s="209">
        <v>9.375E-2</v>
      </c>
      <c r="G15" s="58">
        <v>0</v>
      </c>
      <c r="H15" s="58">
        <v>0</v>
      </c>
      <c r="I15" s="58">
        <v>0</v>
      </c>
      <c r="J15" s="58">
        <v>0</v>
      </c>
      <c r="K15" s="326">
        <v>0.1875</v>
      </c>
      <c r="L15" s="182" t="s">
        <v>56</v>
      </c>
    </row>
    <row r="16" spans="1:12" ht="43.5" customHeight="1" x14ac:dyDescent="0.25">
      <c r="A16" s="205">
        <v>7</v>
      </c>
      <c r="B16" s="217" t="s">
        <v>57</v>
      </c>
      <c r="C16" s="209">
        <v>0.88536458333333334</v>
      </c>
      <c r="D16" s="209">
        <v>0.23494791666666662</v>
      </c>
      <c r="E16" s="209">
        <v>1.1500000000000001</v>
      </c>
      <c r="F16" s="209">
        <v>0.52916666666666667</v>
      </c>
      <c r="G16" s="58">
        <v>0</v>
      </c>
      <c r="H16" s="58">
        <v>0</v>
      </c>
      <c r="I16" s="58">
        <v>0</v>
      </c>
      <c r="J16" s="58">
        <v>0</v>
      </c>
      <c r="K16" s="326">
        <v>2.7994791666666665</v>
      </c>
      <c r="L16" s="182" t="s">
        <v>301</v>
      </c>
    </row>
    <row r="17" spans="1:12" ht="27" x14ac:dyDescent="0.25">
      <c r="A17" s="205">
        <v>8</v>
      </c>
      <c r="B17" s="218" t="s">
        <v>59</v>
      </c>
      <c r="C17" s="209">
        <v>0.20944270833333331</v>
      </c>
      <c r="D17" s="209">
        <v>-1.7708333333333333E-2</v>
      </c>
      <c r="E17" s="209">
        <v>0.51041666666666663</v>
      </c>
      <c r="F17" s="209">
        <v>5.2083333333333336E-2</v>
      </c>
      <c r="G17" s="58">
        <v>0</v>
      </c>
      <c r="H17" s="58">
        <v>0</v>
      </c>
      <c r="I17" s="58">
        <v>0</v>
      </c>
      <c r="J17" s="58">
        <v>0</v>
      </c>
      <c r="K17" s="326">
        <v>0.75423437500000001</v>
      </c>
      <c r="L17" s="182" t="s">
        <v>339</v>
      </c>
    </row>
    <row r="18" spans="1:12" ht="27" x14ac:dyDescent="0.25">
      <c r="A18" s="205">
        <v>9</v>
      </c>
      <c r="B18" s="216" t="s">
        <v>60</v>
      </c>
      <c r="C18" s="209">
        <v>0.7261875000000001</v>
      </c>
      <c r="D18" s="209">
        <v>6.5208333333333326E-2</v>
      </c>
      <c r="E18" s="58">
        <v>0</v>
      </c>
      <c r="F18" s="58">
        <v>0</v>
      </c>
      <c r="G18" s="58">
        <v>0</v>
      </c>
      <c r="H18" s="58">
        <v>0</v>
      </c>
      <c r="I18" s="58">
        <v>0</v>
      </c>
      <c r="J18" s="58">
        <v>0</v>
      </c>
      <c r="K18" s="326">
        <v>0.79139583333333341</v>
      </c>
      <c r="L18" s="182" t="s">
        <v>61</v>
      </c>
    </row>
    <row r="19" spans="1:12" x14ac:dyDescent="0.25">
      <c r="A19" s="205">
        <v>10</v>
      </c>
      <c r="B19" s="215" t="s">
        <v>62</v>
      </c>
      <c r="C19" s="209">
        <v>1.2949270833333333</v>
      </c>
      <c r="D19" s="209">
        <v>0.12887499999999999</v>
      </c>
      <c r="E19" s="209">
        <v>2.0729166666666665</v>
      </c>
      <c r="F19" s="209">
        <v>1.4411458333333333</v>
      </c>
      <c r="G19" s="58">
        <v>0</v>
      </c>
      <c r="H19" s="58">
        <v>0</v>
      </c>
      <c r="I19" s="58">
        <v>0</v>
      </c>
      <c r="J19" s="58">
        <v>0</v>
      </c>
      <c r="K19" s="326">
        <v>4.9378645833333339</v>
      </c>
      <c r="L19" s="182" t="s">
        <v>63</v>
      </c>
    </row>
    <row r="20" spans="1:12" ht="27" x14ac:dyDescent="0.25">
      <c r="A20" s="205">
        <v>11</v>
      </c>
      <c r="B20" s="215" t="s">
        <v>64</v>
      </c>
      <c r="C20" s="209">
        <v>9.1499999999999984E-2</v>
      </c>
      <c r="D20" s="209">
        <v>5.5833333333333325E-3</v>
      </c>
      <c r="E20" s="209">
        <v>1.7515624999999999</v>
      </c>
      <c r="F20" s="209">
        <v>0.19583333333333336</v>
      </c>
      <c r="G20" s="58">
        <v>0</v>
      </c>
      <c r="H20" s="58">
        <v>0</v>
      </c>
      <c r="I20" s="58">
        <v>0</v>
      </c>
      <c r="J20" s="58">
        <v>0</v>
      </c>
      <c r="K20" s="326">
        <v>2.0444791666666666</v>
      </c>
      <c r="L20" s="182" t="s">
        <v>65</v>
      </c>
    </row>
    <row r="21" spans="1:12" ht="27" x14ac:dyDescent="0.25">
      <c r="A21" s="205">
        <v>12</v>
      </c>
      <c r="B21" s="215" t="s">
        <v>66</v>
      </c>
      <c r="C21" s="209">
        <v>1.0527916666666666</v>
      </c>
      <c r="D21" s="209">
        <v>0.10137499999999999</v>
      </c>
      <c r="E21" s="209">
        <v>3.2333333333333334</v>
      </c>
      <c r="F21" s="209">
        <v>1.9510416666666668</v>
      </c>
      <c r="G21" s="209">
        <v>0.32916666666666666</v>
      </c>
      <c r="H21" s="58">
        <v>0</v>
      </c>
      <c r="I21" s="58">
        <v>0</v>
      </c>
      <c r="J21" s="58">
        <v>0</v>
      </c>
      <c r="K21" s="326">
        <v>6.6677083333333336</v>
      </c>
      <c r="L21" s="182" t="s">
        <v>67</v>
      </c>
    </row>
    <row r="22" spans="1:12" ht="40.5" x14ac:dyDescent="0.25">
      <c r="A22" s="205">
        <v>13</v>
      </c>
      <c r="B22" s="215" t="s">
        <v>68</v>
      </c>
      <c r="C22" s="209">
        <v>9.3333333333333338E-2</v>
      </c>
      <c r="D22" s="58">
        <v>0</v>
      </c>
      <c r="E22" s="209">
        <v>0.23750000000000002</v>
      </c>
      <c r="F22" s="209">
        <v>0.20208333333333334</v>
      </c>
      <c r="G22" s="209">
        <v>4.1666666666666664E-2</v>
      </c>
      <c r="H22" s="58">
        <v>0</v>
      </c>
      <c r="I22" s="58">
        <v>0</v>
      </c>
      <c r="J22" s="58">
        <v>0</v>
      </c>
      <c r="K22" s="326">
        <v>0.57458333333333333</v>
      </c>
      <c r="L22" s="182" t="s">
        <v>69</v>
      </c>
    </row>
    <row r="23" spans="1:12" ht="27" x14ac:dyDescent="0.25">
      <c r="A23" s="205">
        <v>14</v>
      </c>
      <c r="B23" s="215" t="s">
        <v>70</v>
      </c>
      <c r="C23" s="209">
        <v>1.0484375000000001</v>
      </c>
      <c r="D23" s="58">
        <v>0</v>
      </c>
      <c r="E23" s="58">
        <v>0</v>
      </c>
      <c r="F23" s="58">
        <v>0</v>
      </c>
      <c r="G23" s="58">
        <v>0</v>
      </c>
      <c r="H23" s="58">
        <v>0</v>
      </c>
      <c r="I23" s="58">
        <v>0</v>
      </c>
      <c r="J23" s="58">
        <v>0</v>
      </c>
      <c r="K23" s="326">
        <v>1.0484375000000001</v>
      </c>
      <c r="L23" s="182" t="s">
        <v>71</v>
      </c>
    </row>
    <row r="24" spans="1:12" ht="27" x14ac:dyDescent="0.25">
      <c r="A24" s="205">
        <v>15</v>
      </c>
      <c r="B24" s="215" t="s">
        <v>72</v>
      </c>
      <c r="C24" s="209">
        <v>5.1501249999999992</v>
      </c>
      <c r="D24" s="58">
        <v>0</v>
      </c>
      <c r="E24" s="209">
        <v>2.1</v>
      </c>
      <c r="F24" s="209">
        <v>2.1</v>
      </c>
      <c r="G24" s="209">
        <v>1.05</v>
      </c>
      <c r="H24" s="58">
        <v>0</v>
      </c>
      <c r="I24" s="58">
        <v>0</v>
      </c>
      <c r="J24" s="58">
        <v>0</v>
      </c>
      <c r="K24" s="326">
        <v>10.400124999999999</v>
      </c>
      <c r="L24" s="182" t="s">
        <v>73</v>
      </c>
    </row>
    <row r="25" spans="1:12" ht="41.25" thickBot="1" x14ac:dyDescent="0.3">
      <c r="A25" s="205">
        <v>16</v>
      </c>
      <c r="B25" s="215" t="s">
        <v>74</v>
      </c>
      <c r="C25" s="209">
        <v>5.9666666666666673E-2</v>
      </c>
      <c r="D25" s="209">
        <v>6.2625E-2</v>
      </c>
      <c r="E25" s="209">
        <v>0.26874999999999999</v>
      </c>
      <c r="F25" s="209">
        <v>0.13437499999999999</v>
      </c>
      <c r="G25" s="58">
        <v>0</v>
      </c>
      <c r="H25" s="58">
        <v>0</v>
      </c>
      <c r="I25" s="58">
        <v>0</v>
      </c>
      <c r="J25" s="58">
        <v>0</v>
      </c>
      <c r="K25" s="326">
        <v>0.52541666666666664</v>
      </c>
      <c r="L25" s="267" t="s">
        <v>302</v>
      </c>
    </row>
    <row r="26" spans="1:12" ht="27" x14ac:dyDescent="0.25">
      <c r="A26" s="205">
        <v>17</v>
      </c>
      <c r="B26" s="216" t="s">
        <v>75</v>
      </c>
      <c r="C26" s="209">
        <v>0.79910416666666673</v>
      </c>
      <c r="D26" s="209">
        <v>0.12547916666666667</v>
      </c>
      <c r="E26" s="58">
        <v>0</v>
      </c>
      <c r="F26" s="58">
        <v>0</v>
      </c>
      <c r="G26" s="58">
        <v>0</v>
      </c>
      <c r="H26" s="58">
        <v>0</v>
      </c>
      <c r="I26" s="58">
        <v>0</v>
      </c>
      <c r="J26" s="58">
        <v>0</v>
      </c>
      <c r="K26" s="326">
        <v>0.92458333333333342</v>
      </c>
      <c r="L26" s="182" t="s">
        <v>76</v>
      </c>
    </row>
    <row r="27" spans="1:12" ht="41.25" thickBot="1" x14ac:dyDescent="0.3">
      <c r="A27" s="210">
        <v>18</v>
      </c>
      <c r="B27" s="215" t="s">
        <v>77</v>
      </c>
      <c r="C27" s="347">
        <v>0.625</v>
      </c>
      <c r="D27" s="348">
        <v>0</v>
      </c>
      <c r="E27" s="347">
        <v>1</v>
      </c>
      <c r="F27" s="347">
        <v>0.45833333333333331</v>
      </c>
      <c r="G27" s="348">
        <v>0</v>
      </c>
      <c r="H27" s="348">
        <v>0</v>
      </c>
      <c r="I27" s="348">
        <v>0</v>
      </c>
      <c r="J27" s="348">
        <v>0</v>
      </c>
      <c r="K27" s="349">
        <v>2.083333333333333</v>
      </c>
      <c r="L27" s="183" t="s">
        <v>78</v>
      </c>
    </row>
    <row r="28" spans="1:12" x14ac:dyDescent="0.25">
      <c r="A28" s="67"/>
      <c r="B28" s="175" t="s">
        <v>166</v>
      </c>
      <c r="C28" s="89">
        <f>C27+C26+C25+C24+C23+C22+C21+C20+C19+C18+C17+C15+C14+C16+C13+C12+C11+C10</f>
        <v>15.337755208333334</v>
      </c>
      <c r="D28" s="89">
        <f>D27+D26+D25+D24+D23+D22+D21+D20+D19+D18+D17+D15+D14+D16+D13+D12+D11+D10</f>
        <v>0.80586458333333322</v>
      </c>
      <c r="E28" s="89">
        <f>E27+E26+E25+E24+E23+E22+E21+E20+E19+E18+E17+E15+E14+E16+E13+E12+E11+E10</f>
        <v>17.5078125</v>
      </c>
      <c r="F28" s="89">
        <f>F27+F26+F25+F24+F23+F22+F21+F20+F19+F18+F17+F15+F14+F16+F13+F12+F11+F10</f>
        <v>8.6982291666666676</v>
      </c>
      <c r="G28" s="351">
        <f>G27+G26+G25+G24+G23+G22+G21+G20+G19+G18+G17+G15+G14+G16+G13+G12+G11+G10</f>
        <v>1.4208333333333334</v>
      </c>
      <c r="H28" s="355">
        <v>0</v>
      </c>
      <c r="I28" s="356">
        <v>0</v>
      </c>
      <c r="J28" s="357">
        <v>0</v>
      </c>
      <c r="K28" s="353">
        <f>K27+K26+K25+K24+K23+K22+K21+K20+K19+K18+K17+K15+K14+K16+K13+K12+K11+K10</f>
        <v>43.770494791666657</v>
      </c>
    </row>
    <row r="29" spans="1:12" ht="15.75" thickBot="1" x14ac:dyDescent="0.3">
      <c r="A29" s="150"/>
      <c r="B29" s="176" t="s">
        <v>164</v>
      </c>
      <c r="C29" s="190">
        <v>2062718.11</v>
      </c>
      <c r="D29" s="190">
        <v>161864.28999999998</v>
      </c>
      <c r="E29" s="190">
        <v>2835846.7053101165</v>
      </c>
      <c r="F29" s="190">
        <v>1334955.3646509531</v>
      </c>
      <c r="G29" s="352">
        <v>211028</v>
      </c>
      <c r="H29" s="346">
        <v>0</v>
      </c>
      <c r="I29" s="358">
        <v>0</v>
      </c>
      <c r="J29" s="358">
        <v>0</v>
      </c>
      <c r="K29" s="354">
        <f t="shared" ref="K29" si="0">SUM(C29:J29)</f>
        <v>6606412.4699610695</v>
      </c>
    </row>
    <row r="30" spans="1:12" ht="15" customHeight="1" x14ac:dyDescent="0.25">
      <c r="A30" s="67"/>
    </row>
    <row r="31" spans="1:12" ht="15.75" thickBot="1" x14ac:dyDescent="0.3">
      <c r="A31" s="67"/>
      <c r="B31" s="67"/>
      <c r="C31" s="152"/>
      <c r="D31" s="152"/>
      <c r="E31" s="152"/>
      <c r="F31" s="152"/>
      <c r="G31" s="152"/>
      <c r="H31" s="152"/>
      <c r="I31" s="152"/>
      <c r="J31" s="152"/>
      <c r="K31" s="152"/>
      <c r="L31" s="152"/>
    </row>
    <row r="32" spans="1:12" ht="15.75" thickBot="1" x14ac:dyDescent="0.3">
      <c r="A32" s="72"/>
      <c r="B32" s="533" t="s">
        <v>79</v>
      </c>
      <c r="C32" s="534"/>
      <c r="D32" s="534"/>
      <c r="E32" s="545"/>
      <c r="F32" s="545"/>
      <c r="G32" s="545"/>
      <c r="H32" s="545"/>
      <c r="I32" s="545"/>
      <c r="J32" s="545"/>
      <c r="K32" s="535"/>
    </row>
    <row r="33" spans="1:39" ht="15.75" thickBot="1" x14ac:dyDescent="0.3">
      <c r="A33" s="151"/>
      <c r="B33" s="185"/>
      <c r="C33" s="138">
        <v>2024</v>
      </c>
      <c r="D33" s="401">
        <v>2025</v>
      </c>
      <c r="E33" s="164">
        <v>2026</v>
      </c>
      <c r="F33" s="164">
        <v>2027</v>
      </c>
      <c r="G33" s="164">
        <v>2028</v>
      </c>
      <c r="H33" s="164">
        <v>2029</v>
      </c>
      <c r="I33" s="164">
        <v>2030</v>
      </c>
      <c r="J33" s="164">
        <v>2031</v>
      </c>
      <c r="K33" s="400"/>
    </row>
    <row r="34" spans="1:39" ht="15.75" thickBot="1" x14ac:dyDescent="0.3">
      <c r="A34" s="111" t="s">
        <v>11</v>
      </c>
      <c r="B34" s="163" t="s">
        <v>12</v>
      </c>
      <c r="C34" s="546" t="s">
        <v>42</v>
      </c>
      <c r="D34" s="547"/>
      <c r="E34" s="546" t="s">
        <v>43</v>
      </c>
      <c r="F34" s="547"/>
      <c r="G34" s="547"/>
      <c r="H34" s="547"/>
      <c r="I34" s="547"/>
      <c r="J34" s="548"/>
      <c r="K34" s="230" t="s">
        <v>10</v>
      </c>
      <c r="L34" s="128" t="s">
        <v>14</v>
      </c>
    </row>
    <row r="35" spans="1:39" ht="27" x14ac:dyDescent="0.25">
      <c r="A35" s="112">
        <v>1</v>
      </c>
      <c r="B35" s="113" t="s">
        <v>48</v>
      </c>
      <c r="C35" s="58">
        <v>0</v>
      </c>
      <c r="D35" s="219">
        <v>0.17291666666666666</v>
      </c>
      <c r="E35" s="58">
        <v>0</v>
      </c>
      <c r="F35" s="58">
        <v>0</v>
      </c>
      <c r="G35" s="58">
        <v>0</v>
      </c>
      <c r="H35" s="58">
        <v>0</v>
      </c>
      <c r="I35" s="58">
        <v>0</v>
      </c>
      <c r="J35" s="58">
        <v>0</v>
      </c>
      <c r="K35" s="327">
        <f>SUM(C35:J35)</f>
        <v>0.17291666666666666</v>
      </c>
      <c r="L35" s="424" t="s">
        <v>188</v>
      </c>
    </row>
    <row r="36" spans="1:39" ht="40.5" x14ac:dyDescent="0.25">
      <c r="A36" s="66">
        <v>2</v>
      </c>
      <c r="B36" s="114" t="s">
        <v>80</v>
      </c>
      <c r="C36" s="58">
        <v>0</v>
      </c>
      <c r="D36" s="220">
        <v>0.24739583333333334</v>
      </c>
      <c r="E36" s="58">
        <v>0</v>
      </c>
      <c r="F36" s="58">
        <v>0</v>
      </c>
      <c r="G36" s="58">
        <v>0</v>
      </c>
      <c r="H36" s="58">
        <v>0</v>
      </c>
      <c r="I36" s="58">
        <v>0</v>
      </c>
      <c r="J36" s="58">
        <v>0</v>
      </c>
      <c r="K36" s="328">
        <f>SUM(C36:J36)</f>
        <v>0.24739583333333334</v>
      </c>
      <c r="L36" s="424" t="s">
        <v>58</v>
      </c>
    </row>
    <row r="37" spans="1:39" ht="41.25" thickBot="1" x14ac:dyDescent="0.3">
      <c r="A37" s="79">
        <v>3</v>
      </c>
      <c r="B37" s="115" t="s">
        <v>81</v>
      </c>
      <c r="C37" s="58">
        <v>0</v>
      </c>
      <c r="D37" s="221">
        <v>3.0729166666666665E-2</v>
      </c>
      <c r="E37" s="58">
        <v>0</v>
      </c>
      <c r="F37" s="58">
        <v>0</v>
      </c>
      <c r="G37" s="58">
        <v>0</v>
      </c>
      <c r="H37" s="58">
        <v>0</v>
      </c>
      <c r="I37" s="58">
        <v>0</v>
      </c>
      <c r="J37" s="58">
        <v>0</v>
      </c>
      <c r="K37" s="329">
        <f>SUM(C37:J37)</f>
        <v>3.0729166666666665E-2</v>
      </c>
      <c r="L37" s="267" t="s">
        <v>302</v>
      </c>
    </row>
    <row r="38" spans="1:39" ht="29.25" customHeight="1" thickBot="1" x14ac:dyDescent="0.3">
      <c r="A38" s="79">
        <v>4</v>
      </c>
      <c r="B38" s="115" t="s">
        <v>62</v>
      </c>
      <c r="C38" s="348">
        <v>0</v>
      </c>
      <c r="D38" s="221"/>
      <c r="E38" s="348">
        <v>0</v>
      </c>
      <c r="F38" s="348">
        <v>0</v>
      </c>
      <c r="G38" s="348">
        <v>0</v>
      </c>
      <c r="H38" s="348">
        <v>0</v>
      </c>
      <c r="I38" s="348">
        <v>0</v>
      </c>
      <c r="J38" s="221">
        <v>0.56000000000000005</v>
      </c>
      <c r="K38" s="329">
        <f>SUM(C38:J38)</f>
        <v>0.56000000000000005</v>
      </c>
      <c r="L38" s="425" t="s">
        <v>63</v>
      </c>
    </row>
    <row r="39" spans="1:39" x14ac:dyDescent="0.25">
      <c r="A39" s="67"/>
      <c r="B39" s="175" t="s">
        <v>167</v>
      </c>
      <c r="C39" s="356">
        <v>0</v>
      </c>
      <c r="D39" s="362">
        <f>SUM(D35:D38)</f>
        <v>0.45104166666666662</v>
      </c>
      <c r="E39" s="356">
        <v>0</v>
      </c>
      <c r="F39" s="356">
        <v>0</v>
      </c>
      <c r="G39" s="356">
        <v>0</v>
      </c>
      <c r="H39" s="356">
        <v>0</v>
      </c>
      <c r="I39" s="356">
        <v>0</v>
      </c>
      <c r="J39" s="177">
        <f>SUM(J35:J38)</f>
        <v>0.56000000000000005</v>
      </c>
      <c r="K39" s="178">
        <f>SUM(K35:K38)</f>
        <v>1.0110416666666666</v>
      </c>
    </row>
    <row r="40" spans="1:39" ht="15.75" thickBot="1" x14ac:dyDescent="0.3">
      <c r="A40" s="67"/>
      <c r="B40" s="176" t="s">
        <v>165</v>
      </c>
      <c r="C40" s="346">
        <v>0</v>
      </c>
      <c r="D40" s="363">
        <v>159781.47999999998</v>
      </c>
      <c r="E40" s="346">
        <v>0</v>
      </c>
      <c r="F40" s="346">
        <v>0</v>
      </c>
      <c r="G40" s="346">
        <v>0</v>
      </c>
      <c r="H40" s="346">
        <v>0</v>
      </c>
      <c r="I40" s="346">
        <v>0</v>
      </c>
      <c r="J40" s="87">
        <v>72275</v>
      </c>
      <c r="K40" s="108">
        <f>SUM(C40:J40)</f>
        <v>232056.47999999998</v>
      </c>
    </row>
    <row r="41" spans="1:39" x14ac:dyDescent="0.25">
      <c r="A41" s="67"/>
      <c r="B41" s="147"/>
      <c r="C41" s="147"/>
      <c r="D41" s="147"/>
      <c r="E41" s="147"/>
      <c r="F41" s="147"/>
      <c r="G41" s="147"/>
      <c r="H41" s="147"/>
      <c r="I41" s="147"/>
      <c r="J41" s="147"/>
      <c r="K41" s="147"/>
    </row>
    <row r="42" spans="1:39" x14ac:dyDescent="0.25">
      <c r="A42" s="67"/>
      <c r="B42" s="147"/>
      <c r="C42" s="147"/>
      <c r="D42" s="147"/>
      <c r="E42" s="147"/>
      <c r="F42" s="147"/>
      <c r="G42" s="147"/>
      <c r="H42" s="147"/>
      <c r="I42" s="147"/>
    </row>
    <row r="43" spans="1:39" s="207" customFormat="1" ht="13.5" customHeight="1" x14ac:dyDescent="0.25">
      <c r="A43" s="407" t="s">
        <v>21</v>
      </c>
      <c r="B43" s="406"/>
      <c r="C43" s="406"/>
      <c r="D43" s="406"/>
      <c r="E43" s="406"/>
      <c r="F43" s="406"/>
      <c r="G43" s="406"/>
      <c r="H43" s="406"/>
      <c r="I43" s="406"/>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row>
    <row r="44" spans="1:39" x14ac:dyDescent="0.25">
      <c r="A44" s="497" t="s">
        <v>358</v>
      </c>
      <c r="B44" s="497"/>
      <c r="C44" s="497"/>
      <c r="D44" s="497"/>
      <c r="E44" s="497"/>
      <c r="F44" s="497"/>
      <c r="G44" s="497"/>
      <c r="H44" s="497"/>
      <c r="I44" s="497"/>
    </row>
    <row r="45" spans="1:39" x14ac:dyDescent="0.25">
      <c r="A45" s="536"/>
      <c r="B45" s="536"/>
      <c r="C45" s="536"/>
      <c r="D45" s="536"/>
      <c r="E45" s="536"/>
      <c r="F45" s="536"/>
      <c r="G45" s="536"/>
      <c r="H45" s="536"/>
      <c r="I45" s="536"/>
    </row>
    <row r="46" spans="1:39" x14ac:dyDescent="0.25">
      <c r="A46" s="536"/>
      <c r="B46" s="536"/>
      <c r="C46" s="536"/>
      <c r="D46" s="536"/>
      <c r="E46" s="536"/>
      <c r="F46" s="536"/>
      <c r="G46" s="536"/>
      <c r="H46" s="536"/>
      <c r="I46" s="536"/>
    </row>
    <row r="47" spans="1:39" x14ac:dyDescent="0.25">
      <c r="A47" s="536"/>
      <c r="B47" s="536"/>
      <c r="C47" s="536"/>
      <c r="D47" s="536"/>
      <c r="E47" s="536"/>
      <c r="F47" s="536"/>
      <c r="G47" s="536"/>
      <c r="H47" s="536"/>
      <c r="I47" s="536"/>
    </row>
    <row r="48" spans="1:39" x14ac:dyDescent="0.25">
      <c r="A48" s="147"/>
      <c r="B48" s="147"/>
      <c r="C48" s="147"/>
      <c r="D48" s="147"/>
      <c r="E48" s="147"/>
      <c r="F48" s="147"/>
      <c r="G48" s="147"/>
    </row>
    <row r="49" x14ac:dyDescent="0.25"/>
    <row r="50" x14ac:dyDescent="0.25"/>
  </sheetData>
  <mergeCells count="14">
    <mergeCell ref="A44:I44"/>
    <mergeCell ref="A45:I45"/>
    <mergeCell ref="A46:I46"/>
    <mergeCell ref="A47:I47"/>
    <mergeCell ref="C9:D9"/>
    <mergeCell ref="E9:J9"/>
    <mergeCell ref="B32:K32"/>
    <mergeCell ref="C34:D34"/>
    <mergeCell ref="E34:J34"/>
    <mergeCell ref="B4:H4"/>
    <mergeCell ref="B2:H2"/>
    <mergeCell ref="B5:H5"/>
    <mergeCell ref="B3:H3"/>
    <mergeCell ref="B7:K7"/>
  </mergeCells>
  <pageMargins left="0.7" right="0.2" top="0.75" bottom="0.75" header="0.3" footer="0.3"/>
  <ignoredErrors>
    <ignoredError sqref="K3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302A-7CAA-42C2-B4ED-50C077154E50}">
  <sheetPr codeName="Sheet4">
    <pageSetUpPr autoPageBreaks="0"/>
  </sheetPr>
  <dimension ref="A1:AS46"/>
  <sheetViews>
    <sheetView topLeftCell="H10" zoomScale="130" zoomScaleNormal="130" workbookViewId="0">
      <selection activeCell="O33" sqref="O33"/>
    </sheetView>
  </sheetViews>
  <sheetFormatPr defaultColWidth="8.85546875" defaultRowHeight="15" customHeight="1" x14ac:dyDescent="0.25"/>
  <cols>
    <col min="1" max="1" width="14.7109375" style="68" customWidth="1"/>
    <col min="2" max="2" width="52.28515625" style="68" customWidth="1"/>
    <col min="3" max="3" width="17" style="68" bestFit="1" customWidth="1"/>
    <col min="4" max="4" width="15.140625" style="68" bestFit="1" customWidth="1"/>
    <col min="5" max="5" width="17.42578125" style="68" bestFit="1" customWidth="1"/>
    <col min="6" max="6" width="17" style="68" bestFit="1" customWidth="1"/>
    <col min="7" max="7" width="14.140625" style="68" bestFit="1" customWidth="1"/>
    <col min="8" max="8" width="13.42578125" style="68" bestFit="1" customWidth="1"/>
    <col min="9" max="9" width="13.7109375" style="68" bestFit="1" customWidth="1"/>
    <col min="10" max="10" width="13.42578125" style="68" bestFit="1" customWidth="1"/>
    <col min="11" max="11" width="16.42578125" style="68" bestFit="1" customWidth="1"/>
    <col min="12" max="12" width="106.85546875" style="68" customWidth="1"/>
    <col min="13" max="16384" width="8.85546875" style="68"/>
  </cols>
  <sheetData>
    <row r="1" spans="1:45" customFormat="1" x14ac:dyDescent="0.25">
      <c r="A1" s="492" t="s">
        <v>0</v>
      </c>
      <c r="B1" s="492"/>
      <c r="C1" s="492"/>
      <c r="D1" s="492"/>
      <c r="E1" s="492"/>
      <c r="F1" s="492"/>
      <c r="G1" s="492"/>
      <c r="H1" s="549"/>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row>
    <row r="2" spans="1:45" customFormat="1" x14ac:dyDescent="0.25">
      <c r="A2" s="4" t="s">
        <v>1</v>
      </c>
      <c r="B2" s="494" t="s">
        <v>184</v>
      </c>
      <c r="C2" s="495"/>
      <c r="D2" s="495"/>
      <c r="E2" s="495"/>
      <c r="F2" s="495"/>
      <c r="G2" s="495"/>
      <c r="H2" s="53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row>
    <row r="3" spans="1:45" customFormat="1" x14ac:dyDescent="0.25">
      <c r="A3" s="4" t="s">
        <v>3</v>
      </c>
      <c r="B3" s="494" t="s">
        <v>4</v>
      </c>
      <c r="C3" s="494"/>
      <c r="D3" s="494"/>
      <c r="E3" s="494"/>
      <c r="F3" s="494"/>
      <c r="G3" s="494"/>
      <c r="H3" s="540"/>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row>
    <row r="4" spans="1:45" customFormat="1" x14ac:dyDescent="0.25">
      <c r="A4" s="4" t="s">
        <v>6</v>
      </c>
      <c r="B4" s="494" t="s">
        <v>307</v>
      </c>
      <c r="C4" s="495"/>
      <c r="D4" s="495"/>
      <c r="E4" s="495"/>
      <c r="F4" s="495"/>
      <c r="G4" s="495"/>
      <c r="H4" s="53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row>
    <row r="5" spans="1:45" customFormat="1" ht="15.75" thickBot="1" x14ac:dyDescent="0.3">
      <c r="A5" s="146" t="s">
        <v>28</v>
      </c>
      <c r="B5" s="530" t="s">
        <v>313</v>
      </c>
      <c r="C5" s="531"/>
      <c r="D5" s="531"/>
      <c r="E5" s="531"/>
      <c r="F5" s="531"/>
      <c r="G5" s="531"/>
      <c r="H5" s="532"/>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row>
    <row r="6" spans="1:45" ht="15" customHeight="1" thickBot="1" x14ac:dyDescent="0.3">
      <c r="A6" s="117"/>
      <c r="B6" s="147"/>
      <c r="C6" s="153"/>
      <c r="D6" s="153"/>
      <c r="E6" s="153"/>
      <c r="F6" s="153"/>
      <c r="G6" s="153"/>
      <c r="H6" s="153"/>
    </row>
    <row r="7" spans="1:45" customFormat="1" ht="15" customHeight="1" thickBot="1" x14ac:dyDescent="0.3">
      <c r="A7" s="117"/>
      <c r="B7" s="533" t="s">
        <v>82</v>
      </c>
      <c r="C7" s="534"/>
      <c r="D7" s="534"/>
      <c r="E7" s="545"/>
      <c r="F7" s="545"/>
      <c r="G7" s="545"/>
      <c r="H7" s="545"/>
      <c r="I7" s="545"/>
      <c r="J7" s="545"/>
      <c r="K7" s="535"/>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row>
    <row r="8" spans="1:45" customFormat="1" ht="15.75" thickBot="1" x14ac:dyDescent="0.3">
      <c r="A8" s="117"/>
      <c r="B8" s="137"/>
      <c r="C8" s="138">
        <v>2024</v>
      </c>
      <c r="D8" s="401">
        <v>2025</v>
      </c>
      <c r="E8" s="164">
        <v>2026</v>
      </c>
      <c r="F8" s="164">
        <v>2027</v>
      </c>
      <c r="G8" s="164">
        <v>2028</v>
      </c>
      <c r="H8" s="164">
        <v>2029</v>
      </c>
      <c r="I8" s="164">
        <v>2030</v>
      </c>
      <c r="J8" s="164">
        <v>2031</v>
      </c>
      <c r="K8" s="400"/>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row>
    <row r="9" spans="1:45" customFormat="1" ht="15.75" thickBot="1" x14ac:dyDescent="0.3">
      <c r="A9" s="93" t="s">
        <v>11</v>
      </c>
      <c r="B9" s="163" t="s">
        <v>12</v>
      </c>
      <c r="C9" s="546" t="s">
        <v>42</v>
      </c>
      <c r="D9" s="547"/>
      <c r="E9" s="546" t="s">
        <v>43</v>
      </c>
      <c r="F9" s="547"/>
      <c r="G9" s="547"/>
      <c r="H9" s="547"/>
      <c r="I9" s="547"/>
      <c r="J9" s="548"/>
      <c r="K9" s="230" t="s">
        <v>10</v>
      </c>
      <c r="L9" s="128" t="s">
        <v>14</v>
      </c>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row>
    <row r="10" spans="1:45" customFormat="1" ht="28.5" customHeight="1" x14ac:dyDescent="0.25">
      <c r="A10" s="66">
        <v>1</v>
      </c>
      <c r="B10" s="75" t="s">
        <v>83</v>
      </c>
      <c r="C10" s="156">
        <v>4.8199999999999994</v>
      </c>
      <c r="D10" s="156">
        <v>0.88874999999999982</v>
      </c>
      <c r="E10" s="58">
        <v>0</v>
      </c>
      <c r="F10" s="58">
        <v>0</v>
      </c>
      <c r="G10" s="58">
        <v>0</v>
      </c>
      <c r="H10" s="58">
        <v>0</v>
      </c>
      <c r="I10" s="58">
        <v>0</v>
      </c>
      <c r="J10" s="58">
        <v>0</v>
      </c>
      <c r="K10" s="330">
        <v>5.7087499999999993</v>
      </c>
      <c r="L10" s="423" t="s">
        <v>303</v>
      </c>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row>
    <row r="11" spans="1:45" customFormat="1" ht="15" customHeight="1" x14ac:dyDescent="0.25">
      <c r="A11" s="66">
        <v>2</v>
      </c>
      <c r="B11" s="85" t="s">
        <v>84</v>
      </c>
      <c r="C11" s="58">
        <v>0</v>
      </c>
      <c r="D11" s="58">
        <v>0</v>
      </c>
      <c r="E11" s="156">
        <v>1.8</v>
      </c>
      <c r="F11" s="156">
        <v>0.70416666666666661</v>
      </c>
      <c r="G11" s="58">
        <v>0</v>
      </c>
      <c r="H11" s="58">
        <v>0</v>
      </c>
      <c r="I11" s="58">
        <v>0</v>
      </c>
      <c r="J11" s="58">
        <v>0</v>
      </c>
      <c r="K11" s="330">
        <v>2.5041666666666664</v>
      </c>
      <c r="L11" s="423" t="s">
        <v>67</v>
      </c>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row>
    <row r="12" spans="1:45" customFormat="1" ht="15" customHeight="1" x14ac:dyDescent="0.25">
      <c r="A12" s="66">
        <v>3</v>
      </c>
      <c r="B12" s="85" t="s">
        <v>85</v>
      </c>
      <c r="C12" s="58">
        <v>0</v>
      </c>
      <c r="D12" s="58">
        <v>0</v>
      </c>
      <c r="E12" s="156">
        <v>0.5</v>
      </c>
      <c r="F12" s="156">
        <v>0.20833333333333334</v>
      </c>
      <c r="G12" s="58">
        <v>0</v>
      </c>
      <c r="H12" s="58">
        <v>0</v>
      </c>
      <c r="I12" s="58">
        <v>0</v>
      </c>
      <c r="J12" s="58">
        <v>0</v>
      </c>
      <c r="K12" s="330">
        <f>SUM(C12:J12)</f>
        <v>0.70833333333333337</v>
      </c>
      <c r="L12" s="423" t="s">
        <v>76</v>
      </c>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row>
    <row r="13" spans="1:45" s="84" customFormat="1" ht="29.25" customHeight="1" x14ac:dyDescent="0.25">
      <c r="A13" s="205">
        <v>4</v>
      </c>
      <c r="B13" s="222" t="s">
        <v>51</v>
      </c>
      <c r="C13" s="58">
        <v>0</v>
      </c>
      <c r="D13" s="58">
        <v>0</v>
      </c>
      <c r="E13" s="223">
        <v>2.6645833333333333</v>
      </c>
      <c r="F13" s="223">
        <v>0.69479166666666659</v>
      </c>
      <c r="G13" s="58">
        <v>0</v>
      </c>
      <c r="H13" s="58">
        <v>0</v>
      </c>
      <c r="I13" s="58">
        <v>0</v>
      </c>
      <c r="J13" s="58">
        <v>0</v>
      </c>
      <c r="K13" s="331">
        <v>3.3593749999999996</v>
      </c>
      <c r="L13" s="423" t="s">
        <v>52</v>
      </c>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row>
    <row r="14" spans="1:45" customFormat="1" ht="15" customHeight="1" x14ac:dyDescent="0.25">
      <c r="A14" s="66">
        <v>5</v>
      </c>
      <c r="B14" s="85" t="s">
        <v>59</v>
      </c>
      <c r="C14" s="58">
        <v>0</v>
      </c>
      <c r="D14" s="58">
        <v>0</v>
      </c>
      <c r="E14" s="156">
        <v>2.2562500000000001</v>
      </c>
      <c r="F14" s="156">
        <v>0.82916666666666661</v>
      </c>
      <c r="G14" s="58">
        <v>0</v>
      </c>
      <c r="H14" s="58">
        <v>0</v>
      </c>
      <c r="I14" s="58">
        <v>0</v>
      </c>
      <c r="J14" s="58">
        <v>0</v>
      </c>
      <c r="K14" s="330">
        <v>3.0854166666666667</v>
      </c>
      <c r="L14" s="423" t="s">
        <v>304</v>
      </c>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row>
    <row r="15" spans="1:45" customFormat="1" ht="15" customHeight="1" x14ac:dyDescent="0.25">
      <c r="A15" s="66">
        <v>6</v>
      </c>
      <c r="B15" s="85" t="s">
        <v>86</v>
      </c>
      <c r="C15" s="58">
        <v>0</v>
      </c>
      <c r="D15" s="58">
        <v>0</v>
      </c>
      <c r="E15" s="156">
        <v>2.1026041666666671</v>
      </c>
      <c r="F15" s="156">
        <v>2.9718749999999998</v>
      </c>
      <c r="G15" s="156">
        <v>0.30729166660000001</v>
      </c>
      <c r="H15" s="58">
        <v>0</v>
      </c>
      <c r="I15" s="58">
        <v>0</v>
      </c>
      <c r="J15" s="58">
        <v>0</v>
      </c>
      <c r="K15" s="330">
        <v>5.3817708332666667</v>
      </c>
      <c r="L15" s="423" t="s">
        <v>63</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row>
    <row r="16" spans="1:45" customFormat="1" ht="15" customHeight="1" thickBot="1" x14ac:dyDescent="0.3">
      <c r="A16" s="79">
        <v>7</v>
      </c>
      <c r="B16" s="169" t="s">
        <v>50</v>
      </c>
      <c r="C16" s="348">
        <v>0</v>
      </c>
      <c r="D16" s="348">
        <v>0</v>
      </c>
      <c r="E16" s="359">
        <v>2.0874999999999999</v>
      </c>
      <c r="F16" s="359">
        <v>0.8125</v>
      </c>
      <c r="G16" s="348">
        <v>0</v>
      </c>
      <c r="H16" s="348">
        <v>0</v>
      </c>
      <c r="I16" s="348">
        <v>0</v>
      </c>
      <c r="J16" s="348">
        <v>0</v>
      </c>
      <c r="K16" s="360">
        <v>2.9000000000000004</v>
      </c>
      <c r="L16" s="187" t="s">
        <v>87</v>
      </c>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row>
    <row r="17" spans="1:45" customFormat="1" ht="15" customHeight="1" x14ac:dyDescent="0.25">
      <c r="A17" s="67"/>
      <c r="B17" s="175" t="s">
        <v>168</v>
      </c>
      <c r="C17" s="89">
        <f>SUM(C10,C11,C12,C13,C14,C15,C16)</f>
        <v>4.8199999999999994</v>
      </c>
      <c r="D17" s="350">
        <f>SUM(D10,D11,D12,D13,D14,D15,D16)</f>
        <v>0.88874999999999982</v>
      </c>
      <c r="E17" s="89">
        <f>SUM(E10,E11,E12,E13,E14,E15,E16)</f>
        <v>11.410937500000001</v>
      </c>
      <c r="F17" s="89">
        <f>SUM(F10,F11,F12,F13,F14,F15,F16)</f>
        <v>6.2208333333333332</v>
      </c>
      <c r="G17" s="89">
        <f>SUM(G10,G11,G12,G13,G14,G15,G16)</f>
        <v>0.30729166660000001</v>
      </c>
      <c r="H17" s="356">
        <v>0</v>
      </c>
      <c r="I17" s="356">
        <v>0</v>
      </c>
      <c r="J17" s="356">
        <v>0</v>
      </c>
      <c r="K17" s="136">
        <f>SUM(K10,K11,K12,K13,K14,K15,K16)</f>
        <v>23.64781249993333</v>
      </c>
      <c r="L17" s="179"/>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row>
    <row r="18" spans="1:45" customFormat="1" ht="15" customHeight="1" thickBot="1" x14ac:dyDescent="0.3">
      <c r="A18" s="150"/>
      <c r="B18" s="176" t="s">
        <v>163</v>
      </c>
      <c r="C18" s="87">
        <v>1328358.32</v>
      </c>
      <c r="D18" s="363">
        <v>254972.19</v>
      </c>
      <c r="E18" s="87">
        <v>3549806.8415874378</v>
      </c>
      <c r="F18" s="87">
        <v>1796057.4288352241</v>
      </c>
      <c r="G18" s="87">
        <v>82050</v>
      </c>
      <c r="H18" s="346">
        <v>0</v>
      </c>
      <c r="I18" s="346">
        <v>0</v>
      </c>
      <c r="J18" s="346">
        <v>0</v>
      </c>
      <c r="K18" s="108">
        <f t="shared" ref="K18" si="0">SUM(C18:J18)</f>
        <v>7011244.7804226624</v>
      </c>
      <c r="L18" s="179"/>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row>
    <row r="19" spans="1:45" ht="15" customHeight="1" x14ac:dyDescent="0.25">
      <c r="A19" s="67"/>
      <c r="B19" s="70"/>
      <c r="C19" s="71"/>
      <c r="D19" s="71"/>
      <c r="E19" s="71"/>
      <c r="F19" s="71"/>
      <c r="G19" s="71"/>
      <c r="H19" s="71"/>
      <c r="I19" s="71"/>
      <c r="J19" s="71"/>
      <c r="K19" s="71"/>
      <c r="L19" s="179"/>
    </row>
    <row r="20" spans="1:45" ht="15" customHeight="1" thickBot="1" x14ac:dyDescent="0.3">
      <c r="A20" s="67"/>
      <c r="B20" s="70"/>
      <c r="C20" s="71"/>
      <c r="D20" s="71"/>
      <c r="E20" s="71"/>
      <c r="F20" s="71"/>
      <c r="G20" s="71"/>
      <c r="H20" s="71"/>
      <c r="I20" s="71"/>
      <c r="J20" s="71"/>
      <c r="K20" s="71"/>
      <c r="L20" s="179"/>
    </row>
    <row r="21" spans="1:45" ht="15" customHeight="1" thickBot="1" x14ac:dyDescent="0.3">
      <c r="A21" s="117"/>
      <c r="B21" s="533" t="s">
        <v>88</v>
      </c>
      <c r="C21" s="533"/>
      <c r="D21" s="533"/>
      <c r="E21" s="550"/>
      <c r="F21" s="550"/>
      <c r="G21" s="550"/>
      <c r="H21" s="550"/>
      <c r="I21" s="550"/>
      <c r="J21" s="550"/>
      <c r="K21" s="551"/>
    </row>
    <row r="22" spans="1:45" ht="15" customHeight="1" thickBot="1" x14ac:dyDescent="0.3">
      <c r="B22" s="109"/>
      <c r="C22" s="138">
        <v>2024</v>
      </c>
      <c r="D22" s="401">
        <v>2025</v>
      </c>
      <c r="E22" s="164">
        <v>2026</v>
      </c>
      <c r="F22" s="164">
        <v>2027</v>
      </c>
      <c r="G22" s="164">
        <v>2028</v>
      </c>
      <c r="H22" s="164">
        <v>2029</v>
      </c>
      <c r="I22" s="164">
        <v>2030</v>
      </c>
      <c r="J22" s="164">
        <v>2031</v>
      </c>
      <c r="K22" s="400"/>
    </row>
    <row r="23" spans="1:45" ht="15" customHeight="1" thickBot="1" x14ac:dyDescent="0.3">
      <c r="A23" s="93" t="s">
        <v>11</v>
      </c>
      <c r="B23" s="163" t="s">
        <v>12</v>
      </c>
      <c r="C23" s="546" t="s">
        <v>42</v>
      </c>
      <c r="D23" s="546"/>
      <c r="E23" s="546" t="s">
        <v>43</v>
      </c>
      <c r="F23" s="546"/>
      <c r="G23" s="546"/>
      <c r="H23" s="546"/>
      <c r="I23" s="546"/>
      <c r="J23" s="552"/>
      <c r="K23" s="230" t="s">
        <v>10</v>
      </c>
      <c r="L23" s="128" t="s">
        <v>14</v>
      </c>
    </row>
    <row r="24" spans="1:45" ht="15" customHeight="1" x14ac:dyDescent="0.25">
      <c r="A24" s="66">
        <v>1</v>
      </c>
      <c r="B24" s="75" t="s">
        <v>83</v>
      </c>
      <c r="C24" s="58">
        <v>0</v>
      </c>
      <c r="D24" s="172">
        <v>0.5</v>
      </c>
      <c r="E24" s="58">
        <v>0</v>
      </c>
      <c r="F24" s="58">
        <v>0</v>
      </c>
      <c r="G24" s="58">
        <v>0</v>
      </c>
      <c r="H24" s="58">
        <v>0</v>
      </c>
      <c r="I24" s="58">
        <v>0</v>
      </c>
      <c r="J24" s="58">
        <v>0</v>
      </c>
      <c r="K24" s="332">
        <f>SUM(C24:J24)</f>
        <v>0.5</v>
      </c>
      <c r="L24" s="186" t="s">
        <v>300</v>
      </c>
    </row>
    <row r="25" spans="1:45" ht="15" customHeight="1" thickBot="1" x14ac:dyDescent="0.3">
      <c r="A25" s="66">
        <v>2</v>
      </c>
      <c r="B25" s="188" t="s">
        <v>62</v>
      </c>
      <c r="C25" s="348">
        <v>0</v>
      </c>
      <c r="D25" s="348">
        <v>0</v>
      </c>
      <c r="E25" s="348">
        <v>0</v>
      </c>
      <c r="F25" s="348">
        <v>0</v>
      </c>
      <c r="G25" s="348">
        <v>0</v>
      </c>
      <c r="H25" s="348">
        <v>0</v>
      </c>
      <c r="I25" s="348">
        <v>0</v>
      </c>
      <c r="J25" s="361">
        <f>785/1920</f>
        <v>0.40885416666666669</v>
      </c>
      <c r="K25" s="329">
        <f>J25</f>
        <v>0.40885416666666669</v>
      </c>
      <c r="L25" s="187" t="s">
        <v>63</v>
      </c>
    </row>
    <row r="26" spans="1:45" ht="15" customHeight="1" x14ac:dyDescent="0.25">
      <c r="A26" s="67"/>
      <c r="B26" s="175" t="s">
        <v>169</v>
      </c>
      <c r="C26" s="356">
        <v>0</v>
      </c>
      <c r="D26" s="350">
        <f t="shared" ref="D26" si="1">SUM(D24:D25)</f>
        <v>0.5</v>
      </c>
      <c r="E26" s="356">
        <v>0</v>
      </c>
      <c r="F26" s="356">
        <v>0</v>
      </c>
      <c r="G26" s="356">
        <v>0</v>
      </c>
      <c r="H26" s="356">
        <v>0</v>
      </c>
      <c r="I26" s="356">
        <v>0</v>
      </c>
      <c r="J26" s="89">
        <f>J25</f>
        <v>0.40885416666666669</v>
      </c>
      <c r="K26" s="136">
        <f>SUM(K24:K25)</f>
        <v>0.90885416666666674</v>
      </c>
    </row>
    <row r="27" spans="1:45" ht="15" customHeight="1" thickBot="1" x14ac:dyDescent="0.3">
      <c r="A27" s="67"/>
      <c r="B27" s="176" t="s">
        <v>162</v>
      </c>
      <c r="C27" s="346">
        <v>0</v>
      </c>
      <c r="D27" s="363">
        <v>220754.5</v>
      </c>
      <c r="E27" s="346">
        <v>0</v>
      </c>
      <c r="F27" s="346">
        <v>0</v>
      </c>
      <c r="G27" s="346">
        <v>0</v>
      </c>
      <c r="H27" s="346">
        <v>0</v>
      </c>
      <c r="I27" s="346">
        <v>0</v>
      </c>
      <c r="J27" s="87">
        <v>109648.33522659431</v>
      </c>
      <c r="K27" s="108">
        <f>SUM(C27:J27)</f>
        <v>330402.8352265943</v>
      </c>
    </row>
    <row r="28" spans="1:45" ht="15" customHeight="1" x14ac:dyDescent="0.25">
      <c r="A28" s="67"/>
      <c r="B28" s="70"/>
      <c r="C28" s="71"/>
      <c r="D28" s="71"/>
      <c r="E28" s="71"/>
      <c r="F28" s="71"/>
      <c r="G28" s="71"/>
      <c r="H28" s="71"/>
      <c r="I28" s="71"/>
      <c r="J28" s="71"/>
      <c r="K28" s="71"/>
      <c r="L28" s="179"/>
    </row>
    <row r="29" spans="1:45" ht="15" customHeight="1" x14ac:dyDescent="0.25">
      <c r="A29" s="67"/>
      <c r="B29" s="70"/>
      <c r="C29" s="71"/>
      <c r="D29" s="71"/>
      <c r="E29" s="71"/>
      <c r="F29" s="71"/>
      <c r="G29" s="71"/>
      <c r="H29" s="71"/>
      <c r="I29" s="71"/>
      <c r="J29" s="71"/>
      <c r="K29" s="71"/>
      <c r="L29" s="179"/>
    </row>
    <row r="30" spans="1:45" ht="15" customHeight="1" x14ac:dyDescent="0.25">
      <c r="A30" s="67"/>
      <c r="B30" s="70"/>
      <c r="C30" s="71"/>
      <c r="D30" s="71"/>
      <c r="E30" s="71"/>
      <c r="F30" s="71"/>
      <c r="G30" s="71"/>
      <c r="H30" s="71"/>
      <c r="I30" s="71"/>
      <c r="J30" s="71"/>
      <c r="K30" s="71"/>
      <c r="L30" s="179"/>
    </row>
    <row r="31" spans="1:45" x14ac:dyDescent="0.25">
      <c r="C31" s="149"/>
      <c r="D31" s="149"/>
      <c r="E31" s="149"/>
      <c r="F31" s="149"/>
      <c r="G31" s="149"/>
      <c r="H31" s="149"/>
      <c r="I31" s="149"/>
    </row>
    <row r="32" spans="1:45" s="208" customFormat="1" x14ac:dyDescent="0.25">
      <c r="A32" s="407" t="s">
        <v>21</v>
      </c>
      <c r="B32" s="406"/>
      <c r="C32" s="406"/>
      <c r="D32" s="406"/>
      <c r="E32" s="406"/>
      <c r="F32" s="406"/>
      <c r="G32" s="406"/>
      <c r="H32" s="406"/>
      <c r="I32" s="406"/>
      <c r="J32" s="68"/>
      <c r="K32" s="68"/>
      <c r="L32" s="68"/>
      <c r="M32" s="68"/>
      <c r="N32" s="68"/>
      <c r="O32" s="68"/>
      <c r="P32" s="68"/>
      <c r="Q32" s="68"/>
    </row>
    <row r="33" spans="1:29" customFormat="1" x14ac:dyDescent="0.25">
      <c r="A33" s="497" t="s">
        <v>358</v>
      </c>
      <c r="B33" s="497"/>
      <c r="C33" s="497"/>
      <c r="D33" s="497"/>
      <c r="E33" s="497"/>
      <c r="F33" s="497"/>
      <c r="G33" s="497"/>
      <c r="H33" s="497"/>
      <c r="I33" s="497"/>
      <c r="J33" s="68"/>
      <c r="K33" s="68"/>
      <c r="L33" s="68"/>
      <c r="M33" s="68"/>
      <c r="N33" s="68"/>
      <c r="O33" s="68"/>
      <c r="P33" s="68"/>
      <c r="Q33" s="68"/>
      <c r="R33" s="68"/>
      <c r="S33" s="68"/>
      <c r="T33" s="68"/>
      <c r="U33" s="68"/>
      <c r="V33" s="68"/>
      <c r="W33" s="68"/>
      <c r="X33" s="68"/>
      <c r="Y33" s="68"/>
      <c r="Z33" s="68"/>
      <c r="AA33" s="68"/>
      <c r="AB33" s="68"/>
      <c r="AC33" s="68"/>
    </row>
    <row r="34" spans="1:29" customFormat="1" x14ac:dyDescent="0.25">
      <c r="A34" s="497"/>
      <c r="B34" s="497"/>
      <c r="C34" s="497"/>
      <c r="D34" s="497"/>
      <c r="E34" s="497"/>
      <c r="F34" s="497"/>
      <c r="G34" s="497"/>
      <c r="H34" s="497"/>
      <c r="I34" s="497"/>
      <c r="J34" s="68"/>
      <c r="K34" s="68"/>
      <c r="L34" s="68"/>
      <c r="M34" s="68"/>
      <c r="N34" s="68"/>
      <c r="O34" s="68"/>
      <c r="P34" s="68"/>
      <c r="Q34" s="68"/>
      <c r="R34" s="68"/>
      <c r="S34" s="68"/>
      <c r="T34" s="68"/>
      <c r="U34" s="68"/>
      <c r="V34" s="68"/>
      <c r="W34" s="68"/>
      <c r="X34" s="68"/>
      <c r="Y34" s="68"/>
      <c r="Z34" s="68"/>
      <c r="AA34" s="68"/>
      <c r="AB34" s="68"/>
      <c r="AC34" s="68"/>
    </row>
    <row r="35" spans="1:29" x14ac:dyDescent="0.25">
      <c r="A35" s="536"/>
      <c r="B35" s="536"/>
      <c r="C35" s="536"/>
      <c r="D35" s="536"/>
      <c r="E35" s="536"/>
      <c r="F35" s="536"/>
      <c r="G35" s="536"/>
      <c r="H35" s="536"/>
      <c r="I35" s="536"/>
      <c r="K35" s="68" t="s">
        <v>89</v>
      </c>
    </row>
    <row r="36" spans="1:29" x14ac:dyDescent="0.25">
      <c r="A36" s="536"/>
      <c r="B36" s="536"/>
      <c r="C36" s="536"/>
      <c r="D36" s="536"/>
      <c r="E36" s="536"/>
      <c r="F36" s="536"/>
      <c r="G36" s="536"/>
      <c r="H36" s="536"/>
      <c r="I36" s="536"/>
    </row>
    <row r="37" spans="1:29" x14ac:dyDescent="0.25">
      <c r="A37" s="147"/>
      <c r="B37" s="147"/>
      <c r="C37" s="147"/>
      <c r="D37" s="147"/>
      <c r="E37" s="147"/>
      <c r="F37" s="147"/>
      <c r="G37" s="147"/>
      <c r="H37" s="147"/>
      <c r="I37" s="147"/>
    </row>
    <row r="38" spans="1:29" x14ac:dyDescent="0.25"/>
    <row r="39" spans="1:29" x14ac:dyDescent="0.25"/>
    <row r="40" spans="1:29" x14ac:dyDescent="0.25"/>
    <row r="41" spans="1:29" x14ac:dyDescent="0.25"/>
    <row r="42" spans="1:29" x14ac:dyDescent="0.25"/>
    <row r="43" spans="1:29" x14ac:dyDescent="0.25">
      <c r="C43" s="68" t="s">
        <v>89</v>
      </c>
    </row>
    <row r="44" spans="1:29" x14ac:dyDescent="0.25"/>
    <row r="45" spans="1:29" x14ac:dyDescent="0.25"/>
    <row r="46" spans="1:29" x14ac:dyDescent="0.25"/>
  </sheetData>
  <mergeCells count="15">
    <mergeCell ref="A36:I36"/>
    <mergeCell ref="A1:H1"/>
    <mergeCell ref="B2:H2"/>
    <mergeCell ref="B3:H3"/>
    <mergeCell ref="A33:I33"/>
    <mergeCell ref="A34:I34"/>
    <mergeCell ref="A35:I35"/>
    <mergeCell ref="E9:J9"/>
    <mergeCell ref="C9:D9"/>
    <mergeCell ref="B7:K7"/>
    <mergeCell ref="B21:K21"/>
    <mergeCell ref="C23:D23"/>
    <mergeCell ref="E23:J23"/>
    <mergeCell ref="B4:H4"/>
    <mergeCell ref="B5:H5"/>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529E-5BC3-4AA9-ACEA-477ECFF82895}">
  <sheetPr codeName="Sheet6">
    <tabColor rgb="FFFFFF00"/>
  </sheetPr>
  <dimension ref="A1:X39"/>
  <sheetViews>
    <sheetView zoomScale="70" zoomScaleNormal="70" workbookViewId="0">
      <selection activeCell="A2" sqref="A2:H2"/>
    </sheetView>
  </sheetViews>
  <sheetFormatPr defaultColWidth="8.85546875" defaultRowHeight="15" x14ac:dyDescent="0.25"/>
  <cols>
    <col min="1" max="1" width="14" style="68" customWidth="1"/>
    <col min="2" max="2" width="72.85546875" style="68" customWidth="1"/>
    <col min="3" max="3" width="16.140625" style="68" bestFit="1" customWidth="1"/>
    <col min="4" max="4" width="14.140625" style="68" bestFit="1" customWidth="1"/>
    <col min="5" max="6" width="17.42578125" style="68" bestFit="1" customWidth="1"/>
    <col min="7" max="7" width="16.42578125" style="68" customWidth="1"/>
    <col min="8" max="8" width="16.140625" style="68" bestFit="1" customWidth="1"/>
    <col min="9" max="9" width="16.42578125" style="68" bestFit="1" customWidth="1"/>
    <col min="10" max="10" width="20.28515625" style="68" customWidth="1"/>
    <col min="11" max="11" width="17.85546875" style="68" customWidth="1"/>
    <col min="12" max="12" width="108.42578125" style="68" customWidth="1"/>
    <col min="13" max="16384" width="8.85546875" style="68"/>
  </cols>
  <sheetData>
    <row r="1" spans="1:12" ht="36" customHeight="1" thickBot="1" x14ac:dyDescent="0.3">
      <c r="A1" s="524" t="s">
        <v>374</v>
      </c>
      <c r="B1" s="524"/>
      <c r="C1" s="524"/>
      <c r="D1" s="524"/>
      <c r="E1" s="524"/>
      <c r="F1" s="524"/>
      <c r="G1" s="524"/>
      <c r="H1" s="524"/>
      <c r="I1" s="524"/>
      <c r="J1" s="524"/>
      <c r="K1" s="524"/>
    </row>
    <row r="2" spans="1:12" x14ac:dyDescent="0.25">
      <c r="A2" s="492" t="s">
        <v>378</v>
      </c>
      <c r="B2" s="492"/>
      <c r="C2" s="492"/>
      <c r="D2" s="492"/>
      <c r="E2" s="492"/>
      <c r="F2" s="492"/>
      <c r="G2" s="492"/>
      <c r="H2" s="549"/>
    </row>
    <row r="3" spans="1:12" x14ac:dyDescent="0.25">
      <c r="A3" s="4" t="s">
        <v>1</v>
      </c>
      <c r="B3" s="494" t="s">
        <v>184</v>
      </c>
      <c r="C3" s="495"/>
      <c r="D3" s="495"/>
      <c r="E3" s="495"/>
      <c r="F3" s="495"/>
      <c r="G3" s="495"/>
      <c r="H3" s="538"/>
    </row>
    <row r="4" spans="1:12" x14ac:dyDescent="0.25">
      <c r="A4" s="4" t="s">
        <v>3</v>
      </c>
      <c r="B4" s="494" t="s">
        <v>4</v>
      </c>
      <c r="C4" s="494"/>
      <c r="D4" s="494"/>
      <c r="E4" s="494"/>
      <c r="F4" s="494"/>
      <c r="G4" s="494"/>
      <c r="H4" s="540"/>
    </row>
    <row r="5" spans="1:12" x14ac:dyDescent="0.25">
      <c r="A5" s="4" t="s">
        <v>6</v>
      </c>
      <c r="B5" s="494" t="s">
        <v>307</v>
      </c>
      <c r="C5" s="495"/>
      <c r="D5" s="495"/>
      <c r="E5" s="495"/>
      <c r="F5" s="495"/>
      <c r="G5" s="495"/>
      <c r="H5" s="538"/>
    </row>
    <row r="6" spans="1:12" ht="15.75" thickBot="1" x14ac:dyDescent="0.3">
      <c r="A6" s="146" t="s">
        <v>28</v>
      </c>
      <c r="B6" s="530" t="s">
        <v>312</v>
      </c>
      <c r="C6" s="531"/>
      <c r="D6" s="531"/>
      <c r="E6" s="531"/>
      <c r="F6" s="531"/>
      <c r="G6" s="531"/>
      <c r="H6" s="532"/>
    </row>
    <row r="7" spans="1:12" ht="15.75" thickBot="1" x14ac:dyDescent="0.3">
      <c r="A7" s="72"/>
      <c r="B7" s="73"/>
      <c r="C7" s="73"/>
      <c r="D7" s="73"/>
      <c r="E7" s="168"/>
      <c r="F7" s="73"/>
      <c r="G7" s="73"/>
      <c r="H7" s="73"/>
      <c r="I7" s="73"/>
      <c r="J7" s="73"/>
      <c r="K7" s="73"/>
    </row>
    <row r="8" spans="1:12" ht="15.75" thickBot="1" x14ac:dyDescent="0.3">
      <c r="A8" s="72"/>
      <c r="B8" s="550" t="s">
        <v>98</v>
      </c>
      <c r="C8" s="545"/>
      <c r="D8" s="545"/>
      <c r="E8" s="545"/>
      <c r="F8" s="545"/>
      <c r="G8" s="545"/>
      <c r="H8" s="545"/>
      <c r="I8" s="545"/>
      <c r="J8" s="545"/>
      <c r="K8" s="553"/>
      <c r="L8"/>
    </row>
    <row r="9" spans="1:12" ht="15.75" thickBot="1" x14ac:dyDescent="0.3">
      <c r="A9"/>
      <c r="B9" s="98"/>
      <c r="C9" s="99">
        <v>2024</v>
      </c>
      <c r="D9" s="403">
        <v>2025</v>
      </c>
      <c r="E9" s="99">
        <v>2026</v>
      </c>
      <c r="F9" s="99">
        <v>2027</v>
      </c>
      <c r="G9" s="99">
        <v>2028</v>
      </c>
      <c r="H9" s="99">
        <v>2029</v>
      </c>
      <c r="I9" s="99">
        <v>2030</v>
      </c>
      <c r="J9" s="99">
        <v>2031</v>
      </c>
      <c r="K9" s="402"/>
      <c r="L9"/>
    </row>
    <row r="10" spans="1:12" ht="14.65" customHeight="1" thickBot="1" x14ac:dyDescent="0.3">
      <c r="A10" s="91" t="s">
        <v>11</v>
      </c>
      <c r="B10" s="163" t="s">
        <v>12</v>
      </c>
      <c r="C10" s="546" t="s">
        <v>29</v>
      </c>
      <c r="D10" s="546"/>
      <c r="E10" s="546" t="s">
        <v>30</v>
      </c>
      <c r="F10" s="546"/>
      <c r="G10" s="546"/>
      <c r="H10" s="546"/>
      <c r="I10" s="546"/>
      <c r="J10" s="552"/>
      <c r="K10" s="230" t="s">
        <v>10</v>
      </c>
      <c r="L10" s="94" t="s">
        <v>14</v>
      </c>
    </row>
    <row r="11" spans="1:12" ht="14.65" customHeight="1" x14ac:dyDescent="0.25">
      <c r="A11" s="66">
        <v>1</v>
      </c>
      <c r="B11" s="75" t="s">
        <v>100</v>
      </c>
      <c r="C11" s="58">
        <v>7574260</v>
      </c>
      <c r="D11" s="58">
        <v>0</v>
      </c>
      <c r="E11" s="58">
        <v>0</v>
      </c>
      <c r="F11" s="58">
        <v>0</v>
      </c>
      <c r="G11" s="58">
        <v>0</v>
      </c>
      <c r="H11" s="58">
        <v>0</v>
      </c>
      <c r="I11" s="58">
        <v>0</v>
      </c>
      <c r="J11" s="58">
        <v>0</v>
      </c>
      <c r="K11" s="319">
        <v>7574260</v>
      </c>
      <c r="L11" s="95" t="s">
        <v>306</v>
      </c>
    </row>
    <row r="12" spans="1:12" x14ac:dyDescent="0.25">
      <c r="A12" s="66">
        <v>2</v>
      </c>
      <c r="B12" s="85" t="s">
        <v>108</v>
      </c>
      <c r="C12" s="58">
        <v>2093631</v>
      </c>
      <c r="D12" s="58">
        <v>566938.36</v>
      </c>
      <c r="E12" s="58">
        <v>11173664.549673848</v>
      </c>
      <c r="F12" s="58">
        <v>6151404.929790277</v>
      </c>
      <c r="G12" s="58">
        <v>2076225.4696636498</v>
      </c>
      <c r="H12" s="58">
        <v>254268.83551703149</v>
      </c>
      <c r="I12" s="58">
        <v>0</v>
      </c>
      <c r="J12" s="58">
        <v>0</v>
      </c>
      <c r="K12" s="319">
        <v>22316133.144644804</v>
      </c>
      <c r="L12" s="96" t="s">
        <v>109</v>
      </c>
    </row>
    <row r="13" spans="1:12" x14ac:dyDescent="0.25">
      <c r="A13" s="66">
        <v>3</v>
      </c>
      <c r="B13" s="85" t="s">
        <v>110</v>
      </c>
      <c r="C13" s="58">
        <v>0</v>
      </c>
      <c r="D13" s="58">
        <v>0</v>
      </c>
      <c r="E13" s="58">
        <v>160703.64657123981</v>
      </c>
      <c r="F13" s="58">
        <v>109438.15594287608</v>
      </c>
      <c r="G13" s="58">
        <v>0</v>
      </c>
      <c r="H13" s="58">
        <v>0</v>
      </c>
      <c r="I13" s="58">
        <v>0</v>
      </c>
      <c r="J13" s="58">
        <v>0</v>
      </c>
      <c r="K13" s="319">
        <v>270141.80251411587</v>
      </c>
      <c r="L13" s="96" t="s">
        <v>111</v>
      </c>
    </row>
    <row r="14" spans="1:12" ht="15.75" customHeight="1" x14ac:dyDescent="0.25">
      <c r="A14" s="66">
        <v>4</v>
      </c>
      <c r="B14" s="212" t="s">
        <v>112</v>
      </c>
      <c r="C14" s="58">
        <v>0</v>
      </c>
      <c r="D14" s="58">
        <v>0</v>
      </c>
      <c r="E14" s="58">
        <v>160703.64657123981</v>
      </c>
      <c r="F14" s="58">
        <v>54719.077971438041</v>
      </c>
      <c r="G14" s="58">
        <v>0</v>
      </c>
      <c r="H14" s="58">
        <v>0</v>
      </c>
      <c r="I14" s="58">
        <v>0</v>
      </c>
      <c r="J14" s="58">
        <v>0</v>
      </c>
      <c r="K14" s="319">
        <v>215422.72454267784</v>
      </c>
      <c r="L14" s="95" t="s">
        <v>189</v>
      </c>
    </row>
    <row r="15" spans="1:12" x14ac:dyDescent="0.25">
      <c r="A15" s="66">
        <v>5</v>
      </c>
      <c r="B15" s="85" t="s">
        <v>113</v>
      </c>
      <c r="C15" s="58">
        <v>0</v>
      </c>
      <c r="D15" s="58">
        <v>0</v>
      </c>
      <c r="E15" s="447"/>
      <c r="F15" s="447"/>
      <c r="G15" s="447"/>
      <c r="H15" s="447"/>
      <c r="I15" s="447"/>
      <c r="J15" s="447"/>
      <c r="K15" s="442"/>
      <c r="L15" s="95" t="s">
        <v>199</v>
      </c>
    </row>
    <row r="16" spans="1:12" x14ac:dyDescent="0.25">
      <c r="A16" s="66">
        <v>6</v>
      </c>
      <c r="B16" s="85" t="s">
        <v>114</v>
      </c>
      <c r="C16" s="58">
        <v>0</v>
      </c>
      <c r="D16" s="58">
        <v>0</v>
      </c>
      <c r="E16" s="58">
        <v>107135.76438082653</v>
      </c>
      <c r="F16" s="58">
        <v>54719.077971438041</v>
      </c>
      <c r="G16" s="58">
        <v>0</v>
      </c>
      <c r="H16" s="58">
        <v>0</v>
      </c>
      <c r="I16" s="58">
        <v>0</v>
      </c>
      <c r="J16" s="58">
        <v>0</v>
      </c>
      <c r="K16" s="319">
        <v>161854.84235226456</v>
      </c>
      <c r="L16" s="95" t="s">
        <v>115</v>
      </c>
    </row>
    <row r="17" spans="1:12" ht="15.75" thickBot="1" x14ac:dyDescent="0.3">
      <c r="A17" s="66">
        <v>7</v>
      </c>
      <c r="B17" s="213" t="s">
        <v>116</v>
      </c>
      <c r="C17" s="78">
        <v>0</v>
      </c>
      <c r="D17" s="78">
        <v>0</v>
      </c>
      <c r="E17" s="78">
        <v>428543.05752330611</v>
      </c>
      <c r="F17" s="78">
        <v>43775.262377150437</v>
      </c>
      <c r="G17" s="78">
        <v>0</v>
      </c>
      <c r="H17" s="78">
        <v>0</v>
      </c>
      <c r="I17" s="78">
        <v>0</v>
      </c>
      <c r="J17" s="78">
        <v>0</v>
      </c>
      <c r="K17" s="333">
        <v>472318.31990045652</v>
      </c>
      <c r="L17" s="95" t="s">
        <v>117</v>
      </c>
    </row>
    <row r="18" spans="1:12" ht="15.75" thickBot="1" x14ac:dyDescent="0.3">
      <c r="A18" s="167"/>
      <c r="B18" s="202" t="s">
        <v>156</v>
      </c>
      <c r="C18" s="364">
        <f t="shared" ref="C18:D18" si="0">C17+C16+C15+C14+C13+C11+C12</f>
        <v>9667891</v>
      </c>
      <c r="D18" s="90">
        <f t="shared" si="0"/>
        <v>566938.36</v>
      </c>
      <c r="E18" s="448"/>
      <c r="F18" s="448"/>
      <c r="G18" s="448"/>
      <c r="H18" s="448"/>
      <c r="I18" s="448"/>
      <c r="J18" s="449"/>
      <c r="K18" s="450"/>
      <c r="L18" s="97"/>
    </row>
    <row r="19" spans="1:12" x14ac:dyDescent="0.25">
      <c r="A19" s="67"/>
      <c r="B19" s="81"/>
      <c r="C19" s="76"/>
      <c r="D19" s="76"/>
      <c r="E19" s="76"/>
      <c r="F19" s="76"/>
      <c r="G19" s="76"/>
      <c r="H19" s="76"/>
      <c r="I19" s="76"/>
      <c r="J19" s="76"/>
      <c r="K19" s="76"/>
      <c r="L19" s="76"/>
    </row>
    <row r="20" spans="1:12" ht="15.75" thickBot="1" x14ac:dyDescent="0.3">
      <c r="A20" s="67"/>
      <c r="B20"/>
    </row>
    <row r="21" spans="1:12" ht="15.75" thickBot="1" x14ac:dyDescent="0.3">
      <c r="A21" s="117"/>
      <c r="B21" s="550" t="s">
        <v>118</v>
      </c>
      <c r="C21" s="545"/>
      <c r="D21" s="545"/>
      <c r="E21" s="545"/>
      <c r="F21" s="545"/>
      <c r="G21" s="545"/>
      <c r="H21" s="545"/>
      <c r="I21" s="545"/>
      <c r="J21" s="545"/>
      <c r="K21" s="553"/>
    </row>
    <row r="22" spans="1:12" ht="15.75" thickBot="1" x14ac:dyDescent="0.3">
      <c r="A22"/>
      <c r="B22" s="126"/>
      <c r="C22" s="127">
        <v>2024</v>
      </c>
      <c r="D22" s="404">
        <v>2025</v>
      </c>
      <c r="E22" s="127">
        <v>2026</v>
      </c>
      <c r="F22" s="127">
        <v>2027</v>
      </c>
      <c r="G22" s="127">
        <v>2028</v>
      </c>
      <c r="H22" s="127">
        <v>2029</v>
      </c>
      <c r="I22" s="127">
        <v>2030</v>
      </c>
      <c r="J22" s="127">
        <v>2031</v>
      </c>
      <c r="K22" s="230"/>
    </row>
    <row r="23" spans="1:12" ht="15.75" thickBot="1" x14ac:dyDescent="0.3">
      <c r="A23" s="93" t="s">
        <v>11</v>
      </c>
      <c r="B23" s="163" t="s">
        <v>12</v>
      </c>
      <c r="C23" s="546" t="s">
        <v>29</v>
      </c>
      <c r="D23" s="547"/>
      <c r="E23" s="546" t="s">
        <v>30</v>
      </c>
      <c r="F23" s="547"/>
      <c r="G23" s="547"/>
      <c r="H23" s="547"/>
      <c r="I23" s="547"/>
      <c r="J23" s="548"/>
      <c r="K23" s="230" t="s">
        <v>10</v>
      </c>
      <c r="L23" s="118" t="s">
        <v>14</v>
      </c>
    </row>
    <row r="24" spans="1:12" x14ac:dyDescent="0.25">
      <c r="A24" s="66">
        <v>1</v>
      </c>
      <c r="B24" s="170" t="s">
        <v>119</v>
      </c>
      <c r="C24" s="58">
        <v>0</v>
      </c>
      <c r="D24" s="58">
        <v>0</v>
      </c>
      <c r="E24" s="58">
        <v>0</v>
      </c>
      <c r="F24" s="58">
        <v>0</v>
      </c>
      <c r="G24" s="58">
        <v>0</v>
      </c>
      <c r="H24" s="58">
        <v>0</v>
      </c>
      <c r="I24" s="171">
        <v>1109167.4856405973</v>
      </c>
      <c r="J24" s="171">
        <v>1129400.8401057718</v>
      </c>
      <c r="K24" s="334">
        <f>SUM(C24:J24)</f>
        <v>2238568.3257463691</v>
      </c>
      <c r="L24" s="119" t="s">
        <v>120</v>
      </c>
    </row>
    <row r="25" spans="1:12" x14ac:dyDescent="0.25">
      <c r="A25" s="66">
        <v>2</v>
      </c>
      <c r="B25" s="85" t="s">
        <v>121</v>
      </c>
      <c r="C25" s="58">
        <v>0</v>
      </c>
      <c r="D25" s="58">
        <v>0</v>
      </c>
      <c r="E25" s="58">
        <v>0</v>
      </c>
      <c r="F25" s="58">
        <v>0</v>
      </c>
      <c r="G25" s="58">
        <v>0</v>
      </c>
      <c r="H25" s="58">
        <v>0</v>
      </c>
      <c r="I25" s="58">
        <v>0</v>
      </c>
      <c r="J25" s="116">
        <v>109648.33522659434</v>
      </c>
      <c r="K25" s="335">
        <f>SUM(C25:J25)</f>
        <v>109648.33522659434</v>
      </c>
      <c r="L25" s="120" t="s">
        <v>122</v>
      </c>
    </row>
    <row r="26" spans="1:12" x14ac:dyDescent="0.25">
      <c r="A26" s="66">
        <v>3</v>
      </c>
      <c r="B26" s="85" t="s">
        <v>123</v>
      </c>
      <c r="C26" s="58">
        <v>0</v>
      </c>
      <c r="D26" s="58">
        <v>0</v>
      </c>
      <c r="E26" s="58">
        <v>0</v>
      </c>
      <c r="F26" s="116">
        <v>2809.0706291651445</v>
      </c>
      <c r="G26" s="116">
        <v>15189.184653543662</v>
      </c>
      <c r="H26" s="116">
        <v>52550.979100045603</v>
      </c>
      <c r="I26" s="116">
        <v>118598.22668692614</v>
      </c>
      <c r="J26" s="116">
        <v>199109.88758301624</v>
      </c>
      <c r="K26" s="335">
        <f>SUM(C26:J26)</f>
        <v>388257.34865269682</v>
      </c>
      <c r="L26" s="120" t="s">
        <v>190</v>
      </c>
    </row>
    <row r="27" spans="1:12" x14ac:dyDescent="0.25">
      <c r="A27" s="66">
        <v>4</v>
      </c>
      <c r="B27" s="85" t="s">
        <v>124</v>
      </c>
      <c r="C27" s="58">
        <v>0</v>
      </c>
      <c r="D27" s="58">
        <v>0</v>
      </c>
      <c r="E27" s="58">
        <v>0</v>
      </c>
      <c r="F27" s="110">
        <v>77493.368665711983</v>
      </c>
      <c r="G27" s="110">
        <v>17580.651226386424</v>
      </c>
      <c r="H27" s="110">
        <v>17858.128416180934</v>
      </c>
      <c r="I27" s="110">
        <v>18157.851068203654</v>
      </c>
      <c r="J27" s="110">
        <v>18489.247614816115</v>
      </c>
      <c r="K27" s="335">
        <f>SUM(C27:J27)</f>
        <v>149579.24699129912</v>
      </c>
      <c r="L27" s="120" t="s">
        <v>125</v>
      </c>
    </row>
    <row r="28" spans="1:12" ht="15.75" thickBot="1" x14ac:dyDescent="0.3">
      <c r="A28" s="66">
        <v>5</v>
      </c>
      <c r="B28" s="169" t="s">
        <v>126</v>
      </c>
      <c r="C28" s="348">
        <v>0</v>
      </c>
      <c r="D28" s="348">
        <v>0</v>
      </c>
      <c r="E28" s="155">
        <v>535678.82190413261</v>
      </c>
      <c r="F28" s="155">
        <v>547190.77971438039</v>
      </c>
      <c r="G28" s="155">
        <v>556270.88995382329</v>
      </c>
      <c r="H28" s="155">
        <v>565041.85670451447</v>
      </c>
      <c r="I28" s="155">
        <v>574498.35607642459</v>
      </c>
      <c r="J28" s="155">
        <v>584978.31426906923</v>
      </c>
      <c r="K28" s="336">
        <f>SUM(C28:J28)</f>
        <v>3363659.0186223444</v>
      </c>
      <c r="L28" s="121" t="s">
        <v>127</v>
      </c>
    </row>
    <row r="29" spans="1:12" ht="15.75" thickBot="1" x14ac:dyDescent="0.3">
      <c r="A29" s="167"/>
      <c r="B29" s="202" t="s">
        <v>157</v>
      </c>
      <c r="C29" s="365">
        <v>0</v>
      </c>
      <c r="D29" s="365">
        <v>0</v>
      </c>
      <c r="E29" s="160">
        <f t="shared" ref="E29:K29" si="1">SUM(E24:E28)</f>
        <v>535678.82190413261</v>
      </c>
      <c r="F29" s="160">
        <f t="shared" si="1"/>
        <v>627493.2190092575</v>
      </c>
      <c r="G29" s="160">
        <f t="shared" si="1"/>
        <v>589040.72583375336</v>
      </c>
      <c r="H29" s="160">
        <f t="shared" si="1"/>
        <v>635450.96422074107</v>
      </c>
      <c r="I29" s="160">
        <f t="shared" si="1"/>
        <v>1820421.9194721514</v>
      </c>
      <c r="J29" s="160">
        <f t="shared" si="1"/>
        <v>2041626.6247992674</v>
      </c>
      <c r="K29" s="161">
        <f t="shared" si="1"/>
        <v>6249712.2752393037</v>
      </c>
      <c r="L29" s="122"/>
    </row>
    <row r="30" spans="1:12" x14ac:dyDescent="0.25">
      <c r="A30" s="67"/>
    </row>
    <row r="31" spans="1:12" x14ac:dyDescent="0.25">
      <c r="A31" s="67"/>
    </row>
    <row r="32" spans="1:12" x14ac:dyDescent="0.25">
      <c r="A32" s="67"/>
    </row>
    <row r="33" spans="1:24" x14ac:dyDescent="0.25">
      <c r="J33" s="149"/>
    </row>
    <row r="34" spans="1:24" s="207" customFormat="1" x14ac:dyDescent="0.25">
      <c r="A34" s="407" t="s">
        <v>21</v>
      </c>
      <c r="B34" s="406"/>
      <c r="C34" s="406"/>
      <c r="D34" s="406"/>
      <c r="E34" s="406"/>
      <c r="F34" s="406"/>
      <c r="G34" s="406"/>
      <c r="H34" s="406"/>
      <c r="I34" s="406"/>
      <c r="J34" s="68"/>
      <c r="K34" s="68"/>
      <c r="L34" s="68"/>
      <c r="M34" s="68"/>
      <c r="N34" s="68"/>
      <c r="O34" s="68"/>
      <c r="P34" s="68"/>
      <c r="Q34" s="68"/>
      <c r="R34" s="68"/>
      <c r="S34" s="68"/>
      <c r="T34" s="68"/>
      <c r="U34" s="68"/>
      <c r="V34" s="68"/>
      <c r="W34" s="68"/>
      <c r="X34" s="68"/>
    </row>
    <row r="35" spans="1:24" x14ac:dyDescent="0.25">
      <c r="A35" s="536"/>
      <c r="B35" s="536"/>
      <c r="C35" s="536"/>
      <c r="D35" s="536"/>
      <c r="E35" s="536"/>
      <c r="F35" s="536"/>
      <c r="G35" s="536"/>
      <c r="H35" s="536"/>
      <c r="I35" s="536"/>
    </row>
    <row r="36" spans="1:24" x14ac:dyDescent="0.25">
      <c r="A36" s="536"/>
      <c r="B36" s="536"/>
      <c r="C36" s="536"/>
      <c r="D36" s="536"/>
      <c r="E36" s="536"/>
      <c r="F36" s="536"/>
      <c r="G36" s="536"/>
      <c r="H36" s="536"/>
      <c r="I36" s="536"/>
    </row>
    <row r="37" spans="1:24" x14ac:dyDescent="0.25">
      <c r="A37" s="536"/>
      <c r="B37" s="536"/>
      <c r="C37" s="536"/>
      <c r="D37" s="536"/>
      <c r="E37" s="536"/>
      <c r="F37" s="536"/>
      <c r="G37" s="536"/>
      <c r="H37" s="536"/>
      <c r="I37" s="536"/>
    </row>
    <row r="38" spans="1:24" x14ac:dyDescent="0.25">
      <c r="A38" s="536"/>
      <c r="B38" s="536"/>
      <c r="C38" s="536"/>
      <c r="D38" s="536"/>
      <c r="E38" s="536"/>
      <c r="F38" s="536"/>
      <c r="G38" s="536"/>
      <c r="H38" s="536"/>
      <c r="I38" s="536"/>
    </row>
    <row r="39" spans="1:24" x14ac:dyDescent="0.25">
      <c r="A39" s="147"/>
      <c r="B39" s="147"/>
      <c r="C39" s="147"/>
      <c r="D39" s="147"/>
      <c r="E39" s="147"/>
      <c r="F39" s="147"/>
      <c r="G39" s="147"/>
      <c r="H39" s="147"/>
      <c r="I39" s="147"/>
    </row>
  </sheetData>
  <mergeCells count="16">
    <mergeCell ref="A1:K1"/>
    <mergeCell ref="A38:I38"/>
    <mergeCell ref="A2:H2"/>
    <mergeCell ref="B3:H3"/>
    <mergeCell ref="B4:H4"/>
    <mergeCell ref="C10:D10"/>
    <mergeCell ref="E10:J10"/>
    <mergeCell ref="B8:K8"/>
    <mergeCell ref="B21:K21"/>
    <mergeCell ref="C23:D23"/>
    <mergeCell ref="E23:J23"/>
    <mergeCell ref="B6:H6"/>
    <mergeCell ref="A35:I35"/>
    <mergeCell ref="A36:I36"/>
    <mergeCell ref="A37:I37"/>
    <mergeCell ref="B5:H5"/>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3711EBC4E70B4AB1AF2C4DCBDC1B26" ma:contentTypeVersion="3" ma:contentTypeDescription="Create a new document." ma:contentTypeScope="" ma:versionID="94fe4beb3700ab2c03c7bc225493afe2">
  <xsd:schema xmlns:xsd="http://www.w3.org/2001/XMLSchema" xmlns:xs="http://www.w3.org/2001/XMLSchema" xmlns:p="http://schemas.microsoft.com/office/2006/metadata/properties" xmlns:ns2="d7f417bb-b60b-4729-a32c-95c78b342f2e" targetNamespace="http://schemas.microsoft.com/office/2006/metadata/properties" ma:root="true" ma:fieldsID="aa9ed335921f6a39e2744e39636de9ce" ns2:_="">
    <xsd:import namespace="d7f417bb-b60b-4729-a32c-95c78b342f2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f417bb-b60b-4729-a32c-95c78b342f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DB4D1A-4CF8-4650-A47C-7FFE24DCE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f417bb-b60b-4729-a32c-95c78b342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87095-E87B-43C7-8F21-07997AA8625C}">
  <ds:schemaRefs>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http://schemas.microsoft.com/office/infopath/2007/PartnerControls"/>
    <ds:schemaRef ds:uri="d7f417bb-b60b-4729-a32c-95c78b342f2e"/>
  </ds:schemaRefs>
</ds:datastoreItem>
</file>

<file path=customXml/itemProps3.xml><?xml version="1.0" encoding="utf-8"?>
<ds:datastoreItem xmlns:ds="http://schemas.openxmlformats.org/officeDocument/2006/customXml" ds:itemID="{9B43A4B1-6A83-4A8B-B491-356B402973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2.WP-1 (IT Total)</vt:lpstr>
      <vt:lpstr>Overview</vt:lpstr>
      <vt:lpstr>Testimony Table 3-1-C</vt:lpstr>
      <vt:lpstr>Foundational Technology &gt;&gt;</vt:lpstr>
      <vt:lpstr>Testimony Table 3-4-C</vt:lpstr>
      <vt:lpstr>WP 3.4.1-C (Capital and O&amp;M)</vt:lpstr>
      <vt:lpstr>WP 3.4.2 (Internal Labor) </vt:lpstr>
      <vt:lpstr>WP 3.4.3 (Purchased Labor)</vt:lpstr>
      <vt:lpstr>WP 3.4.4-C (Vendor Services)</vt:lpstr>
      <vt:lpstr>WP 3.4.5-C (Software)</vt:lpstr>
      <vt:lpstr>2.1.5 WP-5 (Vendor Services (2)</vt:lpstr>
      <vt:lpstr>WP 3.4.6-C (MTC Connectivity)</vt:lpstr>
      <vt:lpstr>WP 3.4.7-C (Network Hardware)</vt:lpstr>
      <vt:lpstr>WP 3.4.8 (HardwareDecomiss)</vt:lpstr>
      <vt:lpstr>NextGen Technology &gt;&gt; </vt:lpstr>
      <vt:lpstr>Testimony Table 3-5-C</vt:lpstr>
      <vt:lpstr>WP 3.5.1-C (Capital and O&amp;M)</vt:lpstr>
      <vt:lpstr>WP 3.5.2 (Internal Labor)</vt:lpstr>
      <vt:lpstr>WP 3.5.3 (Purchased Labor)</vt:lpstr>
      <vt:lpstr>WP 3.5.4-C (Vendor Services)</vt:lpstr>
      <vt:lpstr>WP 3.5.5-C (Software)</vt:lpstr>
      <vt:lpstr>WP 3.5.6-C (MTC Connectivity)</vt:lpstr>
      <vt:lpstr>WP 3.5.7 (Business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C Adams</dc:creator>
  <cp:keywords/>
  <dc:description/>
  <cp:lastModifiedBy>Bucsit, Geneveve</cp:lastModifiedBy>
  <cp:revision/>
  <dcterms:created xsi:type="dcterms:W3CDTF">2025-08-08T16:56:57Z</dcterms:created>
  <dcterms:modified xsi:type="dcterms:W3CDTF">2025-12-18T19:39:59Z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0x010100CD3711EBC4E70B4AB1AF2C4DCBDC1B26</vt:lpwstr>
  </property>
  <property fmtid="{D5CDD505-2E9C-101B-9397-08002B2CF9AE}" pid="3" name="MediaServiceImageTags">
    <vt:lpwstr/>
  </property>
</Properties>
</file>