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mpra.sharepoint.com/teams/rasmartmeter2.0/Shared Documents/Legal &amp; Regulatory Use Only/Workpapers for Filing/PUBLIC Workpapers/"/>
    </mc:Choice>
  </mc:AlternateContent>
  <xr:revisionPtr revIDLastSave="769" documentId="8_{4D0728D3-269C-4ED0-A224-983CCCD09453}" xr6:coauthVersionLast="47" xr6:coauthVersionMax="47" xr10:uidLastSave="{6F504A15-F9DC-4A06-9DDC-E80CC1AB11DD}"/>
  <bookViews>
    <workbookView xWindow="-120" yWindow="-120" windowWidth="29040" windowHeight="15720" tabRatio="928" firstSheet="10" activeTab="8" xr2:uid="{6F2741C1-CB7D-4336-998F-AFAAA83A960D}"/>
  </bookViews>
  <sheets>
    <sheet name="Overview" sheetId="22" r:id="rId1"/>
    <sheet name="Testimony Table 3-1-C" sheetId="1" r:id="rId2"/>
    <sheet name="Electric Meter Replacement&gt;&gt;" sheetId="6" r:id="rId3"/>
    <sheet name="Testimony Table 3-2-C" sheetId="5" r:id="rId4"/>
    <sheet name="WP 3.2.1-C (Capital and O&amp;M)" sheetId="2" r:id="rId5"/>
    <sheet name="WP 3.2.2(Electric - Testing)" sheetId="3" r:id="rId6"/>
    <sheet name="Gas Module Replacement &gt;&gt;" sheetId="8" r:id="rId7"/>
    <sheet name="Testimony Table 3-3-C" sheetId="10" r:id="rId8"/>
    <sheet name="WP 3.3.1-C (Capital &amp; O&amp;M)" sheetId="11" r:id="rId9"/>
    <sheet name="WP 3.3.2 (Gas -Testing)" sheetId="12" r:id="rId10"/>
    <sheet name="Program Management &gt;&gt;" sheetId="9" r:id="rId11"/>
    <sheet name="Testimony Table 3-6" sheetId="14" r:id="rId12"/>
    <sheet name="WP 3.6.1 (Capital and O&amp;M)" sheetId="15" r:id="rId13"/>
    <sheet name="WP 3.6.2 (Program - PMO)" sheetId="16" r:id="rId14"/>
    <sheet name="WP 3.6.3 (Program - Change)" sheetId="21" r:id="rId15"/>
    <sheet name="WP 3.6.4 (Program - MEO)" sheetId="17" r:id="rId16"/>
    <sheet name="WP 3.6.5 (Program - BI)" sheetId="18" r:id="rId17"/>
    <sheet name="WP 3.6.6 (Program - Deployment)" sheetId="19" r:id="rId18"/>
  </sheets>
  <definedNames>
    <definedName name="CIQWBGuid" hidden="1">"38a5435a-303b-4848-a2b0-cab00ab62906"</definedName>
    <definedName name="CIQWBInfo" hidden="1">"{ ""CIQVersion"":""9.51.3510.3078"" }"</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45933.141712963</definedName>
    <definedName name="IQ_QTD" hidden="1">750000</definedName>
    <definedName name="IQ_TODAY" hidden="1">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 l="1"/>
  <c r="D7" i="10"/>
  <c r="D7" i="5"/>
  <c r="B10" i="1"/>
  <c r="B7" i="1"/>
  <c r="C25" i="15" l="1"/>
  <c r="D25" i="15"/>
  <c r="E25" i="15"/>
  <c r="F25" i="15"/>
  <c r="G25" i="15"/>
  <c r="H25" i="15"/>
  <c r="I25" i="15"/>
  <c r="J25" i="15"/>
  <c r="K25" i="15"/>
  <c r="C26" i="11"/>
  <c r="D26" i="11"/>
  <c r="E26" i="11"/>
  <c r="F26" i="11"/>
  <c r="G26" i="11"/>
  <c r="H26" i="11"/>
  <c r="I26" i="11"/>
  <c r="J26" i="11"/>
  <c r="K26" i="11"/>
  <c r="C27" i="2"/>
  <c r="D27" i="2"/>
  <c r="E27" i="2"/>
  <c r="F27" i="2"/>
  <c r="G27" i="2"/>
  <c r="H27" i="2"/>
  <c r="I27" i="2"/>
  <c r="J27" i="2"/>
  <c r="K27" i="2"/>
  <c r="B6" i="1"/>
  <c r="K11" i="15" l="1"/>
  <c r="C5" i="14" s="1"/>
  <c r="L18" i="21"/>
  <c r="K18" i="21"/>
  <c r="J18" i="21"/>
  <c r="I18" i="21"/>
  <c r="H18" i="21"/>
  <c r="G18" i="21"/>
  <c r="F18" i="21"/>
  <c r="E18" i="21"/>
  <c r="D18" i="21"/>
  <c r="K14" i="15"/>
  <c r="K13" i="15"/>
  <c r="C7" i="14" s="1"/>
  <c r="K10" i="15"/>
  <c r="C4" i="14" s="1"/>
  <c r="D8" i="14"/>
  <c r="D7" i="14"/>
  <c r="D6" i="14"/>
  <c r="D5" i="14"/>
  <c r="D4" i="14"/>
  <c r="L31" i="19"/>
  <c r="K31" i="19"/>
  <c r="J31" i="19"/>
  <c r="I31" i="19"/>
  <c r="H31" i="19"/>
  <c r="G31" i="19"/>
  <c r="F31" i="19"/>
  <c r="E31" i="19"/>
  <c r="D31" i="19"/>
  <c r="L18" i="18"/>
  <c r="K18" i="18"/>
  <c r="J18" i="18"/>
  <c r="I18" i="18"/>
  <c r="H18" i="18"/>
  <c r="G18" i="18"/>
  <c r="F18" i="18"/>
  <c r="E18" i="18"/>
  <c r="D18" i="18"/>
  <c r="L23" i="17"/>
  <c r="K12" i="15" s="1"/>
  <c r="C6" i="14" s="1"/>
  <c r="K23" i="17"/>
  <c r="J23" i="17"/>
  <c r="I23" i="17"/>
  <c r="H23" i="17"/>
  <c r="G23" i="17"/>
  <c r="F23" i="17"/>
  <c r="E23" i="17"/>
  <c r="D23" i="17"/>
  <c r="L12" i="17"/>
  <c r="K12" i="17"/>
  <c r="J12" i="17"/>
  <c r="I12" i="17"/>
  <c r="H12" i="17"/>
  <c r="G12" i="17"/>
  <c r="F12" i="17"/>
  <c r="E12" i="17"/>
  <c r="D12" i="17"/>
  <c r="L18" i="16"/>
  <c r="K18" i="16"/>
  <c r="J18" i="16"/>
  <c r="I18" i="16"/>
  <c r="H18" i="16"/>
  <c r="G18" i="16"/>
  <c r="F18" i="16"/>
  <c r="D18" i="16"/>
  <c r="E18" i="16"/>
  <c r="J15" i="15"/>
  <c r="I15" i="15"/>
  <c r="H15" i="15"/>
  <c r="G15" i="15"/>
  <c r="F15" i="15"/>
  <c r="E15" i="15"/>
  <c r="D15" i="15"/>
  <c r="C15" i="15"/>
  <c r="K14" i="11"/>
  <c r="C7" i="10" s="1"/>
  <c r="D5" i="10"/>
  <c r="D6" i="10"/>
  <c r="C6" i="10"/>
  <c r="D4" i="10"/>
  <c r="J12" i="12"/>
  <c r="I12" i="12"/>
  <c r="H12" i="12"/>
  <c r="G12" i="12"/>
  <c r="F12" i="12"/>
  <c r="E12" i="12"/>
  <c r="D12" i="12"/>
  <c r="K11" i="12"/>
  <c r="K10" i="12"/>
  <c r="K15" i="2"/>
  <c r="B6" i="10" l="1"/>
  <c r="B5" i="14"/>
  <c r="B6" i="14"/>
  <c r="B7" i="14"/>
  <c r="D9" i="14"/>
  <c r="D8" i="1" s="1"/>
  <c r="B5" i="10"/>
  <c r="B7" i="10"/>
  <c r="K15" i="15"/>
  <c r="K12" i="12"/>
  <c r="D8" i="10"/>
  <c r="D5" i="1" s="1"/>
  <c r="C8" i="14"/>
  <c r="B8" i="14" s="1"/>
  <c r="B4" i="14"/>
  <c r="D8" i="5"/>
  <c r="C8" i="5"/>
  <c r="C7" i="5"/>
  <c r="D6" i="5"/>
  <c r="C6" i="5"/>
  <c r="D5" i="5"/>
  <c r="C5" i="5"/>
  <c r="D4" i="5"/>
  <c r="A11" i="3"/>
  <c r="A12" i="3" s="1"/>
  <c r="J13" i="3"/>
  <c r="I13" i="3"/>
  <c r="H13" i="3"/>
  <c r="G13" i="3"/>
  <c r="F13" i="3"/>
  <c r="E13" i="3"/>
  <c r="D13" i="3"/>
  <c r="C13" i="3"/>
  <c r="K12" i="3"/>
  <c r="K11" i="3"/>
  <c r="K10" i="3"/>
  <c r="K13" i="3" l="1"/>
  <c r="B8" i="5"/>
  <c r="B7" i="5"/>
  <c r="B5" i="5"/>
  <c r="D9" i="5"/>
  <c r="D4" i="1" s="1"/>
  <c r="B6" i="5"/>
  <c r="C9" i="14"/>
  <c r="B9" i="14" l="1"/>
  <c r="C8" i="1"/>
  <c r="B8" i="1" s="1"/>
</calcChain>
</file>

<file path=xl/sharedStrings.xml><?xml version="1.0" encoding="utf-8"?>
<sst xmlns="http://schemas.openxmlformats.org/spreadsheetml/2006/main" count="563" uniqueCount="218">
  <si>
    <t>SM 2.0 Program and Deployment Workpaper Overview</t>
  </si>
  <si>
    <t>Workpaper Purpose and Overview</t>
  </si>
  <si>
    <t>The purpose of this workpaper is to provide additional information and insights into cost tables referenced in Chapter 3 of the Testimony. This workpaper further breaks down the major components of Electric Meter Replacement, Gas Module Replacement, and Program Management costs, and their categorization as capital or operations and maintenance (O&amp;M).</t>
  </si>
  <si>
    <t>Workpaper Color Coding</t>
  </si>
  <si>
    <t>Color</t>
  </si>
  <si>
    <t>Explanation</t>
  </si>
  <si>
    <t>Workpaper Tabs</t>
  </si>
  <si>
    <t>Tab</t>
  </si>
  <si>
    <t>Overview</t>
  </si>
  <si>
    <t xml:space="preserve">Testimony Reference Tables </t>
  </si>
  <si>
    <t xml:space="preserve">These tables reference the tables that exist in Chapter 3 of the testimony, that are relevant to Electric Meter Replacement, Gas Module Replacement, and Program Management.  </t>
  </si>
  <si>
    <t>Divider Tabs</t>
  </si>
  <si>
    <t xml:space="preserve">These tabs divide the workpaper by its relevant table and section in the testimony. This workpaper has tabs for Electric Meter Replacement, Gas Module Replacement, and Program Management.  </t>
  </si>
  <si>
    <t>Master Tables</t>
  </si>
  <si>
    <t xml:space="preserve">These tabs provide a summary of both capital and O&amp;M costs by year for each major cost category. There is one for Electric Meter Replacement, Gas Module Replacement, and Program Management.  </t>
  </si>
  <si>
    <t xml:space="preserve">Cost Category Tables </t>
  </si>
  <si>
    <t>These tabs provide a breakdown of each major cost category from the master tables by year for  both capital and O&amp;M. In addition to cost calculations, FTE calculations are provided for  internal and purchased labor tabs.</t>
  </si>
  <si>
    <t>Workpaper Tab Structure and Sections</t>
  </si>
  <si>
    <t>Section</t>
  </si>
  <si>
    <t>Section Summary</t>
  </si>
  <si>
    <t>The section summary provides key information on the witness, and categories relevant to the numbers presented in the tables.</t>
  </si>
  <si>
    <t>Actuals and Forecast</t>
  </si>
  <si>
    <t>Each workpaper table is separated by actuals (which consist of costs incurred and FTEs in 2024-2025), and forecast, which consist of cost and FTE estimates from 2026-2031</t>
  </si>
  <si>
    <t>Forecast Methodology, Assumptions and Notes</t>
  </si>
  <si>
    <t>The forecast methodology, assumptions and notes section provides the reader with further context on the numbers presented in the tables, and any  assumptions or methodologies used to produce the numbers.</t>
  </si>
  <si>
    <t xml:space="preserve">Summary of SM 2.0 Escalated Direct Costs ($M) </t>
  </si>
  <si>
    <t>SM 2.0 Escalated Direct Cost Categories</t>
  </si>
  <si>
    <t>Total</t>
  </si>
  <si>
    <t>Capital</t>
  </si>
  <si>
    <t>O&amp;M</t>
  </si>
  <si>
    <t xml:space="preserve">Work Paper Reference </t>
  </si>
  <si>
    <t>Electric Meter Replacement</t>
  </si>
  <si>
    <t>Testimony Table 3-2</t>
  </si>
  <si>
    <t>Gas Module Replacement</t>
  </si>
  <si>
    <t>Testimony Table 3-3</t>
  </si>
  <si>
    <t>Foundational Technology</t>
  </si>
  <si>
    <t>Refer to Chapter 3 - Workpaper 2 - Foundational and NextGen Technology Workpapers</t>
  </si>
  <si>
    <t>NextGen Technology</t>
  </si>
  <si>
    <t>Program Management</t>
  </si>
  <si>
    <t>Testimony Table 3-6</t>
  </si>
  <si>
    <t>SM 2.0 Escalated Direct Cost Subtotal</t>
  </si>
  <si>
    <t>Contingency</t>
  </si>
  <si>
    <t>SM 2.0 Escalated Direct Cost Total</t>
  </si>
  <si>
    <t>Page left blank intentionally</t>
  </si>
  <si>
    <t>Summary of Electric Meters and Installation Costs</t>
  </si>
  <si>
    <t>Cost Category</t>
  </si>
  <si>
    <t>Hardware</t>
  </si>
  <si>
    <t>WP 3.2.1 (Capital and O&amp;M)</t>
  </si>
  <si>
    <t>Install</t>
  </si>
  <si>
    <t>Removal</t>
  </si>
  <si>
    <t>Testing &amp; Disposal</t>
  </si>
  <si>
    <t>Warehouse</t>
  </si>
  <si>
    <t>Total Electric Meters and Installation Costs</t>
  </si>
  <si>
    <t>Overall Summary For Exhibit No : SDG&amp;E-</t>
  </si>
  <si>
    <t>Area</t>
  </si>
  <si>
    <t>SM 2.0 Program and Deployment - - Electric Meter Replacement Costs</t>
  </si>
  <si>
    <t>Witness</t>
  </si>
  <si>
    <t>David Thai</t>
  </si>
  <si>
    <t>Category</t>
  </si>
  <si>
    <t>3.2 Capital &amp; O&amp;M Costs - Electric Meter Replacement</t>
  </si>
  <si>
    <t>Sub-Category 1</t>
  </si>
  <si>
    <t>3.2.1 Master Summary Table</t>
  </si>
  <si>
    <t>Electric Meter Replacement - Capital</t>
  </si>
  <si>
    <t>Line No.</t>
  </si>
  <si>
    <t>Description</t>
  </si>
  <si>
    <t>Actual ($)</t>
  </si>
  <si>
    <t>Forecast ($)</t>
  </si>
  <si>
    <t>Notes</t>
  </si>
  <si>
    <t>Reference</t>
  </si>
  <si>
    <t>-</t>
  </si>
  <si>
    <t>Costs related to the number of meters being installed per year.</t>
  </si>
  <si>
    <t xml:space="preserve">See more details on the testing tab </t>
  </si>
  <si>
    <t>WP 3.2.2</t>
  </si>
  <si>
    <t>Total Electric Meters and Installation Costs (Capital)</t>
  </si>
  <si>
    <t>Electric Electric Meter Replacement  - O&amp;M</t>
  </si>
  <si>
    <t>SDG&amp;E will receive a recyling credit for its electric meters</t>
  </si>
  <si>
    <t>Total Electric Meters and Installation Costs (O&amp;M)</t>
  </si>
  <si>
    <t>Forecast Methodology/Assumptions</t>
  </si>
  <si>
    <t>1) The forecast are based on projected electric meters installations of:
2027: 132,363
2028: 388,681
2029: 653,596
2030: 459,858</t>
  </si>
  <si>
    <t>2) Installation/removal costs are split 90/10. Install costs are capital and removal costs are conisdered O&amp;M</t>
  </si>
  <si>
    <t xml:space="preserve">3.2.2 Electric Meter Testing &amp; Disposal Costs </t>
  </si>
  <si>
    <t>Electric Meter Testing &amp; Disposal Costs - Capital</t>
  </si>
  <si>
    <t>Actual (FTEs)</t>
  </si>
  <si>
    <t>Forecast (FTEs)</t>
  </si>
  <si>
    <t>FAT - Electric Meter Testing</t>
  </si>
  <si>
    <t xml:space="preserve">FAT testing for all device types from the vendor </t>
  </si>
  <si>
    <t>Electric - Residential</t>
  </si>
  <si>
    <t>Ongoing sample testing for devices through out the deployment</t>
  </si>
  <si>
    <t>Electric - C&amp;I</t>
  </si>
  <si>
    <t>Total FTEs</t>
  </si>
  <si>
    <t xml:space="preserve">Total Electric Testing Costs </t>
  </si>
  <si>
    <t>1) Factory Acceptance Testing (FAT) is conducted in 2026 to validate the accuracy and compliance of new electric meters.</t>
  </si>
  <si>
    <t>2) Sample testing of devices will be conducted between 2027 and 2030 as part of the device deployment process.</t>
  </si>
  <si>
    <t>Summary of Gas Modules and Installation Costs</t>
  </si>
  <si>
    <t xml:space="preserve">Capital </t>
  </si>
  <si>
    <t xml:space="preserve">O&amp;M </t>
  </si>
  <si>
    <t xml:space="preserve">Capital Work Paper Reference </t>
  </si>
  <si>
    <t>WP 3.3.1 (Capital and O&amp;M)</t>
  </si>
  <si>
    <t xml:space="preserve">Removal </t>
  </si>
  <si>
    <t>Total Gas Modules and Installation Costs</t>
  </si>
  <si>
    <t>SM 2.0 Program and Deployment - - Gas Module Replacement Costs</t>
  </si>
  <si>
    <t>3.3 Capital &amp; O&amp;M Costs - Gas Module Replacement</t>
  </si>
  <si>
    <t>3.3.1 Master Summary Table</t>
  </si>
  <si>
    <t>Gas Modules and Installation - Capital</t>
  </si>
  <si>
    <t>Costs related to the number of modules being installed per year.</t>
  </si>
  <si>
    <t>WP 3.3.2</t>
  </si>
  <si>
    <t>Total Gas Modules and Installation Costs (Capital)</t>
  </si>
  <si>
    <t>Gas Modules and Installation - O&amp;M</t>
  </si>
  <si>
    <t xml:space="preserve">Gridstream Mobile Radio </t>
  </si>
  <si>
    <t>Total Gas Modules and Installation Costs (O&amp;M)</t>
  </si>
  <si>
    <t>1) The forecast are based on projected gas module installations of:
2027: 30,904
2028: 224,038
2029: 399,968
2030: 297,851</t>
  </si>
  <si>
    <t>2) Installation/removal costs are split 50/50. Install costs are capital.</t>
  </si>
  <si>
    <t>3.3.2 Gas Module Testing Costs</t>
  </si>
  <si>
    <t>Gas Module Testing - Internal Labor - Capital</t>
  </si>
  <si>
    <t>FAT - Gas Module Testing</t>
  </si>
  <si>
    <t>Gas Module Testing</t>
  </si>
  <si>
    <t xml:space="preserve">Total Gas Testing Costs </t>
  </si>
  <si>
    <t>1) Factory Acceptance Testing (FAT) is conducted in 2026 to validate the accuracy and compliance of new vendor gas modules and electric meters.</t>
  </si>
  <si>
    <t>Summary of Program Costs</t>
  </si>
  <si>
    <t xml:space="preserve">Total </t>
  </si>
  <si>
    <t>WP 3.6.1 (Capital and O&amp;M)</t>
  </si>
  <si>
    <t>Training and Change Management</t>
  </si>
  <si>
    <t>ME&amp;O</t>
  </si>
  <si>
    <t>Business Implementation</t>
  </si>
  <si>
    <t>Deployment</t>
  </si>
  <si>
    <t>Total Program Costs</t>
  </si>
  <si>
    <t>SM 2.0 Program and Deployment- - Program Management Costs</t>
  </si>
  <si>
    <t>3.6 Capital &amp; O&amp;M Costs - Program Management</t>
  </si>
  <si>
    <t>3.6.1 Master Summary Table</t>
  </si>
  <si>
    <t>Program - Capital</t>
  </si>
  <si>
    <t>Project Management</t>
  </si>
  <si>
    <t>WP 3.6.2</t>
  </si>
  <si>
    <t>WP 3.6.3</t>
  </si>
  <si>
    <t xml:space="preserve">Marketing, Outreach and Education </t>
  </si>
  <si>
    <t>WP 3.6.4</t>
  </si>
  <si>
    <t>WP 3.6.5</t>
  </si>
  <si>
    <t>WP 3.6.6</t>
  </si>
  <si>
    <t>Total Program Costs (Capital)</t>
  </si>
  <si>
    <t>Program - O&amp;M</t>
  </si>
  <si>
    <t>Customer Engagement</t>
  </si>
  <si>
    <t>Total Program Costs (O&amp;M)</t>
  </si>
  <si>
    <t>SM 2.0 Program and Deployment - - Program Management Costs</t>
  </si>
  <si>
    <t>3.6.2 Project Management Costs (Internal Labor and Purchased Labor)</t>
  </si>
  <si>
    <t xml:space="preserve"> Project Management - Capital</t>
  </si>
  <si>
    <t>Forecasted (FTEs)</t>
  </si>
  <si>
    <t>Internal Labor</t>
  </si>
  <si>
    <t xml:space="preserve">SDGE PMO Contract Admin Analyst </t>
  </si>
  <si>
    <t>Project Managers</t>
  </si>
  <si>
    <t>Project Advisor</t>
  </si>
  <si>
    <t>Software Engineer</t>
  </si>
  <si>
    <t>Business Analyst</t>
  </si>
  <si>
    <t>Purchased Labor</t>
  </si>
  <si>
    <t xml:space="preserve">PMO - Project Coordinator </t>
  </si>
  <si>
    <t>PMO Program Manager</t>
  </si>
  <si>
    <t xml:space="preserve">SM 2.0 Solution Validation Support </t>
  </si>
  <si>
    <t xml:space="preserve">Total Project Management Costs </t>
  </si>
  <si>
    <t>1) FTEs are calculated as 1920 hours per year.</t>
  </si>
  <si>
    <t>3.6.3 Change Management Costs (Internal Labor and Purchased Labor)</t>
  </si>
  <si>
    <t>Training and Change Management - Capital</t>
  </si>
  <si>
    <t xml:space="preserve">Change Champion Execution </t>
  </si>
  <si>
    <t xml:space="preserve">Internal Communications Delivery Lead </t>
  </si>
  <si>
    <t>SDGE Change Management Leads</t>
  </si>
  <si>
    <t>SDGE Training &amp; Business Capabilities Leads</t>
  </si>
  <si>
    <t>Training &amp; Business Capabilities Analysts</t>
  </si>
  <si>
    <t>Training Developers</t>
  </si>
  <si>
    <t xml:space="preserve">Change Management Manager </t>
  </si>
  <si>
    <t>Change Management Sr Analysts (CIA)</t>
  </si>
  <si>
    <t>Total Change Management Costs</t>
  </si>
  <si>
    <t>3.6.4 Marketing Engagement and Outreach (MEO) Costs (Internal Labor and Non-Labor)</t>
  </si>
  <si>
    <t>Marketing Engagement &amp; Outreach - Internal Labor - Capital</t>
  </si>
  <si>
    <t>SDGE Community &amp; Customer Engagement Lead</t>
  </si>
  <si>
    <t>SDGE Marketing Lead</t>
  </si>
  <si>
    <t xml:space="preserve">Total Marketing Engagement &amp; Outreach Labor Costs </t>
  </si>
  <si>
    <t>Marketing Engagement &amp; Outreach - Non-Labor - Capital</t>
  </si>
  <si>
    <t>Non-Labor</t>
  </si>
  <si>
    <t>Letter Costs</t>
  </si>
  <si>
    <t xml:space="preserve">Costs to support customer communication around deployment schedules </t>
  </si>
  <si>
    <t>Vendor Costs</t>
  </si>
  <si>
    <t xml:space="preserve">Total Marketing Engagement &amp; Outreach  Non-Labor Costs </t>
  </si>
  <si>
    <t>1) Letter and vendor costs will support engagement/communication during deployment.</t>
  </si>
  <si>
    <t xml:space="preserve">2) Assumptions for customer contact (2 mails, 5 emails, 5 text and 5 voice calls ) will be initiated per customer install </t>
  </si>
  <si>
    <t>3.6.5 Business Integration Costs  (Internal Labor and Purchased Labor)</t>
  </si>
  <si>
    <t>Business Integration - Internal/Purchased Labor - Capital</t>
  </si>
  <si>
    <t xml:space="preserve">SDGE SMRs </t>
  </si>
  <si>
    <t xml:space="preserve">SDGE BPD Senior Analyst </t>
  </si>
  <si>
    <t xml:space="preserve">SDGE Business Testing Lead </t>
  </si>
  <si>
    <t xml:space="preserve">SDGE Testing Execution Analyst </t>
  </si>
  <si>
    <t>BPD Analysts</t>
  </si>
  <si>
    <t xml:space="preserve">BPD Leads </t>
  </si>
  <si>
    <t xml:space="preserve">BPD Manager </t>
  </si>
  <si>
    <t xml:space="preserve">Business Readiness Lead </t>
  </si>
  <si>
    <t xml:space="preserve">Total Business Implementation Costs </t>
  </si>
  <si>
    <t>3.6.6 Deployment Costs  (Internal Labor and Purchased Labor)</t>
  </si>
  <si>
    <t>Deployment - Internal/Purchased Labor - Capital</t>
  </si>
  <si>
    <t xml:space="preserve">Deployment Planning Lead </t>
  </si>
  <si>
    <t>Deployment Planning Analysts</t>
  </si>
  <si>
    <t>Deployment Management Exception Handling Analysts</t>
  </si>
  <si>
    <t>Deployment Mgmt Field Supervisor / QA Lead</t>
  </si>
  <si>
    <t>Deployment Mgmt Inventory Lead</t>
  </si>
  <si>
    <t>Deployment Mgmt Lead</t>
  </si>
  <si>
    <t>Deployment Mgmt Network Management</t>
  </si>
  <si>
    <t xml:space="preserve">Deployment Mgmt Performance Reporting Analyst </t>
  </si>
  <si>
    <t>Deployment Mgmt Process Improvement Analyst</t>
  </si>
  <si>
    <t>Deployment Mgmt Program Communications</t>
  </si>
  <si>
    <t xml:space="preserve">Deployment Mgmt Scheduling/Forecast Analyst </t>
  </si>
  <si>
    <t>Operations Data Analysts</t>
  </si>
  <si>
    <t>Operations Lead</t>
  </si>
  <si>
    <t>Operations Systems Analysts</t>
  </si>
  <si>
    <t>Operations Engineering Analysts</t>
  </si>
  <si>
    <t>Deployment Planning Functional Lead</t>
  </si>
  <si>
    <t>Deployment Management Exception Handling Analyst</t>
  </si>
  <si>
    <t>Operations Functional Lead</t>
  </si>
  <si>
    <t>Operations System Analysts</t>
  </si>
  <si>
    <t xml:space="preserve">Total Deployment Management Costs </t>
  </si>
  <si>
    <t xml:space="preserve">Indicates that there are confidential numbers within the worksheet. Workpaper tabs with-C also denote that a workpaper is confidential. </t>
  </si>
  <si>
    <t xml:space="preserve">3) Costs are direct,  escalated cost. </t>
  </si>
  <si>
    <t>The yellow highlighted data in this document is CONFIDENTIAL – Pursuant to Public Utilities (PU) Code Section 583, Decision (D.) 21-09-020, and General Order (GO) No. 66-D.  The detailed justification is provided in Attachment A of the accompanying Confidentiality Declaration.</t>
  </si>
  <si>
    <t>Overall Summary For Exhibit No : SDG&amp;E-03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</si>
</sst>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 numFmtId="167" formatCode="0.0"/>
    <numFmt numFmtId="168" formatCode="&quot;$&quot;0.0,,\ ;\-&quot;$&quot;0.0,,\ ;&quot;-&quot;"/>
    <numFmt numFmtId="169" formatCode="&quot;$&quot;#,##0"/>
  </numFmts>
  <fonts count="21" x14ac:knownFonts="1">
    <font>
      <sz val="11"/>
      <color theme="1"/>
      <name val="Aptos Narrow"/>
      <family val="2"/>
      <scheme val="minor"/>
    </font>
    <font>
      <sz val="8"/>
      <color theme="1"/>
      <name val="Arial"/>
      <family val="2"/>
    </font>
    <font>
      <sz val="11"/>
      <color theme="1"/>
      <name val="Aptos Narrow"/>
      <family val="2"/>
      <scheme val="minor"/>
    </font>
    <font>
      <b/>
      <sz val="11"/>
      <color rgb="FF000000"/>
      <name val="Aptos Narrow"/>
      <family val="2"/>
      <scheme val="minor"/>
    </font>
    <font>
      <sz val="11"/>
      <color rgb="FF000000"/>
      <name val="Aptos Narrow"/>
      <family val="2"/>
      <scheme val="minor"/>
    </font>
    <font>
      <b/>
      <sz val="11"/>
      <color theme="1"/>
      <name val="Aptos Narrow"/>
      <family val="2"/>
      <scheme val="minor"/>
    </font>
    <font>
      <u/>
      <sz val="11"/>
      <color theme="10"/>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b/>
      <sz val="11"/>
      <name val="Aptos Narrow"/>
      <family val="2"/>
      <scheme val="minor"/>
    </font>
    <font>
      <b/>
      <sz val="14"/>
      <color rgb="FF000000"/>
      <name val="Aptos Narrow"/>
      <family val="2"/>
      <scheme val="minor"/>
    </font>
    <font>
      <b/>
      <sz val="11"/>
      <color rgb="FFFFFFFF"/>
      <name val="Aptos Narrow"/>
      <family val="2"/>
      <scheme val="minor"/>
    </font>
    <font>
      <sz val="9"/>
      <color theme="1"/>
      <name val="Aptos Narrow"/>
      <family val="2"/>
      <scheme val="minor"/>
    </font>
    <font>
      <b/>
      <sz val="10"/>
      <name val="Aptos Narrow"/>
      <family val="2"/>
      <scheme val="minor"/>
    </font>
    <font>
      <b/>
      <sz val="10"/>
      <color rgb="FF000000"/>
      <name val="Aptos Narrow"/>
      <family val="2"/>
      <scheme val="minor"/>
    </font>
    <font>
      <b/>
      <sz val="9"/>
      <color rgb="FF000000"/>
      <name val="Aptos Narrow"/>
      <family val="2"/>
      <scheme val="minor"/>
    </font>
    <font>
      <sz val="9"/>
      <color rgb="FF000000"/>
      <name val="Aptos Narrow"/>
      <family val="2"/>
      <scheme val="minor"/>
    </font>
    <font>
      <b/>
      <sz val="9"/>
      <color theme="1"/>
      <name val="Aptos Narrow"/>
      <family val="2"/>
      <scheme val="minor"/>
    </font>
    <font>
      <sz val="8"/>
      <name val="Aptos Narrow"/>
      <family val="2"/>
      <scheme val="minor"/>
    </font>
    <font>
      <b/>
      <sz val="11"/>
      <color rgb="FFFF0000"/>
      <name val="Aptos Narrow"/>
      <family val="2"/>
      <scheme val="minor"/>
    </font>
  </fonts>
  <fills count="15">
    <fill>
      <patternFill patternType="none"/>
    </fill>
    <fill>
      <patternFill patternType="gray125"/>
    </fill>
    <fill>
      <patternFill patternType="solid">
        <fgColor rgb="FFFFC000"/>
        <bgColor rgb="FF000000"/>
      </patternFill>
    </fill>
    <fill>
      <patternFill patternType="solid">
        <fgColor rgb="FFBFBFBF"/>
        <bgColor rgb="FF000000"/>
      </patternFill>
    </fill>
    <fill>
      <patternFill patternType="solid">
        <fgColor theme="3" tint="0.499984740745262"/>
        <bgColor indexed="64"/>
      </patternFill>
    </fill>
    <fill>
      <patternFill patternType="solid">
        <fgColor theme="3" tint="0.89999084444715716"/>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3" tint="0.499984740745262"/>
        <bgColor rgb="FF000000"/>
      </patternFill>
    </fill>
    <fill>
      <patternFill patternType="solid">
        <fgColor theme="0"/>
        <bgColor rgb="FF000000"/>
      </patternFill>
    </fill>
    <fill>
      <patternFill patternType="solid">
        <fgColor rgb="FFFFFFFF"/>
        <bgColor rgb="FF000000"/>
      </patternFill>
    </fill>
    <fill>
      <patternFill patternType="solid">
        <fgColor rgb="FF3A3838"/>
        <bgColor rgb="FF000000"/>
      </patternFill>
    </fill>
    <fill>
      <patternFill patternType="solid">
        <fgColor rgb="FFF2F2F2"/>
        <bgColor rgb="FF000000"/>
      </patternFill>
    </fill>
    <fill>
      <patternFill patternType="solid">
        <fgColor theme="1"/>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22">
    <xf numFmtId="0" fontId="0" fillId="0" borderId="0" xfId="0"/>
    <xf numFmtId="0" fontId="3" fillId="3" borderId="6" xfId="0" applyFont="1" applyFill="1" applyBorder="1" applyAlignment="1">
      <alignment horizontal="left" vertical="center"/>
    </xf>
    <xf numFmtId="0" fontId="0" fillId="0" borderId="3" xfId="0" applyBorder="1" applyAlignment="1">
      <alignment vertical="center" wrapText="1"/>
    </xf>
    <xf numFmtId="0" fontId="5" fillId="5" borderId="3" xfId="0" applyFont="1" applyFill="1" applyBorder="1" applyAlignment="1">
      <alignment vertical="center" wrapText="1"/>
    </xf>
    <xf numFmtId="0" fontId="5" fillId="6" borderId="1" xfId="0" applyFont="1" applyFill="1" applyBorder="1" applyAlignment="1">
      <alignment vertical="center" wrapText="1"/>
    </xf>
    <xf numFmtId="0" fontId="5" fillId="6" borderId="2" xfId="0" applyFont="1" applyFill="1" applyBorder="1" applyAlignment="1">
      <alignment horizontal="center" vertical="center" wrapText="1"/>
    </xf>
    <xf numFmtId="0" fontId="4" fillId="0" borderId="3" xfId="0" applyFont="1" applyBorder="1" applyAlignment="1">
      <alignment vertical="center" wrapText="1"/>
    </xf>
    <xf numFmtId="6" fontId="0" fillId="0" borderId="4" xfId="0" applyNumberFormat="1" applyBorder="1" applyAlignment="1">
      <alignment horizontal="center" vertical="center" wrapText="1"/>
    </xf>
    <xf numFmtId="6" fontId="5" fillId="5" borderId="4" xfId="0" applyNumberFormat="1"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vertical="center"/>
    </xf>
    <xf numFmtId="0" fontId="0" fillId="0" borderId="0" xfId="0" applyAlignment="1">
      <alignment vertical="center"/>
    </xf>
    <xf numFmtId="0" fontId="5" fillId="6" borderId="14" xfId="0" applyFont="1" applyFill="1" applyBorder="1" applyAlignment="1">
      <alignment vertical="center"/>
    </xf>
    <xf numFmtId="0" fontId="0" fillId="0" borderId="9" xfId="0" applyBorder="1" applyAlignment="1">
      <alignment vertical="center"/>
    </xf>
    <xf numFmtId="164" fontId="0" fillId="0" borderId="9" xfId="1" applyNumberFormat="1" applyFont="1" applyBorder="1" applyAlignment="1">
      <alignment vertical="center"/>
    </xf>
    <xf numFmtId="0" fontId="8" fillId="0" borderId="0" xfId="0" applyFont="1" applyAlignment="1">
      <alignment vertical="center"/>
    </xf>
    <xf numFmtId="0" fontId="6" fillId="0" borderId="0" xfId="3" applyAlignment="1">
      <alignment vertical="center"/>
    </xf>
    <xf numFmtId="43" fontId="0" fillId="0" borderId="9" xfId="1" applyFont="1" applyBorder="1" applyAlignment="1">
      <alignment vertical="center"/>
    </xf>
    <xf numFmtId="166" fontId="0" fillId="0" borderId="9" xfId="1" applyNumberFormat="1" applyFont="1" applyBorder="1" applyAlignment="1">
      <alignment vertical="center"/>
    </xf>
    <xf numFmtId="166" fontId="0" fillId="0" borderId="9" xfId="1" applyNumberFormat="1" applyFont="1" applyBorder="1" applyAlignment="1">
      <alignment horizontal="right" vertical="center"/>
    </xf>
    <xf numFmtId="44" fontId="0" fillId="0" borderId="0" xfId="2" applyFont="1" applyAlignment="1">
      <alignment vertical="center"/>
    </xf>
    <xf numFmtId="44" fontId="0" fillId="0" borderId="0" xfId="0" applyNumberFormat="1" applyAlignment="1">
      <alignment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vertical="center"/>
    </xf>
    <xf numFmtId="167" fontId="0" fillId="0" borderId="9" xfId="4" applyNumberFormat="1" applyFont="1" applyBorder="1" applyAlignment="1">
      <alignment horizontal="right" vertical="center"/>
    </xf>
    <xf numFmtId="167" fontId="5" fillId="0" borderId="9" xfId="4" applyNumberFormat="1" applyFont="1" applyBorder="1" applyAlignment="1">
      <alignment vertical="center"/>
    </xf>
    <xf numFmtId="165" fontId="0" fillId="0" borderId="0" xfId="2" applyNumberFormat="1" applyFont="1" applyAlignment="1">
      <alignment vertical="center"/>
    </xf>
    <xf numFmtId="165" fontId="0" fillId="0" borderId="0" xfId="0" applyNumberFormat="1" applyAlignment="1">
      <alignment vertical="center"/>
    </xf>
    <xf numFmtId="43" fontId="0" fillId="0" borderId="9" xfId="1" applyFont="1" applyBorder="1" applyAlignment="1">
      <alignment horizontal="right" vertical="center"/>
    </xf>
    <xf numFmtId="164" fontId="0" fillId="0" borderId="9" xfId="1" applyNumberFormat="1" applyFont="1" applyBorder="1" applyAlignment="1">
      <alignment horizontal="right" vertical="center"/>
    </xf>
    <xf numFmtId="0" fontId="0" fillId="0" borderId="0" xfId="0" applyAlignment="1">
      <alignment horizontal="left" vertical="center"/>
    </xf>
    <xf numFmtId="0" fontId="0" fillId="0" borderId="15" xfId="0" applyBorder="1" applyAlignment="1">
      <alignmen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xf>
    <xf numFmtId="0" fontId="7" fillId="4" borderId="0" xfId="0" applyFont="1" applyFill="1" applyAlignment="1">
      <alignment vertical="center"/>
    </xf>
    <xf numFmtId="0" fontId="9" fillId="4" borderId="0" xfId="0" applyFont="1" applyFill="1" applyAlignment="1">
      <alignment vertical="center"/>
    </xf>
    <xf numFmtId="0" fontId="10" fillId="6" borderId="9" xfId="0" applyFont="1" applyFill="1" applyBorder="1" applyAlignment="1">
      <alignment horizontal="center" vertical="center"/>
    </xf>
    <xf numFmtId="0" fontId="5" fillId="5" borderId="9" xfId="0" applyFont="1" applyFill="1" applyBorder="1" applyAlignment="1">
      <alignment horizontal="center" vertical="center"/>
    </xf>
    <xf numFmtId="0" fontId="0" fillId="5" borderId="9" xfId="0" applyFill="1" applyBorder="1" applyAlignment="1">
      <alignment horizontal="center" vertical="center"/>
    </xf>
    <xf numFmtId="0" fontId="0" fillId="8" borderId="0" xfId="0" applyFill="1"/>
    <xf numFmtId="0" fontId="0" fillId="8" borderId="0" xfId="0" applyFill="1" applyAlignment="1">
      <alignment horizontal="center"/>
    </xf>
    <xf numFmtId="0" fontId="3" fillId="6" borderId="19" xfId="0" applyFont="1" applyFill="1" applyBorder="1" applyAlignment="1">
      <alignment horizontal="left" vertical="center"/>
    </xf>
    <xf numFmtId="0" fontId="3" fillId="10" borderId="0" xfId="0" applyFont="1" applyFill="1" applyAlignment="1">
      <alignment horizontal="left" vertical="center"/>
    </xf>
    <xf numFmtId="168" fontId="0" fillId="0" borderId="4" xfId="0" applyNumberFormat="1" applyBorder="1" applyAlignment="1">
      <alignment horizontal="center" vertical="center" wrapText="1"/>
    </xf>
    <xf numFmtId="168" fontId="5" fillId="5" borderId="4" xfId="0" applyNumberFormat="1" applyFont="1" applyFill="1" applyBorder="1" applyAlignment="1">
      <alignment horizontal="center" vertical="center" wrapText="1"/>
    </xf>
    <xf numFmtId="0" fontId="10" fillId="6" borderId="7" xfId="0" applyFont="1" applyFill="1" applyBorder="1" applyAlignment="1">
      <alignment horizontal="center" vertical="center"/>
    </xf>
    <xf numFmtId="0" fontId="10" fillId="6" borderId="16" xfId="0" applyFont="1" applyFill="1" applyBorder="1" applyAlignment="1">
      <alignment horizontal="center" vertical="center"/>
    </xf>
    <xf numFmtId="0" fontId="0" fillId="0" borderId="7" xfId="0" applyBorder="1" applyAlignment="1">
      <alignment horizontal="center" vertical="center"/>
    </xf>
    <xf numFmtId="0" fontId="0" fillId="0" borderId="16" xfId="0" applyBorder="1" applyAlignment="1">
      <alignment vertical="center"/>
    </xf>
    <xf numFmtId="0" fontId="10" fillId="6" borderId="23" xfId="0" applyFont="1" applyFill="1" applyBorder="1" applyAlignment="1">
      <alignment horizontal="center" vertical="center"/>
    </xf>
    <xf numFmtId="0" fontId="10" fillId="6" borderId="6" xfId="0" applyFont="1" applyFill="1" applyBorder="1" applyAlignment="1">
      <alignment horizontal="center" vertical="center"/>
    </xf>
    <xf numFmtId="0" fontId="0" fillId="0" borderId="6" xfId="0" applyBorder="1" applyAlignment="1">
      <alignment horizontal="left" vertical="center"/>
    </xf>
    <xf numFmtId="0" fontId="0" fillId="0" borderId="24" xfId="0" applyBorder="1" applyAlignment="1">
      <alignment horizontal="left" vertical="center"/>
    </xf>
    <xf numFmtId="164" fontId="5" fillId="0" borderId="23" xfId="1" applyNumberFormat="1" applyFont="1" applyBorder="1" applyAlignment="1">
      <alignment vertical="center"/>
    </xf>
    <xf numFmtId="0" fontId="0" fillId="0" borderId="25" xfId="0" applyBorder="1" applyAlignment="1">
      <alignment horizontal="left" vertical="center"/>
    </xf>
    <xf numFmtId="0" fontId="5" fillId="5" borderId="26" xfId="0" applyFont="1" applyFill="1" applyBorder="1" applyAlignment="1">
      <alignment horizontal="left" vertical="center"/>
    </xf>
    <xf numFmtId="0" fontId="0" fillId="0" borderId="29" xfId="0" applyBorder="1" applyAlignment="1">
      <alignment horizontal="left" vertical="center"/>
    </xf>
    <xf numFmtId="164" fontId="0" fillId="0" borderId="10" xfId="1" applyNumberFormat="1" applyFont="1" applyBorder="1" applyAlignment="1">
      <alignment vertical="center"/>
    </xf>
    <xf numFmtId="164" fontId="5" fillId="0" borderId="30" xfId="1" applyNumberFormat="1" applyFont="1" applyBorder="1" applyAlignment="1">
      <alignment vertical="center"/>
    </xf>
    <xf numFmtId="0" fontId="5" fillId="5" borderId="31" xfId="0" applyFont="1" applyFill="1" applyBorder="1" applyAlignment="1">
      <alignment horizontal="left" vertical="center"/>
    </xf>
    <xf numFmtId="166" fontId="5" fillId="5" borderId="16" xfId="1" applyNumberFormat="1" applyFont="1" applyFill="1" applyBorder="1" applyAlignment="1">
      <alignment vertical="center"/>
    </xf>
    <xf numFmtId="43" fontId="0" fillId="0" borderId="10" xfId="1" applyFont="1" applyBorder="1" applyAlignment="1">
      <alignment horizontal="right" vertical="center"/>
    </xf>
    <xf numFmtId="43" fontId="5" fillId="0" borderId="23" xfId="1" applyFont="1" applyBorder="1" applyAlignment="1">
      <alignment horizontal="right" vertical="center"/>
    </xf>
    <xf numFmtId="164" fontId="5" fillId="0" borderId="23" xfId="1" applyNumberFormat="1" applyFont="1" applyBorder="1" applyAlignment="1">
      <alignment horizontal="right" vertical="center"/>
    </xf>
    <xf numFmtId="43" fontId="5" fillId="0" borderId="30" xfId="1" applyFont="1" applyBorder="1" applyAlignment="1">
      <alignment horizontal="right" vertical="center"/>
    </xf>
    <xf numFmtId="0" fontId="0" fillId="5" borderId="16" xfId="0" applyFill="1" applyBorder="1" applyAlignment="1">
      <alignment vertical="center"/>
    </xf>
    <xf numFmtId="0" fontId="10" fillId="6" borderId="34"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36" xfId="0" applyFont="1" applyFill="1" applyBorder="1" applyAlignment="1">
      <alignment horizontal="center" vertical="center"/>
    </xf>
    <xf numFmtId="167" fontId="5" fillId="0" borderId="23" xfId="1" applyNumberFormat="1" applyFont="1" applyBorder="1" applyAlignment="1">
      <alignment vertical="center"/>
    </xf>
    <xf numFmtId="0" fontId="10" fillId="6" borderId="37" xfId="0" applyFont="1" applyFill="1" applyBorder="1" applyAlignment="1">
      <alignment horizontal="center" vertical="center"/>
    </xf>
    <xf numFmtId="0" fontId="10" fillId="6" borderId="39" xfId="0" applyFont="1" applyFill="1" applyBorder="1" applyAlignment="1">
      <alignment horizontal="center" vertical="center"/>
    </xf>
    <xf numFmtId="166" fontId="0" fillId="0" borderId="16" xfId="1" applyNumberFormat="1" applyFont="1" applyBorder="1" applyAlignment="1">
      <alignment vertical="center"/>
    </xf>
    <xf numFmtId="0" fontId="0" fillId="0" borderId="6" xfId="0" applyBorder="1" applyAlignment="1">
      <alignment vertical="center"/>
    </xf>
    <xf numFmtId="0" fontId="0" fillId="0" borderId="24" xfId="0" applyBorder="1" applyAlignment="1">
      <alignment vertical="center"/>
    </xf>
    <xf numFmtId="166" fontId="0" fillId="0" borderId="41" xfId="1" applyNumberFormat="1" applyFont="1" applyBorder="1" applyAlignment="1">
      <alignment vertical="center"/>
    </xf>
    <xf numFmtId="166" fontId="0" fillId="0" borderId="10" xfId="1" applyNumberFormat="1" applyFont="1" applyBorder="1" applyAlignment="1">
      <alignment vertical="center"/>
    </xf>
    <xf numFmtId="167" fontId="5" fillId="0" borderId="30" xfId="1" applyNumberFormat="1" applyFont="1" applyBorder="1" applyAlignment="1">
      <alignment vertical="center"/>
    </xf>
    <xf numFmtId="0" fontId="5" fillId="5" borderId="34" xfId="0" applyFont="1" applyFill="1" applyBorder="1" applyAlignment="1">
      <alignment vertical="center"/>
    </xf>
    <xf numFmtId="166" fontId="5" fillId="5" borderId="39" xfId="1" applyNumberFormat="1" applyFont="1" applyFill="1" applyBorder="1" applyAlignment="1">
      <alignment vertical="center"/>
    </xf>
    <xf numFmtId="166" fontId="5" fillId="5" borderId="35" xfId="1" applyNumberFormat="1" applyFont="1" applyFill="1" applyBorder="1" applyAlignment="1">
      <alignment vertical="center"/>
    </xf>
    <xf numFmtId="166" fontId="5" fillId="5" borderId="36" xfId="1" applyNumberFormat="1" applyFont="1" applyFill="1" applyBorder="1" applyAlignment="1">
      <alignment vertical="center"/>
    </xf>
    <xf numFmtId="0" fontId="4" fillId="10" borderId="0" xfId="0" applyFont="1" applyFill="1" applyAlignment="1">
      <alignment horizontal="left" vertical="center"/>
    </xf>
    <xf numFmtId="0" fontId="0" fillId="8" borderId="0" xfId="0" applyFill="1" applyAlignment="1">
      <alignment vertical="center"/>
    </xf>
    <xf numFmtId="0" fontId="5" fillId="6" borderId="19" xfId="0" applyFont="1" applyFill="1" applyBorder="1"/>
    <xf numFmtId="0" fontId="10" fillId="6" borderId="11" xfId="0" applyFont="1" applyFill="1" applyBorder="1" applyAlignment="1">
      <alignment horizontal="center" vertical="center"/>
    </xf>
    <xf numFmtId="0" fontId="10" fillId="6" borderId="42" xfId="0" applyFont="1" applyFill="1" applyBorder="1" applyAlignment="1">
      <alignment horizontal="center" vertical="center"/>
    </xf>
    <xf numFmtId="166" fontId="0" fillId="0" borderId="10" xfId="1" applyNumberFormat="1" applyFont="1" applyBorder="1" applyAlignment="1">
      <alignment horizontal="right" vertical="center"/>
    </xf>
    <xf numFmtId="0" fontId="5" fillId="5" borderId="35" xfId="0" applyFont="1" applyFill="1" applyBorder="1" applyAlignment="1">
      <alignment vertical="center"/>
    </xf>
    <xf numFmtId="166" fontId="5" fillId="5" borderId="36" xfId="1" applyNumberFormat="1" applyFont="1" applyFill="1" applyBorder="1" applyAlignment="1">
      <alignment horizontal="left" vertical="center"/>
    </xf>
    <xf numFmtId="164" fontId="0" fillId="0" borderId="23" xfId="1" applyNumberFormat="1" applyFont="1" applyBorder="1" applyAlignment="1">
      <alignment vertical="center"/>
    </xf>
    <xf numFmtId="43" fontId="0" fillId="0" borderId="10" xfId="1" applyFont="1" applyBorder="1" applyAlignment="1">
      <alignment vertical="center"/>
    </xf>
    <xf numFmtId="166" fontId="5" fillId="0" borderId="23" xfId="1" applyNumberFormat="1" applyFont="1" applyBorder="1" applyAlignment="1">
      <alignment vertical="center"/>
    </xf>
    <xf numFmtId="0" fontId="5" fillId="6" borderId="34" xfId="0" applyFont="1" applyFill="1" applyBorder="1"/>
    <xf numFmtId="167" fontId="0" fillId="0" borderId="10" xfId="4" applyNumberFormat="1" applyFont="1" applyBorder="1" applyAlignment="1">
      <alignment horizontal="right" vertical="center"/>
    </xf>
    <xf numFmtId="167" fontId="5" fillId="0" borderId="10" xfId="4" applyNumberFormat="1" applyFont="1" applyBorder="1" applyAlignment="1">
      <alignment vertical="center"/>
    </xf>
    <xf numFmtId="166" fontId="5" fillId="0" borderId="30" xfId="1" applyNumberFormat="1" applyFont="1" applyBorder="1" applyAlignment="1">
      <alignment vertical="center"/>
    </xf>
    <xf numFmtId="0" fontId="5" fillId="6" borderId="5" xfId="0" applyFont="1" applyFill="1" applyBorder="1"/>
    <xf numFmtId="0" fontId="5" fillId="5" borderId="26" xfId="0" applyFont="1" applyFill="1" applyBorder="1" applyAlignment="1">
      <alignment horizontal="left" vertical="center" wrapText="1"/>
    </xf>
    <xf numFmtId="0" fontId="5" fillId="6" borderId="5" xfId="0" applyFont="1" applyFill="1" applyBorder="1" applyAlignment="1">
      <alignment horizontal="center" vertical="center"/>
    </xf>
    <xf numFmtId="0" fontId="5" fillId="5" borderId="37" xfId="0" applyFont="1" applyFill="1" applyBorder="1" applyAlignment="1">
      <alignment horizontal="center" vertical="center"/>
    </xf>
    <xf numFmtId="0" fontId="0" fillId="5" borderId="38" xfId="0" applyFill="1" applyBorder="1" applyAlignment="1">
      <alignment horizontal="center" vertical="center"/>
    </xf>
    <xf numFmtId="0" fontId="5" fillId="5" borderId="38" xfId="0" applyFont="1" applyFill="1" applyBorder="1" applyAlignment="1">
      <alignment horizontal="center" vertical="center"/>
    </xf>
    <xf numFmtId="0" fontId="5" fillId="6" borderId="14" xfId="0" applyFont="1" applyFill="1" applyBorder="1"/>
    <xf numFmtId="0" fontId="10" fillId="6" borderId="46" xfId="0" applyFont="1" applyFill="1" applyBorder="1" applyAlignment="1">
      <alignment horizontal="center" vertical="center"/>
    </xf>
    <xf numFmtId="0" fontId="0" fillId="5" borderId="48" xfId="0" applyFill="1" applyBorder="1" applyAlignment="1">
      <alignment horizontal="center" vertical="center"/>
    </xf>
    <xf numFmtId="43" fontId="5" fillId="5" borderId="35" xfId="1" applyFont="1" applyFill="1" applyBorder="1" applyAlignment="1">
      <alignment vertical="center"/>
    </xf>
    <xf numFmtId="0" fontId="10" fillId="6" borderId="14"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34" xfId="0" applyFont="1" applyFill="1" applyBorder="1" applyAlignment="1">
      <alignment horizontal="left" vertical="center"/>
    </xf>
    <xf numFmtId="43" fontId="5" fillId="5" borderId="36" xfId="1" applyFont="1" applyFill="1" applyBorder="1" applyAlignment="1">
      <alignment vertical="center"/>
    </xf>
    <xf numFmtId="0" fontId="0" fillId="6" borderId="20" xfId="0" applyFill="1" applyBorder="1" applyAlignment="1">
      <alignment vertical="center"/>
    </xf>
    <xf numFmtId="0" fontId="10" fillId="6" borderId="50" xfId="0" applyFont="1" applyFill="1" applyBorder="1" applyAlignment="1">
      <alignment horizontal="center" vertical="center"/>
    </xf>
    <xf numFmtId="0" fontId="0" fillId="5" borderId="37" xfId="0" applyFill="1" applyBorder="1" applyAlignment="1">
      <alignment horizontal="center" vertical="center"/>
    </xf>
    <xf numFmtId="0" fontId="0" fillId="6" borderId="1" xfId="0" applyFill="1" applyBorder="1" applyAlignment="1">
      <alignment vertical="center"/>
    </xf>
    <xf numFmtId="169" fontId="5" fillId="5" borderId="32" xfId="2" applyNumberFormat="1" applyFont="1" applyFill="1" applyBorder="1" applyAlignment="1">
      <alignment horizontal="right" vertical="center"/>
    </xf>
    <xf numFmtId="169" fontId="5" fillId="5" borderId="33" xfId="2" applyNumberFormat="1" applyFont="1" applyFill="1" applyBorder="1" applyAlignment="1">
      <alignment horizontal="right" vertical="center"/>
    </xf>
    <xf numFmtId="169" fontId="5" fillId="5" borderId="40" xfId="2" applyNumberFormat="1" applyFont="1" applyFill="1" applyBorder="1" applyAlignment="1">
      <alignment vertical="center"/>
    </xf>
    <xf numFmtId="169" fontId="5" fillId="5" borderId="27" xfId="2" applyNumberFormat="1" applyFont="1" applyFill="1" applyBorder="1" applyAlignment="1">
      <alignment vertical="center"/>
    </xf>
    <xf numFmtId="169" fontId="5" fillId="5" borderId="28" xfId="2" applyNumberFormat="1" applyFont="1" applyFill="1" applyBorder="1" applyAlignment="1">
      <alignment vertical="center"/>
    </xf>
    <xf numFmtId="169" fontId="5" fillId="5" borderId="27" xfId="0" applyNumberFormat="1" applyFont="1" applyFill="1" applyBorder="1" applyAlignment="1">
      <alignment horizontal="left" vertical="center"/>
    </xf>
    <xf numFmtId="169" fontId="5" fillId="5" borderId="28" xfId="2" applyNumberFormat="1" applyFont="1" applyFill="1" applyBorder="1" applyAlignment="1">
      <alignment horizontal="right" vertical="center"/>
    </xf>
    <xf numFmtId="169" fontId="5" fillId="5" borderId="32" xfId="1" applyNumberFormat="1" applyFont="1" applyFill="1" applyBorder="1" applyAlignment="1">
      <alignment horizontal="right" vertical="center"/>
    </xf>
    <xf numFmtId="169" fontId="5" fillId="5" borderId="33" xfId="1" applyNumberFormat="1" applyFont="1" applyFill="1" applyBorder="1" applyAlignment="1">
      <alignment horizontal="right" vertical="center"/>
    </xf>
    <xf numFmtId="169" fontId="5" fillId="5" borderId="27" xfId="2" applyNumberFormat="1" applyFont="1" applyFill="1" applyBorder="1" applyAlignment="1">
      <alignment horizontal="right" vertical="center"/>
    </xf>
    <xf numFmtId="0" fontId="0" fillId="8" borderId="20" xfId="0" applyFill="1" applyBorder="1"/>
    <xf numFmtId="0" fontId="0" fillId="8" borderId="21" xfId="0" applyFill="1" applyBorder="1"/>
    <xf numFmtId="0" fontId="0" fillId="8" borderId="22" xfId="0" applyFill="1" applyBorder="1"/>
    <xf numFmtId="0" fontId="0" fillId="8" borderId="19" xfId="0" applyFill="1" applyBorder="1"/>
    <xf numFmtId="0" fontId="0" fillId="8" borderId="51" xfId="0" applyFill="1" applyBorder="1"/>
    <xf numFmtId="0" fontId="11" fillId="11" borderId="0" xfId="0" applyFont="1" applyFill="1"/>
    <xf numFmtId="0" fontId="15" fillId="13" borderId="23" xfId="0" applyFont="1" applyFill="1" applyBorder="1"/>
    <xf numFmtId="0" fontId="17" fillId="11" borderId="23" xfId="0" applyFont="1" applyFill="1" applyBorder="1" applyAlignment="1">
      <alignment wrapText="1"/>
    </xf>
    <xf numFmtId="0" fontId="17" fillId="11" borderId="28" xfId="0" applyFont="1" applyFill="1" applyBorder="1" applyAlignment="1">
      <alignment wrapText="1"/>
    </xf>
    <xf numFmtId="0" fontId="0" fillId="8" borderId="44" xfId="0" applyFill="1" applyBorder="1"/>
    <xf numFmtId="0" fontId="0" fillId="8" borderId="13" xfId="0" applyFill="1" applyBorder="1"/>
    <xf numFmtId="0" fontId="0" fillId="8" borderId="4" xfId="0" applyFill="1" applyBorder="1"/>
    <xf numFmtId="0" fontId="3" fillId="3" borderId="26" xfId="0" applyFont="1" applyFill="1" applyBorder="1" applyAlignment="1">
      <alignment horizontal="left" vertical="center"/>
    </xf>
    <xf numFmtId="6" fontId="5" fillId="0" borderId="4" xfId="0" applyNumberFormat="1" applyFont="1" applyBorder="1" applyAlignment="1">
      <alignment horizontal="center" vertical="center" wrapText="1"/>
    </xf>
    <xf numFmtId="164" fontId="0" fillId="0" borderId="9" xfId="1" applyNumberFormat="1" applyFont="1" applyFill="1" applyBorder="1" applyAlignment="1">
      <alignment vertical="center"/>
    </xf>
    <xf numFmtId="164" fontId="5" fillId="0" borderId="23" xfId="1" applyNumberFormat="1" applyFont="1" applyFill="1" applyBorder="1" applyAlignment="1">
      <alignment vertical="center"/>
    </xf>
    <xf numFmtId="0" fontId="8" fillId="0" borderId="0" xfId="0" applyFont="1" applyAlignment="1">
      <alignment vertical="top" wrapText="1"/>
    </xf>
    <xf numFmtId="168" fontId="0" fillId="14" borderId="4" xfId="0" applyNumberFormat="1" applyFill="1" applyBorder="1" applyAlignment="1">
      <alignment horizontal="center" vertical="center" wrapText="1"/>
    </xf>
    <xf numFmtId="6" fontId="0" fillId="14" borderId="4" xfId="0" applyNumberFormat="1" applyFill="1" applyBorder="1" applyAlignment="1">
      <alignment horizontal="center" vertical="center" wrapText="1"/>
    </xf>
    <xf numFmtId="6" fontId="5" fillId="14" borderId="4" xfId="0" applyNumberFormat="1" applyFont="1" applyFill="1" applyBorder="1" applyAlignment="1">
      <alignment horizontal="center" vertical="center" wrapText="1"/>
    </xf>
    <xf numFmtId="164" fontId="0" fillId="14" borderId="9" xfId="1" applyNumberFormat="1" applyFont="1" applyFill="1" applyBorder="1" applyAlignment="1">
      <alignment vertical="center"/>
    </xf>
    <xf numFmtId="164" fontId="5" fillId="14" borderId="23" xfId="1" applyNumberFormat="1" applyFont="1" applyFill="1" applyBorder="1" applyAlignment="1">
      <alignment vertical="center"/>
    </xf>
    <xf numFmtId="0" fontId="0" fillId="14" borderId="16" xfId="0" applyFill="1" applyBorder="1" applyAlignment="1">
      <alignment vertical="center"/>
    </xf>
    <xf numFmtId="0" fontId="0" fillId="14" borderId="9" xfId="0" applyFill="1" applyBorder="1" applyAlignment="1">
      <alignment horizontal="center" vertical="center"/>
    </xf>
    <xf numFmtId="169" fontId="5" fillId="14" borderId="32" xfId="2" applyNumberFormat="1" applyFont="1" applyFill="1" applyBorder="1" applyAlignment="1">
      <alignment vertical="center"/>
    </xf>
    <xf numFmtId="169" fontId="5" fillId="14" borderId="33" xfId="2" applyNumberFormat="1" applyFont="1" applyFill="1" applyBorder="1" applyAlignment="1">
      <alignment vertical="center"/>
    </xf>
    <xf numFmtId="166" fontId="5" fillId="14" borderId="16" xfId="1" applyNumberFormat="1" applyFont="1" applyFill="1" applyBorder="1" applyAlignment="1">
      <alignment vertical="center"/>
    </xf>
    <xf numFmtId="0" fontId="5" fillId="14" borderId="9" xfId="0" applyFont="1" applyFill="1" applyBorder="1" applyAlignment="1">
      <alignment horizontal="center" vertical="center"/>
    </xf>
    <xf numFmtId="169" fontId="5" fillId="14" borderId="32" xfId="2" applyNumberFormat="1" applyFont="1" applyFill="1" applyBorder="1" applyAlignment="1">
      <alignment horizontal="right" vertical="center"/>
    </xf>
    <xf numFmtId="169" fontId="5" fillId="14" borderId="33" xfId="2" applyNumberFormat="1" applyFont="1" applyFill="1" applyBorder="1" applyAlignment="1">
      <alignment horizontal="right" vertical="center"/>
    </xf>
    <xf numFmtId="0" fontId="11" fillId="11" borderId="0" xfId="0" applyFont="1" applyFill="1" applyAlignment="1">
      <alignment horizontal="center"/>
    </xf>
    <xf numFmtId="0" fontId="12" fillId="12" borderId="20" xfId="0" applyFont="1" applyFill="1" applyBorder="1"/>
    <xf numFmtId="0" fontId="12" fillId="12" borderId="21" xfId="0" applyFont="1" applyFill="1" applyBorder="1"/>
    <xf numFmtId="0" fontId="12" fillId="12" borderId="22" xfId="0" applyFont="1" applyFill="1" applyBorder="1"/>
    <xf numFmtId="0" fontId="13" fillId="8" borderId="38" xfId="0" applyFont="1" applyFill="1" applyBorder="1" applyAlignment="1">
      <alignment horizontal="center" vertical="center" wrapText="1"/>
    </xf>
    <xf numFmtId="0" fontId="13" fillId="8" borderId="52" xfId="0" applyFont="1" applyFill="1" applyBorder="1" applyAlignment="1">
      <alignment horizontal="center" vertical="center" wrapText="1"/>
    </xf>
    <xf numFmtId="0" fontId="13" fillId="8" borderId="53" xfId="0" applyFont="1" applyFill="1" applyBorder="1" applyAlignment="1">
      <alignment horizontal="center" vertical="center" wrapText="1"/>
    </xf>
    <xf numFmtId="0" fontId="14" fillId="13" borderId="5" xfId="0" applyFont="1" applyFill="1" applyBorder="1" applyAlignment="1">
      <alignment horizontal="left" vertical="center"/>
    </xf>
    <xf numFmtId="0" fontId="14" fillId="13" borderId="39" xfId="0" applyFont="1" applyFill="1" applyBorder="1" applyAlignment="1">
      <alignment horizontal="left" vertical="center"/>
    </xf>
    <xf numFmtId="0" fontId="16" fillId="7" borderId="38" xfId="0" applyFont="1" applyFill="1" applyBorder="1"/>
    <xf numFmtId="0" fontId="16" fillId="7" borderId="40" xfId="0" applyFont="1" applyFill="1" applyBorder="1"/>
    <xf numFmtId="0" fontId="16" fillId="0" borderId="37" xfId="0" applyFont="1" applyBorder="1" applyAlignment="1">
      <alignment vertical="center" wrapText="1"/>
    </xf>
    <xf numFmtId="0" fontId="16" fillId="0" borderId="16" xfId="0" applyFont="1" applyBorder="1" applyAlignment="1">
      <alignment vertical="center" wrapText="1"/>
    </xf>
    <xf numFmtId="0" fontId="12" fillId="12" borderId="34" xfId="0" applyFont="1" applyFill="1" applyBorder="1"/>
    <xf numFmtId="0" fontId="12" fillId="12" borderId="35" xfId="0" applyFont="1" applyFill="1" applyBorder="1"/>
    <xf numFmtId="0" fontId="12" fillId="12" borderId="36" xfId="0" applyFont="1" applyFill="1" applyBorder="1"/>
    <xf numFmtId="0" fontId="14" fillId="13" borderId="6" xfId="0" applyFont="1" applyFill="1" applyBorder="1" applyAlignment="1">
      <alignment horizontal="left" vertical="center"/>
    </xf>
    <xf numFmtId="0" fontId="14" fillId="13" borderId="9" xfId="0" applyFont="1" applyFill="1" applyBorder="1" applyAlignment="1">
      <alignment horizontal="left" vertical="center"/>
    </xf>
    <xf numFmtId="0" fontId="16" fillId="0" borderId="6" xfId="0" applyFont="1" applyBorder="1" applyAlignment="1">
      <alignment vertical="center" wrapText="1"/>
    </xf>
    <xf numFmtId="0" fontId="16" fillId="0" borderId="9" xfId="0" applyFont="1" applyBorder="1" applyAlignment="1">
      <alignment vertical="center" wrapText="1"/>
    </xf>
    <xf numFmtId="0" fontId="16" fillId="0" borderId="6" xfId="0" applyFont="1" applyBorder="1" applyAlignment="1">
      <alignment vertical="center"/>
    </xf>
    <xf numFmtId="0" fontId="16" fillId="0" borderId="9"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16" fillId="0" borderId="37" xfId="0" applyFont="1" applyBorder="1" applyAlignment="1">
      <alignment vertical="center"/>
    </xf>
    <xf numFmtId="0" fontId="16" fillId="0" borderId="16" xfId="0" applyFont="1" applyBorder="1" applyAlignment="1">
      <alignment vertical="center"/>
    </xf>
    <xf numFmtId="0" fontId="7" fillId="4" borderId="13" xfId="0" applyFont="1" applyFill="1" applyBorder="1" applyAlignment="1">
      <alignment horizontal="left" vertical="center"/>
    </xf>
    <xf numFmtId="0" fontId="20" fillId="7" borderId="0" xfId="0" applyFont="1" applyFill="1" applyAlignment="1">
      <alignment horizontal="center" vertical="top" wrapText="1"/>
    </xf>
    <xf numFmtId="0" fontId="7" fillId="4" borderId="0" xfId="0" applyFont="1" applyFill="1" applyAlignment="1">
      <alignment horizontal="left" vertical="center"/>
    </xf>
    <xf numFmtId="0" fontId="20" fillId="7" borderId="0" xfId="0" applyFont="1" applyFill="1" applyAlignment="1">
      <alignment horizontal="center" vertical="center" wrapText="1"/>
    </xf>
    <xf numFmtId="0" fontId="7" fillId="9" borderId="17" xfId="0" applyFont="1" applyFill="1" applyBorder="1" applyAlignment="1">
      <alignment horizontal="center"/>
    </xf>
    <xf numFmtId="0" fontId="7" fillId="9" borderId="18" xfId="0" applyFont="1" applyFill="1" applyBorder="1" applyAlignment="1">
      <alignment horizontal="center"/>
    </xf>
    <xf numFmtId="0" fontId="7" fillId="9" borderId="2" xfId="0" applyFont="1" applyFill="1" applyBorder="1" applyAlignment="1">
      <alignment horizont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10" fillId="6" borderId="9" xfId="0" applyFont="1" applyFill="1" applyBorder="1" applyAlignment="1">
      <alignment horizontal="center" vertical="center"/>
    </xf>
    <xf numFmtId="0" fontId="4" fillId="3" borderId="9" xfId="0" applyFont="1" applyFill="1" applyBorder="1" applyAlignment="1">
      <alignment horizontal="left" vertical="top"/>
    </xf>
    <xf numFmtId="0" fontId="4" fillId="3" borderId="23" xfId="0" applyFont="1" applyFill="1" applyBorder="1" applyAlignment="1">
      <alignment horizontal="left" vertical="top"/>
    </xf>
    <xf numFmtId="0" fontId="4" fillId="3" borderId="27" xfId="0" applyFont="1" applyFill="1" applyBorder="1" applyAlignment="1">
      <alignment horizontal="left" vertical="top"/>
    </xf>
    <xf numFmtId="0" fontId="4" fillId="3" borderId="28" xfId="0" applyFont="1" applyFill="1" applyBorder="1" applyAlignment="1">
      <alignment horizontal="left" vertical="top"/>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43" xfId="0" applyFont="1" applyFill="1" applyBorder="1" applyAlignment="1">
      <alignment horizontal="left" vertical="top"/>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10" fillId="6" borderId="1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4" fillId="3" borderId="9"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0" fontId="10" fillId="6" borderId="7"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43" xfId="0" applyFont="1" applyFill="1" applyBorder="1" applyAlignment="1">
      <alignment horizontal="center" vertical="center"/>
    </xf>
    <xf numFmtId="0" fontId="7" fillId="9" borderId="20" xfId="0" applyFont="1" applyFill="1" applyBorder="1" applyAlignment="1">
      <alignment horizontal="center"/>
    </xf>
    <xf numFmtId="0" fontId="7" fillId="9" borderId="21" xfId="0" applyFont="1" applyFill="1" applyBorder="1" applyAlignment="1">
      <alignment horizontal="center"/>
    </xf>
    <xf numFmtId="0" fontId="7" fillId="9" borderId="22" xfId="0" applyFont="1" applyFill="1" applyBorder="1" applyAlignment="1">
      <alignment horizontal="center"/>
    </xf>
    <xf numFmtId="0" fontId="0" fillId="0" borderId="7" xfId="0" applyBorder="1" applyAlignment="1">
      <alignment horizontal="left" vertical="center"/>
    </xf>
    <xf numFmtId="0" fontId="0" fillId="0" borderId="45" xfId="0" applyBorder="1" applyAlignment="1">
      <alignment horizontal="left" vertical="center"/>
    </xf>
    <xf numFmtId="0" fontId="0" fillId="0" borderId="19" xfId="0" applyBorder="1" applyAlignment="1">
      <alignment horizontal="left" vertical="center"/>
    </xf>
    <xf numFmtId="0" fontId="0" fillId="0" borderId="47" xfId="0" applyBorder="1" applyAlignment="1">
      <alignment horizontal="left" vertical="center"/>
    </xf>
    <xf numFmtId="0" fontId="0" fillId="0" borderId="49" xfId="0" applyBorder="1" applyAlignment="1">
      <alignment horizontal="left" vertical="center"/>
    </xf>
  </cellXfs>
  <cellStyles count="5">
    <cellStyle name="Comma" xfId="1" builtinId="3"/>
    <cellStyle name="Comma 2" xfId="4" xr:uid="{DC65AB01-2861-4FCC-9DCD-640FDAA6CEF4}"/>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142876</xdr:colOff>
      <xdr:row>25</xdr:row>
      <xdr:rowOff>83344</xdr:rowOff>
    </xdr:from>
    <xdr:to>
      <xdr:col>5</xdr:col>
      <xdr:colOff>3568701</xdr:colOff>
      <xdr:row>25</xdr:row>
      <xdr:rowOff>398860</xdr:rowOff>
    </xdr:to>
    <xdr:pic>
      <xdr:nvPicPr>
        <xdr:cNvPr id="13" name="Picture 12">
          <a:extLst>
            <a:ext uri="{FF2B5EF4-FFF2-40B4-BE49-F238E27FC236}">
              <a16:creationId xmlns:a16="http://schemas.microsoft.com/office/drawing/2014/main" id="{9B948459-7EA2-4961-8C81-C15F40D9BCAE}"/>
            </a:ext>
          </a:extLst>
        </xdr:cNvPr>
        <xdr:cNvPicPr>
          <a:picLocks noChangeAspect="1"/>
        </xdr:cNvPicPr>
      </xdr:nvPicPr>
      <xdr:blipFill rotWithShape="1">
        <a:blip xmlns:r="http://schemas.openxmlformats.org/officeDocument/2006/relationships" r:embed="rId1"/>
        <a:srcRect t="7071" b="7756"/>
        <a:stretch>
          <a:fillRect/>
        </a:stretch>
      </xdr:blipFill>
      <xdr:spPr>
        <a:xfrm>
          <a:off x="2301876" y="8135144"/>
          <a:ext cx="3429000" cy="312341"/>
        </a:xfrm>
        <a:prstGeom prst="rect">
          <a:avLst/>
        </a:prstGeom>
      </xdr:spPr>
    </xdr:pic>
    <xdr:clientData/>
  </xdr:twoCellAnchor>
  <xdr:twoCellAnchor editAs="oneCell">
    <xdr:from>
      <xdr:col>5</xdr:col>
      <xdr:colOff>95250</xdr:colOff>
      <xdr:row>26</xdr:row>
      <xdr:rowOff>95249</xdr:rowOff>
    </xdr:from>
    <xdr:to>
      <xdr:col>5</xdr:col>
      <xdr:colOff>1741681</xdr:colOff>
      <xdr:row>26</xdr:row>
      <xdr:rowOff>202183</xdr:rowOff>
    </xdr:to>
    <xdr:pic>
      <xdr:nvPicPr>
        <xdr:cNvPr id="14" name="Picture 13">
          <a:extLst>
            <a:ext uri="{FF2B5EF4-FFF2-40B4-BE49-F238E27FC236}">
              <a16:creationId xmlns:a16="http://schemas.microsoft.com/office/drawing/2014/main" id="{1A214A23-018A-475F-9771-C6ED6401F15F}"/>
            </a:ext>
          </a:extLst>
        </xdr:cNvPr>
        <xdr:cNvPicPr>
          <a:picLocks noChangeAspect="1"/>
        </xdr:cNvPicPr>
      </xdr:nvPicPr>
      <xdr:blipFill rotWithShape="1">
        <a:blip xmlns:r="http://schemas.openxmlformats.org/officeDocument/2006/relationships" r:embed="rId2"/>
        <a:srcRect t="21363" b="28557"/>
        <a:stretch>
          <a:fillRect/>
        </a:stretch>
      </xdr:blipFill>
      <xdr:spPr>
        <a:xfrm>
          <a:off x="2257425" y="9105899"/>
          <a:ext cx="1646431" cy="106934"/>
        </a:xfrm>
        <a:prstGeom prst="rect">
          <a:avLst/>
        </a:prstGeom>
      </xdr:spPr>
    </xdr:pic>
    <xdr:clientData/>
  </xdr:twoCellAnchor>
  <xdr:twoCellAnchor editAs="oneCell">
    <xdr:from>
      <xdr:col>5</xdr:col>
      <xdr:colOff>1914526</xdr:colOff>
      <xdr:row>26</xdr:row>
      <xdr:rowOff>87961</xdr:rowOff>
    </xdr:from>
    <xdr:to>
      <xdr:col>5</xdr:col>
      <xdr:colOff>3429001</xdr:colOff>
      <xdr:row>26</xdr:row>
      <xdr:rowOff>209801</xdr:rowOff>
    </xdr:to>
    <xdr:pic>
      <xdr:nvPicPr>
        <xdr:cNvPr id="15" name="Picture 14">
          <a:extLst>
            <a:ext uri="{FF2B5EF4-FFF2-40B4-BE49-F238E27FC236}">
              <a16:creationId xmlns:a16="http://schemas.microsoft.com/office/drawing/2014/main" id="{F8417587-BD0C-4444-ACAD-8BFAF2687613}"/>
            </a:ext>
          </a:extLst>
        </xdr:cNvPr>
        <xdr:cNvPicPr>
          <a:picLocks noChangeAspect="1"/>
        </xdr:cNvPicPr>
      </xdr:nvPicPr>
      <xdr:blipFill rotWithShape="1">
        <a:blip xmlns:r="http://schemas.openxmlformats.org/officeDocument/2006/relationships" r:embed="rId3"/>
        <a:srcRect t="11313" b="20178"/>
        <a:stretch>
          <a:fillRect/>
        </a:stretch>
      </xdr:blipFill>
      <xdr:spPr>
        <a:xfrm>
          <a:off x="4073526" y="9095436"/>
          <a:ext cx="1517650" cy="125015"/>
        </a:xfrm>
        <a:prstGeom prst="rect">
          <a:avLst/>
        </a:prstGeom>
      </xdr:spPr>
    </xdr:pic>
    <xdr:clientData/>
  </xdr:twoCellAnchor>
  <xdr:twoCellAnchor editAs="oneCell">
    <xdr:from>
      <xdr:col>5</xdr:col>
      <xdr:colOff>36635</xdr:colOff>
      <xdr:row>17</xdr:row>
      <xdr:rowOff>128710</xdr:rowOff>
    </xdr:from>
    <xdr:to>
      <xdr:col>5</xdr:col>
      <xdr:colOff>1332102</xdr:colOff>
      <xdr:row>17</xdr:row>
      <xdr:rowOff>258892</xdr:rowOff>
    </xdr:to>
    <xdr:pic>
      <xdr:nvPicPr>
        <xdr:cNvPr id="16" name="Picture 15">
          <a:extLst>
            <a:ext uri="{FF2B5EF4-FFF2-40B4-BE49-F238E27FC236}">
              <a16:creationId xmlns:a16="http://schemas.microsoft.com/office/drawing/2014/main" id="{F9657F15-43D1-0BDF-BD5E-16ACA3DAD270}"/>
            </a:ext>
          </a:extLst>
        </xdr:cNvPr>
        <xdr:cNvPicPr>
          <a:picLocks noChangeAspect="1"/>
        </xdr:cNvPicPr>
      </xdr:nvPicPr>
      <xdr:blipFill>
        <a:blip xmlns:r="http://schemas.openxmlformats.org/officeDocument/2006/relationships" r:embed="rId4"/>
        <a:stretch>
          <a:fillRect/>
        </a:stretch>
      </xdr:blipFill>
      <xdr:spPr>
        <a:xfrm>
          <a:off x="2190750" y="4795960"/>
          <a:ext cx="1295467" cy="133357"/>
        </a:xfrm>
        <a:prstGeom prst="rect">
          <a:avLst/>
        </a:prstGeom>
      </xdr:spPr>
    </xdr:pic>
    <xdr:clientData/>
  </xdr:twoCellAnchor>
  <xdr:twoCellAnchor editAs="oneCell">
    <xdr:from>
      <xdr:col>5</xdr:col>
      <xdr:colOff>1378438</xdr:colOff>
      <xdr:row>17</xdr:row>
      <xdr:rowOff>128710</xdr:rowOff>
    </xdr:from>
    <xdr:to>
      <xdr:col>5</xdr:col>
      <xdr:colOff>2616751</xdr:colOff>
      <xdr:row>17</xdr:row>
      <xdr:rowOff>258892</xdr:rowOff>
    </xdr:to>
    <xdr:pic>
      <xdr:nvPicPr>
        <xdr:cNvPr id="17" name="Picture 16">
          <a:extLst>
            <a:ext uri="{FF2B5EF4-FFF2-40B4-BE49-F238E27FC236}">
              <a16:creationId xmlns:a16="http://schemas.microsoft.com/office/drawing/2014/main" id="{22238F6C-2044-4B34-D06A-36FE16211785}"/>
            </a:ext>
          </a:extLst>
        </xdr:cNvPr>
        <xdr:cNvPicPr>
          <a:picLocks noChangeAspect="1"/>
        </xdr:cNvPicPr>
      </xdr:nvPicPr>
      <xdr:blipFill>
        <a:blip xmlns:r="http://schemas.openxmlformats.org/officeDocument/2006/relationships" r:embed="rId5"/>
        <a:stretch>
          <a:fillRect/>
        </a:stretch>
      </xdr:blipFill>
      <xdr:spPr>
        <a:xfrm>
          <a:off x="3532553" y="4795960"/>
          <a:ext cx="1241488" cy="133357"/>
        </a:xfrm>
        <a:prstGeom prst="rect">
          <a:avLst/>
        </a:prstGeom>
      </xdr:spPr>
    </xdr:pic>
    <xdr:clientData/>
  </xdr:twoCellAnchor>
  <xdr:twoCellAnchor editAs="oneCell">
    <xdr:from>
      <xdr:col>5</xdr:col>
      <xdr:colOff>2688980</xdr:colOff>
      <xdr:row>17</xdr:row>
      <xdr:rowOff>128710</xdr:rowOff>
    </xdr:from>
    <xdr:to>
      <xdr:col>6</xdr:col>
      <xdr:colOff>2987</xdr:colOff>
      <xdr:row>17</xdr:row>
      <xdr:rowOff>258891</xdr:rowOff>
    </xdr:to>
    <xdr:pic>
      <xdr:nvPicPr>
        <xdr:cNvPr id="18" name="Picture 17">
          <a:extLst>
            <a:ext uri="{FF2B5EF4-FFF2-40B4-BE49-F238E27FC236}">
              <a16:creationId xmlns:a16="http://schemas.microsoft.com/office/drawing/2014/main" id="{2DFE2ABE-CED9-C958-D46C-7742D5B18B2B}"/>
            </a:ext>
          </a:extLst>
        </xdr:cNvPr>
        <xdr:cNvPicPr>
          <a:picLocks noChangeAspect="1"/>
        </xdr:cNvPicPr>
      </xdr:nvPicPr>
      <xdr:blipFill>
        <a:blip xmlns:r="http://schemas.openxmlformats.org/officeDocument/2006/relationships" r:embed="rId6"/>
        <a:stretch>
          <a:fillRect/>
        </a:stretch>
      </xdr:blipFill>
      <xdr:spPr>
        <a:xfrm>
          <a:off x="4843095" y="4795960"/>
          <a:ext cx="1104957" cy="133356"/>
        </a:xfrm>
        <a:prstGeom prst="rect">
          <a:avLst/>
        </a:prstGeom>
      </xdr:spPr>
    </xdr:pic>
    <xdr:clientData/>
  </xdr:twoCellAnchor>
  <xdr:twoCellAnchor editAs="oneCell">
    <xdr:from>
      <xdr:col>5</xdr:col>
      <xdr:colOff>3004039</xdr:colOff>
      <xdr:row>16</xdr:row>
      <xdr:rowOff>68384</xdr:rowOff>
    </xdr:from>
    <xdr:to>
      <xdr:col>6</xdr:col>
      <xdr:colOff>4639</xdr:colOff>
      <xdr:row>16</xdr:row>
      <xdr:rowOff>205154</xdr:rowOff>
    </xdr:to>
    <xdr:pic>
      <xdr:nvPicPr>
        <xdr:cNvPr id="9" name="Picture 8">
          <a:extLst>
            <a:ext uri="{FF2B5EF4-FFF2-40B4-BE49-F238E27FC236}">
              <a16:creationId xmlns:a16="http://schemas.microsoft.com/office/drawing/2014/main" id="{AF063FC5-27E9-AFB1-2B5B-6FC90E52D015}"/>
            </a:ext>
          </a:extLst>
        </xdr:cNvPr>
        <xdr:cNvPicPr>
          <a:picLocks noChangeAspect="1"/>
        </xdr:cNvPicPr>
      </xdr:nvPicPr>
      <xdr:blipFill>
        <a:blip xmlns:r="http://schemas.openxmlformats.org/officeDocument/2006/relationships" r:embed="rId7"/>
        <a:stretch>
          <a:fillRect/>
        </a:stretch>
      </xdr:blipFill>
      <xdr:spPr>
        <a:xfrm>
          <a:off x="5167924" y="3648807"/>
          <a:ext cx="886800" cy="136770"/>
        </a:xfrm>
        <a:prstGeom prst="rect">
          <a:avLst/>
        </a:prstGeom>
      </xdr:spPr>
    </xdr:pic>
    <xdr:clientData/>
  </xdr:twoCellAnchor>
  <xdr:twoCellAnchor editAs="oneCell">
    <xdr:from>
      <xdr:col>5</xdr:col>
      <xdr:colOff>2403231</xdr:colOff>
      <xdr:row>18</xdr:row>
      <xdr:rowOff>44612</xdr:rowOff>
    </xdr:from>
    <xdr:to>
      <xdr:col>5</xdr:col>
      <xdr:colOff>3590192</xdr:colOff>
      <xdr:row>18</xdr:row>
      <xdr:rowOff>177642</xdr:rowOff>
    </xdr:to>
    <xdr:pic>
      <xdr:nvPicPr>
        <xdr:cNvPr id="12" name="Picture 25">
          <a:extLst>
            <a:ext uri="{FF2B5EF4-FFF2-40B4-BE49-F238E27FC236}">
              <a16:creationId xmlns:a16="http://schemas.microsoft.com/office/drawing/2014/main" id="{6E7F3080-A33F-83F3-4773-ACB02FFC2C20}"/>
            </a:ext>
          </a:extLst>
        </xdr:cNvPr>
        <xdr:cNvPicPr>
          <a:picLocks noChangeAspect="1"/>
        </xdr:cNvPicPr>
      </xdr:nvPicPr>
      <xdr:blipFill>
        <a:blip xmlns:r="http://schemas.openxmlformats.org/officeDocument/2006/relationships" r:embed="rId8"/>
        <a:stretch>
          <a:fillRect/>
        </a:stretch>
      </xdr:blipFill>
      <xdr:spPr>
        <a:xfrm>
          <a:off x="4571569" y="5311377"/>
          <a:ext cx="1190136" cy="133030"/>
        </a:xfrm>
        <a:prstGeom prst="rect">
          <a:avLst/>
        </a:prstGeom>
      </xdr:spPr>
    </xdr:pic>
    <xdr:clientData/>
  </xdr:twoCellAnchor>
  <xdr:twoCellAnchor editAs="oneCell">
    <xdr:from>
      <xdr:col>5</xdr:col>
      <xdr:colOff>68384</xdr:colOff>
      <xdr:row>19</xdr:row>
      <xdr:rowOff>112989</xdr:rowOff>
    </xdr:from>
    <xdr:to>
      <xdr:col>5</xdr:col>
      <xdr:colOff>1123461</xdr:colOff>
      <xdr:row>19</xdr:row>
      <xdr:rowOff>237826</xdr:rowOff>
    </xdr:to>
    <xdr:pic>
      <xdr:nvPicPr>
        <xdr:cNvPr id="27" name="Picture 26">
          <a:extLst>
            <a:ext uri="{FF2B5EF4-FFF2-40B4-BE49-F238E27FC236}">
              <a16:creationId xmlns:a16="http://schemas.microsoft.com/office/drawing/2014/main" id="{C2E17539-1F4E-3703-B971-5B53DFEDBFDF}"/>
            </a:ext>
          </a:extLst>
        </xdr:cNvPr>
        <xdr:cNvPicPr>
          <a:picLocks noChangeAspect="1"/>
        </xdr:cNvPicPr>
      </xdr:nvPicPr>
      <xdr:blipFill>
        <a:blip xmlns:r="http://schemas.openxmlformats.org/officeDocument/2006/relationships" r:embed="rId9"/>
        <a:stretch>
          <a:fillRect/>
        </a:stretch>
      </xdr:blipFill>
      <xdr:spPr>
        <a:xfrm>
          <a:off x="2232269" y="5940335"/>
          <a:ext cx="1055077" cy="124837"/>
        </a:xfrm>
        <a:prstGeom prst="rect">
          <a:avLst/>
        </a:prstGeom>
      </xdr:spPr>
    </xdr:pic>
    <xdr:clientData/>
  </xdr:twoCellAnchor>
  <xdr:twoCellAnchor editAs="oneCell">
    <xdr:from>
      <xdr:col>5</xdr:col>
      <xdr:colOff>1216270</xdr:colOff>
      <xdr:row>19</xdr:row>
      <xdr:rowOff>109465</xdr:rowOff>
    </xdr:from>
    <xdr:to>
      <xdr:col>5</xdr:col>
      <xdr:colOff>2294902</xdr:colOff>
      <xdr:row>19</xdr:row>
      <xdr:rowOff>241350</xdr:rowOff>
    </xdr:to>
    <xdr:pic>
      <xdr:nvPicPr>
        <xdr:cNvPr id="28" name="Picture 27">
          <a:extLst>
            <a:ext uri="{FF2B5EF4-FFF2-40B4-BE49-F238E27FC236}">
              <a16:creationId xmlns:a16="http://schemas.microsoft.com/office/drawing/2014/main" id="{D45F5165-2B7A-FC39-E2EA-35D3895F7C1F}"/>
            </a:ext>
          </a:extLst>
        </xdr:cNvPr>
        <xdr:cNvPicPr>
          <a:picLocks noChangeAspect="1"/>
        </xdr:cNvPicPr>
      </xdr:nvPicPr>
      <xdr:blipFill>
        <a:blip xmlns:r="http://schemas.openxmlformats.org/officeDocument/2006/relationships" r:embed="rId10"/>
        <a:stretch>
          <a:fillRect/>
        </a:stretch>
      </xdr:blipFill>
      <xdr:spPr>
        <a:xfrm>
          <a:off x="3380155" y="5936811"/>
          <a:ext cx="1078632" cy="131885"/>
        </a:xfrm>
        <a:prstGeom prst="rect">
          <a:avLst/>
        </a:prstGeom>
      </xdr:spPr>
    </xdr:pic>
    <xdr:clientData/>
  </xdr:twoCellAnchor>
  <xdr:twoCellAnchor editAs="oneCell">
    <xdr:from>
      <xdr:col>5</xdr:col>
      <xdr:colOff>2378808</xdr:colOff>
      <xdr:row>19</xdr:row>
      <xdr:rowOff>101844</xdr:rowOff>
    </xdr:from>
    <xdr:to>
      <xdr:col>5</xdr:col>
      <xdr:colOff>3460191</xdr:colOff>
      <xdr:row>19</xdr:row>
      <xdr:rowOff>235353</xdr:rowOff>
    </xdr:to>
    <xdr:pic>
      <xdr:nvPicPr>
        <xdr:cNvPr id="21" name="Picture 28">
          <a:extLst>
            <a:ext uri="{FF2B5EF4-FFF2-40B4-BE49-F238E27FC236}">
              <a16:creationId xmlns:a16="http://schemas.microsoft.com/office/drawing/2014/main" id="{15B1DAA4-7C17-EA59-9E9E-3ECA57CE4A49}"/>
            </a:ext>
          </a:extLst>
        </xdr:cNvPr>
        <xdr:cNvPicPr>
          <a:picLocks noChangeAspect="1"/>
        </xdr:cNvPicPr>
      </xdr:nvPicPr>
      <xdr:blipFill>
        <a:blip xmlns:r="http://schemas.openxmlformats.org/officeDocument/2006/relationships" r:embed="rId11"/>
        <a:stretch>
          <a:fillRect/>
        </a:stretch>
      </xdr:blipFill>
      <xdr:spPr>
        <a:xfrm>
          <a:off x="4547146" y="6024153"/>
          <a:ext cx="1078208" cy="133509"/>
        </a:xfrm>
        <a:prstGeom prst="rect">
          <a:avLst/>
        </a:prstGeom>
      </xdr:spPr>
    </xdr:pic>
    <xdr:clientData/>
  </xdr:twoCellAnchor>
  <xdr:twoCellAnchor editAs="oneCell">
    <xdr:from>
      <xdr:col>5</xdr:col>
      <xdr:colOff>200269</xdr:colOff>
      <xdr:row>24</xdr:row>
      <xdr:rowOff>63500</xdr:rowOff>
    </xdr:from>
    <xdr:to>
      <xdr:col>5</xdr:col>
      <xdr:colOff>3175000</xdr:colOff>
      <xdr:row>24</xdr:row>
      <xdr:rowOff>468321</xdr:rowOff>
    </xdr:to>
    <xdr:pic>
      <xdr:nvPicPr>
        <xdr:cNvPr id="30" name="Picture 29">
          <a:extLst>
            <a:ext uri="{FF2B5EF4-FFF2-40B4-BE49-F238E27FC236}">
              <a16:creationId xmlns:a16="http://schemas.microsoft.com/office/drawing/2014/main" id="{B372F650-515A-BF34-C8E1-21D8D25D12C9}"/>
            </a:ext>
          </a:extLst>
        </xdr:cNvPr>
        <xdr:cNvPicPr>
          <a:picLocks noChangeAspect="1"/>
        </xdr:cNvPicPr>
      </xdr:nvPicPr>
      <xdr:blipFill rotWithShape="1">
        <a:blip xmlns:r="http://schemas.openxmlformats.org/officeDocument/2006/relationships" r:embed="rId12"/>
        <a:srcRect t="7541"/>
        <a:stretch>
          <a:fillRect/>
        </a:stretch>
      </xdr:blipFill>
      <xdr:spPr>
        <a:xfrm>
          <a:off x="2364154" y="7507654"/>
          <a:ext cx="2974731" cy="404821"/>
        </a:xfrm>
        <a:prstGeom prst="rect">
          <a:avLst/>
        </a:prstGeom>
      </xdr:spPr>
    </xdr:pic>
    <xdr:clientData/>
  </xdr:twoCellAnchor>
  <xdr:twoCellAnchor editAs="oneCell">
    <xdr:from>
      <xdr:col>5</xdr:col>
      <xdr:colOff>47252</xdr:colOff>
      <xdr:row>18</xdr:row>
      <xdr:rowOff>51923</xdr:rowOff>
    </xdr:from>
    <xdr:to>
      <xdr:col>5</xdr:col>
      <xdr:colOff>1168441</xdr:colOff>
      <xdr:row>18</xdr:row>
      <xdr:rowOff>173507</xdr:rowOff>
    </xdr:to>
    <xdr:pic>
      <xdr:nvPicPr>
        <xdr:cNvPr id="20" name="Picture 30">
          <a:extLst>
            <a:ext uri="{FF2B5EF4-FFF2-40B4-BE49-F238E27FC236}">
              <a16:creationId xmlns:a16="http://schemas.microsoft.com/office/drawing/2014/main" id="{C769DEDB-A21D-F067-A33E-0248630CD8C9}"/>
            </a:ext>
          </a:extLst>
        </xdr:cNvPr>
        <xdr:cNvPicPr>
          <a:picLocks noChangeAspect="1"/>
        </xdr:cNvPicPr>
      </xdr:nvPicPr>
      <xdr:blipFill>
        <a:blip xmlns:r="http://schemas.openxmlformats.org/officeDocument/2006/relationships" r:embed="rId13"/>
        <a:stretch>
          <a:fillRect/>
        </a:stretch>
      </xdr:blipFill>
      <xdr:spPr>
        <a:xfrm>
          <a:off x="2215590" y="5318688"/>
          <a:ext cx="1121189" cy="118409"/>
        </a:xfrm>
        <a:prstGeom prst="rect">
          <a:avLst/>
        </a:prstGeom>
      </xdr:spPr>
    </xdr:pic>
    <xdr:clientData/>
  </xdr:twoCellAnchor>
  <xdr:twoCellAnchor editAs="oneCell">
    <xdr:from>
      <xdr:col>5</xdr:col>
      <xdr:colOff>1207808</xdr:colOff>
      <xdr:row>18</xdr:row>
      <xdr:rowOff>47624</xdr:rowOff>
    </xdr:from>
    <xdr:to>
      <xdr:col>5</xdr:col>
      <xdr:colOff>2328641</xdr:colOff>
      <xdr:row>18</xdr:row>
      <xdr:rowOff>174630</xdr:rowOff>
    </xdr:to>
    <xdr:pic>
      <xdr:nvPicPr>
        <xdr:cNvPr id="19" name="Picture 31">
          <a:extLst>
            <a:ext uri="{FF2B5EF4-FFF2-40B4-BE49-F238E27FC236}">
              <a16:creationId xmlns:a16="http://schemas.microsoft.com/office/drawing/2014/main" id="{59003468-3DB0-A34C-8280-B2655B958995}"/>
            </a:ext>
          </a:extLst>
        </xdr:cNvPr>
        <xdr:cNvPicPr>
          <a:picLocks noChangeAspect="1"/>
        </xdr:cNvPicPr>
      </xdr:nvPicPr>
      <xdr:blipFill>
        <a:blip xmlns:r="http://schemas.openxmlformats.org/officeDocument/2006/relationships" r:embed="rId14"/>
        <a:stretch>
          <a:fillRect/>
        </a:stretch>
      </xdr:blipFill>
      <xdr:spPr>
        <a:xfrm>
          <a:off x="3376146" y="5314389"/>
          <a:ext cx="1127183" cy="127006"/>
        </a:xfrm>
        <a:prstGeom prst="rect">
          <a:avLst/>
        </a:prstGeom>
      </xdr:spPr>
    </xdr:pic>
    <xdr:clientData/>
  </xdr:twoCellAnchor>
  <xdr:twoCellAnchor editAs="oneCell">
    <xdr:from>
      <xdr:col>5</xdr:col>
      <xdr:colOff>47625</xdr:colOff>
      <xdr:row>16</xdr:row>
      <xdr:rowOff>88447</xdr:rowOff>
    </xdr:from>
    <xdr:to>
      <xdr:col>5</xdr:col>
      <xdr:colOff>974772</xdr:colOff>
      <xdr:row>16</xdr:row>
      <xdr:rowOff>202753</xdr:rowOff>
    </xdr:to>
    <xdr:pic>
      <xdr:nvPicPr>
        <xdr:cNvPr id="22" name="Picture 33">
          <a:extLst>
            <a:ext uri="{FF2B5EF4-FFF2-40B4-BE49-F238E27FC236}">
              <a16:creationId xmlns:a16="http://schemas.microsoft.com/office/drawing/2014/main" id="{69C4A8B8-4204-0BE8-DEC8-37061455A86B}"/>
            </a:ext>
          </a:extLst>
        </xdr:cNvPr>
        <xdr:cNvPicPr>
          <a:picLocks noChangeAspect="1"/>
        </xdr:cNvPicPr>
      </xdr:nvPicPr>
      <xdr:blipFill>
        <a:blip xmlns:r="http://schemas.openxmlformats.org/officeDocument/2006/relationships" r:embed="rId15"/>
        <a:stretch>
          <a:fillRect/>
        </a:stretch>
      </xdr:blipFill>
      <xdr:spPr>
        <a:xfrm>
          <a:off x="2211161" y="3782786"/>
          <a:ext cx="923972" cy="114306"/>
        </a:xfrm>
        <a:prstGeom prst="rect">
          <a:avLst/>
        </a:prstGeom>
      </xdr:spPr>
    </xdr:pic>
    <xdr:clientData/>
  </xdr:twoCellAnchor>
  <xdr:twoCellAnchor editAs="oneCell">
    <xdr:from>
      <xdr:col>5</xdr:col>
      <xdr:colOff>1034143</xdr:colOff>
      <xdr:row>16</xdr:row>
      <xdr:rowOff>81644</xdr:rowOff>
    </xdr:from>
    <xdr:to>
      <xdr:col>5</xdr:col>
      <xdr:colOff>1948590</xdr:colOff>
      <xdr:row>16</xdr:row>
      <xdr:rowOff>199125</xdr:rowOff>
    </xdr:to>
    <xdr:pic>
      <xdr:nvPicPr>
        <xdr:cNvPr id="23" name="Picture 34">
          <a:extLst>
            <a:ext uri="{FF2B5EF4-FFF2-40B4-BE49-F238E27FC236}">
              <a16:creationId xmlns:a16="http://schemas.microsoft.com/office/drawing/2014/main" id="{0E770E45-1342-0D4C-7726-ACB2365C46BA}"/>
            </a:ext>
          </a:extLst>
        </xdr:cNvPr>
        <xdr:cNvPicPr>
          <a:picLocks noChangeAspect="1"/>
        </xdr:cNvPicPr>
      </xdr:nvPicPr>
      <xdr:blipFill>
        <a:blip xmlns:r="http://schemas.openxmlformats.org/officeDocument/2006/relationships" r:embed="rId16"/>
        <a:stretch>
          <a:fillRect/>
        </a:stretch>
      </xdr:blipFill>
      <xdr:spPr>
        <a:xfrm>
          <a:off x="3197679" y="3775983"/>
          <a:ext cx="914447" cy="123831"/>
        </a:xfrm>
        <a:prstGeom prst="rect">
          <a:avLst/>
        </a:prstGeom>
      </xdr:spPr>
    </xdr:pic>
    <xdr:clientData/>
  </xdr:twoCellAnchor>
  <xdr:twoCellAnchor editAs="oneCell">
    <xdr:from>
      <xdr:col>5</xdr:col>
      <xdr:colOff>2007054</xdr:colOff>
      <xdr:row>16</xdr:row>
      <xdr:rowOff>81643</xdr:rowOff>
    </xdr:from>
    <xdr:to>
      <xdr:col>5</xdr:col>
      <xdr:colOff>2927851</xdr:colOff>
      <xdr:row>16</xdr:row>
      <xdr:rowOff>195949</xdr:rowOff>
    </xdr:to>
    <xdr:pic>
      <xdr:nvPicPr>
        <xdr:cNvPr id="24" name="Picture 35">
          <a:extLst>
            <a:ext uri="{FF2B5EF4-FFF2-40B4-BE49-F238E27FC236}">
              <a16:creationId xmlns:a16="http://schemas.microsoft.com/office/drawing/2014/main" id="{79A2055F-00C9-3807-9C64-BF0DAACEA09E}"/>
            </a:ext>
          </a:extLst>
        </xdr:cNvPr>
        <xdr:cNvPicPr>
          <a:picLocks noChangeAspect="1"/>
        </xdr:cNvPicPr>
      </xdr:nvPicPr>
      <xdr:blipFill>
        <a:blip xmlns:r="http://schemas.openxmlformats.org/officeDocument/2006/relationships" r:embed="rId17"/>
        <a:stretch>
          <a:fillRect/>
        </a:stretch>
      </xdr:blipFill>
      <xdr:spPr>
        <a:xfrm>
          <a:off x="4170590" y="3775982"/>
          <a:ext cx="923972" cy="1143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B49F-D77B-4A2F-824B-9E54D1099C58}">
  <dimension ref="B1:H29"/>
  <sheetViews>
    <sheetView zoomScale="130" zoomScaleNormal="130" workbookViewId="0">
      <selection activeCell="D7" sqref="D7:F7"/>
    </sheetView>
  </sheetViews>
  <sheetFormatPr defaultColWidth="8.7109375" defaultRowHeight="15" x14ac:dyDescent="0.25"/>
  <cols>
    <col min="1" max="1" width="3.85546875" style="42" customWidth="1"/>
    <col min="2" max="2" width="5.140625" style="42" customWidth="1"/>
    <col min="3" max="3" width="4.42578125" style="42" customWidth="1"/>
    <col min="4" max="5" width="8.7109375" style="42"/>
    <col min="6" max="6" width="56.140625" style="42" bestFit="1" customWidth="1"/>
    <col min="7" max="7" width="8.7109375" style="42"/>
    <col min="8" max="8" width="5.28515625" style="42" customWidth="1"/>
    <col min="9" max="12" width="8.7109375" style="42" customWidth="1"/>
    <col min="13" max="16384" width="8.7109375" style="42"/>
  </cols>
  <sheetData>
    <row r="1" spans="2:8" ht="15.75" thickBot="1" x14ac:dyDescent="0.3"/>
    <row r="2" spans="2:8" x14ac:dyDescent="0.25">
      <c r="B2" s="128"/>
      <c r="C2" s="129"/>
      <c r="D2" s="129"/>
      <c r="E2" s="129"/>
      <c r="F2" s="129"/>
      <c r="G2" s="129"/>
      <c r="H2" s="130"/>
    </row>
    <row r="3" spans="2:8" x14ac:dyDescent="0.25">
      <c r="B3" s="131"/>
      <c r="H3" s="132"/>
    </row>
    <row r="4" spans="2:8" ht="18.75" x14ac:dyDescent="0.3">
      <c r="B4" s="131"/>
      <c r="D4" s="158" t="s">
        <v>0</v>
      </c>
      <c r="E4" s="158"/>
      <c r="F4" s="158"/>
      <c r="G4" s="133"/>
      <c r="H4" s="132"/>
    </row>
    <row r="5" spans="2:8" ht="15.75" thickBot="1" x14ac:dyDescent="0.3">
      <c r="B5" s="131"/>
      <c r="H5" s="132"/>
    </row>
    <row r="6" spans="2:8" x14ac:dyDescent="0.25">
      <c r="B6" s="131"/>
      <c r="D6" s="159" t="s">
        <v>1</v>
      </c>
      <c r="E6" s="160"/>
      <c r="F6" s="161"/>
      <c r="H6" s="132"/>
    </row>
    <row r="7" spans="2:8" ht="57" customHeight="1" thickBot="1" x14ac:dyDescent="0.3">
      <c r="B7" s="131"/>
      <c r="D7" s="162" t="s">
        <v>2</v>
      </c>
      <c r="E7" s="163"/>
      <c r="F7" s="164"/>
      <c r="H7" s="132"/>
    </row>
    <row r="8" spans="2:8" x14ac:dyDescent="0.25">
      <c r="B8" s="131"/>
      <c r="H8" s="132"/>
    </row>
    <row r="9" spans="2:8" ht="15.75" thickBot="1" x14ac:dyDescent="0.3">
      <c r="B9" s="131"/>
      <c r="H9" s="132"/>
    </row>
    <row r="10" spans="2:8" ht="15.75" thickBot="1" x14ac:dyDescent="0.3">
      <c r="B10" s="131"/>
      <c r="D10" s="159" t="s">
        <v>3</v>
      </c>
      <c r="E10" s="160"/>
      <c r="F10" s="161"/>
      <c r="H10" s="132"/>
    </row>
    <row r="11" spans="2:8" x14ac:dyDescent="0.25">
      <c r="B11" s="131"/>
      <c r="D11" s="165" t="s">
        <v>4</v>
      </c>
      <c r="E11" s="166"/>
      <c r="F11" s="134" t="s">
        <v>5</v>
      </c>
      <c r="H11" s="132"/>
    </row>
    <row r="12" spans="2:8" ht="25.5" thickBot="1" x14ac:dyDescent="0.3">
      <c r="B12" s="131"/>
      <c r="D12" s="167"/>
      <c r="E12" s="168"/>
      <c r="F12" s="136" t="s">
        <v>214</v>
      </c>
      <c r="H12" s="132"/>
    </row>
    <row r="13" spans="2:8" x14ac:dyDescent="0.25">
      <c r="B13" s="131"/>
      <c r="H13" s="132"/>
    </row>
    <row r="14" spans="2:8" ht="15.75" thickBot="1" x14ac:dyDescent="0.3">
      <c r="B14" s="131"/>
      <c r="H14" s="132"/>
    </row>
    <row r="15" spans="2:8" x14ac:dyDescent="0.25">
      <c r="B15" s="131"/>
      <c r="D15" s="171" t="s">
        <v>6</v>
      </c>
      <c r="E15" s="172"/>
      <c r="F15" s="173"/>
      <c r="H15" s="132"/>
    </row>
    <row r="16" spans="2:8" x14ac:dyDescent="0.25">
      <c r="B16" s="131"/>
      <c r="D16" s="174" t="s">
        <v>7</v>
      </c>
      <c r="E16" s="175"/>
      <c r="F16" s="134" t="s">
        <v>8</v>
      </c>
      <c r="H16" s="132"/>
    </row>
    <row r="17" spans="2:8" ht="62.1" customHeight="1" x14ac:dyDescent="0.25">
      <c r="B17" s="131"/>
      <c r="D17" s="176" t="s">
        <v>9</v>
      </c>
      <c r="E17" s="177"/>
      <c r="F17" s="135" t="s">
        <v>10</v>
      </c>
      <c r="H17" s="132"/>
    </row>
    <row r="18" spans="2:8" ht="63.6" customHeight="1" x14ac:dyDescent="0.25">
      <c r="B18" s="131"/>
      <c r="D18" s="178" t="s">
        <v>11</v>
      </c>
      <c r="E18" s="179"/>
      <c r="F18" s="135" t="s">
        <v>12</v>
      </c>
      <c r="H18" s="132"/>
    </row>
    <row r="19" spans="2:8" ht="51.6" customHeight="1" x14ac:dyDescent="0.25">
      <c r="B19" s="131"/>
      <c r="D19" s="178" t="s">
        <v>13</v>
      </c>
      <c r="E19" s="179"/>
      <c r="F19" s="135" t="s">
        <v>14</v>
      </c>
      <c r="H19" s="132"/>
    </row>
    <row r="20" spans="2:8" ht="68.099999999999994" customHeight="1" thickBot="1" x14ac:dyDescent="0.3">
      <c r="B20" s="131"/>
      <c r="D20" s="180" t="s">
        <v>15</v>
      </c>
      <c r="E20" s="181"/>
      <c r="F20" s="136" t="s">
        <v>16</v>
      </c>
      <c r="H20" s="132"/>
    </row>
    <row r="21" spans="2:8" x14ac:dyDescent="0.25">
      <c r="B21" s="131"/>
      <c r="H21" s="132"/>
    </row>
    <row r="22" spans="2:8" ht="15.75" thickBot="1" x14ac:dyDescent="0.3">
      <c r="B22" s="131"/>
      <c r="H22" s="132"/>
    </row>
    <row r="23" spans="2:8" ht="15.75" thickBot="1" x14ac:dyDescent="0.3">
      <c r="B23" s="131"/>
      <c r="D23" s="159" t="s">
        <v>17</v>
      </c>
      <c r="E23" s="160"/>
      <c r="F23" s="161"/>
      <c r="H23" s="132"/>
    </row>
    <row r="24" spans="2:8" x14ac:dyDescent="0.25">
      <c r="B24" s="131"/>
      <c r="D24" s="165" t="s">
        <v>18</v>
      </c>
      <c r="E24" s="166"/>
      <c r="F24" s="134" t="s">
        <v>8</v>
      </c>
      <c r="H24" s="132"/>
    </row>
    <row r="25" spans="2:8" ht="66.599999999999994" customHeight="1" x14ac:dyDescent="0.25">
      <c r="B25" s="131"/>
      <c r="D25" s="169" t="s">
        <v>19</v>
      </c>
      <c r="E25" s="170"/>
      <c r="F25" s="135" t="s">
        <v>20</v>
      </c>
      <c r="H25" s="132"/>
    </row>
    <row r="26" spans="2:8" ht="75.599999999999994" customHeight="1" x14ac:dyDescent="0.25">
      <c r="B26" s="131"/>
      <c r="D26" s="182" t="s">
        <v>21</v>
      </c>
      <c r="E26" s="183"/>
      <c r="F26" s="135" t="s">
        <v>22</v>
      </c>
      <c r="H26" s="132"/>
    </row>
    <row r="27" spans="2:8" ht="60.6" customHeight="1" x14ac:dyDescent="0.25">
      <c r="B27" s="131"/>
      <c r="D27" s="169" t="s">
        <v>23</v>
      </c>
      <c r="E27" s="170"/>
      <c r="F27" s="135" t="s">
        <v>24</v>
      </c>
      <c r="H27" s="132"/>
    </row>
    <row r="28" spans="2:8" x14ac:dyDescent="0.25">
      <c r="B28" s="131"/>
      <c r="H28" s="132"/>
    </row>
    <row r="29" spans="2:8" ht="15.75" thickBot="1" x14ac:dyDescent="0.3">
      <c r="B29" s="137"/>
      <c r="C29" s="138"/>
      <c r="D29" s="138"/>
      <c r="E29" s="138"/>
      <c r="F29" s="138"/>
      <c r="G29" s="138"/>
      <c r="H29" s="139"/>
    </row>
  </sheetData>
  <mergeCells count="17">
    <mergeCell ref="D12:E12"/>
    <mergeCell ref="D27:E27"/>
    <mergeCell ref="D15:F15"/>
    <mergeCell ref="D16:E16"/>
    <mergeCell ref="D17:E17"/>
    <mergeCell ref="D18:E18"/>
    <mergeCell ref="D19:E19"/>
    <mergeCell ref="D20:E20"/>
    <mergeCell ref="D23:F23"/>
    <mergeCell ref="D24:E24"/>
    <mergeCell ref="D25:E25"/>
    <mergeCell ref="D26:E26"/>
    <mergeCell ref="D4:F4"/>
    <mergeCell ref="D6:F6"/>
    <mergeCell ref="D7:F7"/>
    <mergeCell ref="D10:F10"/>
    <mergeCell ref="D11:E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151B-7F7D-4236-8540-C12262FC5436}">
  <dimension ref="A1:O19"/>
  <sheetViews>
    <sheetView showGridLines="0" zoomScale="80" zoomScaleNormal="80" workbookViewId="0">
      <selection activeCell="L11" sqref="L11"/>
    </sheetView>
  </sheetViews>
  <sheetFormatPr defaultColWidth="8.7109375" defaultRowHeight="15" x14ac:dyDescent="0.25"/>
  <cols>
    <col min="1" max="1" width="20.42578125" style="11" bestFit="1" customWidth="1"/>
    <col min="2" max="2" width="22.140625" style="11" bestFit="1" customWidth="1"/>
    <col min="3" max="3" width="15.5703125" style="11" customWidth="1"/>
    <col min="4" max="4" width="12.85546875" style="11" customWidth="1"/>
    <col min="5" max="5" width="12.42578125" style="11" bestFit="1" customWidth="1"/>
    <col min="6" max="6" width="10.5703125" style="11" customWidth="1"/>
    <col min="7" max="7" width="16.140625" style="11" bestFit="1" customWidth="1"/>
    <col min="8" max="8" width="12.85546875" style="11" bestFit="1" customWidth="1"/>
    <col min="9" max="11" width="14.5703125" style="11" bestFit="1" customWidth="1"/>
    <col min="12" max="12" width="25.7109375" style="11" customWidth="1"/>
    <col min="13" max="13" width="16" style="11" bestFit="1" customWidth="1"/>
    <col min="14" max="14" width="8.7109375" style="11"/>
    <col min="15" max="15" width="9.42578125" style="11" bestFit="1" customWidth="1"/>
    <col min="16" max="16384" width="8.7109375" style="11"/>
  </cols>
  <sheetData>
    <row r="1" spans="1:15" x14ac:dyDescent="0.25">
      <c r="A1" s="205" t="s">
        <v>53</v>
      </c>
      <c r="B1" s="205"/>
      <c r="C1" s="205"/>
      <c r="D1" s="205"/>
      <c r="E1" s="205"/>
      <c r="F1" s="205"/>
      <c r="G1" s="205"/>
      <c r="H1" s="205"/>
      <c r="I1" s="206"/>
    </row>
    <row r="2" spans="1:15" x14ac:dyDescent="0.25">
      <c r="A2" s="1" t="s">
        <v>54</v>
      </c>
      <c r="B2" s="207" t="s">
        <v>100</v>
      </c>
      <c r="C2" s="207"/>
      <c r="D2" s="207"/>
      <c r="E2" s="207"/>
      <c r="F2" s="207"/>
      <c r="G2" s="207"/>
      <c r="H2" s="207"/>
      <c r="I2" s="208"/>
    </row>
    <row r="3" spans="1:15" x14ac:dyDescent="0.25">
      <c r="A3" s="1" t="s">
        <v>56</v>
      </c>
      <c r="B3" s="207" t="s">
        <v>57</v>
      </c>
      <c r="C3" s="207"/>
      <c r="D3" s="207"/>
      <c r="E3" s="207"/>
      <c r="F3" s="207"/>
      <c r="G3" s="207"/>
      <c r="H3" s="207"/>
      <c r="I3" s="208"/>
    </row>
    <row r="4" spans="1:15" x14ac:dyDescent="0.25">
      <c r="A4" s="1" t="s">
        <v>58</v>
      </c>
      <c r="B4" s="207" t="s">
        <v>101</v>
      </c>
      <c r="C4" s="207"/>
      <c r="D4" s="207"/>
      <c r="E4" s="207"/>
      <c r="F4" s="207"/>
      <c r="G4" s="207"/>
      <c r="H4" s="207"/>
      <c r="I4" s="208"/>
    </row>
    <row r="5" spans="1:15" ht="15.75" thickBot="1" x14ac:dyDescent="0.3">
      <c r="A5" s="140" t="s">
        <v>60</v>
      </c>
      <c r="B5" s="209" t="s">
        <v>112</v>
      </c>
      <c r="C5" s="209"/>
      <c r="D5" s="209"/>
      <c r="E5" s="209"/>
      <c r="F5" s="209"/>
      <c r="G5" s="209"/>
      <c r="H5" s="209"/>
      <c r="I5" s="210"/>
    </row>
    <row r="6" spans="1:15" s="86" customFormat="1" ht="15.75" thickBot="1" x14ac:dyDescent="0.3">
      <c r="A6" s="45"/>
      <c r="B6" s="85"/>
      <c r="C6" s="85"/>
      <c r="D6" s="85"/>
      <c r="E6" s="85"/>
      <c r="F6" s="85"/>
      <c r="G6" s="85"/>
      <c r="H6" s="85"/>
      <c r="I6" s="85"/>
      <c r="J6" s="85"/>
      <c r="M6" s="11"/>
      <c r="N6" s="11"/>
      <c r="O6" s="11"/>
    </row>
    <row r="7" spans="1:15" x14ac:dyDescent="0.25">
      <c r="B7" s="214" t="s">
        <v>113</v>
      </c>
      <c r="C7" s="215"/>
      <c r="D7" s="215"/>
      <c r="E7" s="215"/>
      <c r="F7" s="215"/>
      <c r="G7" s="215"/>
      <c r="H7" s="215"/>
      <c r="I7" s="215"/>
      <c r="J7" s="215"/>
      <c r="K7" s="216"/>
    </row>
    <row r="8" spans="1:15" x14ac:dyDescent="0.25">
      <c r="B8" s="87"/>
      <c r="C8" s="39">
        <v>2024</v>
      </c>
      <c r="D8" s="39">
        <v>2025</v>
      </c>
      <c r="E8" s="39">
        <v>2026</v>
      </c>
      <c r="F8" s="39">
        <v>2027</v>
      </c>
      <c r="G8" s="39">
        <v>2028</v>
      </c>
      <c r="H8" s="39">
        <v>2029</v>
      </c>
      <c r="I8" s="39">
        <v>2030</v>
      </c>
      <c r="J8" s="39">
        <v>2031</v>
      </c>
      <c r="K8" s="52" t="s">
        <v>27</v>
      </c>
    </row>
    <row r="9" spans="1:15" x14ac:dyDescent="0.25">
      <c r="A9" s="48" t="s">
        <v>63</v>
      </c>
      <c r="B9" s="53" t="s">
        <v>64</v>
      </c>
      <c r="C9" s="48"/>
      <c r="D9" s="211" t="s">
        <v>82</v>
      </c>
      <c r="E9" s="204"/>
      <c r="F9" s="211" t="s">
        <v>83</v>
      </c>
      <c r="G9" s="212"/>
      <c r="H9" s="212"/>
      <c r="I9" s="212"/>
      <c r="J9" s="212"/>
      <c r="K9" s="213"/>
      <c r="L9" s="49" t="s">
        <v>67</v>
      </c>
      <c r="M9" s="39" t="s">
        <v>68</v>
      </c>
    </row>
    <row r="10" spans="1:15" x14ac:dyDescent="0.25">
      <c r="A10" s="50">
        <v>1</v>
      </c>
      <c r="B10" s="76" t="s">
        <v>114</v>
      </c>
      <c r="C10" s="13"/>
      <c r="D10" s="18">
        <v>0</v>
      </c>
      <c r="E10" s="18">
        <v>9.7166666666666668</v>
      </c>
      <c r="F10" s="18">
        <v>0</v>
      </c>
      <c r="G10" s="18">
        <v>0</v>
      </c>
      <c r="H10" s="18">
        <v>0</v>
      </c>
      <c r="I10" s="18">
        <v>0</v>
      </c>
      <c r="J10" s="18">
        <v>0</v>
      </c>
      <c r="K10" s="72">
        <f>SUM(D10:J10)</f>
        <v>9.7166666666666668</v>
      </c>
      <c r="L10" s="51" t="s">
        <v>85</v>
      </c>
      <c r="M10" s="9" t="s">
        <v>69</v>
      </c>
    </row>
    <row r="11" spans="1:15" ht="15.75" thickBot="1" x14ac:dyDescent="0.3">
      <c r="A11" s="50">
        <v>2</v>
      </c>
      <c r="B11" s="77" t="s">
        <v>115</v>
      </c>
      <c r="C11" s="10"/>
      <c r="D11" s="79">
        <v>0</v>
      </c>
      <c r="E11" s="79">
        <v>0</v>
      </c>
      <c r="F11" s="90">
        <v>0.31111111111111106</v>
      </c>
      <c r="G11" s="90">
        <v>0.77777777777777779</v>
      </c>
      <c r="H11" s="90">
        <v>0.77777777777777779</v>
      </c>
      <c r="I11" s="90">
        <v>0.77777777777777779</v>
      </c>
      <c r="J11" s="79">
        <v>0</v>
      </c>
      <c r="K11" s="80">
        <f>SUM(D11:J11)</f>
        <v>2.6444444444444444</v>
      </c>
      <c r="L11" s="63" t="s">
        <v>87</v>
      </c>
      <c r="M11" s="9" t="s">
        <v>69</v>
      </c>
    </row>
    <row r="12" spans="1:15" x14ac:dyDescent="0.25">
      <c r="B12" s="81" t="s">
        <v>89</v>
      </c>
      <c r="C12" s="91"/>
      <c r="D12" s="83">
        <f t="shared" ref="D12:K12" si="0">SUM(D10:D11)</f>
        <v>0</v>
      </c>
      <c r="E12" s="83">
        <f t="shared" si="0"/>
        <v>9.7166666666666668</v>
      </c>
      <c r="F12" s="83">
        <f t="shared" si="0"/>
        <v>0.31111111111111106</v>
      </c>
      <c r="G12" s="83">
        <f t="shared" si="0"/>
        <v>0.77777777777777779</v>
      </c>
      <c r="H12" s="83">
        <f t="shared" si="0"/>
        <v>0.77777777777777779</v>
      </c>
      <c r="I12" s="83">
        <f t="shared" si="0"/>
        <v>0.77777777777777779</v>
      </c>
      <c r="J12" s="83">
        <f t="shared" si="0"/>
        <v>0</v>
      </c>
      <c r="K12" s="92">
        <f t="shared" si="0"/>
        <v>12.361111111111111</v>
      </c>
      <c r="L12" s="51"/>
      <c r="M12" s="41" t="s">
        <v>69</v>
      </c>
    </row>
    <row r="13" spans="1:15" ht="15.75" thickBot="1" x14ac:dyDescent="0.3">
      <c r="B13" s="58" t="s">
        <v>116</v>
      </c>
      <c r="C13" s="123"/>
      <c r="D13" s="121">
        <v>0</v>
      </c>
      <c r="E13" s="121">
        <v>1091651.3561942023</v>
      </c>
      <c r="F13" s="121">
        <v>35703.966811569589</v>
      </c>
      <c r="G13" s="121">
        <v>90741.10040523966</v>
      </c>
      <c r="H13" s="121">
        <v>92171.855077017564</v>
      </c>
      <c r="I13" s="121">
        <v>93714.436532358188</v>
      </c>
      <c r="J13" s="121">
        <v>0</v>
      </c>
      <c r="K13" s="124">
        <v>1403982.7150203874</v>
      </c>
      <c r="L13" s="63"/>
      <c r="M13" s="40" t="s">
        <v>69</v>
      </c>
    </row>
    <row r="15" spans="1:15" x14ac:dyDescent="0.25">
      <c r="A15" s="24"/>
      <c r="B15" s="24"/>
      <c r="C15" s="24"/>
    </row>
    <row r="16" spans="1:15" x14ac:dyDescent="0.25">
      <c r="A16" s="24"/>
      <c r="B16" s="24"/>
      <c r="C16" s="24"/>
    </row>
    <row r="17" spans="1:11" x14ac:dyDescent="0.25">
      <c r="A17" s="37" t="s">
        <v>77</v>
      </c>
      <c r="B17" s="38"/>
      <c r="C17" s="38"/>
      <c r="D17" s="38"/>
      <c r="E17" s="38"/>
      <c r="F17" s="38"/>
      <c r="G17" s="38"/>
      <c r="H17" s="38"/>
      <c r="I17" s="38"/>
      <c r="J17" s="38"/>
      <c r="K17" s="38"/>
    </row>
    <row r="18" spans="1:11" x14ac:dyDescent="0.25">
      <c r="A18" s="11" t="s">
        <v>117</v>
      </c>
      <c r="B18" s="22"/>
      <c r="C18" s="22"/>
      <c r="D18" s="22"/>
      <c r="E18" s="22"/>
      <c r="F18" s="22"/>
      <c r="G18" s="22"/>
      <c r="H18" s="22"/>
      <c r="I18" s="22"/>
      <c r="J18" s="22"/>
      <c r="K18" s="22"/>
    </row>
    <row r="19" spans="1:11" x14ac:dyDescent="0.25">
      <c r="A19" s="11" t="s">
        <v>92</v>
      </c>
    </row>
  </sheetData>
  <mergeCells count="8">
    <mergeCell ref="F9:K9"/>
    <mergeCell ref="D9:E9"/>
    <mergeCell ref="B7:K7"/>
    <mergeCell ref="A1:I1"/>
    <mergeCell ref="B2:I2"/>
    <mergeCell ref="B3:I3"/>
    <mergeCell ref="B4:I4"/>
    <mergeCell ref="B5:I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8113-FF8E-471C-AEB9-6A84392042A4}">
  <sheetPr>
    <tabColor theme="1"/>
  </sheetPr>
  <dimension ref="A1"/>
  <sheetViews>
    <sheetView showGridLines="0" zoomScaleNormal="100" workbookViewId="0">
      <selection activeCell="P20" sqref="P20"/>
    </sheetView>
  </sheetViews>
  <sheetFormatPr defaultColWidth="8.7109375" defaultRowHeight="15" x14ac:dyDescent="0.25"/>
  <cols>
    <col min="1" max="16384" width="8.7109375" style="11"/>
  </cols>
  <sheetData>
    <row r="1" spans="1:1" x14ac:dyDescent="0.25">
      <c r="A1" s="11" t="s">
        <v>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302C-431A-4F8F-958D-8206559F7D66}">
  <dimension ref="A2:E9"/>
  <sheetViews>
    <sheetView showGridLines="0" zoomScaleNormal="100" workbookViewId="0">
      <selection activeCell="H9" sqref="H9"/>
    </sheetView>
  </sheetViews>
  <sheetFormatPr defaultColWidth="8.7109375" defaultRowHeight="15" x14ac:dyDescent="0.25"/>
  <cols>
    <col min="1" max="1" width="21.42578125" style="11" bestFit="1" customWidth="1"/>
    <col min="2" max="2" width="17.7109375" style="11" customWidth="1"/>
    <col min="3" max="3" width="14.5703125" style="11" customWidth="1"/>
    <col min="4" max="4" width="12.28515625" style="11" customWidth="1"/>
    <col min="5" max="5" width="27.5703125" style="11" bestFit="1" customWidth="1"/>
    <col min="6" max="16384" width="8.7109375" style="11"/>
  </cols>
  <sheetData>
    <row r="2" spans="1:5" ht="15.75" thickBot="1" x14ac:dyDescent="0.3">
      <c r="A2" s="186" t="s">
        <v>118</v>
      </c>
      <c r="B2" s="186"/>
      <c r="C2" s="186"/>
      <c r="D2" s="186"/>
      <c r="E2" s="186"/>
    </row>
    <row r="3" spans="1:5" ht="15.75" thickBot="1" x14ac:dyDescent="0.3">
      <c r="A3" s="4" t="s">
        <v>45</v>
      </c>
      <c r="B3" s="35" t="s">
        <v>119</v>
      </c>
      <c r="C3" s="35" t="s">
        <v>94</v>
      </c>
      <c r="D3" s="35" t="s">
        <v>95</v>
      </c>
      <c r="E3" s="36" t="s">
        <v>96</v>
      </c>
    </row>
    <row r="4" spans="1:5" ht="15.75" thickBot="1" x14ac:dyDescent="0.3">
      <c r="A4" s="6" t="s">
        <v>38</v>
      </c>
      <c r="B4" s="7">
        <f>SUM(C4:D4)</f>
        <v>8909734.3592795059</v>
      </c>
      <c r="C4" s="7">
        <f>'WP 3.6.1 (Capital and O&amp;M)'!K10</f>
        <v>5429884.3292795056</v>
      </c>
      <c r="D4" s="7">
        <f>'WP 3.6.1 (Capital and O&amp;M)'!K20</f>
        <v>3479850.0300000003</v>
      </c>
      <c r="E4" s="34" t="s">
        <v>120</v>
      </c>
    </row>
    <row r="5" spans="1:5" ht="30.75" thickBot="1" x14ac:dyDescent="0.3">
      <c r="A5" s="6" t="s">
        <v>121</v>
      </c>
      <c r="B5" s="7">
        <f t="shared" ref="B5:B9" si="0">SUM(C5:D5)</f>
        <v>3166811.9163887193</v>
      </c>
      <c r="C5" s="7">
        <f>'WP 3.6.1 (Capital and O&amp;M)'!K11</f>
        <v>3166811.9163887193</v>
      </c>
      <c r="D5" s="7">
        <f>'WP 3.6.1 (Capital and O&amp;M)'!K21</f>
        <v>0</v>
      </c>
      <c r="E5" s="34" t="s">
        <v>120</v>
      </c>
    </row>
    <row r="6" spans="1:5" ht="15.75" thickBot="1" x14ac:dyDescent="0.3">
      <c r="A6" s="6" t="s">
        <v>122</v>
      </c>
      <c r="B6" s="7">
        <f t="shared" si="0"/>
        <v>7272502.0079981778</v>
      </c>
      <c r="C6" s="7">
        <f>'WP 3.6.1 (Capital and O&amp;M)'!K12</f>
        <v>7272502.0079981778</v>
      </c>
      <c r="D6" s="7">
        <f>'WP 3.6.1 (Capital and O&amp;M)'!K22</f>
        <v>0</v>
      </c>
      <c r="E6" s="34" t="s">
        <v>120</v>
      </c>
    </row>
    <row r="7" spans="1:5" ht="37.5" customHeight="1" thickBot="1" x14ac:dyDescent="0.3">
      <c r="A7" s="6" t="s">
        <v>123</v>
      </c>
      <c r="B7" s="7">
        <f t="shared" si="0"/>
        <v>4555181.5446151393</v>
      </c>
      <c r="C7" s="7">
        <f>'WP 3.6.1 (Capital and O&amp;M)'!K13</f>
        <v>4555181.5446151393</v>
      </c>
      <c r="D7" s="7">
        <f>'WP 3.6.1 (Capital and O&amp;M)'!K23</f>
        <v>0</v>
      </c>
      <c r="E7" s="34" t="s">
        <v>120</v>
      </c>
    </row>
    <row r="8" spans="1:5" ht="30" customHeight="1" thickBot="1" x14ac:dyDescent="0.3">
      <c r="A8" s="6" t="s">
        <v>124</v>
      </c>
      <c r="B8" s="7">
        <f t="shared" si="0"/>
        <v>17883904.250340723</v>
      </c>
      <c r="C8" s="7">
        <f>'WP 3.6.1 (Capital and O&amp;M)'!K14</f>
        <v>17883904.250340723</v>
      </c>
      <c r="D8" s="7">
        <f>'WP 3.6.1 (Capital and O&amp;M)'!K24</f>
        <v>0</v>
      </c>
      <c r="E8" s="34" t="s">
        <v>120</v>
      </c>
    </row>
    <row r="9" spans="1:5" ht="27.75" customHeight="1" thickBot="1" x14ac:dyDescent="0.3">
      <c r="A9" s="3" t="s">
        <v>125</v>
      </c>
      <c r="B9" s="8">
        <f t="shared" si="0"/>
        <v>41788134.078622267</v>
      </c>
      <c r="C9" s="8">
        <f>SUM(C4:C8)</f>
        <v>38308284.048622265</v>
      </c>
      <c r="D9" s="8">
        <f>SUM(D4:D8)</f>
        <v>3479850.0300000003</v>
      </c>
      <c r="E9" s="34"/>
    </row>
  </sheetData>
  <mergeCells count="1">
    <mergeCell ref="A2:E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1D24B-1D87-420E-A87D-C9FB4895F006}">
  <dimension ref="A1:W25"/>
  <sheetViews>
    <sheetView showGridLines="0" zoomScale="80" zoomScaleNormal="80" workbookViewId="0">
      <selection activeCell="M20" sqref="M20:M24"/>
    </sheetView>
  </sheetViews>
  <sheetFormatPr defaultColWidth="8.7109375" defaultRowHeight="15" x14ac:dyDescent="0.25"/>
  <cols>
    <col min="1" max="1" width="20.42578125" style="11" bestFit="1" customWidth="1"/>
    <col min="2" max="2" width="37" style="11" bestFit="1" customWidth="1"/>
    <col min="3" max="3" width="10.5703125" style="11" customWidth="1"/>
    <col min="4" max="4" width="14.85546875" style="11" customWidth="1"/>
    <col min="5" max="9" width="12.42578125" style="11" bestFit="1" customWidth="1"/>
    <col min="10" max="10" width="10.28515625" style="11" bestFit="1" customWidth="1"/>
    <col min="11" max="11" width="13.5703125" style="11" bestFit="1" customWidth="1"/>
    <col min="12" max="12" width="8.7109375" style="11"/>
    <col min="13" max="13" width="10.42578125" style="11" bestFit="1" customWidth="1"/>
    <col min="14" max="16384" width="8.7109375" style="11"/>
  </cols>
  <sheetData>
    <row r="1" spans="1:23" x14ac:dyDescent="0.25">
      <c r="A1" s="205" t="s">
        <v>53</v>
      </c>
      <c r="B1" s="205"/>
      <c r="C1" s="205"/>
      <c r="D1" s="205"/>
      <c r="E1" s="205"/>
      <c r="F1" s="205"/>
      <c r="G1" s="205"/>
      <c r="H1" s="205"/>
      <c r="I1" s="206"/>
    </row>
    <row r="2" spans="1:23" x14ac:dyDescent="0.25">
      <c r="A2" s="1" t="s">
        <v>54</v>
      </c>
      <c r="B2" s="207" t="s">
        <v>126</v>
      </c>
      <c r="C2" s="207"/>
      <c r="D2" s="207"/>
      <c r="E2" s="207"/>
      <c r="F2" s="207"/>
      <c r="G2" s="207"/>
      <c r="H2" s="207"/>
      <c r="I2" s="208"/>
    </row>
    <row r="3" spans="1:23" x14ac:dyDescent="0.25">
      <c r="A3" s="1" t="s">
        <v>56</v>
      </c>
      <c r="B3" s="207" t="s">
        <v>57</v>
      </c>
      <c r="C3" s="207"/>
      <c r="D3" s="207"/>
      <c r="E3" s="207"/>
      <c r="F3" s="207"/>
      <c r="G3" s="207"/>
      <c r="H3" s="207"/>
      <c r="I3" s="208"/>
    </row>
    <row r="4" spans="1:23" x14ac:dyDescent="0.25">
      <c r="A4" s="1" t="s">
        <v>58</v>
      </c>
      <c r="B4" s="207" t="s">
        <v>127</v>
      </c>
      <c r="C4" s="207"/>
      <c r="D4" s="207"/>
      <c r="E4" s="207"/>
      <c r="F4" s="207"/>
      <c r="G4" s="207"/>
      <c r="H4" s="207"/>
      <c r="I4" s="208"/>
    </row>
    <row r="5" spans="1:23" ht="15.75" thickBot="1" x14ac:dyDescent="0.3">
      <c r="A5" s="140" t="s">
        <v>60</v>
      </c>
      <c r="B5" s="209" t="s">
        <v>128</v>
      </c>
      <c r="C5" s="209"/>
      <c r="D5" s="209"/>
      <c r="E5" s="209"/>
      <c r="F5" s="209"/>
      <c r="G5" s="209"/>
      <c r="H5" s="209"/>
      <c r="I5" s="210"/>
    </row>
    <row r="6" spans="1:23" ht="15.75" thickBot="1" x14ac:dyDescent="0.3"/>
    <row r="7" spans="1:23" customFormat="1" ht="15.75" thickBot="1" x14ac:dyDescent="0.3">
      <c r="A7" s="45"/>
      <c r="B7" s="188" t="s">
        <v>129</v>
      </c>
      <c r="C7" s="189"/>
      <c r="D7" s="189"/>
      <c r="E7" s="189"/>
      <c r="F7" s="189"/>
      <c r="G7" s="189"/>
      <c r="H7" s="189"/>
      <c r="I7" s="189"/>
      <c r="J7" s="189"/>
      <c r="K7" s="190"/>
      <c r="M7" s="42"/>
      <c r="N7" s="42"/>
      <c r="O7" s="42"/>
      <c r="P7" s="42"/>
      <c r="Q7" s="42"/>
      <c r="R7" s="42"/>
      <c r="S7" s="42"/>
      <c r="T7" s="42"/>
      <c r="U7" s="42"/>
      <c r="V7" s="42"/>
      <c r="W7" s="42"/>
    </row>
    <row r="8" spans="1:23" x14ac:dyDescent="0.25">
      <c r="B8" s="87"/>
      <c r="C8" s="88">
        <v>2024</v>
      </c>
      <c r="D8" s="88">
        <v>2025</v>
      </c>
      <c r="E8" s="88">
        <v>2026</v>
      </c>
      <c r="F8" s="88">
        <v>2027</v>
      </c>
      <c r="G8" s="88">
        <v>2028</v>
      </c>
      <c r="H8" s="88">
        <v>2029</v>
      </c>
      <c r="I8" s="88">
        <v>2030</v>
      </c>
      <c r="J8" s="88">
        <v>2031</v>
      </c>
      <c r="K8" s="89" t="s">
        <v>27</v>
      </c>
    </row>
    <row r="9" spans="1:23" x14ac:dyDescent="0.25">
      <c r="A9" s="48" t="s">
        <v>63</v>
      </c>
      <c r="B9" s="53" t="s">
        <v>64</v>
      </c>
      <c r="C9" s="193" t="s">
        <v>65</v>
      </c>
      <c r="D9" s="193"/>
      <c r="E9" s="193" t="s">
        <v>66</v>
      </c>
      <c r="F9" s="193"/>
      <c r="G9" s="193"/>
      <c r="H9" s="193"/>
      <c r="I9" s="193"/>
      <c r="J9" s="193"/>
      <c r="K9" s="52"/>
      <c r="L9" s="49" t="s">
        <v>67</v>
      </c>
      <c r="M9" s="39" t="s">
        <v>68</v>
      </c>
    </row>
    <row r="10" spans="1:23" x14ac:dyDescent="0.25">
      <c r="A10" s="50">
        <v>1</v>
      </c>
      <c r="B10" s="76" t="s">
        <v>130</v>
      </c>
      <c r="C10" s="17">
        <v>0</v>
      </c>
      <c r="D10" s="14">
        <v>2959726.9246708485</v>
      </c>
      <c r="E10" s="14">
        <v>1117198.983251354</v>
      </c>
      <c r="F10" s="14">
        <v>897010.60181451763</v>
      </c>
      <c r="G10" s="14">
        <v>455947.81954278488</v>
      </c>
      <c r="H10" s="14">
        <v>0</v>
      </c>
      <c r="I10" s="14">
        <v>0</v>
      </c>
      <c r="J10" s="14">
        <v>0</v>
      </c>
      <c r="K10" s="56">
        <f>'WP 3.6.2 (Program - PMO)'!L19</f>
        <v>5429884.3292795056</v>
      </c>
      <c r="L10" s="51"/>
      <c r="M10" s="13" t="s">
        <v>131</v>
      </c>
    </row>
    <row r="11" spans="1:23" x14ac:dyDescent="0.25">
      <c r="A11" s="50">
        <v>2</v>
      </c>
      <c r="B11" s="76" t="s">
        <v>121</v>
      </c>
      <c r="C11" s="17">
        <v>0</v>
      </c>
      <c r="D11" s="14">
        <v>0</v>
      </c>
      <c r="E11" s="14">
        <v>2217053.5898654242</v>
      </c>
      <c r="F11" s="14">
        <v>949758.32652329491</v>
      </c>
      <c r="G11" s="14">
        <v>0</v>
      </c>
      <c r="H11" s="14">
        <v>0</v>
      </c>
      <c r="I11" s="14">
        <v>0</v>
      </c>
      <c r="J11" s="14">
        <v>0</v>
      </c>
      <c r="K11" s="56">
        <f>'WP 3.6.3 (Program - Change)'!L19</f>
        <v>3166811.9163887193</v>
      </c>
      <c r="L11" s="51"/>
      <c r="M11" s="13" t="s">
        <v>132</v>
      </c>
    </row>
    <row r="12" spans="1:23" x14ac:dyDescent="0.25">
      <c r="A12" s="50">
        <v>3</v>
      </c>
      <c r="B12" s="76" t="s">
        <v>133</v>
      </c>
      <c r="C12" s="17">
        <v>0</v>
      </c>
      <c r="D12" s="14">
        <v>0</v>
      </c>
      <c r="E12" s="14">
        <v>665824.97616385389</v>
      </c>
      <c r="F12" s="14">
        <v>684857.86604416184</v>
      </c>
      <c r="G12" s="14">
        <v>1601528.9733537547</v>
      </c>
      <c r="H12" s="14">
        <v>2442032.7125338768</v>
      </c>
      <c r="I12" s="14">
        <v>1878257.4799025292</v>
      </c>
      <c r="J12" s="14">
        <v>0</v>
      </c>
      <c r="K12" s="56">
        <f>SUM('WP 3.6.4 (Program - MEO)'!L13,'WP 3.6.4 (Program - MEO)'!L23)</f>
        <v>7272502.0079981778</v>
      </c>
      <c r="L12" s="51"/>
      <c r="M12" s="13" t="s">
        <v>134</v>
      </c>
    </row>
    <row r="13" spans="1:23" x14ac:dyDescent="0.25">
      <c r="A13" s="50">
        <v>4</v>
      </c>
      <c r="B13" s="76" t="s">
        <v>123</v>
      </c>
      <c r="C13" s="17">
        <v>0</v>
      </c>
      <c r="D13" s="14">
        <v>0</v>
      </c>
      <c r="E13" s="14">
        <v>3318136.5847618412</v>
      </c>
      <c r="F13" s="14">
        <v>1069568.9627638503</v>
      </c>
      <c r="G13" s="14">
        <v>167475.99708944748</v>
      </c>
      <c r="H13" s="14">
        <v>0</v>
      </c>
      <c r="I13" s="14">
        <v>0</v>
      </c>
      <c r="J13" s="14">
        <v>0</v>
      </c>
      <c r="K13" s="56">
        <f>'WP 3.6.5 (Program - BI)'!L19</f>
        <v>4555181.5446151393</v>
      </c>
      <c r="L13" s="51"/>
      <c r="M13" s="13" t="s">
        <v>135</v>
      </c>
    </row>
    <row r="14" spans="1:23" ht="15.75" thickBot="1" x14ac:dyDescent="0.3">
      <c r="A14" s="50">
        <v>5</v>
      </c>
      <c r="B14" s="77" t="s">
        <v>124</v>
      </c>
      <c r="C14" s="94">
        <v>0</v>
      </c>
      <c r="D14" s="60">
        <v>0</v>
      </c>
      <c r="E14" s="60">
        <v>2320647.1496183923</v>
      </c>
      <c r="F14" s="60">
        <v>3471411.2965608342</v>
      </c>
      <c r="G14" s="60">
        <v>4151677.4724471448</v>
      </c>
      <c r="H14" s="60">
        <v>4330922.9619738031</v>
      </c>
      <c r="I14" s="60">
        <v>3609245.3697405457</v>
      </c>
      <c r="J14" s="60">
        <v>0</v>
      </c>
      <c r="K14" s="61">
        <f>'WP 3.6.6 (Program - Deployment)'!L32</f>
        <v>17883904.250340723</v>
      </c>
      <c r="L14" s="51"/>
      <c r="M14" s="13" t="s">
        <v>136</v>
      </c>
    </row>
    <row r="15" spans="1:23" ht="15.75" thickBot="1" x14ac:dyDescent="0.3">
      <c r="B15" s="62" t="s">
        <v>137</v>
      </c>
      <c r="C15" s="125">
        <f>SUM(C10:C14)</f>
        <v>0</v>
      </c>
      <c r="D15" s="125">
        <f t="shared" ref="D15:J15" si="0">SUM(D10:D14)</f>
        <v>2959726.9246708485</v>
      </c>
      <c r="E15" s="125">
        <f t="shared" si="0"/>
        <v>9638861.2836608663</v>
      </c>
      <c r="F15" s="125">
        <f t="shared" si="0"/>
        <v>7072607.053706659</v>
      </c>
      <c r="G15" s="125">
        <f t="shared" si="0"/>
        <v>6376630.2624331322</v>
      </c>
      <c r="H15" s="125">
        <f t="shared" si="0"/>
        <v>6772955.6745076794</v>
      </c>
      <c r="I15" s="125">
        <f t="shared" si="0"/>
        <v>5487502.8496430749</v>
      </c>
      <c r="J15" s="125">
        <f t="shared" si="0"/>
        <v>0</v>
      </c>
      <c r="K15" s="126">
        <f>SUM(K10:K14)</f>
        <v>38308284.048622265</v>
      </c>
      <c r="L15" s="63"/>
      <c r="M15" s="40"/>
    </row>
    <row r="16" spans="1:23" ht="15.75" thickBot="1" x14ac:dyDescent="0.3">
      <c r="A16" s="24"/>
    </row>
    <row r="17" spans="1:23" customFormat="1" ht="15.75" thickBot="1" x14ac:dyDescent="0.3">
      <c r="A17" s="45"/>
      <c r="B17" s="188" t="s">
        <v>138</v>
      </c>
      <c r="C17" s="189"/>
      <c r="D17" s="189"/>
      <c r="E17" s="189"/>
      <c r="F17" s="189"/>
      <c r="G17" s="189"/>
      <c r="H17" s="189"/>
      <c r="I17" s="189"/>
      <c r="J17" s="189"/>
      <c r="K17" s="190"/>
      <c r="M17" s="42"/>
      <c r="N17" s="42"/>
      <c r="O17" s="42"/>
      <c r="P17" s="42"/>
      <c r="Q17" s="42"/>
      <c r="R17" s="42"/>
      <c r="S17" s="42"/>
      <c r="T17" s="42"/>
      <c r="U17" s="42"/>
      <c r="V17" s="42"/>
      <c r="W17" s="42"/>
    </row>
    <row r="18" spans="1:23" x14ac:dyDescent="0.25">
      <c r="B18" s="87"/>
      <c r="C18" s="88">
        <v>2024</v>
      </c>
      <c r="D18" s="88">
        <v>2025</v>
      </c>
      <c r="E18" s="88">
        <v>2026</v>
      </c>
      <c r="F18" s="88">
        <v>2027</v>
      </c>
      <c r="G18" s="88">
        <v>2028</v>
      </c>
      <c r="H18" s="88">
        <v>2029</v>
      </c>
      <c r="I18" s="88">
        <v>2030</v>
      </c>
      <c r="J18" s="88">
        <v>2031</v>
      </c>
      <c r="K18" s="89" t="s">
        <v>27</v>
      </c>
    </row>
    <row r="19" spans="1:23" x14ac:dyDescent="0.25">
      <c r="A19" s="48" t="s">
        <v>63</v>
      </c>
      <c r="B19" s="53" t="s">
        <v>64</v>
      </c>
      <c r="C19" s="193" t="s">
        <v>65</v>
      </c>
      <c r="D19" s="193"/>
      <c r="E19" s="193" t="s">
        <v>66</v>
      </c>
      <c r="F19" s="193"/>
      <c r="G19" s="193"/>
      <c r="H19" s="193"/>
      <c r="I19" s="193"/>
      <c r="J19" s="193"/>
      <c r="K19" s="52"/>
      <c r="L19" s="49" t="s">
        <v>67</v>
      </c>
      <c r="M19" s="39" t="s">
        <v>68</v>
      </c>
    </row>
    <row r="20" spans="1:23" x14ac:dyDescent="0.25">
      <c r="A20" s="50">
        <v>1</v>
      </c>
      <c r="B20" s="76" t="s">
        <v>130</v>
      </c>
      <c r="C20" s="14">
        <v>0</v>
      </c>
      <c r="D20" s="14">
        <v>3479850.0300000003</v>
      </c>
      <c r="E20" s="14">
        <v>0</v>
      </c>
      <c r="F20" s="14">
        <v>0</v>
      </c>
      <c r="G20" s="14">
        <v>0</v>
      </c>
      <c r="H20" s="14">
        <v>0</v>
      </c>
      <c r="I20" s="14">
        <v>0</v>
      </c>
      <c r="J20" s="14">
        <v>0</v>
      </c>
      <c r="K20" s="93">
        <v>3479850.0300000003</v>
      </c>
      <c r="L20" s="51"/>
      <c r="M20" s="13"/>
    </row>
    <row r="21" spans="1:23" x14ac:dyDescent="0.25">
      <c r="A21" s="50">
        <v>2</v>
      </c>
      <c r="B21" s="76" t="s">
        <v>121</v>
      </c>
      <c r="C21" s="14">
        <v>0</v>
      </c>
      <c r="D21" s="14">
        <v>0</v>
      </c>
      <c r="E21" s="14">
        <v>0</v>
      </c>
      <c r="F21" s="14">
        <v>0</v>
      </c>
      <c r="G21" s="14">
        <v>0</v>
      </c>
      <c r="H21" s="14">
        <v>0</v>
      </c>
      <c r="I21" s="14">
        <v>0</v>
      </c>
      <c r="J21" s="14">
        <v>0</v>
      </c>
      <c r="K21" s="56">
        <v>0</v>
      </c>
      <c r="L21" s="51"/>
      <c r="M21" s="13"/>
    </row>
    <row r="22" spans="1:23" x14ac:dyDescent="0.25">
      <c r="A22" s="50">
        <v>3</v>
      </c>
      <c r="B22" s="76" t="s">
        <v>139</v>
      </c>
      <c r="C22" s="14">
        <v>0</v>
      </c>
      <c r="D22" s="14">
        <v>0</v>
      </c>
      <c r="E22" s="14">
        <v>0</v>
      </c>
      <c r="F22" s="14">
        <v>0</v>
      </c>
      <c r="G22" s="14">
        <v>0</v>
      </c>
      <c r="H22" s="14">
        <v>0</v>
      </c>
      <c r="I22" s="14">
        <v>0</v>
      </c>
      <c r="J22" s="14">
        <v>0</v>
      </c>
      <c r="K22" s="56">
        <v>0</v>
      </c>
      <c r="L22" s="51"/>
      <c r="M22" s="13"/>
    </row>
    <row r="23" spans="1:23" x14ac:dyDescent="0.25">
      <c r="A23" s="50">
        <v>4</v>
      </c>
      <c r="B23" s="76" t="s">
        <v>123</v>
      </c>
      <c r="C23" s="14">
        <v>0</v>
      </c>
      <c r="D23" s="14">
        <v>0</v>
      </c>
      <c r="E23" s="14">
        <v>0</v>
      </c>
      <c r="F23" s="14">
        <v>0</v>
      </c>
      <c r="G23" s="14">
        <v>0</v>
      </c>
      <c r="H23" s="14">
        <v>0</v>
      </c>
      <c r="I23" s="14">
        <v>0</v>
      </c>
      <c r="J23" s="14">
        <v>0</v>
      </c>
      <c r="K23" s="56">
        <v>0</v>
      </c>
      <c r="L23" s="51"/>
      <c r="M23" s="13"/>
    </row>
    <row r="24" spans="1:23" ht="15.75" thickBot="1" x14ac:dyDescent="0.3">
      <c r="A24" s="50">
        <v>5</v>
      </c>
      <c r="B24" s="77" t="s">
        <v>124</v>
      </c>
      <c r="C24" s="60">
        <v>0</v>
      </c>
      <c r="D24" s="60">
        <v>0</v>
      </c>
      <c r="E24" s="60">
        <v>0</v>
      </c>
      <c r="F24" s="60">
        <v>0</v>
      </c>
      <c r="G24" s="60">
        <v>0</v>
      </c>
      <c r="H24" s="60">
        <v>0</v>
      </c>
      <c r="I24" s="60">
        <v>0</v>
      </c>
      <c r="J24" s="60">
        <v>0</v>
      </c>
      <c r="K24" s="61">
        <v>0</v>
      </c>
      <c r="L24" s="51"/>
      <c r="M24" s="13"/>
    </row>
    <row r="25" spans="1:23" ht="15.75" thickBot="1" x14ac:dyDescent="0.3">
      <c r="B25" s="62" t="s">
        <v>140</v>
      </c>
      <c r="C25" s="118">
        <f t="shared" ref="C25:K25" si="1">SUM(C20:C24)</f>
        <v>0</v>
      </c>
      <c r="D25" s="118">
        <f t="shared" si="1"/>
        <v>3479850.0300000003</v>
      </c>
      <c r="E25" s="118">
        <f t="shared" si="1"/>
        <v>0</v>
      </c>
      <c r="F25" s="118">
        <f t="shared" si="1"/>
        <v>0</v>
      </c>
      <c r="G25" s="118">
        <f t="shared" si="1"/>
        <v>0</v>
      </c>
      <c r="H25" s="118">
        <f t="shared" si="1"/>
        <v>0</v>
      </c>
      <c r="I25" s="118">
        <f t="shared" si="1"/>
        <v>0</v>
      </c>
      <c r="J25" s="118">
        <f t="shared" si="1"/>
        <v>0</v>
      </c>
      <c r="K25" s="119">
        <f t="shared" si="1"/>
        <v>3479850.0300000003</v>
      </c>
      <c r="L25" s="63"/>
      <c r="M25" s="40" t="s">
        <v>69</v>
      </c>
    </row>
  </sheetData>
  <mergeCells count="11">
    <mergeCell ref="B7:K7"/>
    <mergeCell ref="A1:I1"/>
    <mergeCell ref="B2:I2"/>
    <mergeCell ref="B3:I3"/>
    <mergeCell ref="B4:I4"/>
    <mergeCell ref="B5:I5"/>
    <mergeCell ref="B17:K17"/>
    <mergeCell ref="C19:D19"/>
    <mergeCell ref="E19:J19"/>
    <mergeCell ref="C9:D9"/>
    <mergeCell ref="E9:J9"/>
  </mergeCells>
  <phoneticPr fontId="1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BD3F-94A7-4298-A6FC-B9E03B60E15E}">
  <dimension ref="A1:P29"/>
  <sheetViews>
    <sheetView showGridLines="0" zoomScale="80" zoomScaleNormal="80" workbookViewId="0">
      <selection activeCell="A5" sqref="A5"/>
    </sheetView>
  </sheetViews>
  <sheetFormatPr defaultColWidth="8.7109375" defaultRowHeight="15" x14ac:dyDescent="0.25"/>
  <cols>
    <col min="1" max="1" width="20.42578125" style="11" bestFit="1" customWidth="1"/>
    <col min="2" max="2" width="15.5703125" style="11" customWidth="1"/>
    <col min="3" max="3" width="35.5703125" style="11" bestFit="1" customWidth="1"/>
    <col min="4" max="4" width="8.42578125" style="11" customWidth="1"/>
    <col min="5" max="6" width="14.5703125" style="11" bestFit="1" customWidth="1"/>
    <col min="7" max="8" width="13.85546875" style="11" bestFit="1" customWidth="1"/>
    <col min="9" max="11" width="12.28515625" style="11" bestFit="1" customWidth="1"/>
    <col min="12" max="12" width="14.5703125" style="11" bestFit="1" customWidth="1"/>
    <col min="13" max="13" width="20.5703125" style="11" customWidth="1"/>
    <col min="14" max="14" width="9.42578125" style="11" bestFit="1" customWidth="1"/>
    <col min="15" max="16384" width="8.7109375" style="11"/>
  </cols>
  <sheetData>
    <row r="1" spans="1:14" x14ac:dyDescent="0.25">
      <c r="A1" s="205" t="s">
        <v>53</v>
      </c>
      <c r="B1" s="205"/>
      <c r="C1" s="205"/>
      <c r="D1" s="205"/>
      <c r="E1" s="205"/>
      <c r="F1" s="205"/>
      <c r="G1" s="205"/>
      <c r="H1" s="205"/>
      <c r="I1" s="206"/>
    </row>
    <row r="2" spans="1:14" x14ac:dyDescent="0.25">
      <c r="A2" s="1" t="s">
        <v>54</v>
      </c>
      <c r="B2" s="207" t="s">
        <v>141</v>
      </c>
      <c r="C2" s="207"/>
      <c r="D2" s="207"/>
      <c r="E2" s="207"/>
      <c r="F2" s="207"/>
      <c r="G2" s="207"/>
      <c r="H2" s="207"/>
      <c r="I2" s="208"/>
    </row>
    <row r="3" spans="1:14" x14ac:dyDescent="0.25">
      <c r="A3" s="1" t="s">
        <v>56</v>
      </c>
      <c r="B3" s="207" t="s">
        <v>57</v>
      </c>
      <c r="C3" s="207"/>
      <c r="D3" s="207"/>
      <c r="E3" s="207"/>
      <c r="F3" s="207"/>
      <c r="G3" s="207"/>
      <c r="H3" s="207"/>
      <c r="I3" s="208"/>
    </row>
    <row r="4" spans="1:14" x14ac:dyDescent="0.25">
      <c r="A4" s="1" t="s">
        <v>58</v>
      </c>
      <c r="B4" s="207" t="s">
        <v>127</v>
      </c>
      <c r="C4" s="207"/>
      <c r="D4" s="207"/>
      <c r="E4" s="207"/>
      <c r="F4" s="207"/>
      <c r="G4" s="207"/>
      <c r="H4" s="207"/>
      <c r="I4" s="208"/>
    </row>
    <row r="5" spans="1:14" ht="15.75" thickBot="1" x14ac:dyDescent="0.3">
      <c r="A5" s="140" t="s">
        <v>60</v>
      </c>
      <c r="B5" s="209" t="s">
        <v>142</v>
      </c>
      <c r="C5" s="209"/>
      <c r="D5" s="209"/>
      <c r="E5" s="209"/>
      <c r="F5" s="209"/>
      <c r="G5" s="209"/>
      <c r="H5" s="209"/>
      <c r="I5" s="210"/>
    </row>
    <row r="6" spans="1:14" ht="15.75" thickBot="1" x14ac:dyDescent="0.3"/>
    <row r="7" spans="1:14" ht="15.75" thickBot="1" x14ac:dyDescent="0.3">
      <c r="B7" s="188" t="s">
        <v>143</v>
      </c>
      <c r="C7" s="189"/>
      <c r="D7" s="189"/>
      <c r="E7" s="189"/>
      <c r="F7" s="189"/>
      <c r="G7" s="189"/>
      <c r="H7" s="189"/>
      <c r="I7" s="189"/>
      <c r="J7" s="189"/>
      <c r="K7" s="189"/>
      <c r="L7" s="190"/>
    </row>
    <row r="8" spans="1:14" x14ac:dyDescent="0.25">
      <c r="B8" s="100"/>
      <c r="C8" s="96"/>
      <c r="D8" s="70">
        <v>2024</v>
      </c>
      <c r="E8" s="70">
        <v>2025</v>
      </c>
      <c r="F8" s="70">
        <v>2026</v>
      </c>
      <c r="G8" s="70">
        <v>2027</v>
      </c>
      <c r="H8" s="70">
        <v>2028</v>
      </c>
      <c r="I8" s="70">
        <v>2029</v>
      </c>
      <c r="J8" s="70">
        <v>2030</v>
      </c>
      <c r="K8" s="70">
        <v>2031</v>
      </c>
      <c r="L8" s="71" t="s">
        <v>27</v>
      </c>
      <c r="N8" s="16"/>
    </row>
    <row r="9" spans="1:14" x14ac:dyDescent="0.25">
      <c r="A9" s="48" t="s">
        <v>63</v>
      </c>
      <c r="B9" s="73" t="s">
        <v>58</v>
      </c>
      <c r="C9" s="53" t="s">
        <v>64</v>
      </c>
      <c r="D9" s="193" t="s">
        <v>82</v>
      </c>
      <c r="E9" s="193"/>
      <c r="F9" s="193" t="s">
        <v>144</v>
      </c>
      <c r="G9" s="193"/>
      <c r="H9" s="193"/>
      <c r="I9" s="193"/>
      <c r="J9" s="193"/>
      <c r="K9" s="193"/>
      <c r="L9" s="52"/>
      <c r="M9" s="49" t="s">
        <v>67</v>
      </c>
      <c r="N9" s="39" t="s">
        <v>68</v>
      </c>
    </row>
    <row r="10" spans="1:14" x14ac:dyDescent="0.25">
      <c r="A10" s="50">
        <v>1</v>
      </c>
      <c r="B10" s="217" t="s">
        <v>145</v>
      </c>
      <c r="C10" s="76" t="s">
        <v>146</v>
      </c>
      <c r="D10" s="18">
        <v>0</v>
      </c>
      <c r="E10" s="18">
        <v>0</v>
      </c>
      <c r="F10" s="18">
        <v>1</v>
      </c>
      <c r="G10" s="19">
        <v>1</v>
      </c>
      <c r="H10" s="19">
        <v>0.5</v>
      </c>
      <c r="I10" s="19">
        <v>0</v>
      </c>
      <c r="J10" s="19">
        <v>0</v>
      </c>
      <c r="K10" s="19">
        <v>0</v>
      </c>
      <c r="L10" s="95">
        <v>2.5</v>
      </c>
      <c r="M10" s="51"/>
      <c r="N10" s="9"/>
    </row>
    <row r="11" spans="1:14" x14ac:dyDescent="0.25">
      <c r="A11" s="50">
        <v>2</v>
      </c>
      <c r="B11" s="217"/>
      <c r="C11" s="76" t="s">
        <v>147</v>
      </c>
      <c r="D11" s="18">
        <v>0</v>
      </c>
      <c r="E11" s="18">
        <v>2.19</v>
      </c>
      <c r="F11" s="18">
        <v>0</v>
      </c>
      <c r="G11" s="18">
        <v>0</v>
      </c>
      <c r="H11" s="18">
        <v>0</v>
      </c>
      <c r="I11" s="18">
        <v>0</v>
      </c>
      <c r="J11" s="18">
        <v>0</v>
      </c>
      <c r="K11" s="18">
        <v>0</v>
      </c>
      <c r="L11" s="95">
        <v>2.2000000000000002</v>
      </c>
      <c r="M11" s="51"/>
      <c r="N11" s="9" t="s">
        <v>69</v>
      </c>
    </row>
    <row r="12" spans="1:14" x14ac:dyDescent="0.25">
      <c r="A12" s="50">
        <v>3</v>
      </c>
      <c r="B12" s="217"/>
      <c r="C12" s="76" t="s">
        <v>148</v>
      </c>
      <c r="D12" s="18">
        <v>0</v>
      </c>
      <c r="E12" s="18">
        <v>0.37</v>
      </c>
      <c r="F12" s="18">
        <v>0</v>
      </c>
      <c r="G12" s="18">
        <v>0</v>
      </c>
      <c r="H12" s="18">
        <v>0</v>
      </c>
      <c r="I12" s="18">
        <v>0</v>
      </c>
      <c r="J12" s="18">
        <v>0</v>
      </c>
      <c r="K12" s="18">
        <v>0</v>
      </c>
      <c r="L12" s="95">
        <v>0.4</v>
      </c>
      <c r="M12" s="51"/>
      <c r="N12" s="9" t="s">
        <v>69</v>
      </c>
    </row>
    <row r="13" spans="1:14" x14ac:dyDescent="0.25">
      <c r="A13" s="50">
        <v>4</v>
      </c>
      <c r="B13" s="217"/>
      <c r="C13" s="76" t="s">
        <v>149</v>
      </c>
      <c r="D13" s="18">
        <v>0</v>
      </c>
      <c r="E13" s="18">
        <v>0.47</v>
      </c>
      <c r="F13" s="18">
        <v>0</v>
      </c>
      <c r="G13" s="18">
        <v>0</v>
      </c>
      <c r="H13" s="18">
        <v>0</v>
      </c>
      <c r="I13" s="18">
        <v>0</v>
      </c>
      <c r="J13" s="18">
        <v>0</v>
      </c>
      <c r="K13" s="18">
        <v>0</v>
      </c>
      <c r="L13" s="95">
        <v>0.5</v>
      </c>
      <c r="M13" s="51"/>
      <c r="N13" s="9" t="s">
        <v>69</v>
      </c>
    </row>
    <row r="14" spans="1:14" x14ac:dyDescent="0.25">
      <c r="A14" s="50">
        <v>5</v>
      </c>
      <c r="B14" s="217"/>
      <c r="C14" s="76" t="s">
        <v>150</v>
      </c>
      <c r="D14" s="18">
        <v>0</v>
      </c>
      <c r="E14" s="18">
        <v>0.65</v>
      </c>
      <c r="F14" s="18">
        <v>0</v>
      </c>
      <c r="G14" s="18">
        <v>0</v>
      </c>
      <c r="H14" s="18">
        <v>0</v>
      </c>
      <c r="I14" s="18">
        <v>0</v>
      </c>
      <c r="J14" s="18">
        <v>0</v>
      </c>
      <c r="K14" s="18">
        <v>0</v>
      </c>
      <c r="L14" s="95">
        <v>0.7</v>
      </c>
      <c r="M14" s="51"/>
      <c r="N14" s="9" t="s">
        <v>69</v>
      </c>
    </row>
    <row r="15" spans="1:14" x14ac:dyDescent="0.25">
      <c r="A15" s="50">
        <v>6</v>
      </c>
      <c r="B15" s="217" t="s">
        <v>151</v>
      </c>
      <c r="C15" s="76" t="s">
        <v>152</v>
      </c>
      <c r="D15" s="18">
        <v>0</v>
      </c>
      <c r="E15" s="27">
        <v>0</v>
      </c>
      <c r="F15" s="27">
        <v>1</v>
      </c>
      <c r="G15" s="27">
        <v>1</v>
      </c>
      <c r="H15" s="27">
        <v>0.5</v>
      </c>
      <c r="I15" s="27">
        <v>0</v>
      </c>
      <c r="J15" s="27">
        <v>0</v>
      </c>
      <c r="K15" s="28">
        <v>0</v>
      </c>
      <c r="L15" s="95">
        <v>2.5</v>
      </c>
      <c r="M15" s="51"/>
      <c r="N15" s="9" t="s">
        <v>69</v>
      </c>
    </row>
    <row r="16" spans="1:14" x14ac:dyDescent="0.25">
      <c r="A16" s="50">
        <v>7</v>
      </c>
      <c r="B16" s="217"/>
      <c r="C16" s="76" t="s">
        <v>153</v>
      </c>
      <c r="D16" s="18">
        <v>0</v>
      </c>
      <c r="E16" s="27">
        <v>0</v>
      </c>
      <c r="F16" s="27">
        <v>1</v>
      </c>
      <c r="G16" s="27">
        <v>1</v>
      </c>
      <c r="H16" s="27">
        <v>0.5</v>
      </c>
      <c r="I16" s="27">
        <v>0</v>
      </c>
      <c r="J16" s="27">
        <v>0</v>
      </c>
      <c r="K16" s="28">
        <v>0</v>
      </c>
      <c r="L16" s="95">
        <v>2.5</v>
      </c>
      <c r="M16" s="51"/>
      <c r="N16" s="9" t="s">
        <v>69</v>
      </c>
    </row>
    <row r="17" spans="1:16" ht="15.75" thickBot="1" x14ac:dyDescent="0.3">
      <c r="A17" s="50">
        <v>8</v>
      </c>
      <c r="B17" s="217"/>
      <c r="C17" s="77" t="s">
        <v>154</v>
      </c>
      <c r="D17" s="79">
        <v>0</v>
      </c>
      <c r="E17" s="97">
        <v>0</v>
      </c>
      <c r="F17" s="97">
        <v>0.5</v>
      </c>
      <c r="G17" s="97">
        <v>0</v>
      </c>
      <c r="H17" s="97">
        <v>0</v>
      </c>
      <c r="I17" s="97">
        <v>0</v>
      </c>
      <c r="J17" s="97">
        <v>0</v>
      </c>
      <c r="K17" s="98">
        <v>0</v>
      </c>
      <c r="L17" s="99">
        <v>0.5</v>
      </c>
      <c r="M17" s="51"/>
      <c r="N17" s="9" t="s">
        <v>69</v>
      </c>
    </row>
    <row r="18" spans="1:16" x14ac:dyDescent="0.25">
      <c r="C18" s="81" t="s">
        <v>89</v>
      </c>
      <c r="D18" s="83">
        <f t="shared" ref="D18:L18" si="0">SUM(D10:D17)</f>
        <v>0</v>
      </c>
      <c r="E18" s="83">
        <f t="shared" si="0"/>
        <v>3.68</v>
      </c>
      <c r="F18" s="83">
        <f t="shared" si="0"/>
        <v>3.5</v>
      </c>
      <c r="G18" s="83">
        <f t="shared" si="0"/>
        <v>3</v>
      </c>
      <c r="H18" s="83">
        <f t="shared" si="0"/>
        <v>1.5</v>
      </c>
      <c r="I18" s="83">
        <f t="shared" si="0"/>
        <v>0</v>
      </c>
      <c r="J18" s="83">
        <f t="shared" si="0"/>
        <v>0</v>
      </c>
      <c r="K18" s="83">
        <f t="shared" si="0"/>
        <v>0</v>
      </c>
      <c r="L18" s="84">
        <f t="shared" si="0"/>
        <v>11.8</v>
      </c>
      <c r="M18" s="68"/>
      <c r="N18" s="41" t="s">
        <v>69</v>
      </c>
      <c r="P18" s="26"/>
    </row>
    <row r="19" spans="1:16" ht="15.75" thickBot="1" x14ac:dyDescent="0.3">
      <c r="C19" s="101" t="s">
        <v>155</v>
      </c>
      <c r="D19" s="127">
        <v>0</v>
      </c>
      <c r="E19" s="127">
        <v>2959726.9246708485</v>
      </c>
      <c r="F19" s="127">
        <v>1117198.983251354</v>
      </c>
      <c r="G19" s="127">
        <v>897010.60181451763</v>
      </c>
      <c r="H19" s="127">
        <v>455947.81954278488</v>
      </c>
      <c r="I19" s="127">
        <v>0</v>
      </c>
      <c r="J19" s="127">
        <v>0</v>
      </c>
      <c r="K19" s="127">
        <v>0</v>
      </c>
      <c r="L19" s="124">
        <v>5429884.3292795056</v>
      </c>
      <c r="M19" s="63"/>
      <c r="N19" s="40" t="s">
        <v>69</v>
      </c>
    </row>
    <row r="20" spans="1:16" x14ac:dyDescent="0.25">
      <c r="A20" s="24"/>
      <c r="B20" s="24"/>
      <c r="D20" s="29"/>
      <c r="E20" s="29"/>
      <c r="F20" s="29"/>
      <c r="G20" s="29"/>
      <c r="H20" s="29"/>
      <c r="I20" s="29"/>
      <c r="J20" s="29"/>
      <c r="K20" s="29"/>
      <c r="L20" s="30"/>
    </row>
    <row r="22" spans="1:16" x14ac:dyDescent="0.25">
      <c r="K22" s="21"/>
    </row>
    <row r="23" spans="1:16" x14ac:dyDescent="0.25">
      <c r="A23" s="37" t="s">
        <v>77</v>
      </c>
      <c r="B23" s="38"/>
      <c r="C23" s="38"/>
      <c r="D23" s="38"/>
      <c r="E23" s="38"/>
      <c r="F23" s="38"/>
      <c r="G23" s="38"/>
      <c r="H23" s="38"/>
      <c r="I23" s="38"/>
      <c r="J23" s="38"/>
    </row>
    <row r="24" spans="1:16" x14ac:dyDescent="0.25">
      <c r="A24" s="191" t="s">
        <v>156</v>
      </c>
      <c r="B24" s="191"/>
      <c r="C24" s="191"/>
      <c r="D24" s="191"/>
      <c r="E24" s="191"/>
      <c r="F24" s="191"/>
      <c r="G24" s="191"/>
      <c r="H24" s="191"/>
      <c r="I24" s="191"/>
      <c r="J24" s="191"/>
    </row>
    <row r="25" spans="1:16" x14ac:dyDescent="0.25">
      <c r="A25" s="192"/>
      <c r="B25" s="192"/>
      <c r="C25" s="192"/>
      <c r="D25" s="192"/>
      <c r="E25" s="192"/>
      <c r="F25" s="192"/>
      <c r="G25" s="192"/>
      <c r="H25" s="192"/>
      <c r="I25" s="192"/>
      <c r="J25" s="192"/>
    </row>
    <row r="26" spans="1:16" x14ac:dyDescent="0.25">
      <c r="A26" s="192"/>
      <c r="B26" s="192"/>
      <c r="C26" s="192"/>
      <c r="D26" s="192"/>
      <c r="E26" s="192"/>
      <c r="F26" s="192"/>
      <c r="G26" s="192"/>
      <c r="H26" s="192"/>
      <c r="I26" s="192"/>
      <c r="J26" s="192"/>
    </row>
    <row r="27" spans="1:16" x14ac:dyDescent="0.25">
      <c r="A27" s="192"/>
      <c r="B27" s="192"/>
      <c r="C27" s="192"/>
      <c r="D27" s="192"/>
      <c r="E27" s="192"/>
      <c r="F27" s="192"/>
      <c r="G27" s="192"/>
      <c r="H27" s="192"/>
      <c r="I27" s="192"/>
      <c r="J27" s="192"/>
    </row>
    <row r="28" spans="1:16" x14ac:dyDescent="0.25">
      <c r="A28" s="192"/>
      <c r="B28" s="192"/>
      <c r="C28" s="192"/>
      <c r="D28" s="192"/>
      <c r="E28" s="192"/>
      <c r="F28" s="192"/>
      <c r="G28" s="192"/>
      <c r="H28" s="192"/>
      <c r="I28" s="192"/>
      <c r="J28" s="192"/>
    </row>
    <row r="29" spans="1:16" x14ac:dyDescent="0.25">
      <c r="A29" s="25"/>
      <c r="B29" s="25"/>
      <c r="C29" s="25"/>
      <c r="D29" s="25"/>
      <c r="E29" s="25"/>
      <c r="F29" s="25"/>
      <c r="G29" s="25"/>
      <c r="H29" s="25"/>
      <c r="I29" s="25"/>
      <c r="J29" s="25"/>
    </row>
  </sheetData>
  <mergeCells count="15">
    <mergeCell ref="A27:J27"/>
    <mergeCell ref="A28:J28"/>
    <mergeCell ref="D9:E9"/>
    <mergeCell ref="F9:K9"/>
    <mergeCell ref="B10:B14"/>
    <mergeCell ref="B15:B17"/>
    <mergeCell ref="A24:J24"/>
    <mergeCell ref="A1:I1"/>
    <mergeCell ref="B3:I3"/>
    <mergeCell ref="B5:I5"/>
    <mergeCell ref="A25:J25"/>
    <mergeCell ref="A26:J26"/>
    <mergeCell ref="B7:L7"/>
    <mergeCell ref="B2:I2"/>
    <mergeCell ref="B4:I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FBDA-58B6-4EA3-9158-1FEF62750F53}">
  <dimension ref="A1:P27"/>
  <sheetViews>
    <sheetView showGridLines="0" zoomScale="70" zoomScaleNormal="70" workbookViewId="0">
      <selection activeCell="B2" sqref="B2:I2"/>
    </sheetView>
  </sheetViews>
  <sheetFormatPr defaultColWidth="8.7109375" defaultRowHeight="15" x14ac:dyDescent="0.25"/>
  <cols>
    <col min="1" max="1" width="20.42578125" style="11" bestFit="1" customWidth="1"/>
    <col min="2" max="2" width="15" style="11" customWidth="1"/>
    <col min="3" max="3" width="42.5703125" style="11" customWidth="1"/>
    <col min="4" max="5" width="8.42578125" style="11" customWidth="1"/>
    <col min="6" max="7" width="13.85546875" style="11" bestFit="1" customWidth="1"/>
    <col min="8" max="10" width="12.140625" style="11" bestFit="1" customWidth="1"/>
    <col min="11" max="11" width="11.140625" style="11" bestFit="1" customWidth="1"/>
    <col min="12" max="12" width="13.85546875" style="11" bestFit="1" customWidth="1"/>
    <col min="13" max="13" width="8.7109375" style="11"/>
    <col min="14" max="14" width="9.7109375" style="11" bestFit="1" customWidth="1"/>
    <col min="15" max="16384" width="8.7109375" style="11"/>
  </cols>
  <sheetData>
    <row r="1" spans="1:14" x14ac:dyDescent="0.25">
      <c r="A1" s="205" t="s">
        <v>53</v>
      </c>
      <c r="B1" s="205"/>
      <c r="C1" s="205"/>
      <c r="D1" s="205"/>
      <c r="E1" s="205"/>
      <c r="F1" s="205"/>
      <c r="G1" s="205"/>
      <c r="H1" s="205"/>
      <c r="I1" s="206"/>
    </row>
    <row r="2" spans="1:14" x14ac:dyDescent="0.25">
      <c r="A2" s="1" t="s">
        <v>54</v>
      </c>
      <c r="B2" s="207" t="s">
        <v>141</v>
      </c>
      <c r="C2" s="207"/>
      <c r="D2" s="207"/>
      <c r="E2" s="207"/>
      <c r="F2" s="207"/>
      <c r="G2" s="207"/>
      <c r="H2" s="207"/>
      <c r="I2" s="208"/>
    </row>
    <row r="3" spans="1:14" x14ac:dyDescent="0.25">
      <c r="A3" s="1" t="s">
        <v>56</v>
      </c>
      <c r="B3" s="207" t="s">
        <v>57</v>
      </c>
      <c r="C3" s="207"/>
      <c r="D3" s="207"/>
      <c r="E3" s="207"/>
      <c r="F3" s="207"/>
      <c r="G3" s="207"/>
      <c r="H3" s="207"/>
      <c r="I3" s="208"/>
    </row>
    <row r="4" spans="1:14" x14ac:dyDescent="0.25">
      <c r="A4" s="1" t="s">
        <v>58</v>
      </c>
      <c r="B4" s="207" t="s">
        <v>127</v>
      </c>
      <c r="C4" s="207"/>
      <c r="D4" s="207"/>
      <c r="E4" s="207"/>
      <c r="F4" s="207"/>
      <c r="G4" s="207"/>
      <c r="H4" s="207"/>
      <c r="I4" s="208"/>
    </row>
    <row r="5" spans="1:14" ht="15.75" thickBot="1" x14ac:dyDescent="0.3">
      <c r="A5" s="140" t="s">
        <v>60</v>
      </c>
      <c r="B5" s="209" t="s">
        <v>157</v>
      </c>
      <c r="C5" s="209"/>
      <c r="D5" s="209"/>
      <c r="E5" s="209"/>
      <c r="F5" s="209"/>
      <c r="G5" s="209"/>
      <c r="H5" s="209"/>
      <c r="I5" s="210"/>
    </row>
    <row r="6" spans="1:14" ht="15.75" thickBot="1" x14ac:dyDescent="0.3"/>
    <row r="7" spans="1:14" ht="15.75" thickBot="1" x14ac:dyDescent="0.3">
      <c r="B7" s="188" t="s">
        <v>158</v>
      </c>
      <c r="C7" s="189"/>
      <c r="D7" s="189"/>
      <c r="E7" s="189"/>
      <c r="F7" s="189"/>
      <c r="G7" s="189"/>
      <c r="H7" s="189"/>
      <c r="I7" s="189"/>
      <c r="J7" s="189"/>
      <c r="K7" s="189"/>
      <c r="L7" s="190"/>
    </row>
    <row r="8" spans="1:14" x14ac:dyDescent="0.25">
      <c r="B8" s="102"/>
      <c r="C8" s="96"/>
      <c r="D8" s="70">
        <v>2024</v>
      </c>
      <c r="E8" s="70">
        <v>2025</v>
      </c>
      <c r="F8" s="70">
        <v>2026</v>
      </c>
      <c r="G8" s="70">
        <v>2027</v>
      </c>
      <c r="H8" s="70">
        <v>2028</v>
      </c>
      <c r="I8" s="70">
        <v>2029</v>
      </c>
      <c r="J8" s="70">
        <v>2030</v>
      </c>
      <c r="K8" s="70">
        <v>2031</v>
      </c>
      <c r="L8" s="71" t="s">
        <v>27</v>
      </c>
      <c r="N8" s="16"/>
    </row>
    <row r="9" spans="1:14" x14ac:dyDescent="0.25">
      <c r="A9" s="48" t="s">
        <v>63</v>
      </c>
      <c r="B9" s="73" t="s">
        <v>58</v>
      </c>
      <c r="C9" s="53" t="s">
        <v>64</v>
      </c>
      <c r="D9" s="193" t="s">
        <v>82</v>
      </c>
      <c r="E9" s="193"/>
      <c r="F9" s="193" t="s">
        <v>83</v>
      </c>
      <c r="G9" s="193"/>
      <c r="H9" s="193"/>
      <c r="I9" s="193"/>
      <c r="J9" s="193"/>
      <c r="K9" s="193"/>
      <c r="L9" s="52"/>
      <c r="M9" s="49" t="s">
        <v>67</v>
      </c>
      <c r="N9" s="39" t="s">
        <v>68</v>
      </c>
    </row>
    <row r="10" spans="1:14" x14ac:dyDescent="0.25">
      <c r="A10" s="50">
        <v>1</v>
      </c>
      <c r="B10" s="218" t="s">
        <v>145</v>
      </c>
      <c r="C10" s="76" t="s">
        <v>159</v>
      </c>
      <c r="D10" s="18">
        <v>0</v>
      </c>
      <c r="E10" s="18">
        <v>0</v>
      </c>
      <c r="F10" s="18">
        <v>0.66666666666666663</v>
      </c>
      <c r="G10" s="19">
        <v>0</v>
      </c>
      <c r="H10" s="19">
        <v>0</v>
      </c>
      <c r="I10" s="19">
        <v>0</v>
      </c>
      <c r="J10" s="19">
        <v>0</v>
      </c>
      <c r="K10" s="19">
        <v>0</v>
      </c>
      <c r="L10" s="95">
        <v>0.66666666666666663</v>
      </c>
      <c r="M10" s="51"/>
      <c r="N10" s="9" t="s">
        <v>69</v>
      </c>
    </row>
    <row r="11" spans="1:14" x14ac:dyDescent="0.25">
      <c r="A11" s="50">
        <v>2</v>
      </c>
      <c r="B11" s="219"/>
      <c r="C11" s="76" t="s">
        <v>160</v>
      </c>
      <c r="D11" s="18">
        <v>0</v>
      </c>
      <c r="E11" s="18">
        <v>0</v>
      </c>
      <c r="F11" s="18">
        <v>1</v>
      </c>
      <c r="G11" s="19">
        <v>1</v>
      </c>
      <c r="H11" s="19">
        <v>0</v>
      </c>
      <c r="I11" s="19">
        <v>0</v>
      </c>
      <c r="J11" s="19">
        <v>0</v>
      </c>
      <c r="K11" s="19">
        <v>0</v>
      </c>
      <c r="L11" s="95">
        <v>2</v>
      </c>
      <c r="M11" s="51"/>
      <c r="N11" s="9" t="s">
        <v>69</v>
      </c>
    </row>
    <row r="12" spans="1:14" x14ac:dyDescent="0.25">
      <c r="A12" s="50">
        <v>3</v>
      </c>
      <c r="B12" s="219"/>
      <c r="C12" s="76" t="s">
        <v>161</v>
      </c>
      <c r="D12" s="18">
        <v>0</v>
      </c>
      <c r="E12" s="18">
        <v>0</v>
      </c>
      <c r="F12" s="18">
        <v>1</v>
      </c>
      <c r="G12" s="19">
        <v>0.75</v>
      </c>
      <c r="H12" s="19">
        <v>0</v>
      </c>
      <c r="I12" s="19">
        <v>0</v>
      </c>
      <c r="J12" s="19">
        <v>0</v>
      </c>
      <c r="K12" s="19">
        <v>0</v>
      </c>
      <c r="L12" s="95">
        <v>1.75</v>
      </c>
      <c r="M12" s="51"/>
      <c r="N12" s="9" t="s">
        <v>69</v>
      </c>
    </row>
    <row r="13" spans="1:14" x14ac:dyDescent="0.25">
      <c r="A13" s="50">
        <v>4</v>
      </c>
      <c r="B13" s="219"/>
      <c r="C13" s="76" t="s">
        <v>162</v>
      </c>
      <c r="D13" s="18">
        <v>0</v>
      </c>
      <c r="E13" s="18">
        <v>0</v>
      </c>
      <c r="F13" s="18">
        <v>0.75</v>
      </c>
      <c r="G13" s="19">
        <v>0.83333333333333337</v>
      </c>
      <c r="H13" s="19">
        <v>0</v>
      </c>
      <c r="I13" s="19">
        <v>0</v>
      </c>
      <c r="J13" s="19">
        <v>0</v>
      </c>
      <c r="K13" s="19">
        <v>0</v>
      </c>
      <c r="L13" s="95">
        <v>1.5833333333333335</v>
      </c>
      <c r="M13" s="51"/>
      <c r="N13" s="9" t="s">
        <v>69</v>
      </c>
    </row>
    <row r="14" spans="1:14" x14ac:dyDescent="0.25">
      <c r="A14" s="50">
        <v>5</v>
      </c>
      <c r="B14" s="219"/>
      <c r="C14" s="76" t="s">
        <v>163</v>
      </c>
      <c r="D14" s="18">
        <v>0</v>
      </c>
      <c r="E14" s="18">
        <v>0</v>
      </c>
      <c r="F14" s="18">
        <v>1.5</v>
      </c>
      <c r="G14" s="19">
        <v>1.6666666666666667</v>
      </c>
      <c r="H14" s="19">
        <v>0</v>
      </c>
      <c r="I14" s="19">
        <v>0</v>
      </c>
      <c r="J14" s="19">
        <v>0</v>
      </c>
      <c r="K14" s="19">
        <v>0</v>
      </c>
      <c r="L14" s="95">
        <v>3.166666666666667</v>
      </c>
      <c r="M14" s="51"/>
      <c r="N14" s="9" t="s">
        <v>69</v>
      </c>
    </row>
    <row r="15" spans="1:14" x14ac:dyDescent="0.25">
      <c r="A15" s="50">
        <v>6</v>
      </c>
      <c r="B15" s="219"/>
      <c r="C15" s="76" t="s">
        <v>164</v>
      </c>
      <c r="D15" s="18">
        <v>0</v>
      </c>
      <c r="E15" s="18">
        <v>0</v>
      </c>
      <c r="F15" s="18">
        <v>1.5</v>
      </c>
      <c r="G15" s="19">
        <v>0</v>
      </c>
      <c r="H15" s="19">
        <v>0</v>
      </c>
      <c r="I15" s="19">
        <v>0</v>
      </c>
      <c r="J15" s="19">
        <v>0</v>
      </c>
      <c r="K15" s="19">
        <v>0</v>
      </c>
      <c r="L15" s="95">
        <v>1.5</v>
      </c>
      <c r="M15" s="51"/>
      <c r="N15" s="9" t="s">
        <v>69</v>
      </c>
    </row>
    <row r="16" spans="1:14" x14ac:dyDescent="0.25">
      <c r="A16" s="50">
        <v>7</v>
      </c>
      <c r="B16" s="218" t="s">
        <v>151</v>
      </c>
      <c r="C16" s="76" t="s">
        <v>165</v>
      </c>
      <c r="D16" s="18">
        <v>0</v>
      </c>
      <c r="E16" s="18">
        <v>0</v>
      </c>
      <c r="F16" s="18">
        <v>1</v>
      </c>
      <c r="G16" s="19">
        <v>0.75</v>
      </c>
      <c r="H16" s="19">
        <v>0</v>
      </c>
      <c r="I16" s="19">
        <v>0</v>
      </c>
      <c r="J16" s="19">
        <v>0</v>
      </c>
      <c r="K16" s="19">
        <v>0</v>
      </c>
      <c r="L16" s="95">
        <v>1.75</v>
      </c>
      <c r="M16" s="51"/>
      <c r="N16" s="9" t="s">
        <v>69</v>
      </c>
    </row>
    <row r="17" spans="1:16" ht="15.75" thickBot="1" x14ac:dyDescent="0.3">
      <c r="A17" s="50">
        <v>8</v>
      </c>
      <c r="B17" s="219"/>
      <c r="C17" s="77" t="s">
        <v>166</v>
      </c>
      <c r="D17" s="79">
        <v>0</v>
      </c>
      <c r="E17" s="79">
        <v>0</v>
      </c>
      <c r="F17" s="79">
        <v>1.8333333333333333</v>
      </c>
      <c r="G17" s="90">
        <v>0</v>
      </c>
      <c r="H17" s="90">
        <v>0</v>
      </c>
      <c r="I17" s="90">
        <v>0</v>
      </c>
      <c r="J17" s="90">
        <v>0</v>
      </c>
      <c r="K17" s="90">
        <v>0</v>
      </c>
      <c r="L17" s="99">
        <v>1.8333333333333333</v>
      </c>
      <c r="M17" s="51"/>
      <c r="N17" s="9" t="s">
        <v>69</v>
      </c>
    </row>
    <row r="18" spans="1:16" x14ac:dyDescent="0.25">
      <c r="B18" s="103"/>
      <c r="C18" s="81" t="s">
        <v>89</v>
      </c>
      <c r="D18" s="83">
        <f>SUM(D10:D17)</f>
        <v>0</v>
      </c>
      <c r="E18" s="83">
        <f t="shared" ref="E18:L18" si="0">SUM(E10:E17)</f>
        <v>0</v>
      </c>
      <c r="F18" s="83">
        <f t="shared" si="0"/>
        <v>9.25</v>
      </c>
      <c r="G18" s="83">
        <f t="shared" si="0"/>
        <v>5</v>
      </c>
      <c r="H18" s="83">
        <f t="shared" si="0"/>
        <v>0</v>
      </c>
      <c r="I18" s="83">
        <f t="shared" si="0"/>
        <v>0</v>
      </c>
      <c r="J18" s="83">
        <f t="shared" si="0"/>
        <v>0</v>
      </c>
      <c r="K18" s="83">
        <f t="shared" si="0"/>
        <v>0</v>
      </c>
      <c r="L18" s="84">
        <f t="shared" si="0"/>
        <v>14.250000000000002</v>
      </c>
      <c r="M18" s="68"/>
      <c r="N18" s="41" t="s">
        <v>69</v>
      </c>
      <c r="P18" s="26"/>
    </row>
    <row r="19" spans="1:16" ht="15.75" thickBot="1" x14ac:dyDescent="0.3">
      <c r="B19" s="104"/>
      <c r="C19" s="58" t="s">
        <v>167</v>
      </c>
      <c r="D19" s="127">
        <v>0</v>
      </c>
      <c r="E19" s="127">
        <v>0</v>
      </c>
      <c r="F19" s="127">
        <v>2217053.5898654242</v>
      </c>
      <c r="G19" s="127">
        <v>949758.32652329491</v>
      </c>
      <c r="H19" s="127">
        <v>0</v>
      </c>
      <c r="I19" s="127">
        <v>0</v>
      </c>
      <c r="J19" s="127">
        <v>0</v>
      </c>
      <c r="K19" s="127">
        <v>0</v>
      </c>
      <c r="L19" s="124">
        <v>3166811.9163887193</v>
      </c>
      <c r="M19" s="63"/>
      <c r="N19" s="40" t="s">
        <v>69</v>
      </c>
    </row>
    <row r="20" spans="1:16" x14ac:dyDescent="0.25">
      <c r="A20" s="24"/>
      <c r="B20" s="24"/>
    </row>
    <row r="21" spans="1:16" x14ac:dyDescent="0.25">
      <c r="A21" s="37" t="s">
        <v>77</v>
      </c>
      <c r="B21" s="38"/>
      <c r="C21" s="38"/>
      <c r="D21" s="38"/>
      <c r="E21" s="38"/>
      <c r="F21" s="38"/>
      <c r="G21" s="38"/>
      <c r="H21" s="38"/>
      <c r="I21" s="38"/>
      <c r="J21" s="38"/>
      <c r="K21" s="38"/>
      <c r="L21" s="38"/>
      <c r="M21" s="38"/>
      <c r="N21" s="38"/>
    </row>
    <row r="22" spans="1:16" x14ac:dyDescent="0.25">
      <c r="A22" s="191" t="s">
        <v>156</v>
      </c>
      <c r="B22" s="191"/>
      <c r="C22" s="191"/>
      <c r="D22" s="191"/>
      <c r="E22" s="191"/>
      <c r="F22" s="191"/>
      <c r="G22" s="191"/>
      <c r="H22" s="191"/>
      <c r="I22" s="191"/>
      <c r="J22" s="191"/>
    </row>
    <row r="23" spans="1:16" x14ac:dyDescent="0.25">
      <c r="A23" s="192"/>
      <c r="B23" s="192"/>
      <c r="C23" s="192"/>
      <c r="D23" s="192"/>
      <c r="E23" s="192"/>
      <c r="F23" s="192"/>
      <c r="G23" s="192"/>
      <c r="H23" s="192"/>
      <c r="I23" s="192"/>
      <c r="J23" s="192"/>
    </row>
    <row r="24" spans="1:16" x14ac:dyDescent="0.25">
      <c r="A24" s="192"/>
      <c r="B24" s="192"/>
      <c r="C24" s="192"/>
      <c r="D24" s="192"/>
      <c r="E24" s="192"/>
      <c r="F24" s="192"/>
      <c r="G24" s="192"/>
      <c r="H24" s="192"/>
      <c r="I24" s="192"/>
      <c r="J24" s="192"/>
    </row>
    <row r="25" spans="1:16" x14ac:dyDescent="0.25">
      <c r="A25" s="192"/>
      <c r="B25" s="192"/>
      <c r="C25" s="192"/>
      <c r="D25" s="192"/>
      <c r="E25" s="192"/>
      <c r="F25" s="192"/>
      <c r="G25" s="192"/>
      <c r="H25" s="192"/>
      <c r="I25" s="192"/>
      <c r="J25" s="192"/>
    </row>
    <row r="26" spans="1:16" x14ac:dyDescent="0.25">
      <c r="A26" s="192"/>
      <c r="B26" s="192"/>
      <c r="C26" s="192"/>
      <c r="D26" s="192"/>
      <c r="E26" s="192"/>
      <c r="F26" s="192"/>
      <c r="G26" s="192"/>
      <c r="H26" s="192"/>
      <c r="I26" s="192"/>
      <c r="J26" s="192"/>
    </row>
    <row r="27" spans="1:16" x14ac:dyDescent="0.25">
      <c r="A27" s="25"/>
      <c r="B27" s="25"/>
      <c r="C27" s="25"/>
      <c r="D27" s="25"/>
      <c r="E27" s="25"/>
      <c r="F27" s="25"/>
      <c r="G27" s="25"/>
      <c r="H27" s="25"/>
      <c r="I27" s="25"/>
      <c r="J27" s="25"/>
    </row>
  </sheetData>
  <mergeCells count="15">
    <mergeCell ref="A25:J25"/>
    <mergeCell ref="A26:J26"/>
    <mergeCell ref="D9:E9"/>
    <mergeCell ref="F9:K9"/>
    <mergeCell ref="B10:B15"/>
    <mergeCell ref="B16:B17"/>
    <mergeCell ref="A22:J22"/>
    <mergeCell ref="A1:I1"/>
    <mergeCell ref="B3:I3"/>
    <mergeCell ref="B5:I5"/>
    <mergeCell ref="A23:J23"/>
    <mergeCell ref="A24:J24"/>
    <mergeCell ref="B7:L7"/>
    <mergeCell ref="B2:I2"/>
    <mergeCell ref="B4:I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6029-3053-46AB-95B4-D394DE4DFB38}">
  <dimension ref="A1:P29"/>
  <sheetViews>
    <sheetView showGridLines="0" topLeftCell="E1" zoomScaleNormal="100" workbookViewId="0">
      <selection activeCell="N17" sqref="N17"/>
    </sheetView>
  </sheetViews>
  <sheetFormatPr defaultColWidth="8.7109375" defaultRowHeight="15" x14ac:dyDescent="0.25"/>
  <cols>
    <col min="1" max="1" width="20.42578125" style="11" bestFit="1" customWidth="1"/>
    <col min="2" max="2" width="15.85546875" style="11" customWidth="1"/>
    <col min="3" max="3" width="50.85546875" style="11" customWidth="1"/>
    <col min="4" max="5" width="10.5703125" style="11" customWidth="1"/>
    <col min="6" max="7" width="12.42578125" style="11" bestFit="1" customWidth="1"/>
    <col min="8" max="10" width="12.5703125" style="11" bestFit="1" customWidth="1"/>
    <col min="11" max="11" width="9.5703125" style="11" bestFit="1" customWidth="1"/>
    <col min="12" max="12" width="13.85546875" style="11" bestFit="1" customWidth="1"/>
    <col min="13" max="13" width="59.85546875" style="11" customWidth="1"/>
    <col min="14" max="14" width="9.7109375" style="11" bestFit="1" customWidth="1"/>
    <col min="15" max="16384" width="8.7109375" style="11"/>
  </cols>
  <sheetData>
    <row r="1" spans="1:16" x14ac:dyDescent="0.25">
      <c r="A1" s="205" t="s">
        <v>53</v>
      </c>
      <c r="B1" s="205"/>
      <c r="C1" s="205"/>
      <c r="D1" s="205"/>
      <c r="E1" s="205"/>
      <c r="F1" s="205"/>
      <c r="G1" s="205"/>
      <c r="H1" s="205"/>
      <c r="I1" s="206"/>
    </row>
    <row r="2" spans="1:16" x14ac:dyDescent="0.25">
      <c r="A2" s="1" t="s">
        <v>54</v>
      </c>
      <c r="B2" s="207" t="s">
        <v>141</v>
      </c>
      <c r="C2" s="207"/>
      <c r="D2" s="207"/>
      <c r="E2" s="207"/>
      <c r="F2" s="207"/>
      <c r="G2" s="207"/>
      <c r="H2" s="207"/>
      <c r="I2" s="208"/>
    </row>
    <row r="3" spans="1:16" x14ac:dyDescent="0.25">
      <c r="A3" s="1" t="s">
        <v>56</v>
      </c>
      <c r="B3" s="207" t="s">
        <v>57</v>
      </c>
      <c r="C3" s="207"/>
      <c r="D3" s="207"/>
      <c r="E3" s="207"/>
      <c r="F3" s="207"/>
      <c r="G3" s="207"/>
      <c r="H3" s="207"/>
      <c r="I3" s="208"/>
    </row>
    <row r="4" spans="1:16" x14ac:dyDescent="0.25">
      <c r="A4" s="1" t="s">
        <v>58</v>
      </c>
      <c r="B4" s="207" t="s">
        <v>127</v>
      </c>
      <c r="C4" s="207"/>
      <c r="D4" s="207"/>
      <c r="E4" s="207"/>
      <c r="F4" s="207"/>
      <c r="G4" s="207"/>
      <c r="H4" s="207"/>
      <c r="I4" s="208"/>
    </row>
    <row r="5" spans="1:16" ht="15.75" thickBot="1" x14ac:dyDescent="0.3">
      <c r="A5" s="140" t="s">
        <v>60</v>
      </c>
      <c r="B5" s="209" t="s">
        <v>168</v>
      </c>
      <c r="C5" s="209"/>
      <c r="D5" s="209"/>
      <c r="E5" s="209"/>
      <c r="F5" s="209"/>
      <c r="G5" s="209"/>
      <c r="H5" s="209"/>
      <c r="I5" s="210"/>
    </row>
    <row r="6" spans="1:16" ht="15.75" thickBot="1" x14ac:dyDescent="0.3"/>
    <row r="7" spans="1:16" ht="15.75" thickBot="1" x14ac:dyDescent="0.3">
      <c r="B7" s="188" t="s">
        <v>169</v>
      </c>
      <c r="C7" s="189"/>
      <c r="D7" s="189"/>
      <c r="E7" s="189"/>
      <c r="F7" s="189"/>
      <c r="G7" s="189"/>
      <c r="H7" s="189"/>
      <c r="I7" s="189"/>
      <c r="J7" s="189"/>
      <c r="K7" s="189"/>
      <c r="L7" s="190"/>
    </row>
    <row r="8" spans="1:16" x14ac:dyDescent="0.25">
      <c r="B8" s="100"/>
      <c r="C8" s="96"/>
      <c r="D8" s="70">
        <v>2024</v>
      </c>
      <c r="E8" s="70">
        <v>2025</v>
      </c>
      <c r="F8" s="70">
        <v>2026</v>
      </c>
      <c r="G8" s="70">
        <v>2027</v>
      </c>
      <c r="H8" s="70">
        <v>2028</v>
      </c>
      <c r="I8" s="70">
        <v>2029</v>
      </c>
      <c r="J8" s="70">
        <v>2030</v>
      </c>
      <c r="K8" s="70">
        <v>2031</v>
      </c>
      <c r="L8" s="71" t="s">
        <v>27</v>
      </c>
      <c r="N8" s="16"/>
    </row>
    <row r="9" spans="1:16" x14ac:dyDescent="0.25">
      <c r="A9" s="48" t="s">
        <v>63</v>
      </c>
      <c r="B9" s="73" t="s">
        <v>58</v>
      </c>
      <c r="C9" s="53" t="s">
        <v>64</v>
      </c>
      <c r="D9" s="193" t="s">
        <v>82</v>
      </c>
      <c r="E9" s="193"/>
      <c r="F9" s="193" t="s">
        <v>83</v>
      </c>
      <c r="G9" s="193"/>
      <c r="H9" s="193"/>
      <c r="I9" s="193"/>
      <c r="J9" s="193"/>
      <c r="K9" s="193"/>
      <c r="L9" s="52"/>
      <c r="M9" s="49" t="s">
        <v>67</v>
      </c>
      <c r="N9" s="39" t="s">
        <v>68</v>
      </c>
    </row>
    <row r="10" spans="1:16" ht="14.45" customHeight="1" x14ac:dyDescent="0.25">
      <c r="A10" s="50">
        <v>1</v>
      </c>
      <c r="B10" s="218" t="s">
        <v>145</v>
      </c>
      <c r="C10" s="76" t="s">
        <v>170</v>
      </c>
      <c r="D10" s="18">
        <v>0</v>
      </c>
      <c r="E10" s="18">
        <v>0</v>
      </c>
      <c r="F10" s="18">
        <v>1.8</v>
      </c>
      <c r="G10" s="19">
        <v>1</v>
      </c>
      <c r="H10" s="19">
        <v>0.5</v>
      </c>
      <c r="I10" s="19">
        <v>0</v>
      </c>
      <c r="J10" s="19">
        <v>0</v>
      </c>
      <c r="K10" s="19">
        <v>0</v>
      </c>
      <c r="L10" s="95">
        <v>0.83333333333333337</v>
      </c>
      <c r="M10" s="51"/>
      <c r="N10" s="9" t="s">
        <v>69</v>
      </c>
    </row>
    <row r="11" spans="1:16" ht="14.45" customHeight="1" thickBot="1" x14ac:dyDescent="0.3">
      <c r="A11" s="50">
        <v>2</v>
      </c>
      <c r="B11" s="218"/>
      <c r="C11" s="77" t="s">
        <v>171</v>
      </c>
      <c r="D11" s="79">
        <v>0</v>
      </c>
      <c r="E11" s="79">
        <v>0</v>
      </c>
      <c r="F11" s="79">
        <v>0.83333333333333337</v>
      </c>
      <c r="G11" s="90">
        <v>0</v>
      </c>
      <c r="H11" s="90">
        <v>0</v>
      </c>
      <c r="I11" s="90">
        <v>0</v>
      </c>
      <c r="J11" s="90">
        <v>0</v>
      </c>
      <c r="K11" s="90">
        <v>0</v>
      </c>
      <c r="L11" s="99">
        <v>0.83333333333333337</v>
      </c>
      <c r="M11" s="51"/>
      <c r="N11" s="9" t="s">
        <v>69</v>
      </c>
    </row>
    <row r="12" spans="1:16" ht="14.45" customHeight="1" x14ac:dyDescent="0.25">
      <c r="B12" s="103" t="s">
        <v>69</v>
      </c>
      <c r="C12" s="81" t="s">
        <v>89</v>
      </c>
      <c r="D12" s="83">
        <f t="shared" ref="D12:L12" si="0">SUM(D10:D11)</f>
        <v>0</v>
      </c>
      <c r="E12" s="83">
        <f t="shared" si="0"/>
        <v>0</v>
      </c>
      <c r="F12" s="83">
        <f t="shared" si="0"/>
        <v>2.6333333333333333</v>
      </c>
      <c r="G12" s="83">
        <f t="shared" si="0"/>
        <v>1</v>
      </c>
      <c r="H12" s="83">
        <f t="shared" si="0"/>
        <v>0.5</v>
      </c>
      <c r="I12" s="83">
        <f t="shared" si="0"/>
        <v>0</v>
      </c>
      <c r="J12" s="83">
        <f t="shared" si="0"/>
        <v>0</v>
      </c>
      <c r="K12" s="83">
        <f t="shared" si="0"/>
        <v>0</v>
      </c>
      <c r="L12" s="84">
        <f t="shared" si="0"/>
        <v>1.6666666666666667</v>
      </c>
      <c r="M12" s="68"/>
      <c r="N12" s="41" t="s">
        <v>69</v>
      </c>
      <c r="P12" s="26"/>
    </row>
    <row r="13" spans="1:16" ht="15.75" thickBot="1" x14ac:dyDescent="0.3">
      <c r="B13" s="104" t="s">
        <v>69</v>
      </c>
      <c r="C13" s="58" t="s">
        <v>172</v>
      </c>
      <c r="D13" s="127">
        <v>0</v>
      </c>
      <c r="E13" s="127">
        <v>0</v>
      </c>
      <c r="F13" s="127">
        <v>358391.91315800376</v>
      </c>
      <c r="G13" s="127">
        <v>137285.21344223942</v>
      </c>
      <c r="H13" s="127">
        <v>69781.665453936512</v>
      </c>
      <c r="I13" s="127">
        <v>0</v>
      </c>
      <c r="J13" s="127">
        <v>0</v>
      </c>
      <c r="K13" s="127">
        <v>0</v>
      </c>
      <c r="L13" s="124">
        <v>565458.79205417971</v>
      </c>
      <c r="M13" s="63"/>
      <c r="N13" s="40" t="s">
        <v>69</v>
      </c>
    </row>
    <row r="14" spans="1:16" x14ac:dyDescent="0.25">
      <c r="A14" s="24"/>
      <c r="B14" s="24"/>
    </row>
    <row r="15" spans="1:16" x14ac:dyDescent="0.25">
      <c r="A15" s="37" t="s">
        <v>77</v>
      </c>
      <c r="B15" s="38"/>
      <c r="C15" s="38"/>
      <c r="D15" s="38"/>
      <c r="E15" s="38"/>
      <c r="F15" s="38"/>
      <c r="G15" s="38"/>
      <c r="H15" s="38"/>
      <c r="I15" s="38"/>
      <c r="J15" s="38"/>
      <c r="K15" s="38"/>
      <c r="L15" s="38"/>
      <c r="M15" s="38"/>
      <c r="N15" s="38"/>
    </row>
    <row r="16" spans="1:16" ht="15" customHeight="1" x14ac:dyDescent="0.25">
      <c r="A16" s="191" t="s">
        <v>156</v>
      </c>
      <c r="B16" s="191"/>
      <c r="C16" s="191"/>
      <c r="D16" s="191"/>
      <c r="E16" s="191"/>
      <c r="F16" s="191"/>
      <c r="G16" s="191"/>
      <c r="H16" s="191"/>
      <c r="I16" s="191"/>
      <c r="J16" s="191"/>
    </row>
    <row r="17" spans="1:16" ht="15" customHeight="1" thickBot="1" x14ac:dyDescent="0.3">
      <c r="A17" s="192"/>
      <c r="B17" s="192"/>
      <c r="C17" s="192"/>
      <c r="D17" s="192"/>
      <c r="E17" s="192"/>
      <c r="F17" s="192"/>
      <c r="G17" s="192"/>
      <c r="H17" s="192"/>
      <c r="I17" s="192"/>
      <c r="J17" s="192"/>
    </row>
    <row r="18" spans="1:16" ht="15" customHeight="1" thickBot="1" x14ac:dyDescent="0.3">
      <c r="A18" s="23"/>
      <c r="B18" s="188" t="s">
        <v>173</v>
      </c>
      <c r="C18" s="189"/>
      <c r="D18" s="189"/>
      <c r="E18" s="189"/>
      <c r="F18" s="189"/>
      <c r="G18" s="189"/>
      <c r="H18" s="189"/>
      <c r="I18" s="189"/>
      <c r="J18" s="189"/>
      <c r="K18" s="189"/>
      <c r="L18" s="190"/>
    </row>
    <row r="19" spans="1:16" x14ac:dyDescent="0.25">
      <c r="B19" s="106"/>
      <c r="C19" s="96"/>
      <c r="D19" s="70">
        <v>2024</v>
      </c>
      <c r="E19" s="70">
        <v>2025</v>
      </c>
      <c r="F19" s="70">
        <v>2026</v>
      </c>
      <c r="G19" s="70">
        <v>2027</v>
      </c>
      <c r="H19" s="70">
        <v>2028</v>
      </c>
      <c r="I19" s="70">
        <v>2029</v>
      </c>
      <c r="J19" s="70">
        <v>2030</v>
      </c>
      <c r="K19" s="70">
        <v>2031</v>
      </c>
      <c r="L19" s="71" t="s">
        <v>27</v>
      </c>
    </row>
    <row r="20" spans="1:16" x14ac:dyDescent="0.25">
      <c r="A20" s="48" t="s">
        <v>63</v>
      </c>
      <c r="B20" s="107" t="s">
        <v>58</v>
      </c>
      <c r="C20" s="53" t="s">
        <v>64</v>
      </c>
      <c r="D20" s="193" t="s">
        <v>65</v>
      </c>
      <c r="E20" s="193"/>
      <c r="F20" s="193" t="s">
        <v>66</v>
      </c>
      <c r="G20" s="193"/>
      <c r="H20" s="193"/>
      <c r="I20" s="193"/>
      <c r="J20" s="193"/>
      <c r="K20" s="193"/>
      <c r="L20" s="52"/>
      <c r="M20" s="49" t="s">
        <v>67</v>
      </c>
      <c r="N20" s="39" t="s">
        <v>68</v>
      </c>
      <c r="P20" s="26"/>
    </row>
    <row r="21" spans="1:16" ht="14.45" customHeight="1" x14ac:dyDescent="0.25">
      <c r="A21" s="50">
        <v>1</v>
      </c>
      <c r="B21" s="220" t="s">
        <v>174</v>
      </c>
      <c r="C21" s="76" t="s">
        <v>175</v>
      </c>
      <c r="D21" s="14">
        <v>0</v>
      </c>
      <c r="E21" s="14">
        <v>0</v>
      </c>
      <c r="F21" s="14">
        <v>0</v>
      </c>
      <c r="G21" s="14">
        <v>233532.72685279959</v>
      </c>
      <c r="H21" s="14">
        <v>1212496.1884480589</v>
      </c>
      <c r="I21" s="14">
        <v>2117747.8208599812</v>
      </c>
      <c r="J21" s="14">
        <v>1548545.3798934505</v>
      </c>
      <c r="K21" s="14">
        <v>0</v>
      </c>
      <c r="L21" s="56">
        <v>5112322.1160542909</v>
      </c>
      <c r="M21" s="51" t="s">
        <v>176</v>
      </c>
      <c r="N21" s="9" t="s">
        <v>69</v>
      </c>
    </row>
    <row r="22" spans="1:16" ht="14.45" customHeight="1" thickBot="1" x14ac:dyDescent="0.3">
      <c r="A22" s="50">
        <v>2</v>
      </c>
      <c r="B22" s="220"/>
      <c r="C22" s="77" t="s">
        <v>177</v>
      </c>
      <c r="D22" s="60">
        <v>0</v>
      </c>
      <c r="E22" s="60">
        <v>0</v>
      </c>
      <c r="F22" s="60">
        <v>307433.06300585007</v>
      </c>
      <c r="G22" s="60">
        <v>314039.92574912275</v>
      </c>
      <c r="H22" s="60">
        <v>319251.11945175944</v>
      </c>
      <c r="I22" s="60">
        <v>324284.89167389547</v>
      </c>
      <c r="J22" s="60">
        <v>329712.10000907857</v>
      </c>
      <c r="K22" s="60">
        <v>0</v>
      </c>
      <c r="L22" s="61">
        <v>1594721.0998897064</v>
      </c>
      <c r="M22" s="51"/>
      <c r="N22" s="9" t="s">
        <v>69</v>
      </c>
    </row>
    <row r="23" spans="1:16" ht="15.75" thickBot="1" x14ac:dyDescent="0.3">
      <c r="B23" s="108" t="s">
        <v>69</v>
      </c>
      <c r="C23" s="62" t="s">
        <v>178</v>
      </c>
      <c r="D23" s="118">
        <f>SUM(D21:D22)</f>
        <v>0</v>
      </c>
      <c r="E23" s="118">
        <f t="shared" ref="E23:K23" si="1">SUM(E21:E22)</f>
        <v>0</v>
      </c>
      <c r="F23" s="118">
        <f t="shared" si="1"/>
        <v>307433.06300585007</v>
      </c>
      <c r="G23" s="118">
        <f t="shared" si="1"/>
        <v>547572.6526019224</v>
      </c>
      <c r="H23" s="118">
        <f t="shared" si="1"/>
        <v>1531747.3078998183</v>
      </c>
      <c r="I23" s="118">
        <f t="shared" si="1"/>
        <v>2442032.7125338768</v>
      </c>
      <c r="J23" s="118">
        <f t="shared" si="1"/>
        <v>1878257.4799025292</v>
      </c>
      <c r="K23" s="118">
        <f t="shared" si="1"/>
        <v>0</v>
      </c>
      <c r="L23" s="119">
        <f>SUM(L21:L22)</f>
        <v>6707043.2159439977</v>
      </c>
      <c r="M23" s="63"/>
      <c r="N23" s="40" t="s">
        <v>69</v>
      </c>
    </row>
    <row r="24" spans="1:16" x14ac:dyDescent="0.25">
      <c r="A24" s="24"/>
      <c r="B24" s="24"/>
    </row>
    <row r="25" spans="1:16" x14ac:dyDescent="0.25">
      <c r="A25" s="37" t="s">
        <v>77</v>
      </c>
      <c r="B25" s="38"/>
      <c r="C25" s="38"/>
      <c r="D25" s="38"/>
      <c r="E25" s="38"/>
      <c r="F25" s="38"/>
      <c r="G25" s="38"/>
      <c r="H25" s="38"/>
      <c r="I25" s="38"/>
      <c r="J25" s="38"/>
      <c r="K25" s="38"/>
      <c r="L25" s="38"/>
      <c r="M25" s="38"/>
      <c r="N25" s="38"/>
    </row>
    <row r="26" spans="1:16" x14ac:dyDescent="0.25">
      <c r="A26" s="191" t="s">
        <v>179</v>
      </c>
      <c r="B26" s="191"/>
      <c r="C26" s="191"/>
      <c r="D26" s="191"/>
      <c r="E26" s="191"/>
      <c r="F26" s="191"/>
      <c r="G26" s="191"/>
      <c r="H26" s="191"/>
      <c r="I26" s="191"/>
      <c r="J26" s="191"/>
    </row>
    <row r="27" spans="1:16" x14ac:dyDescent="0.25">
      <c r="A27" s="192" t="s">
        <v>180</v>
      </c>
      <c r="B27" s="192"/>
      <c r="C27" s="192"/>
      <c r="D27" s="192"/>
      <c r="E27" s="192"/>
      <c r="F27" s="192"/>
      <c r="G27" s="192"/>
      <c r="H27" s="192"/>
      <c r="I27" s="192"/>
      <c r="J27" s="192"/>
    </row>
    <row r="28" spans="1:16" x14ac:dyDescent="0.25">
      <c r="A28" s="23"/>
      <c r="B28" s="23"/>
      <c r="C28" s="23"/>
      <c r="D28" s="23"/>
      <c r="E28" s="23"/>
      <c r="F28" s="23"/>
      <c r="G28" s="23"/>
      <c r="H28" s="23"/>
      <c r="I28" s="23"/>
      <c r="J28" s="23"/>
    </row>
    <row r="29" spans="1:16" x14ac:dyDescent="0.25">
      <c r="A29" s="25"/>
      <c r="B29" s="25"/>
      <c r="C29" s="25"/>
      <c r="D29" s="25"/>
      <c r="E29" s="25"/>
      <c r="F29" s="25"/>
      <c r="G29" s="25"/>
      <c r="H29" s="25"/>
      <c r="I29" s="25"/>
      <c r="J29" s="25"/>
    </row>
  </sheetData>
  <mergeCells count="17">
    <mergeCell ref="B10:B11"/>
    <mergeCell ref="A16:J16"/>
    <mergeCell ref="B7:L7"/>
    <mergeCell ref="B4:I4"/>
    <mergeCell ref="B18:L18"/>
    <mergeCell ref="A1:I1"/>
    <mergeCell ref="B3:I3"/>
    <mergeCell ref="B5:I5"/>
    <mergeCell ref="D9:E9"/>
    <mergeCell ref="F9:K9"/>
    <mergeCell ref="B2:I2"/>
    <mergeCell ref="F20:K20"/>
    <mergeCell ref="B21:B22"/>
    <mergeCell ref="A26:J26"/>
    <mergeCell ref="A27:J27"/>
    <mergeCell ref="A17:J17"/>
    <mergeCell ref="D20:E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15A0-2D52-41F9-A029-ACBFCE150C6B}">
  <dimension ref="A1:N28"/>
  <sheetViews>
    <sheetView showGridLines="0" topLeftCell="D1" zoomScaleNormal="100" workbookViewId="0">
      <selection activeCell="N16" sqref="N16"/>
    </sheetView>
  </sheetViews>
  <sheetFormatPr defaultColWidth="8.7109375" defaultRowHeight="15" x14ac:dyDescent="0.25"/>
  <cols>
    <col min="1" max="1" width="20.42578125" style="11" bestFit="1" customWidth="1"/>
    <col min="2" max="2" width="20.42578125" style="11" customWidth="1"/>
    <col min="3" max="3" width="40.7109375" style="11" customWidth="1"/>
    <col min="4" max="5" width="11.140625" style="11" customWidth="1"/>
    <col min="6" max="7" width="13.85546875" style="11" bestFit="1" customWidth="1"/>
    <col min="8" max="10" width="12.140625" style="11" bestFit="1" customWidth="1"/>
    <col min="11" max="11" width="11.140625" style="11" bestFit="1" customWidth="1"/>
    <col min="12" max="12" width="13.85546875" style="11" bestFit="1" customWidth="1"/>
    <col min="13" max="13" width="8.7109375" style="11"/>
    <col min="14" max="14" width="9.7109375" style="11" bestFit="1" customWidth="1"/>
    <col min="15" max="16384" width="8.7109375" style="11"/>
  </cols>
  <sheetData>
    <row r="1" spans="1:14" x14ac:dyDescent="0.25">
      <c r="A1" s="205" t="s">
        <v>53</v>
      </c>
      <c r="B1" s="205"/>
      <c r="C1" s="205"/>
      <c r="D1" s="205"/>
      <c r="E1" s="205"/>
      <c r="F1" s="205"/>
      <c r="G1" s="205"/>
      <c r="H1" s="205"/>
      <c r="I1" s="206"/>
    </row>
    <row r="2" spans="1:14" x14ac:dyDescent="0.25">
      <c r="A2" s="1" t="s">
        <v>54</v>
      </c>
      <c r="B2" s="207" t="s">
        <v>126</v>
      </c>
      <c r="C2" s="207"/>
      <c r="D2" s="207"/>
      <c r="E2" s="207"/>
      <c r="F2" s="207"/>
      <c r="G2" s="207"/>
      <c r="H2" s="207"/>
      <c r="I2" s="208"/>
    </row>
    <row r="3" spans="1:14" x14ac:dyDescent="0.25">
      <c r="A3" s="1" t="s">
        <v>56</v>
      </c>
      <c r="B3" s="207" t="s">
        <v>57</v>
      </c>
      <c r="C3" s="207"/>
      <c r="D3" s="207"/>
      <c r="E3" s="207"/>
      <c r="F3" s="207"/>
      <c r="G3" s="207"/>
      <c r="H3" s="207"/>
      <c r="I3" s="208"/>
    </row>
    <row r="4" spans="1:14" x14ac:dyDescent="0.25">
      <c r="A4" s="1" t="s">
        <v>58</v>
      </c>
      <c r="B4" s="207" t="s">
        <v>127</v>
      </c>
      <c r="C4" s="207"/>
      <c r="D4" s="207"/>
      <c r="E4" s="207"/>
      <c r="F4" s="207"/>
      <c r="G4" s="207"/>
      <c r="H4" s="207"/>
      <c r="I4" s="208"/>
    </row>
    <row r="5" spans="1:14" ht="15.75" thickBot="1" x14ac:dyDescent="0.3">
      <c r="A5" s="140" t="s">
        <v>60</v>
      </c>
      <c r="B5" s="209" t="s">
        <v>181</v>
      </c>
      <c r="C5" s="209"/>
      <c r="D5" s="209"/>
      <c r="E5" s="209"/>
      <c r="F5" s="209"/>
      <c r="G5" s="209"/>
      <c r="H5" s="209"/>
      <c r="I5" s="210"/>
    </row>
    <row r="6" spans="1:14" ht="15.75" thickBot="1" x14ac:dyDescent="0.3"/>
    <row r="7" spans="1:14" ht="15.75" thickBot="1" x14ac:dyDescent="0.3">
      <c r="B7" s="188" t="s">
        <v>182</v>
      </c>
      <c r="C7" s="189"/>
      <c r="D7" s="189"/>
      <c r="E7" s="189"/>
      <c r="F7" s="189"/>
      <c r="G7" s="189"/>
      <c r="H7" s="189"/>
      <c r="I7" s="189"/>
      <c r="J7" s="189"/>
      <c r="K7" s="189"/>
      <c r="L7" s="190"/>
    </row>
    <row r="8" spans="1:14" x14ac:dyDescent="0.25">
      <c r="B8" s="110"/>
      <c r="C8" s="69"/>
      <c r="D8" s="70">
        <v>2024</v>
      </c>
      <c r="E8" s="70">
        <v>2025</v>
      </c>
      <c r="F8" s="70">
        <v>2026</v>
      </c>
      <c r="G8" s="70">
        <v>2027</v>
      </c>
      <c r="H8" s="70">
        <v>2028</v>
      </c>
      <c r="I8" s="70">
        <v>2029</v>
      </c>
      <c r="J8" s="70">
        <v>2030</v>
      </c>
      <c r="K8" s="70">
        <v>2031</v>
      </c>
      <c r="L8" s="71" t="s">
        <v>27</v>
      </c>
      <c r="N8" s="16"/>
    </row>
    <row r="9" spans="1:14" x14ac:dyDescent="0.25">
      <c r="A9" s="48" t="s">
        <v>63</v>
      </c>
      <c r="B9" s="107" t="s">
        <v>58</v>
      </c>
      <c r="C9" s="53" t="s">
        <v>64</v>
      </c>
      <c r="D9" s="193" t="s">
        <v>82</v>
      </c>
      <c r="E9" s="193"/>
      <c r="F9" s="193" t="s">
        <v>83</v>
      </c>
      <c r="G9" s="193"/>
      <c r="H9" s="193"/>
      <c r="I9" s="193"/>
      <c r="J9" s="193"/>
      <c r="K9" s="193"/>
      <c r="L9" s="52"/>
      <c r="M9" s="49" t="s">
        <v>67</v>
      </c>
      <c r="N9" s="39" t="s">
        <v>68</v>
      </c>
    </row>
    <row r="10" spans="1:14" x14ac:dyDescent="0.25">
      <c r="A10" s="50">
        <v>1</v>
      </c>
      <c r="B10" s="220" t="s">
        <v>145</v>
      </c>
      <c r="C10" s="76" t="s">
        <v>183</v>
      </c>
      <c r="D10" s="17">
        <v>0</v>
      </c>
      <c r="E10" s="18">
        <v>0</v>
      </c>
      <c r="F10" s="18">
        <v>2.4</v>
      </c>
      <c r="G10" s="19">
        <v>2.4</v>
      </c>
      <c r="H10" s="19">
        <v>1.2</v>
      </c>
      <c r="I10" s="19">
        <v>0</v>
      </c>
      <c r="J10" s="19">
        <v>0</v>
      </c>
      <c r="K10" s="19">
        <v>0</v>
      </c>
      <c r="L10" s="95">
        <v>6</v>
      </c>
      <c r="M10" s="51"/>
      <c r="N10" s="9" t="s">
        <v>69</v>
      </c>
    </row>
    <row r="11" spans="1:14" x14ac:dyDescent="0.25">
      <c r="A11" s="50">
        <v>2</v>
      </c>
      <c r="B11" s="221"/>
      <c r="C11" s="76" t="s">
        <v>184</v>
      </c>
      <c r="D11" s="17">
        <v>0</v>
      </c>
      <c r="E11" s="18">
        <v>0</v>
      </c>
      <c r="F11" s="18">
        <v>0.83333333333333337</v>
      </c>
      <c r="G11" s="19">
        <v>0</v>
      </c>
      <c r="H11" s="19">
        <v>0</v>
      </c>
      <c r="I11" s="19">
        <v>0</v>
      </c>
      <c r="J11" s="19">
        <v>0</v>
      </c>
      <c r="K11" s="19">
        <v>0</v>
      </c>
      <c r="L11" s="95">
        <v>0.83333333333333337</v>
      </c>
      <c r="M11" s="51"/>
      <c r="N11" s="9" t="s">
        <v>69</v>
      </c>
    </row>
    <row r="12" spans="1:14" x14ac:dyDescent="0.25">
      <c r="A12" s="50">
        <v>3</v>
      </c>
      <c r="B12" s="221"/>
      <c r="C12" s="76" t="s">
        <v>185</v>
      </c>
      <c r="D12" s="17">
        <v>0</v>
      </c>
      <c r="E12" s="18">
        <v>0</v>
      </c>
      <c r="F12" s="18">
        <v>0.5</v>
      </c>
      <c r="G12" s="19">
        <v>1</v>
      </c>
      <c r="H12" s="19">
        <v>0</v>
      </c>
      <c r="I12" s="19">
        <v>0</v>
      </c>
      <c r="J12" s="19">
        <v>0</v>
      </c>
      <c r="K12" s="19">
        <v>0</v>
      </c>
      <c r="L12" s="95">
        <v>1.5</v>
      </c>
      <c r="M12" s="51"/>
      <c r="N12" s="9" t="s">
        <v>69</v>
      </c>
    </row>
    <row r="13" spans="1:14" x14ac:dyDescent="0.25">
      <c r="A13" s="50">
        <v>4</v>
      </c>
      <c r="B13" s="221"/>
      <c r="C13" s="76" t="s">
        <v>186</v>
      </c>
      <c r="D13" s="17">
        <v>0</v>
      </c>
      <c r="E13" s="18">
        <v>0</v>
      </c>
      <c r="F13" s="18">
        <v>0.5</v>
      </c>
      <c r="G13" s="19">
        <v>0.83333333333333337</v>
      </c>
      <c r="H13" s="19">
        <v>0</v>
      </c>
      <c r="I13" s="19">
        <v>0</v>
      </c>
      <c r="J13" s="19">
        <v>0</v>
      </c>
      <c r="K13" s="19">
        <v>0</v>
      </c>
      <c r="L13" s="95">
        <v>1.3333333333333335</v>
      </c>
      <c r="M13" s="51"/>
      <c r="N13" s="9" t="s">
        <v>69</v>
      </c>
    </row>
    <row r="14" spans="1:14" x14ac:dyDescent="0.25">
      <c r="A14" s="50">
        <v>5</v>
      </c>
      <c r="B14" s="220" t="s">
        <v>151</v>
      </c>
      <c r="C14" s="76" t="s">
        <v>187</v>
      </c>
      <c r="D14" s="17">
        <v>0</v>
      </c>
      <c r="E14" s="18">
        <v>0</v>
      </c>
      <c r="F14" s="18">
        <v>3.1666666666666665</v>
      </c>
      <c r="G14" s="19">
        <v>0</v>
      </c>
      <c r="H14" s="19">
        <v>0</v>
      </c>
      <c r="I14" s="19">
        <v>0</v>
      </c>
      <c r="J14" s="19">
        <v>0</v>
      </c>
      <c r="K14" s="19">
        <v>0</v>
      </c>
      <c r="L14" s="95">
        <v>3.1666666666666665</v>
      </c>
      <c r="M14" s="51"/>
      <c r="N14" s="9" t="s">
        <v>69</v>
      </c>
    </row>
    <row r="15" spans="1:14" x14ac:dyDescent="0.25">
      <c r="A15" s="50">
        <v>6</v>
      </c>
      <c r="B15" s="221"/>
      <c r="C15" s="76" t="s">
        <v>188</v>
      </c>
      <c r="D15" s="17">
        <v>0</v>
      </c>
      <c r="E15" s="18">
        <v>0</v>
      </c>
      <c r="F15" s="18">
        <v>1.6666666666666667</v>
      </c>
      <c r="G15" s="19">
        <v>0</v>
      </c>
      <c r="H15" s="19">
        <v>0</v>
      </c>
      <c r="I15" s="19">
        <v>0</v>
      </c>
      <c r="J15" s="19">
        <v>0</v>
      </c>
      <c r="K15" s="19">
        <v>0</v>
      </c>
      <c r="L15" s="95">
        <v>1.6666666666666667</v>
      </c>
      <c r="M15" s="51"/>
      <c r="N15" s="9" t="s">
        <v>69</v>
      </c>
    </row>
    <row r="16" spans="1:14" x14ac:dyDescent="0.25">
      <c r="A16" s="50">
        <v>7</v>
      </c>
      <c r="B16" s="221"/>
      <c r="C16" s="76" t="s">
        <v>189</v>
      </c>
      <c r="D16" s="17">
        <v>0</v>
      </c>
      <c r="E16" s="18">
        <v>0</v>
      </c>
      <c r="F16" s="18">
        <v>0.83333333333333337</v>
      </c>
      <c r="G16" s="19">
        <v>0</v>
      </c>
      <c r="H16" s="19">
        <v>0</v>
      </c>
      <c r="I16" s="19">
        <v>0</v>
      </c>
      <c r="J16" s="19">
        <v>0</v>
      </c>
      <c r="K16" s="19">
        <v>0</v>
      </c>
      <c r="L16" s="95">
        <v>0.83333333333333337</v>
      </c>
      <c r="M16" s="51"/>
      <c r="N16" s="9" t="s">
        <v>69</v>
      </c>
    </row>
    <row r="17" spans="1:14" ht="15.75" thickBot="1" x14ac:dyDescent="0.3">
      <c r="A17" s="50">
        <v>8</v>
      </c>
      <c r="B17" s="221"/>
      <c r="C17" s="77" t="s">
        <v>190</v>
      </c>
      <c r="D17" s="94">
        <v>0</v>
      </c>
      <c r="E17" s="79">
        <v>0</v>
      </c>
      <c r="F17" s="79">
        <v>0.41666666666666669</v>
      </c>
      <c r="G17" s="90">
        <v>1</v>
      </c>
      <c r="H17" s="90">
        <v>0</v>
      </c>
      <c r="I17" s="90">
        <v>0</v>
      </c>
      <c r="J17" s="90">
        <v>0</v>
      </c>
      <c r="K17" s="90">
        <v>0</v>
      </c>
      <c r="L17" s="99">
        <v>1.4166666666666667</v>
      </c>
      <c r="M17" s="51"/>
      <c r="N17" s="9" t="s">
        <v>69</v>
      </c>
    </row>
    <row r="18" spans="1:14" x14ac:dyDescent="0.25">
      <c r="B18" s="111" t="s">
        <v>69</v>
      </c>
      <c r="C18" s="81" t="s">
        <v>89</v>
      </c>
      <c r="D18" s="109">
        <f>SUM(D10:D17)</f>
        <v>0</v>
      </c>
      <c r="E18" s="83">
        <f t="shared" ref="E18:L18" si="0">SUM(E10:E17)</f>
        <v>0</v>
      </c>
      <c r="F18" s="83">
        <f t="shared" si="0"/>
        <v>10.316666666666666</v>
      </c>
      <c r="G18" s="83">
        <f t="shared" si="0"/>
        <v>5.2333333333333334</v>
      </c>
      <c r="H18" s="83">
        <f t="shared" si="0"/>
        <v>1.2</v>
      </c>
      <c r="I18" s="83">
        <f t="shared" si="0"/>
        <v>0</v>
      </c>
      <c r="J18" s="83">
        <f t="shared" si="0"/>
        <v>0</v>
      </c>
      <c r="K18" s="83">
        <f t="shared" si="0"/>
        <v>0</v>
      </c>
      <c r="L18" s="84">
        <f t="shared" si="0"/>
        <v>16.75</v>
      </c>
      <c r="M18" s="68"/>
      <c r="N18" s="40" t="s">
        <v>69</v>
      </c>
    </row>
    <row r="19" spans="1:14" ht="15.75" thickBot="1" x14ac:dyDescent="0.3">
      <c r="B19" s="108" t="s">
        <v>69</v>
      </c>
      <c r="C19" s="58" t="s">
        <v>191</v>
      </c>
      <c r="D19" s="127">
        <v>0</v>
      </c>
      <c r="E19" s="127">
        <v>0</v>
      </c>
      <c r="F19" s="127">
        <v>3318136.5847618412</v>
      </c>
      <c r="G19" s="127">
        <v>1069568.9627638503</v>
      </c>
      <c r="H19" s="127">
        <v>167475.99708944748</v>
      </c>
      <c r="I19" s="127">
        <v>0</v>
      </c>
      <c r="J19" s="127">
        <v>0</v>
      </c>
      <c r="K19" s="127">
        <v>0</v>
      </c>
      <c r="L19" s="124">
        <v>4555181.5446151393</v>
      </c>
      <c r="M19" s="63"/>
      <c r="N19" s="40" t="s">
        <v>69</v>
      </c>
    </row>
    <row r="20" spans="1:14" x14ac:dyDescent="0.25">
      <c r="A20" s="24"/>
      <c r="B20" s="24"/>
    </row>
    <row r="22" spans="1:14" x14ac:dyDescent="0.25">
      <c r="A22" s="37" t="s">
        <v>77</v>
      </c>
      <c r="B22" s="38"/>
      <c r="C22" s="38"/>
      <c r="D22" s="38"/>
      <c r="E22" s="38"/>
      <c r="F22" s="38"/>
      <c r="G22" s="38"/>
      <c r="H22" s="38"/>
      <c r="I22" s="38"/>
      <c r="J22" s="38"/>
      <c r="K22" s="38"/>
      <c r="L22" s="38"/>
      <c r="M22" s="38"/>
      <c r="N22" s="38"/>
    </row>
    <row r="23" spans="1:14" x14ac:dyDescent="0.25">
      <c r="A23" s="191" t="s">
        <v>156</v>
      </c>
      <c r="B23" s="191"/>
      <c r="C23" s="191"/>
      <c r="D23" s="191"/>
      <c r="E23" s="191"/>
      <c r="F23" s="191"/>
      <c r="G23" s="191"/>
      <c r="H23" s="191"/>
      <c r="I23" s="191"/>
      <c r="J23" s="191"/>
    </row>
    <row r="24" spans="1:14" x14ac:dyDescent="0.25">
      <c r="A24" s="192"/>
      <c r="B24" s="192"/>
      <c r="C24" s="192"/>
      <c r="D24" s="192"/>
      <c r="E24" s="192"/>
      <c r="F24" s="192"/>
      <c r="G24" s="192"/>
      <c r="H24" s="192"/>
      <c r="I24" s="192"/>
      <c r="J24" s="192"/>
    </row>
    <row r="25" spans="1:14" x14ac:dyDescent="0.25">
      <c r="A25" s="192"/>
      <c r="B25" s="192"/>
      <c r="C25" s="192"/>
      <c r="D25" s="192"/>
      <c r="E25" s="192"/>
      <c r="F25" s="192"/>
      <c r="G25" s="192"/>
      <c r="H25" s="192"/>
      <c r="I25" s="192"/>
      <c r="J25" s="192"/>
    </row>
    <row r="26" spans="1:14" x14ac:dyDescent="0.25">
      <c r="A26" s="192"/>
      <c r="B26" s="192"/>
      <c r="C26" s="192"/>
      <c r="D26" s="192"/>
      <c r="E26" s="192"/>
      <c r="F26" s="192"/>
      <c r="G26" s="192"/>
      <c r="H26" s="192"/>
      <c r="I26" s="192"/>
      <c r="J26" s="192"/>
    </row>
    <row r="27" spans="1:14" x14ac:dyDescent="0.25">
      <c r="A27" s="192"/>
      <c r="B27" s="192"/>
      <c r="C27" s="192"/>
      <c r="D27" s="192"/>
      <c r="E27" s="192"/>
      <c r="F27" s="192"/>
      <c r="G27" s="192"/>
      <c r="H27" s="192"/>
      <c r="I27" s="192"/>
      <c r="J27" s="192"/>
    </row>
    <row r="28" spans="1:14" x14ac:dyDescent="0.25">
      <c r="A28" s="25"/>
      <c r="B28" s="25"/>
      <c r="C28" s="25"/>
      <c r="D28" s="25"/>
      <c r="E28" s="25"/>
      <c r="F28" s="25"/>
      <c r="G28" s="25"/>
      <c r="H28" s="25"/>
      <c r="I28" s="25"/>
      <c r="J28" s="25"/>
    </row>
  </sheetData>
  <mergeCells count="15">
    <mergeCell ref="A25:J25"/>
    <mergeCell ref="A26:J26"/>
    <mergeCell ref="A27:J27"/>
    <mergeCell ref="D9:E9"/>
    <mergeCell ref="F9:K9"/>
    <mergeCell ref="B10:B13"/>
    <mergeCell ref="B14:B17"/>
    <mergeCell ref="A23:J23"/>
    <mergeCell ref="A1:I1"/>
    <mergeCell ref="B3:I3"/>
    <mergeCell ref="B5:I5"/>
    <mergeCell ref="A24:J24"/>
    <mergeCell ref="B7:L7"/>
    <mergeCell ref="B2:I2"/>
    <mergeCell ref="B4:I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B894A-D234-41A2-BEBB-730956B0A2CD}">
  <dimension ref="A1:N38"/>
  <sheetViews>
    <sheetView showGridLines="0" zoomScaleNormal="100" workbookViewId="0">
      <selection activeCell="B3" sqref="B3:I3"/>
    </sheetView>
  </sheetViews>
  <sheetFormatPr defaultColWidth="8.7109375" defaultRowHeight="15" x14ac:dyDescent="0.25"/>
  <cols>
    <col min="1" max="1" width="20.42578125" style="11" bestFit="1" customWidth="1"/>
    <col min="2" max="2" width="15.85546875" style="11" customWidth="1"/>
    <col min="3" max="3" width="49.5703125" style="11" customWidth="1"/>
    <col min="4" max="5" width="10" style="11" customWidth="1"/>
    <col min="6" max="6" width="13.85546875" style="11" bestFit="1" customWidth="1"/>
    <col min="7" max="8" width="15.85546875" style="11" bestFit="1" customWidth="1"/>
    <col min="9" max="9" width="13.85546875" style="11" bestFit="1" customWidth="1"/>
    <col min="10" max="10" width="15.85546875" style="11" bestFit="1" customWidth="1"/>
    <col min="11" max="12" width="14.85546875" style="11" bestFit="1" customWidth="1"/>
    <col min="13" max="13" width="8.7109375" style="11"/>
    <col min="14" max="14" width="9.7109375" style="11" bestFit="1" customWidth="1"/>
    <col min="15" max="16384" width="8.7109375" style="11"/>
  </cols>
  <sheetData>
    <row r="1" spans="1:14" x14ac:dyDescent="0.25">
      <c r="A1" s="205" t="s">
        <v>53</v>
      </c>
      <c r="B1" s="205"/>
      <c r="C1" s="205"/>
      <c r="D1" s="205"/>
      <c r="E1" s="205"/>
      <c r="F1" s="205"/>
      <c r="G1" s="205"/>
      <c r="H1" s="205"/>
      <c r="I1" s="206"/>
    </row>
    <row r="2" spans="1:14" x14ac:dyDescent="0.25">
      <c r="A2" s="1" t="s">
        <v>54</v>
      </c>
      <c r="B2" s="207" t="s">
        <v>141</v>
      </c>
      <c r="C2" s="207"/>
      <c r="D2" s="207"/>
      <c r="E2" s="207"/>
      <c r="F2" s="207"/>
      <c r="G2" s="207"/>
      <c r="H2" s="207"/>
      <c r="I2" s="208"/>
    </row>
    <row r="3" spans="1:14" x14ac:dyDescent="0.25">
      <c r="A3" s="1" t="s">
        <v>56</v>
      </c>
      <c r="B3" s="207" t="s">
        <v>57</v>
      </c>
      <c r="C3" s="207"/>
      <c r="D3" s="207"/>
      <c r="E3" s="207"/>
      <c r="F3" s="207"/>
      <c r="G3" s="207"/>
      <c r="H3" s="207"/>
      <c r="I3" s="208"/>
    </row>
    <row r="4" spans="1:14" x14ac:dyDescent="0.25">
      <c r="A4" s="1" t="s">
        <v>58</v>
      </c>
      <c r="B4" s="207" t="s">
        <v>127</v>
      </c>
      <c r="C4" s="207"/>
      <c r="D4" s="207"/>
      <c r="E4" s="207"/>
      <c r="F4" s="207"/>
      <c r="G4" s="207"/>
      <c r="H4" s="207"/>
      <c r="I4" s="208"/>
    </row>
    <row r="5" spans="1:14" ht="15.75" thickBot="1" x14ac:dyDescent="0.3">
      <c r="A5" s="140" t="s">
        <v>60</v>
      </c>
      <c r="B5" s="209" t="s">
        <v>192</v>
      </c>
      <c r="C5" s="209"/>
      <c r="D5" s="209"/>
      <c r="E5" s="209"/>
      <c r="F5" s="209"/>
      <c r="G5" s="209"/>
      <c r="H5" s="209"/>
      <c r="I5" s="210"/>
    </row>
    <row r="6" spans="1:14" ht="15.75" thickBot="1" x14ac:dyDescent="0.3">
      <c r="D6" s="15"/>
      <c r="E6" s="15"/>
      <c r="F6" s="15"/>
      <c r="G6" s="15"/>
      <c r="H6" s="15"/>
      <c r="I6" s="15"/>
      <c r="J6" s="15"/>
      <c r="K6" s="15"/>
      <c r="L6" s="15"/>
    </row>
    <row r="7" spans="1:14" ht="15.75" thickBot="1" x14ac:dyDescent="0.3">
      <c r="B7" s="188" t="s">
        <v>193</v>
      </c>
      <c r="C7" s="189"/>
      <c r="D7" s="189"/>
      <c r="E7" s="189"/>
      <c r="F7" s="189"/>
      <c r="G7" s="189"/>
      <c r="H7" s="189"/>
      <c r="I7" s="189"/>
      <c r="J7" s="189"/>
      <c r="K7" s="189"/>
      <c r="L7" s="190"/>
    </row>
    <row r="8" spans="1:14" ht="15.75" thickBot="1" x14ac:dyDescent="0.3">
      <c r="B8" s="117"/>
      <c r="C8" s="114"/>
      <c r="D8" s="70">
        <v>2024</v>
      </c>
      <c r="E8" s="70">
        <v>2025</v>
      </c>
      <c r="F8" s="70">
        <v>2026</v>
      </c>
      <c r="G8" s="70">
        <v>2027</v>
      </c>
      <c r="H8" s="70">
        <v>2028</v>
      </c>
      <c r="I8" s="70">
        <v>2029</v>
      </c>
      <c r="J8" s="70">
        <v>2030</v>
      </c>
      <c r="K8" s="70">
        <v>2031</v>
      </c>
      <c r="L8" s="71" t="s">
        <v>27</v>
      </c>
      <c r="N8" s="16"/>
    </row>
    <row r="9" spans="1:14" x14ac:dyDescent="0.25">
      <c r="A9" s="48" t="s">
        <v>63</v>
      </c>
      <c r="B9" s="115" t="s">
        <v>58</v>
      </c>
      <c r="C9" s="53" t="s">
        <v>64</v>
      </c>
      <c r="D9" s="193" t="s">
        <v>82</v>
      </c>
      <c r="E9" s="193"/>
      <c r="F9" s="211" t="s">
        <v>83</v>
      </c>
      <c r="G9" s="212"/>
      <c r="H9" s="212"/>
      <c r="I9" s="212"/>
      <c r="J9" s="212"/>
      <c r="K9" s="204"/>
      <c r="L9" s="52"/>
      <c r="M9" s="49" t="s">
        <v>67</v>
      </c>
      <c r="N9" s="39" t="s">
        <v>68</v>
      </c>
    </row>
    <row r="10" spans="1:14" x14ac:dyDescent="0.25">
      <c r="A10" s="50">
        <v>1</v>
      </c>
      <c r="B10" s="218" t="s">
        <v>145</v>
      </c>
      <c r="C10" s="76" t="s">
        <v>194</v>
      </c>
      <c r="D10" s="17">
        <v>0</v>
      </c>
      <c r="E10" s="18">
        <v>0</v>
      </c>
      <c r="F10" s="18">
        <v>1</v>
      </c>
      <c r="G10" s="19">
        <v>0.25</v>
      </c>
      <c r="H10" s="19">
        <v>0</v>
      </c>
      <c r="I10" s="19">
        <v>0</v>
      </c>
      <c r="J10" s="19">
        <v>0</v>
      </c>
      <c r="K10" s="19">
        <v>0</v>
      </c>
      <c r="L10" s="95">
        <v>1.25</v>
      </c>
      <c r="M10" s="51"/>
      <c r="N10" s="9" t="s">
        <v>69</v>
      </c>
    </row>
    <row r="11" spans="1:14" x14ac:dyDescent="0.25">
      <c r="A11" s="50">
        <v>2</v>
      </c>
      <c r="B11" s="219"/>
      <c r="C11" s="76" t="s">
        <v>195</v>
      </c>
      <c r="D11" s="17">
        <v>0</v>
      </c>
      <c r="E11" s="18">
        <v>0</v>
      </c>
      <c r="F11" s="18">
        <v>2</v>
      </c>
      <c r="G11" s="19">
        <v>0.75</v>
      </c>
      <c r="H11" s="19">
        <v>0.5</v>
      </c>
      <c r="I11" s="19">
        <v>0.75</v>
      </c>
      <c r="J11" s="19">
        <v>0.75</v>
      </c>
      <c r="K11" s="19">
        <v>0</v>
      </c>
      <c r="L11" s="95">
        <v>4.75</v>
      </c>
      <c r="M11" s="51"/>
      <c r="N11" s="9" t="s">
        <v>69</v>
      </c>
    </row>
    <row r="12" spans="1:14" x14ac:dyDescent="0.25">
      <c r="A12" s="50">
        <v>3</v>
      </c>
      <c r="B12" s="219"/>
      <c r="C12" s="76" t="s">
        <v>196</v>
      </c>
      <c r="D12" s="17">
        <v>0</v>
      </c>
      <c r="E12" s="18">
        <v>0</v>
      </c>
      <c r="F12" s="18">
        <v>0</v>
      </c>
      <c r="G12" s="19">
        <v>1</v>
      </c>
      <c r="H12" s="19">
        <v>2</v>
      </c>
      <c r="I12" s="19">
        <v>2</v>
      </c>
      <c r="J12" s="19">
        <v>2</v>
      </c>
      <c r="K12" s="19">
        <v>0</v>
      </c>
      <c r="L12" s="95">
        <v>7</v>
      </c>
      <c r="M12" s="51"/>
      <c r="N12" s="9" t="s">
        <v>69</v>
      </c>
    </row>
    <row r="13" spans="1:14" x14ac:dyDescent="0.25">
      <c r="A13" s="50">
        <v>4</v>
      </c>
      <c r="B13" s="219"/>
      <c r="C13" s="76" t="s">
        <v>197</v>
      </c>
      <c r="D13" s="17">
        <v>0</v>
      </c>
      <c r="E13" s="18">
        <v>0</v>
      </c>
      <c r="F13" s="18">
        <v>0</v>
      </c>
      <c r="G13" s="19">
        <v>0.5</v>
      </c>
      <c r="H13" s="19">
        <v>1</v>
      </c>
      <c r="I13" s="19">
        <v>1</v>
      </c>
      <c r="J13" s="19">
        <v>1</v>
      </c>
      <c r="K13" s="19">
        <v>0</v>
      </c>
      <c r="L13" s="95">
        <v>3.5</v>
      </c>
      <c r="M13" s="51"/>
      <c r="N13" s="9" t="s">
        <v>69</v>
      </c>
    </row>
    <row r="14" spans="1:14" x14ac:dyDescent="0.25">
      <c r="A14" s="50">
        <v>5</v>
      </c>
      <c r="B14" s="219"/>
      <c r="C14" s="76" t="s">
        <v>198</v>
      </c>
      <c r="D14" s="17">
        <v>0</v>
      </c>
      <c r="E14" s="18">
        <v>0</v>
      </c>
      <c r="F14" s="18">
        <v>0</v>
      </c>
      <c r="G14" s="19">
        <v>0.5</v>
      </c>
      <c r="H14" s="19">
        <v>1</v>
      </c>
      <c r="I14" s="19">
        <v>1</v>
      </c>
      <c r="J14" s="19">
        <v>1</v>
      </c>
      <c r="K14" s="19">
        <v>0</v>
      </c>
      <c r="L14" s="95">
        <v>3.5</v>
      </c>
      <c r="M14" s="51"/>
      <c r="N14" s="9" t="s">
        <v>69</v>
      </c>
    </row>
    <row r="15" spans="1:14" x14ac:dyDescent="0.25">
      <c r="A15" s="50">
        <v>6</v>
      </c>
      <c r="B15" s="219"/>
      <c r="C15" s="76" t="s">
        <v>199</v>
      </c>
      <c r="D15" s="17">
        <v>0</v>
      </c>
      <c r="E15" s="18">
        <v>0</v>
      </c>
      <c r="F15" s="18">
        <v>0</v>
      </c>
      <c r="G15" s="19">
        <v>0.5</v>
      </c>
      <c r="H15" s="19">
        <v>1</v>
      </c>
      <c r="I15" s="19">
        <v>1</v>
      </c>
      <c r="J15" s="19">
        <v>1</v>
      </c>
      <c r="K15" s="19">
        <v>0</v>
      </c>
      <c r="L15" s="95">
        <v>3.5</v>
      </c>
      <c r="M15" s="51"/>
      <c r="N15" s="9" t="s">
        <v>69</v>
      </c>
    </row>
    <row r="16" spans="1:14" x14ac:dyDescent="0.25">
      <c r="A16" s="50">
        <v>7</v>
      </c>
      <c r="B16" s="219"/>
      <c r="C16" s="76" t="s">
        <v>200</v>
      </c>
      <c r="D16" s="17">
        <v>0</v>
      </c>
      <c r="E16" s="18">
        <v>0</v>
      </c>
      <c r="F16" s="18">
        <v>0</v>
      </c>
      <c r="G16" s="19">
        <v>0.5</v>
      </c>
      <c r="H16" s="19">
        <v>1</v>
      </c>
      <c r="I16" s="19">
        <v>1</v>
      </c>
      <c r="J16" s="19">
        <v>1</v>
      </c>
      <c r="K16" s="19">
        <v>0</v>
      </c>
      <c r="L16" s="95">
        <v>3.5</v>
      </c>
      <c r="M16" s="51"/>
      <c r="N16" s="9" t="s">
        <v>69</v>
      </c>
    </row>
    <row r="17" spans="1:14" x14ac:dyDescent="0.25">
      <c r="A17" s="50">
        <v>8</v>
      </c>
      <c r="B17" s="219"/>
      <c r="C17" s="76" t="s">
        <v>201</v>
      </c>
      <c r="D17" s="17">
        <v>0</v>
      </c>
      <c r="E17" s="18">
        <v>0</v>
      </c>
      <c r="F17" s="18">
        <v>0</v>
      </c>
      <c r="G17" s="19">
        <v>0.5</v>
      </c>
      <c r="H17" s="19">
        <v>1</v>
      </c>
      <c r="I17" s="19">
        <v>1</v>
      </c>
      <c r="J17" s="19">
        <v>1</v>
      </c>
      <c r="K17" s="19">
        <v>0</v>
      </c>
      <c r="L17" s="95">
        <v>3.5</v>
      </c>
      <c r="M17" s="51"/>
      <c r="N17" s="9" t="s">
        <v>69</v>
      </c>
    </row>
    <row r="18" spans="1:14" x14ac:dyDescent="0.25">
      <c r="A18" s="50">
        <v>9</v>
      </c>
      <c r="B18" s="219"/>
      <c r="C18" s="76" t="s">
        <v>202</v>
      </c>
      <c r="D18" s="17">
        <v>0</v>
      </c>
      <c r="E18" s="18">
        <v>0</v>
      </c>
      <c r="F18" s="18">
        <v>0</v>
      </c>
      <c r="G18" s="19">
        <v>0.5</v>
      </c>
      <c r="H18" s="19">
        <v>1</v>
      </c>
      <c r="I18" s="19">
        <v>1</v>
      </c>
      <c r="J18" s="19">
        <v>1</v>
      </c>
      <c r="K18" s="19">
        <v>0</v>
      </c>
      <c r="L18" s="95">
        <v>3.5</v>
      </c>
      <c r="M18" s="51"/>
      <c r="N18" s="9" t="s">
        <v>69</v>
      </c>
    </row>
    <row r="19" spans="1:14" x14ac:dyDescent="0.25">
      <c r="A19" s="50">
        <v>10</v>
      </c>
      <c r="B19" s="219"/>
      <c r="C19" s="76" t="s">
        <v>203</v>
      </c>
      <c r="D19" s="17">
        <v>0</v>
      </c>
      <c r="E19" s="18">
        <v>0</v>
      </c>
      <c r="F19" s="18">
        <v>0</v>
      </c>
      <c r="G19" s="19">
        <v>0.5</v>
      </c>
      <c r="H19" s="19">
        <v>1</v>
      </c>
      <c r="I19" s="19">
        <v>1</v>
      </c>
      <c r="J19" s="19">
        <v>1</v>
      </c>
      <c r="K19" s="19">
        <v>0</v>
      </c>
      <c r="L19" s="95">
        <v>3.5</v>
      </c>
      <c r="M19" s="51"/>
      <c r="N19" s="9" t="s">
        <v>69</v>
      </c>
    </row>
    <row r="20" spans="1:14" x14ac:dyDescent="0.25">
      <c r="A20" s="50">
        <v>11</v>
      </c>
      <c r="B20" s="219"/>
      <c r="C20" s="76" t="s">
        <v>204</v>
      </c>
      <c r="D20" s="17">
        <v>0</v>
      </c>
      <c r="E20" s="18">
        <v>0</v>
      </c>
      <c r="F20" s="18">
        <v>0</v>
      </c>
      <c r="G20" s="19">
        <v>0.5</v>
      </c>
      <c r="H20" s="19">
        <v>1</v>
      </c>
      <c r="I20" s="19">
        <v>1</v>
      </c>
      <c r="J20" s="19">
        <v>1</v>
      </c>
      <c r="K20" s="19">
        <v>0</v>
      </c>
      <c r="L20" s="95">
        <v>3.5</v>
      </c>
      <c r="M20" s="51"/>
      <c r="N20" s="9" t="s">
        <v>69</v>
      </c>
    </row>
    <row r="21" spans="1:14" x14ac:dyDescent="0.25">
      <c r="A21" s="50">
        <v>12</v>
      </c>
      <c r="B21" s="219"/>
      <c r="C21" s="76" t="s">
        <v>205</v>
      </c>
      <c r="D21" s="17">
        <v>0</v>
      </c>
      <c r="E21" s="18">
        <v>0</v>
      </c>
      <c r="F21" s="18">
        <v>0.5</v>
      </c>
      <c r="G21" s="19">
        <v>1.5</v>
      </c>
      <c r="H21" s="19">
        <v>2.25</v>
      </c>
      <c r="I21" s="19">
        <v>2.5</v>
      </c>
      <c r="J21" s="19">
        <v>3</v>
      </c>
      <c r="K21" s="19">
        <v>0</v>
      </c>
      <c r="L21" s="95">
        <v>9.75</v>
      </c>
      <c r="M21" s="51"/>
      <c r="N21" s="9" t="s">
        <v>69</v>
      </c>
    </row>
    <row r="22" spans="1:14" x14ac:dyDescent="0.25">
      <c r="A22" s="50">
        <v>13</v>
      </c>
      <c r="B22" s="219"/>
      <c r="C22" s="76" t="s">
        <v>206</v>
      </c>
      <c r="D22" s="17">
        <v>0</v>
      </c>
      <c r="E22" s="18">
        <v>0</v>
      </c>
      <c r="F22" s="18">
        <v>0</v>
      </c>
      <c r="G22" s="19">
        <v>0.25</v>
      </c>
      <c r="H22" s="19">
        <v>0.5</v>
      </c>
      <c r="I22" s="19">
        <v>0.5</v>
      </c>
      <c r="J22" s="19">
        <v>1</v>
      </c>
      <c r="K22" s="19">
        <v>0</v>
      </c>
      <c r="L22" s="95">
        <v>2.25</v>
      </c>
      <c r="M22" s="51"/>
      <c r="N22" s="9" t="s">
        <v>69</v>
      </c>
    </row>
    <row r="23" spans="1:14" x14ac:dyDescent="0.25">
      <c r="A23" s="50">
        <v>14</v>
      </c>
      <c r="B23" s="219"/>
      <c r="C23" s="76" t="s">
        <v>207</v>
      </c>
      <c r="D23" s="17">
        <v>0</v>
      </c>
      <c r="E23" s="18">
        <v>0</v>
      </c>
      <c r="F23" s="18">
        <v>0.5</v>
      </c>
      <c r="G23" s="19">
        <v>1.25</v>
      </c>
      <c r="H23" s="19">
        <v>1</v>
      </c>
      <c r="I23" s="19">
        <v>1</v>
      </c>
      <c r="J23" s="19">
        <v>1</v>
      </c>
      <c r="K23" s="19">
        <v>0</v>
      </c>
      <c r="L23" s="95">
        <v>4.75</v>
      </c>
      <c r="M23" s="51"/>
      <c r="N23" s="9" t="s">
        <v>69</v>
      </c>
    </row>
    <row r="24" spans="1:14" x14ac:dyDescent="0.25">
      <c r="A24" s="50">
        <v>15</v>
      </c>
      <c r="B24" s="219"/>
      <c r="C24" s="76" t="s">
        <v>208</v>
      </c>
      <c r="D24" s="17">
        <v>0</v>
      </c>
      <c r="E24" s="18">
        <v>0</v>
      </c>
      <c r="F24" s="18">
        <v>0.5</v>
      </c>
      <c r="G24" s="19">
        <v>0.5</v>
      </c>
      <c r="H24" s="19">
        <v>0.25</v>
      </c>
      <c r="I24" s="19">
        <v>0.5</v>
      </c>
      <c r="J24" s="19">
        <v>1</v>
      </c>
      <c r="K24" s="19">
        <v>0</v>
      </c>
      <c r="L24" s="95">
        <v>2.75</v>
      </c>
      <c r="M24" s="51"/>
      <c r="N24" s="9" t="s">
        <v>69</v>
      </c>
    </row>
    <row r="25" spans="1:14" x14ac:dyDescent="0.25">
      <c r="A25" s="50">
        <v>16</v>
      </c>
      <c r="B25" s="218" t="s">
        <v>151</v>
      </c>
      <c r="C25" s="76" t="s">
        <v>195</v>
      </c>
      <c r="D25" s="17">
        <v>0</v>
      </c>
      <c r="E25" s="18">
        <v>0</v>
      </c>
      <c r="F25" s="18">
        <v>2</v>
      </c>
      <c r="G25" s="19">
        <v>0.25</v>
      </c>
      <c r="H25" s="19">
        <v>0</v>
      </c>
      <c r="I25" s="19">
        <v>0</v>
      </c>
      <c r="J25" s="19">
        <v>0</v>
      </c>
      <c r="K25" s="19">
        <v>0</v>
      </c>
      <c r="L25" s="95">
        <v>2.25</v>
      </c>
      <c r="M25" s="51"/>
      <c r="N25" s="9" t="s">
        <v>69</v>
      </c>
    </row>
    <row r="26" spans="1:14" x14ac:dyDescent="0.25">
      <c r="A26" s="50">
        <v>17</v>
      </c>
      <c r="B26" s="219"/>
      <c r="C26" s="76" t="s">
        <v>209</v>
      </c>
      <c r="D26" s="17">
        <v>0</v>
      </c>
      <c r="E26" s="18">
        <v>0</v>
      </c>
      <c r="F26" s="18">
        <v>1</v>
      </c>
      <c r="G26" s="19">
        <v>0.25</v>
      </c>
      <c r="H26" s="19">
        <v>0</v>
      </c>
      <c r="I26" s="19">
        <v>0</v>
      </c>
      <c r="J26" s="19">
        <v>0</v>
      </c>
      <c r="K26" s="19">
        <v>0</v>
      </c>
      <c r="L26" s="95">
        <v>1.25</v>
      </c>
      <c r="M26" s="51"/>
      <c r="N26" s="9" t="s">
        <v>69</v>
      </c>
    </row>
    <row r="27" spans="1:14" x14ac:dyDescent="0.25">
      <c r="A27" s="50">
        <v>18</v>
      </c>
      <c r="B27" s="219"/>
      <c r="C27" s="76" t="s">
        <v>210</v>
      </c>
      <c r="D27" s="17">
        <v>0</v>
      </c>
      <c r="E27" s="18">
        <v>0</v>
      </c>
      <c r="F27" s="18">
        <v>0</v>
      </c>
      <c r="G27" s="19">
        <v>0.5</v>
      </c>
      <c r="H27" s="19">
        <v>1</v>
      </c>
      <c r="I27" s="19">
        <v>1</v>
      </c>
      <c r="J27" s="19">
        <v>1</v>
      </c>
      <c r="K27" s="19">
        <v>0</v>
      </c>
      <c r="L27" s="95">
        <v>3.5</v>
      </c>
      <c r="M27" s="51"/>
      <c r="N27" s="9" t="s">
        <v>69</v>
      </c>
    </row>
    <row r="28" spans="1:14" x14ac:dyDescent="0.25">
      <c r="A28" s="50">
        <v>19</v>
      </c>
      <c r="B28" s="219"/>
      <c r="C28" s="76" t="s">
        <v>211</v>
      </c>
      <c r="D28" s="17">
        <v>0</v>
      </c>
      <c r="E28" s="18">
        <v>0</v>
      </c>
      <c r="F28" s="18">
        <v>0</v>
      </c>
      <c r="G28" s="19">
        <v>1</v>
      </c>
      <c r="H28" s="19">
        <v>1</v>
      </c>
      <c r="I28" s="19">
        <v>1</v>
      </c>
      <c r="J28" s="19">
        <v>0</v>
      </c>
      <c r="K28" s="19">
        <v>0</v>
      </c>
      <c r="L28" s="95">
        <v>3</v>
      </c>
      <c r="M28" s="51"/>
      <c r="N28" s="9" t="s">
        <v>69</v>
      </c>
    </row>
    <row r="29" spans="1:14" x14ac:dyDescent="0.25">
      <c r="A29" s="50">
        <v>20</v>
      </c>
      <c r="B29" s="219"/>
      <c r="C29" s="76" t="s">
        <v>205</v>
      </c>
      <c r="D29" s="17">
        <v>0</v>
      </c>
      <c r="E29" s="18">
        <v>0</v>
      </c>
      <c r="F29" s="18">
        <v>0.5</v>
      </c>
      <c r="G29" s="19">
        <v>1.25</v>
      </c>
      <c r="H29" s="19">
        <v>1</v>
      </c>
      <c r="I29" s="19">
        <v>1</v>
      </c>
      <c r="J29" s="19">
        <v>0</v>
      </c>
      <c r="K29" s="19">
        <v>0</v>
      </c>
      <c r="L29" s="95">
        <v>3.75</v>
      </c>
      <c r="M29" s="51"/>
      <c r="N29" s="9" t="s">
        <v>69</v>
      </c>
    </row>
    <row r="30" spans="1:14" ht="15.75" thickBot="1" x14ac:dyDescent="0.3">
      <c r="A30" s="50">
        <v>21</v>
      </c>
      <c r="B30" s="219"/>
      <c r="C30" s="77" t="s">
        <v>212</v>
      </c>
      <c r="D30" s="94">
        <v>0</v>
      </c>
      <c r="E30" s="79">
        <v>0</v>
      </c>
      <c r="F30" s="79">
        <v>0</v>
      </c>
      <c r="G30" s="90">
        <v>1</v>
      </c>
      <c r="H30" s="90">
        <v>1</v>
      </c>
      <c r="I30" s="90">
        <v>1</v>
      </c>
      <c r="J30" s="90">
        <v>1</v>
      </c>
      <c r="K30" s="90">
        <v>0</v>
      </c>
      <c r="L30" s="99">
        <v>4</v>
      </c>
      <c r="M30" s="51"/>
      <c r="N30" s="9" t="s">
        <v>69</v>
      </c>
    </row>
    <row r="31" spans="1:14" x14ac:dyDescent="0.25">
      <c r="B31" s="116" t="s">
        <v>69</v>
      </c>
      <c r="C31" s="112" t="s">
        <v>89</v>
      </c>
      <c r="D31" s="109">
        <f>SUM(D10:D30)</f>
        <v>0</v>
      </c>
      <c r="E31" s="109">
        <f>SUM(E10:E30)</f>
        <v>0</v>
      </c>
      <c r="F31" s="109">
        <f t="shared" ref="F31:L31" si="0">SUM(F10:F30)</f>
        <v>8</v>
      </c>
      <c r="G31" s="109">
        <f t="shared" si="0"/>
        <v>13.75</v>
      </c>
      <c r="H31" s="109">
        <f t="shared" si="0"/>
        <v>18.5</v>
      </c>
      <c r="I31" s="109">
        <f t="shared" si="0"/>
        <v>19.25</v>
      </c>
      <c r="J31" s="109">
        <f t="shared" si="0"/>
        <v>18.75</v>
      </c>
      <c r="K31" s="109">
        <f t="shared" si="0"/>
        <v>0</v>
      </c>
      <c r="L31" s="113">
        <f t="shared" si="0"/>
        <v>78.25</v>
      </c>
      <c r="M31" s="68"/>
      <c r="N31" s="41" t="s">
        <v>69</v>
      </c>
    </row>
    <row r="32" spans="1:14" ht="15.75" thickBot="1" x14ac:dyDescent="0.3">
      <c r="B32" s="105" t="s">
        <v>69</v>
      </c>
      <c r="C32" s="58" t="s">
        <v>213</v>
      </c>
      <c r="D32" s="121">
        <v>0</v>
      </c>
      <c r="E32" s="121">
        <v>0</v>
      </c>
      <c r="F32" s="121">
        <v>2320647.1496183923</v>
      </c>
      <c r="G32" s="121">
        <v>3471411.2965608342</v>
      </c>
      <c r="H32" s="121">
        <v>4151677.4724471448</v>
      </c>
      <c r="I32" s="121">
        <v>4330922.9619738031</v>
      </c>
      <c r="J32" s="121">
        <v>3609245.3697405457</v>
      </c>
      <c r="K32" s="121">
        <v>0</v>
      </c>
      <c r="L32" s="122">
        <v>17883904.250340723</v>
      </c>
      <c r="M32" s="63"/>
      <c r="N32" s="40" t="s">
        <v>69</v>
      </c>
    </row>
    <row r="33" spans="1:14" x14ac:dyDescent="0.25">
      <c r="F33" s="20"/>
      <c r="G33" s="20"/>
      <c r="H33" s="20"/>
      <c r="I33" s="20"/>
      <c r="J33" s="20"/>
      <c r="K33" s="21"/>
    </row>
    <row r="34" spans="1:14" x14ac:dyDescent="0.25">
      <c r="A34" s="37" t="s">
        <v>77</v>
      </c>
      <c r="B34" s="38"/>
      <c r="C34" s="38"/>
      <c r="D34" s="38"/>
      <c r="E34" s="38"/>
      <c r="F34" s="38"/>
      <c r="G34" s="38"/>
      <c r="H34" s="38"/>
      <c r="I34" s="38"/>
      <c r="J34" s="38"/>
      <c r="K34" s="38"/>
      <c r="L34" s="38"/>
      <c r="M34" s="38"/>
      <c r="N34" s="38"/>
    </row>
    <row r="35" spans="1:14" x14ac:dyDescent="0.25">
      <c r="A35" s="191" t="s">
        <v>156</v>
      </c>
      <c r="B35" s="191"/>
      <c r="C35" s="191"/>
      <c r="D35" s="191"/>
      <c r="E35" s="191"/>
      <c r="F35" s="191"/>
      <c r="G35" s="191"/>
      <c r="H35" s="191"/>
      <c r="I35" s="191"/>
      <c r="J35" s="191"/>
    </row>
    <row r="36" spans="1:14" x14ac:dyDescent="0.25">
      <c r="A36" s="192"/>
      <c r="B36" s="192"/>
      <c r="C36" s="192"/>
      <c r="D36" s="192"/>
      <c r="E36" s="192"/>
      <c r="F36" s="192"/>
      <c r="G36" s="192"/>
      <c r="H36" s="192"/>
      <c r="I36" s="192"/>
      <c r="J36" s="192"/>
    </row>
    <row r="37" spans="1:14" x14ac:dyDescent="0.25">
      <c r="A37" s="192"/>
      <c r="B37" s="192"/>
      <c r="C37" s="192"/>
      <c r="D37" s="192"/>
      <c r="E37" s="192"/>
      <c r="F37" s="192"/>
      <c r="G37" s="192"/>
      <c r="H37" s="192"/>
      <c r="I37" s="192"/>
      <c r="J37" s="192"/>
    </row>
    <row r="38" spans="1:14" x14ac:dyDescent="0.25">
      <c r="A38" s="192"/>
      <c r="B38" s="192"/>
      <c r="C38" s="192"/>
      <c r="D38" s="192"/>
      <c r="E38" s="192"/>
      <c r="F38" s="192"/>
      <c r="G38" s="192"/>
      <c r="H38" s="192"/>
      <c r="I38" s="192"/>
      <c r="J38" s="192"/>
    </row>
  </sheetData>
  <mergeCells count="14">
    <mergeCell ref="A37:J37"/>
    <mergeCell ref="A38:J38"/>
    <mergeCell ref="D9:E9"/>
    <mergeCell ref="B10:B24"/>
    <mergeCell ref="B25:B30"/>
    <mergeCell ref="A35:J35"/>
    <mergeCell ref="F9:K9"/>
    <mergeCell ref="A1:I1"/>
    <mergeCell ref="B3:I3"/>
    <mergeCell ref="B5:I5"/>
    <mergeCell ref="A36:J36"/>
    <mergeCell ref="B7:L7"/>
    <mergeCell ref="B2:I2"/>
    <mergeCell ref="B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5E2D-CDFB-4A3C-A31E-2E7A56A725B2}">
  <sheetPr>
    <tabColor rgb="FFFFFF00"/>
  </sheetPr>
  <dimension ref="A1:M11"/>
  <sheetViews>
    <sheetView showGridLines="0" zoomScale="90" zoomScaleNormal="90" workbookViewId="0">
      <selection activeCell="B4" sqref="B4:C5"/>
    </sheetView>
  </sheetViews>
  <sheetFormatPr defaultColWidth="8.7109375" defaultRowHeight="15" x14ac:dyDescent="0.25"/>
  <cols>
    <col min="1" max="1" width="36.42578125" style="11" customWidth="1"/>
    <col min="2" max="4" width="15.5703125" style="11" customWidth="1"/>
    <col min="5" max="5" width="71.42578125" style="11" bestFit="1" customWidth="1"/>
    <col min="6" max="6" width="68.7109375" style="11" bestFit="1" customWidth="1"/>
    <col min="7" max="16384" width="8.7109375" style="11"/>
  </cols>
  <sheetData>
    <row r="1" spans="1:13" ht="32.25" customHeight="1" x14ac:dyDescent="0.25">
      <c r="A1" s="185" t="s">
        <v>216</v>
      </c>
      <c r="B1" s="185"/>
      <c r="C1" s="185"/>
      <c r="D1" s="185"/>
      <c r="E1" s="185"/>
      <c r="F1" s="144"/>
      <c r="G1" s="144"/>
      <c r="H1" s="144"/>
      <c r="I1" s="144"/>
      <c r="J1" s="144"/>
      <c r="K1" s="144"/>
      <c r="L1" s="144"/>
      <c r="M1" s="144"/>
    </row>
    <row r="2" spans="1:13" ht="15.75" thickBot="1" x14ac:dyDescent="0.3">
      <c r="A2" s="184" t="s">
        <v>25</v>
      </c>
      <c r="B2" s="184"/>
      <c r="C2" s="184"/>
      <c r="D2" s="184"/>
      <c r="E2" s="184"/>
    </row>
    <row r="3" spans="1:13" ht="28.5" customHeight="1" thickBot="1" x14ac:dyDescent="0.3">
      <c r="A3" s="4" t="s">
        <v>26</v>
      </c>
      <c r="B3" s="5" t="s">
        <v>27</v>
      </c>
      <c r="C3" s="5" t="s">
        <v>28</v>
      </c>
      <c r="D3" s="5" t="s">
        <v>29</v>
      </c>
      <c r="E3" s="12" t="s">
        <v>30</v>
      </c>
    </row>
    <row r="4" spans="1:13" ht="15.75" thickBot="1" x14ac:dyDescent="0.3">
      <c r="A4" s="2" t="s">
        <v>31</v>
      </c>
      <c r="B4" s="145"/>
      <c r="C4" s="145"/>
      <c r="D4" s="46">
        <f>'Testimony Table 3-2-C'!D9</f>
        <v>8660344.5236298032</v>
      </c>
      <c r="E4" s="34" t="s">
        <v>32</v>
      </c>
    </row>
    <row r="5" spans="1:13" ht="15.75" thickBot="1" x14ac:dyDescent="0.3">
      <c r="A5" s="2" t="s">
        <v>33</v>
      </c>
      <c r="B5" s="145"/>
      <c r="C5" s="145"/>
      <c r="D5" s="46">
        <f>'Testimony Table 3-3-C'!D8</f>
        <v>23905680.779733822</v>
      </c>
      <c r="E5" s="34" t="s">
        <v>34</v>
      </c>
    </row>
    <row r="6" spans="1:13" ht="15.75" thickBot="1" x14ac:dyDescent="0.3">
      <c r="A6" s="2" t="s">
        <v>35</v>
      </c>
      <c r="B6" s="46">
        <f>SUM(C6:D6)</f>
        <v>122251996.93905027</v>
      </c>
      <c r="C6" s="46">
        <v>110457438.10028636</v>
      </c>
      <c r="D6" s="46">
        <v>11794558.838763902</v>
      </c>
      <c r="E6" s="34" t="s">
        <v>36</v>
      </c>
    </row>
    <row r="7" spans="1:13" ht="15.75" thickBot="1" x14ac:dyDescent="0.3">
      <c r="A7" s="2" t="s">
        <v>37</v>
      </c>
      <c r="B7" s="46">
        <f>SUM(C7:D7)</f>
        <v>42670987.601721592</v>
      </c>
      <c r="C7" s="46">
        <v>37148663.888246603</v>
      </c>
      <c r="D7" s="46">
        <v>5522323.7134749908</v>
      </c>
      <c r="E7" s="34" t="s">
        <v>36</v>
      </c>
    </row>
    <row r="8" spans="1:13" ht="15.75" thickBot="1" x14ac:dyDescent="0.3">
      <c r="A8" s="2" t="s">
        <v>38</v>
      </c>
      <c r="B8" s="46">
        <f t="shared" ref="B8" si="0">SUM(C8:D8)</f>
        <v>41788134.078622267</v>
      </c>
      <c r="C8" s="46">
        <f>'Testimony Table 3-6'!C9</f>
        <v>38308284.048622265</v>
      </c>
      <c r="D8" s="46">
        <f>'Testimony Table 3-6'!D9</f>
        <v>3479850.0300000003</v>
      </c>
      <c r="E8" s="34" t="s">
        <v>39</v>
      </c>
    </row>
    <row r="9" spans="1:13" ht="15.75" thickBot="1" x14ac:dyDescent="0.3">
      <c r="A9" s="3" t="s">
        <v>40</v>
      </c>
      <c r="B9" s="47">
        <v>701909901.90953147</v>
      </c>
      <c r="C9" s="47">
        <v>648547144.023929</v>
      </c>
      <c r="D9" s="47">
        <v>53362757.885602519</v>
      </c>
      <c r="E9" s="34"/>
    </row>
    <row r="10" spans="1:13" ht="15.75" thickBot="1" x14ac:dyDescent="0.3">
      <c r="A10" s="2" t="s">
        <v>41</v>
      </c>
      <c r="B10" s="46">
        <f>SUM(C10:D10)</f>
        <v>60069514.654858217</v>
      </c>
      <c r="C10" s="46">
        <v>54265154.124625765</v>
      </c>
      <c r="D10" s="46">
        <v>5804360.5302324519</v>
      </c>
      <c r="E10" s="34"/>
    </row>
    <row r="11" spans="1:13" ht="15.75" thickBot="1" x14ac:dyDescent="0.3">
      <c r="A11" s="3" t="s">
        <v>42</v>
      </c>
      <c r="B11" s="47">
        <v>761979416.56438971</v>
      </c>
      <c r="C11" s="47">
        <v>702812298.1485548</v>
      </c>
      <c r="D11" s="47">
        <v>59167118.415834971</v>
      </c>
      <c r="E11" s="34"/>
    </row>
  </sheetData>
  <mergeCells count="2">
    <mergeCell ref="A2:E2"/>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81C2-4A3B-4346-B2F0-2879A2625B73}">
  <sheetPr>
    <tabColor theme="1"/>
  </sheetPr>
  <dimension ref="A1"/>
  <sheetViews>
    <sheetView showGridLines="0" zoomScaleNormal="100" workbookViewId="0"/>
  </sheetViews>
  <sheetFormatPr defaultColWidth="8.7109375" defaultRowHeight="15" x14ac:dyDescent="0.25"/>
  <cols>
    <col min="1" max="16384" width="8.7109375" style="11"/>
  </cols>
  <sheetData>
    <row r="1" spans="1:1" x14ac:dyDescent="0.25">
      <c r="A1" s="11" t="s">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8A37-41BF-4980-8391-DEDDC9ABC003}">
  <sheetPr>
    <tabColor rgb="FFFFFF00"/>
  </sheetPr>
  <dimension ref="A1:E15"/>
  <sheetViews>
    <sheetView showGridLines="0" zoomScaleNormal="100" workbookViewId="0">
      <selection activeCell="B9" sqref="B9:C9"/>
    </sheetView>
  </sheetViews>
  <sheetFormatPr defaultColWidth="8.7109375" defaultRowHeight="15" x14ac:dyDescent="0.25"/>
  <cols>
    <col min="1" max="1" width="50.7109375" style="11" bestFit="1" customWidth="1"/>
    <col min="2" max="3" width="17.42578125" style="11" bestFit="1" customWidth="1"/>
    <col min="4" max="4" width="15.140625" style="11" bestFit="1" customWidth="1"/>
    <col min="5" max="5" width="23.42578125" style="11" bestFit="1" customWidth="1"/>
    <col min="6" max="16384" width="8.7109375" style="11"/>
  </cols>
  <sheetData>
    <row r="1" spans="1:5" ht="45.75" customHeight="1" x14ac:dyDescent="0.25">
      <c r="A1" s="187" t="s">
        <v>216</v>
      </c>
      <c r="B1" s="187"/>
      <c r="C1" s="187"/>
      <c r="D1" s="187"/>
      <c r="E1" s="187"/>
    </row>
    <row r="2" spans="1:5" ht="15.75" thickBot="1" x14ac:dyDescent="0.3">
      <c r="A2" s="186" t="s">
        <v>44</v>
      </c>
      <c r="B2" s="186"/>
      <c r="C2" s="186"/>
      <c r="D2" s="186"/>
      <c r="E2" s="186"/>
    </row>
    <row r="3" spans="1:5" ht="15.75" thickBot="1" x14ac:dyDescent="0.3">
      <c r="A3" s="4" t="s">
        <v>45</v>
      </c>
      <c r="B3" s="35" t="s">
        <v>27</v>
      </c>
      <c r="C3" s="35" t="s">
        <v>28</v>
      </c>
      <c r="D3" s="35" t="s">
        <v>29</v>
      </c>
      <c r="E3" s="4" t="s">
        <v>30</v>
      </c>
    </row>
    <row r="4" spans="1:5" ht="15.75" thickBot="1" x14ac:dyDescent="0.3">
      <c r="A4" s="6" t="s">
        <v>46</v>
      </c>
      <c r="B4" s="146"/>
      <c r="C4" s="146"/>
      <c r="D4" s="7">
        <f>'WP 3.2.1-C (Capital and O&amp;M)'!K22</f>
        <v>0</v>
      </c>
      <c r="E4" s="34" t="s">
        <v>47</v>
      </c>
    </row>
    <row r="5" spans="1:5" ht="15.75" thickBot="1" x14ac:dyDescent="0.3">
      <c r="A5" s="6" t="s">
        <v>48</v>
      </c>
      <c r="B5" s="7">
        <f t="shared" ref="B5:B8" si="0">SUM(C5:D5)</f>
        <v>80577845.352187276</v>
      </c>
      <c r="C5" s="7">
        <f>'WP 3.2.1-C (Capital and O&amp;M)'!K13</f>
        <v>80577845.352187276</v>
      </c>
      <c r="D5" s="7">
        <f>'WP 3.2.1-C (Capital and O&amp;M)'!K23</f>
        <v>0</v>
      </c>
      <c r="E5" s="34" t="s">
        <v>47</v>
      </c>
    </row>
    <row r="6" spans="1:5" ht="15.75" thickBot="1" x14ac:dyDescent="0.3">
      <c r="A6" s="6" t="s">
        <v>49</v>
      </c>
      <c r="B6" s="7">
        <f t="shared" si="0"/>
        <v>8953093.9280208126</v>
      </c>
      <c r="C6" s="7">
        <f>'WP 3.2.1-C (Capital and O&amp;M)'!K14</f>
        <v>0</v>
      </c>
      <c r="D6" s="7">
        <f>'WP 3.2.1-C (Capital and O&amp;M)'!K24</f>
        <v>8953093.9280208126</v>
      </c>
      <c r="E6" s="34" t="s">
        <v>47</v>
      </c>
    </row>
    <row r="7" spans="1:5" ht="15.75" thickBot="1" x14ac:dyDescent="0.3">
      <c r="A7" s="6" t="s">
        <v>50</v>
      </c>
      <c r="B7" s="7">
        <f t="shared" si="0"/>
        <v>1184488.311231113</v>
      </c>
      <c r="C7" s="7">
        <f>'WP 3.2.1-C (Capital and O&amp;M)'!K15</f>
        <v>1477237.7156221215</v>
      </c>
      <c r="D7" s="7">
        <f>'WP 3.2.1-C (Capital and O&amp;M)'!K25</f>
        <v>-292749.40439100855</v>
      </c>
      <c r="E7" s="34" t="s">
        <v>47</v>
      </c>
    </row>
    <row r="8" spans="1:5" ht="15.75" thickBot="1" x14ac:dyDescent="0.3">
      <c r="A8" s="6" t="s">
        <v>51</v>
      </c>
      <c r="B8" s="7">
        <f t="shared" si="0"/>
        <v>10000000</v>
      </c>
      <c r="C8" s="7">
        <f>'WP 3.2.1-C (Capital and O&amp;M)'!K16</f>
        <v>10000000</v>
      </c>
      <c r="D8" s="7">
        <f>'WP 3.2.1-C (Capital and O&amp;M)'!K26</f>
        <v>0</v>
      </c>
      <c r="E8" s="34" t="s">
        <v>47</v>
      </c>
    </row>
    <row r="9" spans="1:5" ht="15.75" thickBot="1" x14ac:dyDescent="0.3">
      <c r="A9" s="3" t="s">
        <v>52</v>
      </c>
      <c r="B9" s="147"/>
      <c r="C9" s="147"/>
      <c r="D9" s="141">
        <f>SUM(D4:D8)</f>
        <v>8660344.5236298032</v>
      </c>
    </row>
    <row r="15" spans="1:5" x14ac:dyDescent="0.25">
      <c r="E15" s="33"/>
    </row>
  </sheetData>
  <mergeCells count="2">
    <mergeCell ref="A2:E2"/>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904B-D552-441D-8D77-825EBCA473D6}">
  <sheetPr>
    <tabColor rgb="FFFFFF00"/>
  </sheetPr>
  <dimension ref="A1:AD35"/>
  <sheetViews>
    <sheetView showGridLines="0" zoomScale="80" zoomScaleNormal="80" workbookViewId="0">
      <selection activeCell="A2" sqref="A2:XFD2"/>
    </sheetView>
  </sheetViews>
  <sheetFormatPr defaultColWidth="8.7109375" defaultRowHeight="15" x14ac:dyDescent="0.25"/>
  <cols>
    <col min="1" max="1" width="16.42578125" style="11" customWidth="1"/>
    <col min="2" max="2" width="45.140625" style="11" customWidth="1"/>
    <col min="3" max="5" width="10.5703125" style="11" customWidth="1"/>
    <col min="6" max="7" width="15.85546875" style="11" bestFit="1" customWidth="1"/>
    <col min="8" max="9" width="16.85546875" style="11" bestFit="1" customWidth="1"/>
    <col min="10" max="10" width="14.85546875" style="11" bestFit="1" customWidth="1"/>
    <col min="11" max="11" width="16.85546875" style="11" bestFit="1" customWidth="1"/>
    <col min="12" max="12" width="56.5703125" style="11" customWidth="1"/>
    <col min="13" max="13" width="9.42578125" style="11" bestFit="1" customWidth="1"/>
    <col min="14" max="16384" width="8.7109375" style="11"/>
  </cols>
  <sheetData>
    <row r="1" spans="1:30" customFormat="1" ht="20.25" customHeight="1" x14ac:dyDescent="0.25">
      <c r="A1" s="185" t="s">
        <v>216</v>
      </c>
      <c r="B1" s="185"/>
      <c r="C1" s="185"/>
      <c r="D1" s="185"/>
      <c r="E1" s="185"/>
      <c r="F1" s="185"/>
      <c r="G1" s="185"/>
      <c r="H1" s="185"/>
      <c r="I1" s="185"/>
      <c r="J1" s="185"/>
      <c r="K1" s="185"/>
      <c r="L1" s="185"/>
      <c r="M1" s="185"/>
      <c r="N1" s="42"/>
      <c r="O1" s="42"/>
      <c r="P1" s="42"/>
      <c r="Q1" s="42"/>
      <c r="R1" s="42"/>
      <c r="S1" s="42"/>
      <c r="T1" s="42"/>
      <c r="U1" s="42"/>
      <c r="V1" s="42"/>
      <c r="W1" s="42"/>
      <c r="X1" s="42"/>
      <c r="Y1" s="42"/>
      <c r="Z1" s="42"/>
      <c r="AA1" s="42"/>
      <c r="AB1" s="42"/>
      <c r="AC1" s="42"/>
      <c r="AD1" s="42"/>
    </row>
    <row r="2" spans="1:30" ht="15.75" thickBot="1" x14ac:dyDescent="0.3"/>
    <row r="3" spans="1:30" x14ac:dyDescent="0.25">
      <c r="A3" s="201" t="s">
        <v>217</v>
      </c>
      <c r="B3" s="202"/>
      <c r="C3" s="202"/>
      <c r="D3" s="202"/>
      <c r="E3" s="202"/>
      <c r="F3" s="202"/>
      <c r="G3" s="202"/>
      <c r="H3" s="203"/>
    </row>
    <row r="4" spans="1:30" x14ac:dyDescent="0.25">
      <c r="A4" s="1" t="s">
        <v>54</v>
      </c>
      <c r="B4" s="198" t="s">
        <v>55</v>
      </c>
      <c r="C4" s="199"/>
      <c r="D4" s="199"/>
      <c r="E4" s="199"/>
      <c r="F4" s="199"/>
      <c r="G4" s="199"/>
      <c r="H4" s="200"/>
    </row>
    <row r="5" spans="1:30" x14ac:dyDescent="0.25">
      <c r="A5" s="1" t="s">
        <v>56</v>
      </c>
      <c r="B5" s="194" t="s">
        <v>57</v>
      </c>
      <c r="C5" s="194"/>
      <c r="D5" s="194"/>
      <c r="E5" s="194"/>
      <c r="F5" s="194"/>
      <c r="G5" s="194"/>
      <c r="H5" s="195"/>
    </row>
    <row r="6" spans="1:30" x14ac:dyDescent="0.25">
      <c r="A6" s="1" t="s">
        <v>58</v>
      </c>
      <c r="B6" s="194" t="s">
        <v>59</v>
      </c>
      <c r="C6" s="194"/>
      <c r="D6" s="194"/>
      <c r="E6" s="194"/>
      <c r="F6" s="194"/>
      <c r="G6" s="194"/>
      <c r="H6" s="195"/>
    </row>
    <row r="7" spans="1:30" ht="15.75" thickBot="1" x14ac:dyDescent="0.3">
      <c r="A7" s="140" t="s">
        <v>60</v>
      </c>
      <c r="B7" s="196" t="s">
        <v>61</v>
      </c>
      <c r="C7" s="196"/>
      <c r="D7" s="196"/>
      <c r="E7" s="196"/>
      <c r="F7" s="196"/>
      <c r="G7" s="196"/>
      <c r="H7" s="197"/>
    </row>
    <row r="8" spans="1:30" ht="15.75" thickBot="1" x14ac:dyDescent="0.3"/>
    <row r="9" spans="1:30" customFormat="1" ht="15.75" thickBot="1" x14ac:dyDescent="0.3">
      <c r="A9" s="43"/>
      <c r="B9" s="188" t="s">
        <v>62</v>
      </c>
      <c r="C9" s="189"/>
      <c r="D9" s="189"/>
      <c r="E9" s="189"/>
      <c r="F9" s="189"/>
      <c r="G9" s="189"/>
      <c r="H9" s="189"/>
      <c r="I9" s="189"/>
      <c r="J9" s="189"/>
      <c r="K9" s="190"/>
      <c r="L9" s="42"/>
      <c r="M9" s="42"/>
      <c r="N9" s="42"/>
      <c r="O9" s="42"/>
      <c r="P9" s="42"/>
      <c r="Q9" s="42"/>
      <c r="R9" s="42"/>
      <c r="S9" s="42"/>
      <c r="T9" s="42"/>
      <c r="U9" s="42"/>
      <c r="V9" s="42"/>
      <c r="W9" s="42"/>
      <c r="X9" s="42"/>
      <c r="Y9" s="42"/>
      <c r="Z9" s="42"/>
      <c r="AA9" s="42"/>
      <c r="AB9" s="42"/>
      <c r="AC9" s="42"/>
      <c r="AD9" s="42"/>
    </row>
    <row r="10" spans="1:30" x14ac:dyDescent="0.25">
      <c r="A10"/>
      <c r="B10" s="44"/>
      <c r="C10" s="39">
        <v>2024</v>
      </c>
      <c r="D10" s="39">
        <v>2025</v>
      </c>
      <c r="E10" s="39">
        <v>2026</v>
      </c>
      <c r="F10" s="39">
        <v>2027</v>
      </c>
      <c r="G10" s="39">
        <v>2028</v>
      </c>
      <c r="H10" s="39">
        <v>2029</v>
      </c>
      <c r="I10" s="39">
        <v>2030</v>
      </c>
      <c r="J10" s="39">
        <v>2031</v>
      </c>
      <c r="K10" s="52" t="s">
        <v>27</v>
      </c>
      <c r="L10"/>
      <c r="M10"/>
    </row>
    <row r="11" spans="1:30" x14ac:dyDescent="0.25">
      <c r="A11" s="48" t="s">
        <v>63</v>
      </c>
      <c r="B11" s="53" t="s">
        <v>64</v>
      </c>
      <c r="C11" s="193" t="s">
        <v>65</v>
      </c>
      <c r="D11" s="193"/>
      <c r="E11" s="193" t="s">
        <v>66</v>
      </c>
      <c r="F11" s="193"/>
      <c r="G11" s="193"/>
      <c r="H11" s="193"/>
      <c r="I11" s="193"/>
      <c r="J11" s="193"/>
      <c r="K11" s="52"/>
      <c r="L11" s="49" t="s">
        <v>67</v>
      </c>
      <c r="M11" s="39" t="s">
        <v>68</v>
      </c>
    </row>
    <row r="12" spans="1:30" x14ac:dyDescent="0.25">
      <c r="A12" s="50">
        <v>1</v>
      </c>
      <c r="B12" s="54" t="s">
        <v>46</v>
      </c>
      <c r="C12" s="148"/>
      <c r="D12" s="148"/>
      <c r="E12" s="148"/>
      <c r="F12" s="148"/>
      <c r="G12" s="148"/>
      <c r="H12" s="148"/>
      <c r="I12" s="148"/>
      <c r="J12" s="148"/>
      <c r="K12" s="149"/>
      <c r="L12" s="150"/>
      <c r="M12" s="151"/>
    </row>
    <row r="13" spans="1:30" x14ac:dyDescent="0.25">
      <c r="A13" s="50">
        <v>2</v>
      </c>
      <c r="B13" s="55" t="s">
        <v>48</v>
      </c>
      <c r="C13" s="14">
        <v>0</v>
      </c>
      <c r="D13" s="14">
        <v>0</v>
      </c>
      <c r="E13" s="14">
        <v>0</v>
      </c>
      <c r="F13" s="14">
        <v>4481325.0460405424</v>
      </c>
      <c r="G13" s="14">
        <v>19235358.473334935</v>
      </c>
      <c r="H13" s="14">
        <v>31707005.520951316</v>
      </c>
      <c r="I13" s="14">
        <v>23639734.402888119</v>
      </c>
      <c r="J13" s="14">
        <v>1514421.9089723662</v>
      </c>
      <c r="K13" s="56">
        <v>80577845.352187276</v>
      </c>
      <c r="L13" s="51" t="s">
        <v>70</v>
      </c>
      <c r="M13" s="9" t="s">
        <v>69</v>
      </c>
    </row>
    <row r="14" spans="1:30" x14ac:dyDescent="0.25">
      <c r="A14" s="50">
        <v>3</v>
      </c>
      <c r="B14" s="54" t="s">
        <v>49</v>
      </c>
      <c r="C14" s="14">
        <v>0</v>
      </c>
      <c r="D14" s="14">
        <v>0</v>
      </c>
      <c r="E14" s="14">
        <v>0</v>
      </c>
      <c r="F14" s="14">
        <v>0</v>
      </c>
      <c r="G14" s="14">
        <v>0</v>
      </c>
      <c r="H14" s="14">
        <v>0</v>
      </c>
      <c r="I14" s="14">
        <v>0</v>
      </c>
      <c r="J14" s="14">
        <v>0</v>
      </c>
      <c r="K14" s="56">
        <v>0</v>
      </c>
      <c r="L14" s="51"/>
      <c r="M14" s="9" t="s">
        <v>69</v>
      </c>
    </row>
    <row r="15" spans="1:30" x14ac:dyDescent="0.25">
      <c r="A15" s="50">
        <v>4</v>
      </c>
      <c r="B15" s="57" t="s">
        <v>50</v>
      </c>
      <c r="C15" s="14">
        <v>0</v>
      </c>
      <c r="D15" s="14">
        <v>0</v>
      </c>
      <c r="E15" s="14">
        <v>772394.82749589789</v>
      </c>
      <c r="F15" s="14">
        <v>115878.49942862097</v>
      </c>
      <c r="G15" s="14">
        <v>175810.88203515185</v>
      </c>
      <c r="H15" s="14">
        <v>231581.78588100668</v>
      </c>
      <c r="I15" s="14">
        <v>181571.72078144399</v>
      </c>
      <c r="J15" s="14">
        <v>0</v>
      </c>
      <c r="K15" s="56">
        <f>'WP 3.2.2(Electric - Testing)'!K14</f>
        <v>1477237.7156221215</v>
      </c>
      <c r="L15" s="51" t="s">
        <v>71</v>
      </c>
      <c r="M15" s="9" t="s">
        <v>72</v>
      </c>
    </row>
    <row r="16" spans="1:30" ht="15.75" thickBot="1" x14ac:dyDescent="0.3">
      <c r="A16" s="50">
        <v>5</v>
      </c>
      <c r="B16" s="59" t="s">
        <v>51</v>
      </c>
      <c r="C16" s="60">
        <v>0</v>
      </c>
      <c r="D16" s="60">
        <v>0</v>
      </c>
      <c r="E16" s="60">
        <v>0</v>
      </c>
      <c r="F16" s="60">
        <v>1000000.0000000001</v>
      </c>
      <c r="G16" s="60">
        <v>3000000</v>
      </c>
      <c r="H16" s="60">
        <v>3000000</v>
      </c>
      <c r="I16" s="60">
        <v>3000000.0000000005</v>
      </c>
      <c r="J16" s="60">
        <v>0</v>
      </c>
      <c r="K16" s="61">
        <v>10000000</v>
      </c>
      <c r="L16" s="51"/>
      <c r="M16" s="9" t="s">
        <v>69</v>
      </c>
    </row>
    <row r="17" spans="1:30" ht="15.75" thickBot="1" x14ac:dyDescent="0.3">
      <c r="B17" s="62" t="s">
        <v>73</v>
      </c>
      <c r="C17" s="152"/>
      <c r="D17" s="152"/>
      <c r="E17" s="152"/>
      <c r="F17" s="152"/>
      <c r="G17" s="152"/>
      <c r="H17" s="152"/>
      <c r="I17" s="152"/>
      <c r="J17" s="152"/>
      <c r="K17" s="153"/>
      <c r="L17" s="154"/>
      <c r="M17" s="155"/>
    </row>
    <row r="18" spans="1:30" ht="15.75" thickBot="1" x14ac:dyDescent="0.3">
      <c r="I18" s="21"/>
    </row>
    <row r="19" spans="1:30" customFormat="1" ht="15.75" thickBot="1" x14ac:dyDescent="0.3">
      <c r="A19" s="43"/>
      <c r="B19" s="188" t="s">
        <v>74</v>
      </c>
      <c r="C19" s="189"/>
      <c r="D19" s="189"/>
      <c r="E19" s="189"/>
      <c r="F19" s="189"/>
      <c r="G19" s="189"/>
      <c r="H19" s="189"/>
      <c r="I19" s="189"/>
      <c r="J19" s="189"/>
      <c r="K19" s="190"/>
      <c r="L19" s="42"/>
      <c r="M19" s="42"/>
      <c r="N19" s="42"/>
      <c r="O19" s="42"/>
      <c r="P19" s="42"/>
      <c r="Q19" s="42"/>
      <c r="R19" s="42"/>
      <c r="S19" s="42"/>
      <c r="T19" s="42"/>
      <c r="U19" s="42"/>
      <c r="V19" s="42"/>
      <c r="W19" s="42"/>
      <c r="X19" s="42"/>
      <c r="Y19" s="42"/>
      <c r="Z19" s="42"/>
      <c r="AA19" s="42"/>
      <c r="AB19" s="42"/>
      <c r="AC19" s="42"/>
      <c r="AD19" s="42"/>
    </row>
    <row r="20" spans="1:30" x14ac:dyDescent="0.25">
      <c r="B20" s="44"/>
      <c r="C20" s="39">
        <v>2024</v>
      </c>
      <c r="D20" s="39">
        <v>2025</v>
      </c>
      <c r="E20" s="39">
        <v>2026</v>
      </c>
      <c r="F20" s="39">
        <v>2027</v>
      </c>
      <c r="G20" s="39">
        <v>2028</v>
      </c>
      <c r="H20" s="39">
        <v>2029</v>
      </c>
      <c r="I20" s="39">
        <v>2030</v>
      </c>
      <c r="J20" s="39">
        <v>2031</v>
      </c>
      <c r="K20" s="52" t="s">
        <v>27</v>
      </c>
    </row>
    <row r="21" spans="1:30" x14ac:dyDescent="0.25">
      <c r="A21" s="48" t="s">
        <v>63</v>
      </c>
      <c r="B21" s="53" t="s">
        <v>64</v>
      </c>
      <c r="C21" s="193" t="s">
        <v>65</v>
      </c>
      <c r="D21" s="193"/>
      <c r="E21" s="193" t="s">
        <v>66</v>
      </c>
      <c r="F21" s="193"/>
      <c r="G21" s="193"/>
      <c r="H21" s="193"/>
      <c r="I21" s="193"/>
      <c r="J21" s="193"/>
      <c r="K21" s="52"/>
      <c r="L21" s="49" t="s">
        <v>67</v>
      </c>
      <c r="M21" s="39" t="s">
        <v>68</v>
      </c>
    </row>
    <row r="22" spans="1:30" x14ac:dyDescent="0.25">
      <c r="A22" s="50">
        <v>1</v>
      </c>
      <c r="B22" s="54" t="s">
        <v>46</v>
      </c>
      <c r="C22" s="31">
        <v>0</v>
      </c>
      <c r="D22" s="31">
        <v>0</v>
      </c>
      <c r="E22" s="31">
        <v>0</v>
      </c>
      <c r="F22" s="31">
        <v>0</v>
      </c>
      <c r="G22" s="31">
        <v>0</v>
      </c>
      <c r="H22" s="31">
        <v>0</v>
      </c>
      <c r="I22" s="31">
        <v>0</v>
      </c>
      <c r="J22" s="31">
        <v>0</v>
      </c>
      <c r="K22" s="65">
        <v>0</v>
      </c>
      <c r="L22" s="51"/>
      <c r="M22" s="9" t="s">
        <v>69</v>
      </c>
    </row>
    <row r="23" spans="1:30" x14ac:dyDescent="0.25">
      <c r="A23" s="50">
        <v>2</v>
      </c>
      <c r="B23" s="55" t="s">
        <v>48</v>
      </c>
      <c r="C23" s="31">
        <v>0</v>
      </c>
      <c r="D23" s="31">
        <v>0</v>
      </c>
      <c r="E23" s="31">
        <v>0</v>
      </c>
      <c r="F23" s="31">
        <v>0</v>
      </c>
      <c r="G23" s="31">
        <v>0</v>
      </c>
      <c r="H23" s="31">
        <v>0</v>
      </c>
      <c r="I23" s="31">
        <v>0</v>
      </c>
      <c r="J23" s="31">
        <v>0</v>
      </c>
      <c r="K23" s="65">
        <v>0</v>
      </c>
      <c r="L23" s="51"/>
      <c r="M23" s="9" t="s">
        <v>69</v>
      </c>
    </row>
    <row r="24" spans="1:30" x14ac:dyDescent="0.25">
      <c r="A24" s="50">
        <v>3</v>
      </c>
      <c r="B24" s="54" t="s">
        <v>49</v>
      </c>
      <c r="C24" s="17">
        <v>0</v>
      </c>
      <c r="D24" s="14">
        <v>0</v>
      </c>
      <c r="E24" s="14">
        <v>0</v>
      </c>
      <c r="F24" s="32">
        <v>497925.00511561579</v>
      </c>
      <c r="G24" s="32">
        <v>2137262.0525927711</v>
      </c>
      <c r="H24" s="32">
        <v>3523000.6134390361</v>
      </c>
      <c r="I24" s="32">
        <v>2626637.1558764591</v>
      </c>
      <c r="J24" s="32">
        <v>168269.1009969298</v>
      </c>
      <c r="K24" s="66">
        <v>8953093.9280208126</v>
      </c>
      <c r="L24" s="51" t="s">
        <v>70</v>
      </c>
      <c r="M24" s="9" t="s">
        <v>69</v>
      </c>
    </row>
    <row r="25" spans="1:30" x14ac:dyDescent="0.25">
      <c r="A25" s="50">
        <v>4</v>
      </c>
      <c r="B25" s="57" t="s">
        <v>50</v>
      </c>
      <c r="C25" s="17">
        <v>0</v>
      </c>
      <c r="D25" s="14">
        <v>0</v>
      </c>
      <c r="E25" s="14">
        <v>0</v>
      </c>
      <c r="F25" s="32">
        <v>-17658.330604606519</v>
      </c>
      <c r="G25" s="32">
        <v>-69843.870793562848</v>
      </c>
      <c r="H25" s="32">
        <v>-119503.62122331488</v>
      </c>
      <c r="I25" s="32">
        <v>-85743.581769524346</v>
      </c>
      <c r="J25" s="32">
        <v>0</v>
      </c>
      <c r="K25" s="66">
        <v>-292749.40439100855</v>
      </c>
      <c r="L25" s="51" t="s">
        <v>75</v>
      </c>
      <c r="M25" s="9"/>
    </row>
    <row r="26" spans="1:30" ht="15.75" thickBot="1" x14ac:dyDescent="0.3">
      <c r="A26" s="50">
        <v>5</v>
      </c>
      <c r="B26" s="59" t="s">
        <v>51</v>
      </c>
      <c r="C26" s="64">
        <v>0</v>
      </c>
      <c r="D26" s="64">
        <v>0</v>
      </c>
      <c r="E26" s="64">
        <v>0</v>
      </c>
      <c r="F26" s="64">
        <v>0</v>
      </c>
      <c r="G26" s="64">
        <v>0</v>
      </c>
      <c r="H26" s="64">
        <v>0</v>
      </c>
      <c r="I26" s="64">
        <v>0</v>
      </c>
      <c r="J26" s="64">
        <v>0</v>
      </c>
      <c r="K26" s="67">
        <v>0</v>
      </c>
      <c r="L26" s="51"/>
      <c r="M26" s="9" t="s">
        <v>69</v>
      </c>
    </row>
    <row r="27" spans="1:30" ht="15.75" thickBot="1" x14ac:dyDescent="0.3">
      <c r="B27" s="62" t="s">
        <v>76</v>
      </c>
      <c r="C27" s="118">
        <f t="shared" ref="C27:K27" si="0">SUM(C22:C26)</f>
        <v>0</v>
      </c>
      <c r="D27" s="118">
        <f t="shared" si="0"/>
        <v>0</v>
      </c>
      <c r="E27" s="118">
        <f t="shared" si="0"/>
        <v>0</v>
      </c>
      <c r="F27" s="118">
        <f t="shared" si="0"/>
        <v>480266.67451100925</v>
      </c>
      <c r="G27" s="118">
        <f t="shared" si="0"/>
        <v>2067418.1817992083</v>
      </c>
      <c r="H27" s="118">
        <f t="shared" si="0"/>
        <v>3403496.9922157214</v>
      </c>
      <c r="I27" s="118">
        <f t="shared" si="0"/>
        <v>2540893.5741069349</v>
      </c>
      <c r="J27" s="118">
        <f t="shared" si="0"/>
        <v>168269.1009969298</v>
      </c>
      <c r="K27" s="119">
        <f t="shared" si="0"/>
        <v>8660344.5236298032</v>
      </c>
      <c r="L27" s="63"/>
      <c r="M27" s="40" t="s">
        <v>69</v>
      </c>
    </row>
    <row r="28" spans="1:30" x14ac:dyDescent="0.25">
      <c r="I28" s="21"/>
    </row>
    <row r="29" spans="1:30" x14ac:dyDescent="0.25">
      <c r="A29" s="37" t="s">
        <v>77</v>
      </c>
      <c r="B29" s="38"/>
      <c r="C29" s="38"/>
      <c r="D29" s="38"/>
      <c r="E29" s="38"/>
      <c r="F29" s="38"/>
      <c r="G29" s="38"/>
      <c r="H29" s="38"/>
      <c r="I29" s="38"/>
    </row>
    <row r="30" spans="1:30" ht="86.45" customHeight="1" x14ac:dyDescent="0.25">
      <c r="A30" s="191" t="s">
        <v>78</v>
      </c>
      <c r="B30" s="191"/>
      <c r="C30" s="191"/>
      <c r="D30" s="191"/>
      <c r="E30" s="191"/>
      <c r="F30" s="191"/>
      <c r="G30" s="191"/>
      <c r="H30" s="191"/>
      <c r="I30" s="191"/>
    </row>
    <row r="31" spans="1:30" x14ac:dyDescent="0.25">
      <c r="A31" s="192" t="s">
        <v>79</v>
      </c>
      <c r="B31" s="192"/>
      <c r="C31" s="192"/>
      <c r="D31" s="192"/>
      <c r="E31" s="192"/>
      <c r="F31" s="192"/>
      <c r="G31" s="192"/>
      <c r="H31" s="192"/>
      <c r="I31" s="192"/>
    </row>
    <row r="32" spans="1:30" x14ac:dyDescent="0.25">
      <c r="A32" s="192"/>
      <c r="B32" s="192"/>
      <c r="C32" s="192"/>
      <c r="D32" s="192"/>
      <c r="E32" s="192"/>
      <c r="F32" s="192"/>
      <c r="G32" s="192"/>
      <c r="H32" s="192"/>
    </row>
    <row r="33" spans="1:8" x14ac:dyDescent="0.25">
      <c r="A33" s="192" t="s">
        <v>215</v>
      </c>
      <c r="B33" s="192"/>
      <c r="C33" s="192"/>
      <c r="D33" s="192"/>
      <c r="E33" s="192"/>
      <c r="F33" s="192"/>
      <c r="G33" s="192"/>
      <c r="H33" s="192"/>
    </row>
    <row r="34" spans="1:8" x14ac:dyDescent="0.25">
      <c r="A34" s="192"/>
      <c r="B34" s="192"/>
      <c r="C34" s="192"/>
      <c r="D34" s="192"/>
      <c r="E34" s="192"/>
      <c r="F34" s="192"/>
      <c r="G34" s="192"/>
      <c r="H34" s="192"/>
    </row>
    <row r="35" spans="1:8" x14ac:dyDescent="0.25">
      <c r="A35" s="25"/>
      <c r="B35" s="25"/>
      <c r="C35" s="25"/>
      <c r="D35" s="25"/>
      <c r="E35" s="25"/>
      <c r="F35" s="25"/>
      <c r="G35" s="25"/>
      <c r="H35" s="25"/>
    </row>
  </sheetData>
  <mergeCells count="17">
    <mergeCell ref="A33:H33"/>
    <mergeCell ref="A34:H34"/>
    <mergeCell ref="C21:D21"/>
    <mergeCell ref="E21:J21"/>
    <mergeCell ref="B19:K19"/>
    <mergeCell ref="A1:M1"/>
    <mergeCell ref="B9:K9"/>
    <mergeCell ref="A30:I30"/>
    <mergeCell ref="A31:I31"/>
    <mergeCell ref="A32:H32"/>
    <mergeCell ref="C11:D11"/>
    <mergeCell ref="E11:J11"/>
    <mergeCell ref="B6:H6"/>
    <mergeCell ref="B7:H7"/>
    <mergeCell ref="B5:H5"/>
    <mergeCell ref="B4:H4"/>
    <mergeCell ref="A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3C790-5EE1-4B7D-A0BC-324235D21ED9}">
  <dimension ref="A1:M18"/>
  <sheetViews>
    <sheetView showGridLines="0" topLeftCell="C1" zoomScaleNormal="100" workbookViewId="0">
      <selection activeCell="L10" sqref="L10:L12"/>
    </sheetView>
  </sheetViews>
  <sheetFormatPr defaultColWidth="8.7109375" defaultRowHeight="15" x14ac:dyDescent="0.25"/>
  <cols>
    <col min="1" max="1" width="14" style="11" customWidth="1"/>
    <col min="2" max="2" width="24.5703125" style="11" customWidth="1"/>
    <col min="3" max="3" width="12.85546875" style="11" customWidth="1"/>
    <col min="4" max="5" width="10.5703125" style="11" customWidth="1"/>
    <col min="6" max="6" width="16.140625" style="11" bestFit="1" customWidth="1"/>
    <col min="7" max="7" width="12.85546875" style="11" bestFit="1" customWidth="1"/>
    <col min="8" max="10" width="14.5703125" style="11" bestFit="1" customWidth="1"/>
    <col min="11" max="11" width="12.42578125" style="11" bestFit="1" customWidth="1"/>
    <col min="12" max="12" width="52" style="11" bestFit="1" customWidth="1"/>
    <col min="13" max="13" width="9.85546875" style="11" bestFit="1" customWidth="1"/>
    <col min="14" max="14" width="9.42578125" style="11" bestFit="1" customWidth="1"/>
    <col min="15" max="16384" width="8.7109375" style="11"/>
  </cols>
  <sheetData>
    <row r="1" spans="1:13" x14ac:dyDescent="0.25">
      <c r="A1" s="205" t="s">
        <v>53</v>
      </c>
      <c r="B1" s="205"/>
      <c r="C1" s="205"/>
      <c r="D1" s="205"/>
      <c r="E1" s="205"/>
      <c r="F1" s="205"/>
      <c r="G1" s="205"/>
      <c r="H1" s="205"/>
      <c r="I1" s="206"/>
    </row>
    <row r="2" spans="1:13" x14ac:dyDescent="0.25">
      <c r="A2" s="1" t="s">
        <v>54</v>
      </c>
      <c r="B2" s="207" t="s">
        <v>55</v>
      </c>
      <c r="C2" s="207"/>
      <c r="D2" s="207"/>
      <c r="E2" s="207"/>
      <c r="F2" s="207"/>
      <c r="G2" s="207"/>
      <c r="H2" s="207"/>
      <c r="I2" s="208"/>
    </row>
    <row r="3" spans="1:13" x14ac:dyDescent="0.25">
      <c r="A3" s="1" t="s">
        <v>56</v>
      </c>
      <c r="B3" s="207" t="s">
        <v>57</v>
      </c>
      <c r="C3" s="207"/>
      <c r="D3" s="207"/>
      <c r="E3" s="207"/>
      <c r="F3" s="207"/>
      <c r="G3" s="207"/>
      <c r="H3" s="207"/>
      <c r="I3" s="208"/>
    </row>
    <row r="4" spans="1:13" x14ac:dyDescent="0.25">
      <c r="A4" s="1" t="s">
        <v>58</v>
      </c>
      <c r="B4" s="207" t="s">
        <v>59</v>
      </c>
      <c r="C4" s="207"/>
      <c r="D4" s="207"/>
      <c r="E4" s="207"/>
      <c r="F4" s="207"/>
      <c r="G4" s="207"/>
      <c r="H4" s="207"/>
      <c r="I4" s="208"/>
    </row>
    <row r="5" spans="1:13" ht="15.75" thickBot="1" x14ac:dyDescent="0.3">
      <c r="A5" s="140" t="s">
        <v>60</v>
      </c>
      <c r="B5" s="209" t="s">
        <v>80</v>
      </c>
      <c r="C5" s="209"/>
      <c r="D5" s="209"/>
      <c r="E5" s="209"/>
      <c r="F5" s="209"/>
      <c r="G5" s="209"/>
      <c r="H5" s="209"/>
      <c r="I5" s="210"/>
    </row>
    <row r="6" spans="1:13" s="86" customFormat="1" ht="15.75" thickBot="1" x14ac:dyDescent="0.3">
      <c r="A6" s="45"/>
      <c r="B6" s="85"/>
      <c r="C6" s="85"/>
      <c r="D6" s="85"/>
      <c r="E6" s="85"/>
      <c r="F6" s="85"/>
      <c r="G6" s="85"/>
      <c r="H6" s="85"/>
      <c r="I6" s="85"/>
    </row>
    <row r="7" spans="1:13" ht="15.75" thickBot="1" x14ac:dyDescent="0.3">
      <c r="B7" s="188" t="s">
        <v>81</v>
      </c>
      <c r="C7" s="189"/>
      <c r="D7" s="189"/>
      <c r="E7" s="189"/>
      <c r="F7" s="189"/>
      <c r="G7" s="189"/>
      <c r="H7" s="189"/>
      <c r="I7" s="189"/>
      <c r="J7" s="189"/>
      <c r="K7" s="190"/>
    </row>
    <row r="8" spans="1:13" x14ac:dyDescent="0.25">
      <c r="B8" s="69"/>
      <c r="C8" s="74">
        <v>2024</v>
      </c>
      <c r="D8" s="70">
        <v>2025</v>
      </c>
      <c r="E8" s="70">
        <v>2026</v>
      </c>
      <c r="F8" s="70">
        <v>2027</v>
      </c>
      <c r="G8" s="70">
        <v>2028</v>
      </c>
      <c r="H8" s="70">
        <v>2029</v>
      </c>
      <c r="I8" s="70">
        <v>2030</v>
      </c>
      <c r="J8" s="70">
        <v>2031</v>
      </c>
      <c r="K8" s="71" t="s">
        <v>27</v>
      </c>
      <c r="M8" s="16"/>
    </row>
    <row r="9" spans="1:13" x14ac:dyDescent="0.25">
      <c r="A9" s="39" t="s">
        <v>63</v>
      </c>
      <c r="B9" s="53" t="s">
        <v>64</v>
      </c>
      <c r="C9" s="204" t="s">
        <v>82</v>
      </c>
      <c r="D9" s="193"/>
      <c r="E9" s="193" t="s">
        <v>83</v>
      </c>
      <c r="F9" s="193"/>
      <c r="G9" s="193"/>
      <c r="H9" s="193"/>
      <c r="I9" s="193"/>
      <c r="J9" s="193"/>
      <c r="K9" s="52"/>
      <c r="L9" s="49" t="s">
        <v>67</v>
      </c>
      <c r="M9" s="39" t="s">
        <v>68</v>
      </c>
    </row>
    <row r="10" spans="1:13" x14ac:dyDescent="0.25">
      <c r="A10" s="9">
        <v>1</v>
      </c>
      <c r="B10" s="76" t="s">
        <v>84</v>
      </c>
      <c r="C10" s="75">
        <v>0</v>
      </c>
      <c r="D10" s="18">
        <v>0</v>
      </c>
      <c r="E10" s="18">
        <v>6.875</v>
      </c>
      <c r="F10" s="18">
        <v>0</v>
      </c>
      <c r="G10" s="18">
        <v>0</v>
      </c>
      <c r="H10" s="18">
        <v>0</v>
      </c>
      <c r="I10" s="18">
        <v>0</v>
      </c>
      <c r="J10" s="18">
        <v>0</v>
      </c>
      <c r="K10" s="72">
        <f>SUM(C10:J10)</f>
        <v>6.875</v>
      </c>
      <c r="L10" s="51" t="s">
        <v>85</v>
      </c>
      <c r="M10" s="9" t="s">
        <v>69</v>
      </c>
    </row>
    <row r="11" spans="1:13" x14ac:dyDescent="0.25">
      <c r="A11" s="9">
        <f>A10+1</f>
        <v>2</v>
      </c>
      <c r="B11" s="76" t="s">
        <v>86</v>
      </c>
      <c r="C11" s="75">
        <v>0</v>
      </c>
      <c r="D11" s="18">
        <v>0</v>
      </c>
      <c r="E11" s="18">
        <v>0</v>
      </c>
      <c r="F11" s="18">
        <v>0.71805555555555545</v>
      </c>
      <c r="G11" s="18">
        <v>0.77777777777777779</v>
      </c>
      <c r="H11" s="18">
        <v>1.2250000000000001</v>
      </c>
      <c r="I11" s="18">
        <v>0.77777777777777779</v>
      </c>
      <c r="J11" s="18">
        <v>0</v>
      </c>
      <c r="K11" s="72">
        <f>SUM(C11:J11)</f>
        <v>3.4986111111111109</v>
      </c>
      <c r="L11" s="51" t="s">
        <v>87</v>
      </c>
      <c r="M11" s="9" t="s">
        <v>69</v>
      </c>
    </row>
    <row r="12" spans="1:13" ht="15.75" thickBot="1" x14ac:dyDescent="0.3">
      <c r="A12" s="9">
        <f>A11+1</f>
        <v>3</v>
      </c>
      <c r="B12" s="77" t="s">
        <v>88</v>
      </c>
      <c r="C12" s="78">
        <v>0</v>
      </c>
      <c r="D12" s="79">
        <v>0</v>
      </c>
      <c r="E12" s="79">
        <v>0</v>
      </c>
      <c r="F12" s="79">
        <v>0.29166666666666669</v>
      </c>
      <c r="G12" s="79">
        <v>0.72916666666666663</v>
      </c>
      <c r="H12" s="79">
        <v>0.72916666666666663</v>
      </c>
      <c r="I12" s="79">
        <v>0.72916666666666663</v>
      </c>
      <c r="J12" s="79">
        <v>0</v>
      </c>
      <c r="K12" s="80">
        <f>SUM(C12:J12)</f>
        <v>2.4791666666666665</v>
      </c>
      <c r="L12" s="51" t="s">
        <v>87</v>
      </c>
      <c r="M12" s="9" t="s">
        <v>69</v>
      </c>
    </row>
    <row r="13" spans="1:13" x14ac:dyDescent="0.25">
      <c r="B13" s="81" t="s">
        <v>89</v>
      </c>
      <c r="C13" s="82">
        <f>SUM(C10:C12)</f>
        <v>0</v>
      </c>
      <c r="D13" s="83">
        <f t="shared" ref="D13:K13" si="0">SUM(D10:D12)</f>
        <v>0</v>
      </c>
      <c r="E13" s="83">
        <f t="shared" si="0"/>
        <v>6.875</v>
      </c>
      <c r="F13" s="83">
        <f t="shared" si="0"/>
        <v>1.0097222222222222</v>
      </c>
      <c r="G13" s="83">
        <f t="shared" si="0"/>
        <v>1.5069444444444444</v>
      </c>
      <c r="H13" s="83">
        <f t="shared" si="0"/>
        <v>1.9541666666666666</v>
      </c>
      <c r="I13" s="83">
        <f t="shared" si="0"/>
        <v>1.5069444444444444</v>
      </c>
      <c r="J13" s="83">
        <f t="shared" si="0"/>
        <v>0</v>
      </c>
      <c r="K13" s="84">
        <f t="shared" si="0"/>
        <v>12.852777777777776</v>
      </c>
      <c r="L13" s="68"/>
      <c r="M13" s="41" t="s">
        <v>69</v>
      </c>
    </row>
    <row r="14" spans="1:13" ht="15.75" thickBot="1" x14ac:dyDescent="0.3">
      <c r="B14" s="58" t="s">
        <v>90</v>
      </c>
      <c r="C14" s="120">
        <v>0</v>
      </c>
      <c r="D14" s="121">
        <v>0</v>
      </c>
      <c r="E14" s="121">
        <v>772394.82749589789</v>
      </c>
      <c r="F14" s="121">
        <v>115878.49942862097</v>
      </c>
      <c r="G14" s="121">
        <v>175810.88203515185</v>
      </c>
      <c r="H14" s="121">
        <v>231581.78588100668</v>
      </c>
      <c r="I14" s="121">
        <v>181571.72078144399</v>
      </c>
      <c r="J14" s="121">
        <v>0</v>
      </c>
      <c r="K14" s="122">
        <v>1477237.7156221215</v>
      </c>
      <c r="L14" s="63"/>
      <c r="M14" s="40" t="s">
        <v>69</v>
      </c>
    </row>
    <row r="16" spans="1:13" x14ac:dyDescent="0.25">
      <c r="A16" s="37" t="s">
        <v>77</v>
      </c>
      <c r="B16" s="38"/>
      <c r="C16" s="38"/>
      <c r="D16" s="38"/>
      <c r="E16" s="38"/>
      <c r="F16" s="38"/>
      <c r="G16" s="38"/>
      <c r="H16" s="38"/>
    </row>
    <row r="17" spans="1:7" x14ac:dyDescent="0.25">
      <c r="A17" s="11" t="s">
        <v>91</v>
      </c>
      <c r="B17" s="22"/>
      <c r="C17" s="22"/>
      <c r="D17" s="22"/>
      <c r="E17" s="22"/>
      <c r="F17" s="22"/>
      <c r="G17" s="22"/>
    </row>
    <row r="18" spans="1:7" x14ac:dyDescent="0.25">
      <c r="A18" s="11" t="s">
        <v>92</v>
      </c>
    </row>
  </sheetData>
  <mergeCells count="8">
    <mergeCell ref="C9:D9"/>
    <mergeCell ref="E9:J9"/>
    <mergeCell ref="A1:I1"/>
    <mergeCell ref="B2:I2"/>
    <mergeCell ref="B3:I3"/>
    <mergeCell ref="B4:I4"/>
    <mergeCell ref="B5:I5"/>
    <mergeCell ref="B7:K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F2D3-EA08-434C-9539-49308150B81E}">
  <sheetPr>
    <tabColor theme="1"/>
  </sheetPr>
  <dimension ref="A1"/>
  <sheetViews>
    <sheetView showGridLines="0" zoomScaleNormal="100" workbookViewId="0">
      <selection activeCell="T25" sqref="T25"/>
    </sheetView>
  </sheetViews>
  <sheetFormatPr defaultColWidth="8.7109375" defaultRowHeight="15" x14ac:dyDescent="0.25"/>
  <cols>
    <col min="1" max="16384" width="8.7109375" style="11"/>
  </cols>
  <sheetData>
    <row r="1" spans="1:1" x14ac:dyDescent="0.25">
      <c r="A1" s="11" t="s">
        <v>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9F030-A5BA-410A-9B46-77B38FFA9837}">
  <sheetPr>
    <tabColor rgb="FFFFFF00"/>
  </sheetPr>
  <dimension ref="A1:E8"/>
  <sheetViews>
    <sheetView showGridLines="0" zoomScaleNormal="100" workbookViewId="0">
      <selection activeCell="A10" sqref="A10"/>
    </sheetView>
  </sheetViews>
  <sheetFormatPr defaultColWidth="14.140625" defaultRowHeight="15" x14ac:dyDescent="0.25"/>
  <cols>
    <col min="1" max="1" width="26.28515625" style="11" customWidth="1"/>
    <col min="2" max="4" width="14.140625" style="11"/>
    <col min="5" max="5" width="28.5703125" style="11" bestFit="1" customWidth="1"/>
    <col min="6" max="16384" width="14.140625" style="11"/>
  </cols>
  <sheetData>
    <row r="1" spans="1:5" ht="70.5" customHeight="1" x14ac:dyDescent="0.25">
      <c r="A1" s="187" t="s">
        <v>216</v>
      </c>
      <c r="B1" s="187"/>
      <c r="C1" s="187"/>
      <c r="D1" s="187"/>
      <c r="E1" s="187"/>
    </row>
    <row r="2" spans="1:5" ht="15.75" thickBot="1" x14ac:dyDescent="0.3">
      <c r="A2" s="186" t="s">
        <v>93</v>
      </c>
      <c r="B2" s="186"/>
      <c r="C2" s="186"/>
      <c r="D2" s="186"/>
      <c r="E2" s="186"/>
    </row>
    <row r="3" spans="1:5" ht="15.75" thickBot="1" x14ac:dyDescent="0.3">
      <c r="A3" s="4" t="s">
        <v>45</v>
      </c>
      <c r="B3" s="35" t="s">
        <v>27</v>
      </c>
      <c r="C3" s="35" t="s">
        <v>94</v>
      </c>
      <c r="D3" s="35" t="s">
        <v>95</v>
      </c>
      <c r="E3" s="4" t="s">
        <v>96</v>
      </c>
    </row>
    <row r="4" spans="1:5" ht="15.75" thickBot="1" x14ac:dyDescent="0.3">
      <c r="A4" s="6" t="s">
        <v>46</v>
      </c>
      <c r="B4" s="146"/>
      <c r="C4" s="146"/>
      <c r="D4" s="7">
        <f>'WP 3.3.1-C (Capital &amp; O&amp;M)'!K21</f>
        <v>0</v>
      </c>
      <c r="E4" s="34" t="s">
        <v>97</v>
      </c>
    </row>
    <row r="5" spans="1:5" ht="15.75" thickBot="1" x14ac:dyDescent="0.3">
      <c r="A5" s="6" t="s">
        <v>48</v>
      </c>
      <c r="B5" s="7">
        <f t="shared" ref="B5:B7" si="0">SUM(C5:D5)</f>
        <v>21778550.669537872</v>
      </c>
      <c r="C5" s="7">
        <f>'WP 3.3.1-C (Capital &amp; O&amp;M)'!K12</f>
        <v>21778550.669537872</v>
      </c>
      <c r="D5" s="7">
        <f>'WP 3.3.1-C (Capital &amp; O&amp;M)'!K22+'WP 3.3.1-C (Capital &amp; O&amp;M)'!K25</f>
        <v>0</v>
      </c>
      <c r="E5" s="34" t="s">
        <v>97</v>
      </c>
    </row>
    <row r="6" spans="1:5" ht="15.75" thickBot="1" x14ac:dyDescent="0.3">
      <c r="A6" s="6" t="s">
        <v>98</v>
      </c>
      <c r="B6" s="7">
        <f t="shared" si="0"/>
        <v>21597663.24791665</v>
      </c>
      <c r="C6" s="7">
        <f>'WP 3.3.1-C (Capital &amp; O&amp;M)'!K13</f>
        <v>0</v>
      </c>
      <c r="D6" s="7">
        <f>'WP 3.3.1-C (Capital &amp; O&amp;M)'!K23</f>
        <v>21597663.24791665</v>
      </c>
      <c r="E6" s="34" t="s">
        <v>97</v>
      </c>
    </row>
    <row r="7" spans="1:5" ht="15.75" thickBot="1" x14ac:dyDescent="0.3">
      <c r="A7" s="6" t="s">
        <v>50</v>
      </c>
      <c r="B7" s="7">
        <f t="shared" si="0"/>
        <v>3712000.2468375582</v>
      </c>
      <c r="C7" s="7">
        <f>'WP 3.3.1-C (Capital &amp; O&amp;M)'!K14</f>
        <v>1403982.7150203874</v>
      </c>
      <c r="D7" s="7">
        <f>'WP 3.3.1-C (Capital &amp; O&amp;M)'!K24</f>
        <v>2308017.5318171708</v>
      </c>
      <c r="E7" s="34" t="s">
        <v>97</v>
      </c>
    </row>
    <row r="8" spans="1:5" ht="51.75" customHeight="1" thickBot="1" x14ac:dyDescent="0.3">
      <c r="A8" s="3" t="s">
        <v>99</v>
      </c>
      <c r="B8" s="147"/>
      <c r="C8" s="147"/>
      <c r="D8" s="141">
        <f>SUM(D4:D7)</f>
        <v>23905680.779733822</v>
      </c>
      <c r="E8" s="34"/>
    </row>
  </sheetData>
  <mergeCells count="2">
    <mergeCell ref="A2:E2"/>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C936-A8AB-4291-9B3B-129AFBE37228}">
  <sheetPr>
    <tabColor rgb="FFFFFF00"/>
  </sheetPr>
  <dimension ref="A1:AD32"/>
  <sheetViews>
    <sheetView showGridLines="0" tabSelected="1" zoomScale="70" zoomScaleNormal="70" workbookViewId="0">
      <selection activeCell="B35" sqref="B35"/>
    </sheetView>
  </sheetViews>
  <sheetFormatPr defaultColWidth="8.7109375" defaultRowHeight="15" x14ac:dyDescent="0.25"/>
  <cols>
    <col min="1" max="1" width="20.42578125" style="11" bestFit="1" customWidth="1"/>
    <col min="2" max="2" width="28.85546875" style="11" bestFit="1" customWidth="1"/>
    <col min="3" max="3" width="10.42578125" style="11" customWidth="1"/>
    <col min="4" max="4" width="11.140625" style="11" customWidth="1"/>
    <col min="5" max="5" width="13.5703125" style="11" bestFit="1" customWidth="1"/>
    <col min="6" max="6" width="15.85546875" style="11" bestFit="1" customWidth="1"/>
    <col min="7" max="7" width="17.5703125" style="11" bestFit="1" customWidth="1"/>
    <col min="8" max="9" width="16.85546875" style="11" bestFit="1" customWidth="1"/>
    <col min="10" max="10" width="15.140625" style="11" bestFit="1" customWidth="1"/>
    <col min="11" max="11" width="21.140625" style="11" customWidth="1"/>
    <col min="12" max="12" width="31.140625" style="11" customWidth="1"/>
    <col min="13" max="13" width="9.42578125" style="11" bestFit="1" customWidth="1"/>
    <col min="14" max="16384" width="8.7109375" style="11"/>
  </cols>
  <sheetData>
    <row r="1" spans="1:30" customFormat="1" ht="31.5" customHeight="1" thickBot="1" x14ac:dyDescent="0.3">
      <c r="A1" s="187" t="s">
        <v>216</v>
      </c>
      <c r="B1" s="187"/>
      <c r="C1" s="187"/>
      <c r="D1" s="187"/>
      <c r="E1" s="187"/>
      <c r="F1" s="187"/>
      <c r="G1" s="187"/>
      <c r="H1" s="187"/>
      <c r="I1" s="187"/>
      <c r="J1" s="187"/>
      <c r="K1" s="187"/>
      <c r="L1" s="187"/>
      <c r="M1" s="187"/>
      <c r="N1" s="42"/>
      <c r="O1" s="42"/>
      <c r="P1" s="42"/>
      <c r="Q1" s="42"/>
      <c r="R1" s="42"/>
      <c r="S1" s="42"/>
      <c r="T1" s="42"/>
      <c r="U1" s="42"/>
      <c r="V1" s="42"/>
      <c r="W1" s="42"/>
      <c r="X1" s="42"/>
      <c r="Y1" s="42"/>
      <c r="Z1" s="42"/>
      <c r="AA1" s="42"/>
      <c r="AB1" s="42"/>
      <c r="AC1" s="42"/>
      <c r="AD1" s="42"/>
    </row>
    <row r="2" spans="1:30" x14ac:dyDescent="0.25">
      <c r="A2" s="205" t="s">
        <v>217</v>
      </c>
      <c r="B2" s="205"/>
      <c r="C2" s="205"/>
      <c r="D2" s="205"/>
      <c r="E2" s="205"/>
      <c r="F2" s="205"/>
      <c r="G2" s="205"/>
      <c r="H2" s="205"/>
      <c r="I2" s="206"/>
    </row>
    <row r="3" spans="1:30" x14ac:dyDescent="0.25">
      <c r="A3" s="1" t="s">
        <v>54</v>
      </c>
      <c r="B3" s="207" t="s">
        <v>100</v>
      </c>
      <c r="C3" s="207"/>
      <c r="D3" s="207"/>
      <c r="E3" s="207"/>
      <c r="F3" s="207"/>
      <c r="G3" s="207"/>
      <c r="H3" s="207"/>
      <c r="I3" s="208"/>
    </row>
    <row r="4" spans="1:30" x14ac:dyDescent="0.25">
      <c r="A4" s="1" t="s">
        <v>56</v>
      </c>
      <c r="B4" s="207" t="s">
        <v>57</v>
      </c>
      <c r="C4" s="207"/>
      <c r="D4" s="207"/>
      <c r="E4" s="207"/>
      <c r="F4" s="207"/>
      <c r="G4" s="207"/>
      <c r="H4" s="207"/>
      <c r="I4" s="208"/>
    </row>
    <row r="5" spans="1:30" x14ac:dyDescent="0.25">
      <c r="A5" s="1" t="s">
        <v>58</v>
      </c>
      <c r="B5" s="207" t="s">
        <v>101</v>
      </c>
      <c r="C5" s="207"/>
      <c r="D5" s="207"/>
      <c r="E5" s="207"/>
      <c r="F5" s="207"/>
      <c r="G5" s="207"/>
      <c r="H5" s="207"/>
      <c r="I5" s="208"/>
    </row>
    <row r="6" spans="1:30" ht="15.75" thickBot="1" x14ac:dyDescent="0.3">
      <c r="A6" s="140" t="s">
        <v>60</v>
      </c>
      <c r="B6" s="209" t="s">
        <v>102</v>
      </c>
      <c r="C6" s="209"/>
      <c r="D6" s="209"/>
      <c r="E6" s="209"/>
      <c r="F6" s="209"/>
      <c r="G6" s="209"/>
      <c r="H6" s="209"/>
      <c r="I6" s="210"/>
    </row>
    <row r="7" spans="1:30" ht="15.75" thickBot="1" x14ac:dyDescent="0.3">
      <c r="C7" s="15"/>
      <c r="D7" s="15"/>
      <c r="E7" s="15"/>
      <c r="F7" s="15"/>
      <c r="G7" s="15"/>
      <c r="H7" s="15"/>
      <c r="I7" s="15"/>
      <c r="J7" s="15"/>
      <c r="K7" s="15"/>
    </row>
    <row r="8" spans="1:30" customFormat="1" ht="15.75" thickBot="1" x14ac:dyDescent="0.3">
      <c r="A8" s="45"/>
      <c r="B8" s="188" t="s">
        <v>103</v>
      </c>
      <c r="C8" s="189"/>
      <c r="D8" s="189"/>
      <c r="E8" s="189"/>
      <c r="F8" s="189"/>
      <c r="G8" s="189"/>
      <c r="H8" s="189"/>
      <c r="I8" s="189"/>
      <c r="J8" s="189"/>
      <c r="K8" s="190"/>
      <c r="M8" s="42"/>
      <c r="N8" s="42"/>
      <c r="O8" s="42"/>
      <c r="P8" s="42"/>
      <c r="Q8" s="42"/>
      <c r="R8" s="42"/>
      <c r="S8" s="42"/>
      <c r="T8" s="42"/>
      <c r="U8" s="42"/>
      <c r="V8" s="42"/>
      <c r="W8" s="42"/>
    </row>
    <row r="9" spans="1:30" x14ac:dyDescent="0.25">
      <c r="B9" s="87"/>
      <c r="C9" s="88">
        <v>2024</v>
      </c>
      <c r="D9" s="88">
        <v>2025</v>
      </c>
      <c r="E9" s="88">
        <v>2026</v>
      </c>
      <c r="F9" s="88">
        <v>2027</v>
      </c>
      <c r="G9" s="88">
        <v>2028</v>
      </c>
      <c r="H9" s="88">
        <v>2029</v>
      </c>
      <c r="I9" s="88">
        <v>2030</v>
      </c>
      <c r="J9" s="88">
        <v>2031</v>
      </c>
      <c r="K9" s="89" t="s">
        <v>27</v>
      </c>
    </row>
    <row r="10" spans="1:30" x14ac:dyDescent="0.25">
      <c r="A10" s="48" t="s">
        <v>63</v>
      </c>
      <c r="B10" s="53" t="s">
        <v>64</v>
      </c>
      <c r="C10" s="193" t="s">
        <v>65</v>
      </c>
      <c r="D10" s="193"/>
      <c r="E10" s="193" t="s">
        <v>66</v>
      </c>
      <c r="F10" s="193"/>
      <c r="G10" s="193"/>
      <c r="H10" s="193"/>
      <c r="I10" s="193"/>
      <c r="J10" s="193"/>
      <c r="K10" s="52"/>
      <c r="L10" s="49" t="s">
        <v>67</v>
      </c>
      <c r="M10" s="39" t="s">
        <v>68</v>
      </c>
    </row>
    <row r="11" spans="1:30" x14ac:dyDescent="0.25">
      <c r="A11" s="50">
        <v>1</v>
      </c>
      <c r="B11" s="54" t="s">
        <v>46</v>
      </c>
      <c r="C11" s="148"/>
      <c r="D11" s="148"/>
      <c r="E11" s="148"/>
      <c r="F11" s="148"/>
      <c r="G11" s="148"/>
      <c r="H11" s="148"/>
      <c r="I11" s="148"/>
      <c r="J11" s="148"/>
      <c r="K11" s="149"/>
      <c r="L11" s="150"/>
      <c r="M11" s="9" t="s">
        <v>69</v>
      </c>
    </row>
    <row r="12" spans="1:30" ht="14.45" customHeight="1" x14ac:dyDescent="0.25">
      <c r="A12" s="50">
        <v>2</v>
      </c>
      <c r="B12" s="57" t="s">
        <v>48</v>
      </c>
      <c r="C12" s="142">
        <v>0</v>
      </c>
      <c r="D12" s="142">
        <v>0</v>
      </c>
      <c r="E12" s="142">
        <v>0</v>
      </c>
      <c r="F12" s="142">
        <v>736498</v>
      </c>
      <c r="G12" s="142">
        <v>4986515.2679745508</v>
      </c>
      <c r="H12" s="142">
        <v>8739280.5860284362</v>
      </c>
      <c r="I12" s="142">
        <v>6899002.2333747251</v>
      </c>
      <c r="J12" s="142">
        <v>417254.58216016006</v>
      </c>
      <c r="K12" s="143">
        <v>21778550.669537872</v>
      </c>
      <c r="L12" s="51" t="s">
        <v>104</v>
      </c>
      <c r="M12" s="9" t="s">
        <v>69</v>
      </c>
    </row>
    <row r="13" spans="1:30" x14ac:dyDescent="0.25">
      <c r="A13" s="50">
        <v>3</v>
      </c>
      <c r="B13" s="77" t="s">
        <v>49</v>
      </c>
      <c r="C13" s="14">
        <v>0</v>
      </c>
      <c r="D13" s="14">
        <v>0</v>
      </c>
      <c r="E13" s="14">
        <v>0</v>
      </c>
      <c r="F13" s="14">
        <v>0</v>
      </c>
      <c r="G13" s="14">
        <v>0</v>
      </c>
      <c r="H13" s="14">
        <v>0</v>
      </c>
      <c r="I13" s="14">
        <v>0</v>
      </c>
      <c r="J13" s="14">
        <v>0</v>
      </c>
      <c r="K13" s="56">
        <v>0</v>
      </c>
      <c r="L13" s="51"/>
      <c r="M13" s="9" t="s">
        <v>69</v>
      </c>
    </row>
    <row r="14" spans="1:30" ht="15.75" thickBot="1" x14ac:dyDescent="0.3">
      <c r="A14" s="50">
        <v>4</v>
      </c>
      <c r="B14" s="77" t="s">
        <v>50</v>
      </c>
      <c r="C14" s="14">
        <v>0</v>
      </c>
      <c r="D14" s="14">
        <v>0</v>
      </c>
      <c r="E14" s="14">
        <v>1091651.3561942023</v>
      </c>
      <c r="F14" s="14">
        <v>35703.966811569589</v>
      </c>
      <c r="G14" s="14">
        <v>90741.10040523966</v>
      </c>
      <c r="H14" s="14">
        <v>92171.855077017564</v>
      </c>
      <c r="I14" s="14">
        <v>93714.436532358188</v>
      </c>
      <c r="J14" s="14">
        <v>0</v>
      </c>
      <c r="K14" s="56">
        <f>'WP 3.3.2 (Gas -Testing)'!K13</f>
        <v>1403982.7150203874</v>
      </c>
      <c r="L14" s="51" t="s">
        <v>71</v>
      </c>
      <c r="M14" s="9" t="s">
        <v>105</v>
      </c>
    </row>
    <row r="15" spans="1:30" ht="15.75" thickBot="1" x14ac:dyDescent="0.3">
      <c r="A15" s="24"/>
      <c r="B15" s="62" t="s">
        <v>106</v>
      </c>
      <c r="C15" s="156"/>
      <c r="D15" s="156"/>
      <c r="E15" s="156"/>
      <c r="F15" s="156"/>
      <c r="G15" s="156"/>
      <c r="H15" s="156"/>
      <c r="I15" s="156"/>
      <c r="J15" s="156"/>
      <c r="K15" s="157"/>
      <c r="L15" s="154"/>
      <c r="M15" s="155"/>
    </row>
    <row r="16" spans="1:30" x14ac:dyDescent="0.25">
      <c r="A16" s="24"/>
      <c r="B16" s="24"/>
      <c r="C16" s="24"/>
      <c r="D16" s="24"/>
      <c r="E16" s="24"/>
    </row>
    <row r="17" spans="1:23" ht="15.75" thickBot="1" x14ac:dyDescent="0.3">
      <c r="A17" s="192"/>
      <c r="B17" s="192"/>
      <c r="C17" s="192"/>
      <c r="D17" s="192"/>
      <c r="E17" s="192"/>
      <c r="F17" s="192"/>
      <c r="G17" s="192"/>
      <c r="H17" s="192"/>
      <c r="I17" s="192"/>
    </row>
    <row r="18" spans="1:23" customFormat="1" ht="15.75" thickBot="1" x14ac:dyDescent="0.3">
      <c r="A18" s="45"/>
      <c r="B18" s="188" t="s">
        <v>107</v>
      </c>
      <c r="C18" s="189"/>
      <c r="D18" s="189"/>
      <c r="E18" s="189"/>
      <c r="F18" s="189"/>
      <c r="G18" s="189"/>
      <c r="H18" s="189"/>
      <c r="I18" s="189"/>
      <c r="J18" s="189"/>
      <c r="K18" s="190"/>
      <c r="M18" s="42"/>
      <c r="N18" s="42"/>
      <c r="O18" s="42"/>
      <c r="P18" s="42"/>
      <c r="Q18" s="42"/>
      <c r="R18" s="42"/>
      <c r="S18" s="42"/>
      <c r="T18" s="42"/>
      <c r="U18" s="42"/>
      <c r="V18" s="42"/>
      <c r="W18" s="42"/>
    </row>
    <row r="19" spans="1:23" x14ac:dyDescent="0.25">
      <c r="B19" s="87"/>
      <c r="C19" s="88">
        <v>2024</v>
      </c>
      <c r="D19" s="88">
        <v>2025</v>
      </c>
      <c r="E19" s="88">
        <v>2026</v>
      </c>
      <c r="F19" s="88">
        <v>2027</v>
      </c>
      <c r="G19" s="88">
        <v>2028</v>
      </c>
      <c r="H19" s="88">
        <v>2029</v>
      </c>
      <c r="I19" s="88">
        <v>2030</v>
      </c>
      <c r="J19" s="88">
        <v>2031</v>
      </c>
      <c r="K19" s="89" t="s">
        <v>27</v>
      </c>
    </row>
    <row r="20" spans="1:23" x14ac:dyDescent="0.25">
      <c r="A20" s="48" t="s">
        <v>63</v>
      </c>
      <c r="B20" s="53" t="s">
        <v>64</v>
      </c>
      <c r="C20" s="193" t="s">
        <v>65</v>
      </c>
      <c r="D20" s="193"/>
      <c r="E20" s="193" t="s">
        <v>66</v>
      </c>
      <c r="F20" s="193"/>
      <c r="G20" s="193"/>
      <c r="H20" s="193"/>
      <c r="I20" s="193"/>
      <c r="J20" s="193"/>
      <c r="K20" s="52"/>
      <c r="L20" s="49" t="s">
        <v>67</v>
      </c>
      <c r="M20" s="39" t="s">
        <v>68</v>
      </c>
    </row>
    <row r="21" spans="1:23" x14ac:dyDescent="0.25">
      <c r="A21" s="50">
        <v>1</v>
      </c>
      <c r="B21" s="54" t="s">
        <v>46</v>
      </c>
      <c r="C21" s="31">
        <v>0</v>
      </c>
      <c r="D21" s="31">
        <v>0</v>
      </c>
      <c r="E21" s="31">
        <v>0</v>
      </c>
      <c r="F21" s="31">
        <v>0</v>
      </c>
      <c r="G21" s="31">
        <v>0</v>
      </c>
      <c r="H21" s="31">
        <v>0</v>
      </c>
      <c r="I21" s="31">
        <v>0</v>
      </c>
      <c r="J21" s="31">
        <v>0</v>
      </c>
      <c r="K21" s="65">
        <v>0</v>
      </c>
      <c r="L21" s="51"/>
      <c r="M21" s="9" t="s">
        <v>69</v>
      </c>
    </row>
    <row r="22" spans="1:23" x14ac:dyDescent="0.25">
      <c r="A22" s="50">
        <v>2</v>
      </c>
      <c r="B22" s="57" t="s">
        <v>48</v>
      </c>
      <c r="C22" s="31">
        <v>0</v>
      </c>
      <c r="D22" s="31">
        <v>0</v>
      </c>
      <c r="E22" s="31">
        <v>0</v>
      </c>
      <c r="F22" s="31">
        <v>0</v>
      </c>
      <c r="G22" s="31">
        <v>0</v>
      </c>
      <c r="H22" s="31">
        <v>0</v>
      </c>
      <c r="I22" s="31">
        <v>0</v>
      </c>
      <c r="J22" s="31">
        <v>0</v>
      </c>
      <c r="K22" s="65">
        <v>0</v>
      </c>
      <c r="L22" s="51"/>
      <c r="M22" s="9" t="s">
        <v>69</v>
      </c>
    </row>
    <row r="23" spans="1:23" x14ac:dyDescent="0.25">
      <c r="A23" s="50">
        <v>3</v>
      </c>
      <c r="B23" s="77" t="s">
        <v>49</v>
      </c>
      <c r="C23" s="17">
        <v>0</v>
      </c>
      <c r="D23" s="14">
        <v>0</v>
      </c>
      <c r="E23" s="14">
        <v>0</v>
      </c>
      <c r="F23" s="32">
        <v>555610.57837877609</v>
      </c>
      <c r="G23" s="32">
        <v>4986515.2679745508</v>
      </c>
      <c r="H23" s="32">
        <v>8739280.5860284362</v>
      </c>
      <c r="I23" s="32">
        <v>6899002.2333747251</v>
      </c>
      <c r="J23" s="32">
        <v>417254.58216016006</v>
      </c>
      <c r="K23" s="66">
        <v>21597663.24791665</v>
      </c>
      <c r="L23" s="51"/>
      <c r="M23" s="9" t="s">
        <v>69</v>
      </c>
    </row>
    <row r="24" spans="1:23" x14ac:dyDescent="0.25">
      <c r="A24" s="50">
        <v>4</v>
      </c>
      <c r="B24" s="77" t="s">
        <v>50</v>
      </c>
      <c r="C24" s="17">
        <v>0</v>
      </c>
      <c r="D24" s="17">
        <v>0</v>
      </c>
      <c r="E24" s="17">
        <v>0</v>
      </c>
      <c r="F24" s="32">
        <v>72246.233557219821</v>
      </c>
      <c r="G24" s="32">
        <v>532831.96746566135</v>
      </c>
      <c r="H24" s="32">
        <v>967900.07391015883</v>
      </c>
      <c r="I24" s="32">
        <v>735039.25688413088</v>
      </c>
      <c r="J24" s="32">
        <v>0</v>
      </c>
      <c r="K24" s="66">
        <v>2308017.5318171708</v>
      </c>
      <c r="L24" s="51"/>
      <c r="M24" s="9"/>
    </row>
    <row r="25" spans="1:23" ht="15.75" thickBot="1" x14ac:dyDescent="0.3">
      <c r="A25" s="50">
        <v>5</v>
      </c>
      <c r="B25" s="77" t="s">
        <v>108</v>
      </c>
      <c r="C25" s="64">
        <v>0</v>
      </c>
      <c r="D25" s="64">
        <v>0</v>
      </c>
      <c r="E25" s="64">
        <v>0</v>
      </c>
      <c r="F25" s="64">
        <v>0</v>
      </c>
      <c r="G25" s="64">
        <v>0</v>
      </c>
      <c r="H25" s="64">
        <v>0</v>
      </c>
      <c r="I25" s="64">
        <v>0</v>
      </c>
      <c r="J25" s="64">
        <v>0</v>
      </c>
      <c r="K25" s="67">
        <v>0</v>
      </c>
      <c r="L25" s="51"/>
      <c r="M25" s="9" t="s">
        <v>69</v>
      </c>
    </row>
    <row r="26" spans="1:23" ht="15.75" thickBot="1" x14ac:dyDescent="0.3">
      <c r="A26" s="24"/>
      <c r="B26" s="62" t="s">
        <v>109</v>
      </c>
      <c r="C26" s="118">
        <f>SUM(C21:C25)</f>
        <v>0</v>
      </c>
      <c r="D26" s="118">
        <f>SUM(D21:D25)</f>
        <v>0</v>
      </c>
      <c r="E26" s="118">
        <f>SUM(E21:E25)</f>
        <v>0</v>
      </c>
      <c r="F26" s="118">
        <f>(SUM(F21:F25))</f>
        <v>627856.81193599594</v>
      </c>
      <c r="G26" s="118">
        <f>(SUM(G21:G25))</f>
        <v>5519347.2354402123</v>
      </c>
      <c r="H26" s="118">
        <f>(SUM(H21:H25))</f>
        <v>9707180.6599385943</v>
      </c>
      <c r="I26" s="118">
        <f>(SUM(I21:I25))</f>
        <v>7634041.4902588557</v>
      </c>
      <c r="J26" s="118">
        <f>(SUM(J21:J25))</f>
        <v>417254.58216016006</v>
      </c>
      <c r="K26" s="119">
        <f>SUM(K21:K25)</f>
        <v>23905680.779733822</v>
      </c>
      <c r="L26" s="63"/>
      <c r="M26" s="40" t="s">
        <v>69</v>
      </c>
    </row>
    <row r="27" spans="1:23" x14ac:dyDescent="0.25">
      <c r="A27" s="24"/>
      <c r="B27" s="24"/>
      <c r="C27" s="24"/>
      <c r="D27" s="24"/>
      <c r="E27" s="24"/>
    </row>
    <row r="28" spans="1:23" x14ac:dyDescent="0.25">
      <c r="A28" s="37" t="s">
        <v>77</v>
      </c>
      <c r="B28" s="38"/>
      <c r="C28" s="38"/>
      <c r="D28" s="38"/>
      <c r="E28" s="38"/>
      <c r="F28" s="38"/>
      <c r="G28" s="38"/>
      <c r="H28" s="38"/>
      <c r="I28" s="38"/>
      <c r="J28" s="38"/>
      <c r="K28" s="38"/>
      <c r="L28" s="38"/>
      <c r="M28" s="38"/>
    </row>
    <row r="29" spans="1:23" ht="79.5" customHeight="1" x14ac:dyDescent="0.25">
      <c r="A29" s="191" t="s">
        <v>110</v>
      </c>
      <c r="B29" s="191"/>
      <c r="C29" s="191"/>
      <c r="D29" s="191"/>
      <c r="E29" s="191"/>
      <c r="F29" s="191"/>
      <c r="G29" s="191"/>
      <c r="H29" s="191"/>
      <c r="I29" s="191"/>
    </row>
    <row r="30" spans="1:23" x14ac:dyDescent="0.25">
      <c r="A30" s="192" t="s">
        <v>111</v>
      </c>
      <c r="B30" s="192"/>
      <c r="C30" s="192"/>
      <c r="D30" s="192"/>
      <c r="E30" s="192"/>
      <c r="F30" s="192"/>
      <c r="G30" s="192"/>
      <c r="H30" s="192"/>
      <c r="I30" s="192"/>
    </row>
    <row r="32" spans="1:23" x14ac:dyDescent="0.25">
      <c r="A32" s="192" t="s">
        <v>215</v>
      </c>
      <c r="B32" s="192"/>
      <c r="C32" s="192"/>
      <c r="D32" s="192"/>
      <c r="E32" s="192"/>
      <c r="F32" s="192"/>
      <c r="G32" s="192"/>
      <c r="H32" s="192"/>
    </row>
  </sheetData>
  <mergeCells count="16">
    <mergeCell ref="A1:M1"/>
    <mergeCell ref="C20:D20"/>
    <mergeCell ref="E20:J20"/>
    <mergeCell ref="C10:D10"/>
    <mergeCell ref="E10:J10"/>
    <mergeCell ref="A17:I17"/>
    <mergeCell ref="A2:I2"/>
    <mergeCell ref="B3:I3"/>
    <mergeCell ref="B4:I4"/>
    <mergeCell ref="B5:I5"/>
    <mergeCell ref="B6:I6"/>
    <mergeCell ref="A32:H32"/>
    <mergeCell ref="A29:I29"/>
    <mergeCell ref="A30:I30"/>
    <mergeCell ref="B8:K8"/>
    <mergeCell ref="B18:K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3711EBC4E70B4AB1AF2C4DCBDC1B26" ma:contentTypeVersion="3" ma:contentTypeDescription="Create a new document." ma:contentTypeScope="" ma:versionID="94fe4beb3700ab2c03c7bc225493afe2">
  <xsd:schema xmlns:xsd="http://www.w3.org/2001/XMLSchema" xmlns:xs="http://www.w3.org/2001/XMLSchema" xmlns:p="http://schemas.microsoft.com/office/2006/metadata/properties" xmlns:ns2="d7f417bb-b60b-4729-a32c-95c78b342f2e" targetNamespace="http://schemas.microsoft.com/office/2006/metadata/properties" ma:root="true" ma:fieldsID="aa9ed335921f6a39e2744e39636de9ce" ns2:_="">
    <xsd:import namespace="d7f417bb-b60b-4729-a32c-95c78b342f2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417bb-b60b-4729-a32c-95c78b342f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846B1B-4029-4941-ADFC-A6632A31A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417bb-b60b-4729-a32c-95c78b342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5F435-883E-4B94-B997-C32F6B54F549}">
  <ds:schemaRefs>
    <ds:schemaRef ds:uri="http://schemas.microsoft.com/sharepoint/v3/contenttype/forms"/>
  </ds:schemaRefs>
</ds:datastoreItem>
</file>

<file path=customXml/itemProps3.xml><?xml version="1.0" encoding="utf-8"?>
<ds:datastoreItem xmlns:ds="http://schemas.openxmlformats.org/officeDocument/2006/customXml" ds:itemID="{96A8BE02-ADDB-4951-AC7B-8CC50BDA8025}">
  <ds:schemaRefs>
    <ds:schemaRef ds:uri="http://schemas.microsoft.com/office/2006/documentManagement/types"/>
    <ds:schemaRef ds:uri="http://schemas.microsoft.com/office/infopath/2007/PartnerControls"/>
    <ds:schemaRef ds:uri="http://purl.org/dc/dcmitype/"/>
    <ds:schemaRef ds:uri="d7f417bb-b60b-4729-a32c-95c78b342f2e"/>
    <ds:schemaRef ds:uri="http://www.w3.org/XML/1998/namespace"/>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Overview</vt:lpstr>
      <vt:lpstr>Testimony Table 3-1-C</vt:lpstr>
      <vt:lpstr>Electric Meter Replacement&gt;&gt;</vt:lpstr>
      <vt:lpstr>Testimony Table 3-2-C</vt:lpstr>
      <vt:lpstr>WP 3.2.1-C (Capital and O&amp;M)</vt:lpstr>
      <vt:lpstr>WP 3.2.2(Electric - Testing)</vt:lpstr>
      <vt:lpstr>Gas Module Replacement &gt;&gt;</vt:lpstr>
      <vt:lpstr>Testimony Table 3-3-C</vt:lpstr>
      <vt:lpstr>WP 3.3.1-C (Capital &amp; O&amp;M)</vt:lpstr>
      <vt:lpstr>WP 3.3.2 (Gas -Testing)</vt:lpstr>
      <vt:lpstr>Program Management &gt;&gt;</vt:lpstr>
      <vt:lpstr>Testimony Table 3-6</vt:lpstr>
      <vt:lpstr>WP 3.6.1 (Capital and O&amp;M)</vt:lpstr>
      <vt:lpstr>WP 3.6.2 (Program - PMO)</vt:lpstr>
      <vt:lpstr>WP 3.6.3 (Program - Change)</vt:lpstr>
      <vt:lpstr>WP 3.6.4 (Program - MEO)</vt:lpstr>
      <vt:lpstr>WP 3.6.5 (Program - BI)</vt:lpstr>
      <vt:lpstr>WP 3.6.6 (Program - Deployment)</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Avi Jain</dc:creator>
  <cp:keywords/>
  <dc:description/>
  <cp:lastModifiedBy>Bucsit, Geneveve</cp:lastModifiedBy>
  <cp:revision/>
  <dcterms:created xsi:type="dcterms:W3CDTF">2025-12-03T17:56:33Z</dcterms:created>
  <dcterms:modified xsi:type="dcterms:W3CDTF">2025-12-18T19:41:00Z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0x010100CD3711EBC4E70B4AB1AF2C4DCBDC1B26</vt:lpwstr>
  </property>
  <property fmtid="{D5CDD505-2E9C-101B-9397-08002B2CF9AE}" pid="3" name="MediaServiceImageTags">
    <vt:lpwstr/>
  </property>
</Properties>
</file>