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kbarlow_semprautilities_com/Documents/documents/Untiered TOU Rate/Data Requests/CalPA/DR002/"/>
    </mc:Choice>
  </mc:AlternateContent>
  <xr:revisionPtr revIDLastSave="10" documentId="13_ncr:1_{3831ED88-BC01-4773-AB2F-91E8A9AA3813}" xr6:coauthVersionLast="47" xr6:coauthVersionMax="47" xr10:uidLastSave="{6EF76307-7AAA-4887-9728-644A3E03092E}"/>
  <bookViews>
    <workbookView xWindow="-28920" yWindow="3015" windowWidth="29040" windowHeight="15840" xr2:uid="{3E96164A-D27B-421C-97B7-AD752B4EBEFE}"/>
  </bookViews>
  <sheets>
    <sheet name="CalPA DR02Q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9" i="1" l="1"/>
  <c r="Y8" i="1"/>
  <c r="Y7" i="1"/>
  <c r="Y6" i="1"/>
  <c r="Y13" i="1"/>
  <c r="Y12" i="1"/>
  <c r="W13" i="1"/>
  <c r="W12" i="1"/>
  <c r="U13" i="1"/>
  <c r="U12" i="1"/>
  <c r="Q18" i="1"/>
  <c r="S16" i="1" s="1"/>
  <c r="S17" i="1" l="1"/>
  <c r="S18" i="1" s="1"/>
  <c r="H7" i="1" l="1"/>
  <c r="D6" i="1"/>
  <c r="C7" i="1"/>
  <c r="B7" i="1"/>
  <c r="B6" i="1" l="1"/>
  <c r="F7" i="1"/>
  <c r="H6" i="1"/>
  <c r="J11" i="1"/>
  <c r="J6" i="1" s="1"/>
  <c r="F9" i="1"/>
  <c r="F8" i="1"/>
  <c r="C6" i="1"/>
  <c r="D9" i="1"/>
  <c r="D8" i="1"/>
  <c r="D7" i="1"/>
  <c r="C9" i="1"/>
  <c r="C8" i="1"/>
  <c r="F6" i="1"/>
  <c r="H9" i="1"/>
  <c r="B9" i="1"/>
  <c r="H8" i="1"/>
  <c r="B8" i="1"/>
  <c r="J7" i="1" l="1"/>
  <c r="L11" i="1"/>
  <c r="L6" i="1" s="1"/>
  <c r="J9" i="1"/>
  <c r="J8" i="1"/>
  <c r="L8" i="1"/>
  <c r="L9" i="1"/>
  <c r="L7" i="1" l="1"/>
  <c r="N11" i="1"/>
  <c r="N6" i="1"/>
  <c r="N9" i="1"/>
  <c r="N7" i="1" l="1"/>
  <c r="N8" i="1"/>
</calcChain>
</file>

<file path=xl/sharedStrings.xml><?xml version="1.0" encoding="utf-8"?>
<sst xmlns="http://schemas.openxmlformats.org/spreadsheetml/2006/main" count="48" uniqueCount="32">
  <si>
    <t>SDG&amp;E TOU-ELEC PROPOSED FIXED CUSTOMER CHARGE COMPONENTS</t>
  </si>
  <si>
    <t>Marginal TSM</t>
  </si>
  <si>
    <t>Customer Service Costs</t>
  </si>
  <si>
    <t>O&amp;M TSM Related Costs</t>
  </si>
  <si>
    <t>Total Marginal Distribution Customer Costs</t>
  </si>
  <si>
    <t>EPMC Portion</t>
  </si>
  <si>
    <t>Total w/ EPMC</t>
  </si>
  <si>
    <t>Marginal Circuits</t>
  </si>
  <si>
    <t>Marginal Substation</t>
  </si>
  <si>
    <t>Total Marginal Demand Costs</t>
  </si>
  <si>
    <t>Fixed Customer Charge</t>
  </si>
  <si>
    <t>Transformer $/Mo.</t>
  </si>
  <si>
    <t>Service $/Mo.</t>
  </si>
  <si>
    <t>Meter $/Mo.</t>
  </si>
  <si>
    <t>$/mo.</t>
  </si>
  <si>
    <t>0-4 kW</t>
  </si>
  <si>
    <t>4-8 kW</t>
  </si>
  <si>
    <t>8-10 kW</t>
  </si>
  <si>
    <t>&gt; 10 kW</t>
  </si>
  <si>
    <t>Residential Average</t>
  </si>
  <si>
    <t>Non-Coincident Demand Costs ($/kW)</t>
  </si>
  <si>
    <t>EPMC Distribution Allocation Factor</t>
  </si>
  <si>
    <t>Summer On-Peak Demand Costs ($/kW)</t>
  </si>
  <si>
    <t>Marginal Demand Costs</t>
  </si>
  <si>
    <t>$/kW</t>
  </si>
  <si>
    <t>%</t>
  </si>
  <si>
    <t>Circuits</t>
  </si>
  <si>
    <t>Substations</t>
  </si>
  <si>
    <t>Total</t>
  </si>
  <si>
    <r>
      <t>Residential Distribution Customer Costs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</si>
  <si>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SDG&amp;E-15, Prepared Rebuttal Testimony of William G Saxe, A. 19-03-002.</t>
    </r>
  </si>
  <si>
    <r>
      <t>Residential Distribution Demand Costs</t>
    </r>
    <r>
      <rPr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</si>
</sst>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3" xfId="0" applyBorder="1"/>
    <xf numFmtId="10" fontId="4" fillId="0" borderId="4" xfId="0" applyNumberFormat="1" applyFont="1" applyBorder="1" applyAlignment="1">
      <alignment horizontal="center"/>
    </xf>
    <xf numFmtId="0" fontId="0" fillId="0" borderId="4" xfId="0" applyBorder="1"/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right"/>
    </xf>
    <xf numFmtId="164" fontId="0" fillId="0" borderId="0" xfId="0" applyNumberFormat="1" applyBorder="1"/>
    <xf numFmtId="0" fontId="0" fillId="0" borderId="0" xfId="0" applyBorder="1"/>
    <xf numFmtId="9" fontId="0" fillId="0" borderId="7" xfId="1" applyFont="1" applyBorder="1"/>
    <xf numFmtId="0" fontId="0" fillId="0" borderId="8" xfId="0" applyBorder="1" applyAlignment="1">
      <alignment horizontal="right"/>
    </xf>
    <xf numFmtId="164" fontId="0" fillId="0" borderId="1" xfId="0" applyNumberFormat="1" applyBorder="1"/>
    <xf numFmtId="9" fontId="0" fillId="0" borderId="9" xfId="1" applyFont="1" applyBorder="1"/>
    <xf numFmtId="0" fontId="0" fillId="0" borderId="10" xfId="0" applyBorder="1"/>
    <xf numFmtId="10" fontId="0" fillId="0" borderId="1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C7CD-AAE0-4C1E-9E13-F6B7F4EA7B65}">
  <dimension ref="A1:Y18"/>
  <sheetViews>
    <sheetView tabSelected="1" workbookViewId="0">
      <selection activeCell="H2" sqref="H2"/>
    </sheetView>
  </sheetViews>
  <sheetFormatPr defaultRowHeight="14.5" x14ac:dyDescent="0.35"/>
  <cols>
    <col min="1" max="1" width="30.453125" customWidth="1"/>
    <col min="2" max="2" width="17.1796875" bestFit="1" customWidth="1"/>
    <col min="3" max="3" width="12.26953125" bestFit="1" customWidth="1"/>
    <col min="4" max="4" width="11.54296875" bestFit="1" customWidth="1"/>
    <col min="5" max="5" width="0.81640625" customWidth="1"/>
    <col min="6" max="6" width="15.26953125" customWidth="1"/>
    <col min="7" max="7" width="0.81640625" customWidth="1"/>
    <col min="8" max="8" width="14" customWidth="1"/>
    <col min="9" max="9" width="0.81640625" customWidth="1"/>
    <col min="10" max="10" width="15.81640625" customWidth="1"/>
    <col min="11" max="11" width="0.81640625" customWidth="1"/>
    <col min="12" max="12" width="12.1796875" bestFit="1" customWidth="1"/>
    <col min="13" max="13" width="0.81640625" customWidth="1"/>
    <col min="14" max="14" width="13.1796875" bestFit="1" customWidth="1"/>
    <col min="15" max="15" width="2.54296875" customWidth="1"/>
    <col min="16" max="16" width="34.54296875" bestFit="1" customWidth="1"/>
    <col min="17" max="17" width="14.81640625" bestFit="1" customWidth="1"/>
    <col min="18" max="18" width="0.81640625" customWidth="1"/>
    <col min="19" max="19" width="17.54296875" bestFit="1" customWidth="1"/>
    <col min="20" max="20" width="0.81640625" customWidth="1"/>
    <col min="21" max="21" width="25.54296875" bestFit="1" customWidth="1"/>
    <col min="22" max="22" width="0.81640625" customWidth="1"/>
    <col min="23" max="23" width="12.1796875" bestFit="1" customWidth="1"/>
    <col min="24" max="24" width="0.81640625" customWidth="1"/>
    <col min="25" max="25" width="13.1796875" bestFit="1" customWidth="1"/>
  </cols>
  <sheetData>
    <row r="1" spans="1:25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3" spans="1:25" ht="16.5" x14ac:dyDescent="0.35">
      <c r="B3" s="25" t="s">
        <v>29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Q3" s="25" t="s">
        <v>31</v>
      </c>
      <c r="R3" s="25"/>
      <c r="S3" s="25"/>
      <c r="T3" s="25"/>
      <c r="U3" s="25"/>
      <c r="V3" s="25"/>
      <c r="W3" s="25"/>
      <c r="X3" s="25"/>
      <c r="Y3" s="25"/>
    </row>
    <row r="4" spans="1:25" s="19" customFormat="1" ht="43.5" x14ac:dyDescent="0.35">
      <c r="B4" s="24" t="s">
        <v>1</v>
      </c>
      <c r="C4" s="24"/>
      <c r="D4" s="24"/>
      <c r="F4" s="20" t="s">
        <v>2</v>
      </c>
      <c r="H4" s="21" t="s">
        <v>3</v>
      </c>
      <c r="J4" s="20" t="s">
        <v>4</v>
      </c>
      <c r="L4" s="20" t="s">
        <v>5</v>
      </c>
      <c r="N4" s="20" t="s">
        <v>6</v>
      </c>
      <c r="Q4" s="22" t="s">
        <v>7</v>
      </c>
      <c r="S4" s="20" t="s">
        <v>8</v>
      </c>
      <c r="U4" s="23" t="s">
        <v>9</v>
      </c>
      <c r="W4" s="20" t="s">
        <v>5</v>
      </c>
      <c r="Y4" s="20" t="s">
        <v>6</v>
      </c>
    </row>
    <row r="5" spans="1:25" x14ac:dyDescent="0.35">
      <c r="A5" s="1" t="s">
        <v>10</v>
      </c>
      <c r="B5" s="3" t="s">
        <v>11</v>
      </c>
      <c r="C5" s="3" t="s">
        <v>12</v>
      </c>
      <c r="D5" s="3" t="s">
        <v>13</v>
      </c>
      <c r="F5" s="3" t="s">
        <v>14</v>
      </c>
      <c r="H5" s="3" t="s">
        <v>14</v>
      </c>
      <c r="J5" s="3" t="s">
        <v>14</v>
      </c>
      <c r="L5" s="3" t="s">
        <v>14</v>
      </c>
      <c r="N5" s="3" t="s">
        <v>14</v>
      </c>
      <c r="P5" s="1" t="s">
        <v>10</v>
      </c>
      <c r="Q5" s="3"/>
      <c r="S5" s="3" t="s">
        <v>14</v>
      </c>
      <c r="U5" s="3" t="s">
        <v>14</v>
      </c>
      <c r="W5" s="3" t="s">
        <v>14</v>
      </c>
      <c r="Y5" s="3" t="s">
        <v>14</v>
      </c>
    </row>
    <row r="6" spans="1:25" x14ac:dyDescent="0.35">
      <c r="A6" t="s">
        <v>15</v>
      </c>
      <c r="B6" s="5">
        <f>B$11</f>
        <v>4.7904380648216778</v>
      </c>
      <c r="C6" s="5">
        <f>C$11</f>
        <v>1.0364296939154762</v>
      </c>
      <c r="D6" s="5">
        <f>D$11</f>
        <v>2.5213607243435816</v>
      </c>
      <c r="E6" s="5"/>
      <c r="F6" s="5">
        <f>F$11</f>
        <v>2.3732370046821427</v>
      </c>
      <c r="G6" s="5"/>
      <c r="H6" s="5">
        <f>H$11</f>
        <v>0.53457976437526211</v>
      </c>
      <c r="I6" s="5"/>
      <c r="J6" s="5">
        <f>J$11</f>
        <v>11.25604525213814</v>
      </c>
      <c r="K6" s="5"/>
      <c r="L6" s="5">
        <f>L$11</f>
        <v>12.699147250147988</v>
      </c>
      <c r="M6" s="5"/>
      <c r="N6" s="5">
        <f>N$11</f>
        <v>23.955192502286128</v>
      </c>
      <c r="P6" t="s">
        <v>15</v>
      </c>
      <c r="Q6" s="5"/>
      <c r="R6" s="5"/>
      <c r="S6" s="5"/>
      <c r="T6" s="5"/>
      <c r="U6" s="5"/>
      <c r="V6" s="5"/>
      <c r="W6" s="5"/>
      <c r="X6" s="5"/>
      <c r="Y6" s="5">
        <f>28.53-N6</f>
        <v>4.5748074977138735</v>
      </c>
    </row>
    <row r="7" spans="1:25" x14ac:dyDescent="0.35">
      <c r="A7" t="s">
        <v>16</v>
      </c>
      <c r="B7" s="5">
        <f t="shared" ref="B7:D9" si="0">B$11</f>
        <v>4.7904380648216778</v>
      </c>
      <c r="C7" s="5">
        <f t="shared" si="0"/>
        <v>1.0364296939154762</v>
      </c>
      <c r="D7" s="5">
        <f t="shared" si="0"/>
        <v>2.5213607243435816</v>
      </c>
      <c r="E7" s="5"/>
      <c r="F7" s="5">
        <f t="shared" ref="F7:F9" si="1">F$11</f>
        <v>2.3732370046821427</v>
      </c>
      <c r="G7" s="5"/>
      <c r="H7" s="5">
        <f t="shared" ref="H7:H9" si="2">H$11</f>
        <v>0.53457976437526211</v>
      </c>
      <c r="I7" s="5"/>
      <c r="J7" s="5">
        <f t="shared" ref="J7:J9" si="3">J$11</f>
        <v>11.25604525213814</v>
      </c>
      <c r="K7" s="5"/>
      <c r="L7" s="5">
        <f t="shared" ref="L7:L9" si="4">L$11</f>
        <v>12.699147250147988</v>
      </c>
      <c r="M7" s="5"/>
      <c r="N7" s="5">
        <f t="shared" ref="N7:N9" si="5">N$11</f>
        <v>23.955192502286128</v>
      </c>
      <c r="P7" t="s">
        <v>16</v>
      </c>
      <c r="Q7" s="5"/>
      <c r="R7" s="5"/>
      <c r="S7" s="5"/>
      <c r="T7" s="5"/>
      <c r="U7" s="5"/>
      <c r="V7" s="5"/>
      <c r="W7" s="5"/>
      <c r="X7" s="5"/>
      <c r="Y7" s="5">
        <f>51.28-N7</f>
        <v>27.324807497713874</v>
      </c>
    </row>
    <row r="8" spans="1:25" x14ac:dyDescent="0.35">
      <c r="A8" t="s">
        <v>17</v>
      </c>
      <c r="B8" s="5">
        <f t="shared" si="0"/>
        <v>4.7904380648216778</v>
      </c>
      <c r="C8" s="5">
        <f t="shared" si="0"/>
        <v>1.0364296939154762</v>
      </c>
      <c r="D8" s="5">
        <f t="shared" si="0"/>
        <v>2.5213607243435816</v>
      </c>
      <c r="E8" s="5"/>
      <c r="F8" s="5">
        <f t="shared" si="1"/>
        <v>2.3732370046821427</v>
      </c>
      <c r="G8" s="5"/>
      <c r="H8" s="5">
        <f t="shared" si="2"/>
        <v>0.53457976437526211</v>
      </c>
      <c r="I8" s="5"/>
      <c r="J8" s="5">
        <f t="shared" si="3"/>
        <v>11.25604525213814</v>
      </c>
      <c r="K8" s="5"/>
      <c r="L8" s="5">
        <f t="shared" si="4"/>
        <v>12.699147250147988</v>
      </c>
      <c r="M8" s="5"/>
      <c r="N8" s="5">
        <f t="shared" si="5"/>
        <v>23.955192502286128</v>
      </c>
      <c r="P8" t="s">
        <v>17</v>
      </c>
      <c r="Q8" s="5"/>
      <c r="R8" s="5"/>
      <c r="S8" s="5"/>
      <c r="T8" s="5"/>
      <c r="U8" s="5"/>
      <c r="V8" s="5"/>
      <c r="W8" s="5"/>
      <c r="X8" s="5"/>
      <c r="Y8" s="5">
        <f>68.35-N8</f>
        <v>44.39480749771387</v>
      </c>
    </row>
    <row r="9" spans="1:25" x14ac:dyDescent="0.35">
      <c r="A9" t="s">
        <v>18</v>
      </c>
      <c r="B9" s="5">
        <f t="shared" si="0"/>
        <v>4.7904380648216778</v>
      </c>
      <c r="C9" s="5">
        <f t="shared" si="0"/>
        <v>1.0364296939154762</v>
      </c>
      <c r="D9" s="5">
        <f t="shared" si="0"/>
        <v>2.5213607243435816</v>
      </c>
      <c r="E9" s="5"/>
      <c r="F9" s="5">
        <f t="shared" si="1"/>
        <v>2.3732370046821427</v>
      </c>
      <c r="G9" s="5"/>
      <c r="H9" s="5">
        <f t="shared" si="2"/>
        <v>0.53457976437526211</v>
      </c>
      <c r="I9" s="5"/>
      <c r="J9" s="5">
        <f t="shared" si="3"/>
        <v>11.25604525213814</v>
      </c>
      <c r="K9" s="5"/>
      <c r="L9" s="5">
        <f t="shared" si="4"/>
        <v>12.699147250147988</v>
      </c>
      <c r="M9" s="5"/>
      <c r="N9" s="5">
        <f t="shared" si="5"/>
        <v>23.955192502286128</v>
      </c>
      <c r="P9" t="s">
        <v>18</v>
      </c>
      <c r="Q9" s="5"/>
      <c r="R9" s="5"/>
      <c r="S9" s="5"/>
      <c r="T9" s="5"/>
      <c r="U9" s="5"/>
      <c r="V9" s="5"/>
      <c r="W9" s="5"/>
      <c r="X9" s="5"/>
      <c r="Y9" s="5">
        <f>85.41-N9</f>
        <v>61.454807497713873</v>
      </c>
    </row>
    <row r="11" spans="1:25" x14ac:dyDescent="0.35">
      <c r="A11" t="s">
        <v>19</v>
      </c>
      <c r="B11" s="5">
        <v>4.7904380648216778</v>
      </c>
      <c r="C11" s="5">
        <v>1.0364296939154762</v>
      </c>
      <c r="D11" s="5">
        <v>2.5213607243435816</v>
      </c>
      <c r="E11" s="5"/>
      <c r="F11" s="5">
        <v>2.3732370046821427</v>
      </c>
      <c r="G11" s="5"/>
      <c r="H11" s="5">
        <v>0.53457976437526211</v>
      </c>
      <c r="I11" s="5"/>
      <c r="J11" s="5">
        <f>SUM(B11:H11)</f>
        <v>11.25604525213814</v>
      </c>
      <c r="K11" s="5"/>
      <c r="L11" s="5">
        <f>J11*(B13-1)</f>
        <v>12.699147250147988</v>
      </c>
      <c r="M11" s="5"/>
      <c r="N11" s="5">
        <f>J11+L11</f>
        <v>23.955192502286128</v>
      </c>
      <c r="P11" t="s">
        <v>19</v>
      </c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35">
      <c r="P12" s="4" t="s">
        <v>20</v>
      </c>
      <c r="Q12" s="5">
        <v>2.6060399352272441</v>
      </c>
      <c r="R12" s="5"/>
      <c r="S12" s="5">
        <v>1.1330508677382474</v>
      </c>
      <c r="U12" s="5">
        <f>Q12+S12</f>
        <v>3.7390908029654915</v>
      </c>
      <c r="W12" s="5">
        <f>U12*($B$13-1)</f>
        <v>4.2184678210593702</v>
      </c>
      <c r="Y12" s="5">
        <f>U12+W12</f>
        <v>7.9575586240248617</v>
      </c>
    </row>
    <row r="13" spans="1:25" x14ac:dyDescent="0.35">
      <c r="A13" s="17" t="s">
        <v>21</v>
      </c>
      <c r="B13" s="18">
        <v>2.1282068404740753</v>
      </c>
      <c r="P13" s="4" t="s">
        <v>22</v>
      </c>
      <c r="Q13" s="5">
        <v>0.92012310345946402</v>
      </c>
      <c r="R13" s="5"/>
      <c r="S13" s="5">
        <v>0.40005000180852784</v>
      </c>
      <c r="U13" s="5">
        <f>Q13+S13</f>
        <v>1.3201731052679919</v>
      </c>
      <c r="W13" s="5">
        <f>U13*($B$13-1)</f>
        <v>1.4894283279732499</v>
      </c>
      <c r="Y13" s="5">
        <f>U13+W13</f>
        <v>2.8096014332412418</v>
      </c>
    </row>
    <row r="15" spans="1:25" x14ac:dyDescent="0.35">
      <c r="P15" s="6" t="s">
        <v>23</v>
      </c>
      <c r="Q15" s="7" t="s">
        <v>24</v>
      </c>
      <c r="R15" s="8"/>
      <c r="S15" s="9" t="s">
        <v>25</v>
      </c>
    </row>
    <row r="16" spans="1:25" ht="16.5" x14ac:dyDescent="0.35">
      <c r="A16" t="s">
        <v>30</v>
      </c>
      <c r="P16" s="10" t="s">
        <v>26</v>
      </c>
      <c r="Q16" s="11">
        <v>57.631639873940216</v>
      </c>
      <c r="R16" s="12"/>
      <c r="S16" s="13">
        <f>Q16/Q18</f>
        <v>0.69697155606929384</v>
      </c>
    </row>
    <row r="17" spans="16:19" x14ac:dyDescent="0.35">
      <c r="P17" s="10" t="s">
        <v>27</v>
      </c>
      <c r="Q17" s="11">
        <v>25.057014163772617</v>
      </c>
      <c r="R17" s="12"/>
      <c r="S17" s="13">
        <f>Q17/Q18</f>
        <v>0.3030284439307061</v>
      </c>
    </row>
    <row r="18" spans="16:19" x14ac:dyDescent="0.35">
      <c r="P18" s="14" t="s">
        <v>28</v>
      </c>
      <c r="Q18" s="15">
        <f>Q16+Q17</f>
        <v>82.688654037712837</v>
      </c>
      <c r="R18" s="2"/>
      <c r="S18" s="16">
        <f>S16+S17</f>
        <v>1</v>
      </c>
    </row>
  </sheetData>
  <mergeCells count="4">
    <mergeCell ref="B4:D4"/>
    <mergeCell ref="B3:N3"/>
    <mergeCell ref="Q3:Y3"/>
    <mergeCell ref="A1:Y1"/>
  </mergeCells>
  <phoneticPr fontId="3" type="noConversion"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CalPA DR02Q3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Saxe, William</dc:creator>
  <cp:keywords/>
  <dc:description/>
  <cp:lastModifiedBy>Morien, Gwen R</cp:lastModifiedBy>
  <cp:revision/>
  <dcterms:created xsi:type="dcterms:W3CDTF">2021-09-10T18:19:14Z</dcterms:created>
  <dcterms:modified xsi:type="dcterms:W3CDTF">2021-09-22T23:11:57Z</dcterms:modified>
  <cp:category/>
  <cp:contentStatus/>
</cp:coreProperties>
</file>