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abesa\OneDrive - Sempra Energy\abesa\2020 Planning\Supplement Doc\Final Supp Docs\"/>
    </mc:Choice>
  </mc:AlternateContent>
  <xr:revisionPtr revIDLastSave="0" documentId="8_{BDA2FA17-BD3E-4557-A1C1-414138C060BE}" xr6:coauthVersionLast="41" xr6:coauthVersionMax="41" xr10:uidLastSave="{00000000-0000-0000-0000-000000000000}"/>
  <bookViews>
    <workbookView xWindow="-120" yWindow="-120" windowWidth="29040" windowHeight="15840" tabRatio="919" xr2:uid="{00000000-000D-0000-FFFF-FFFF00000000}"/>
  </bookViews>
  <sheets>
    <sheet name="Table 1 Bill Payer Impacts " sheetId="14" r:id="rId1"/>
    <sheet name="Table 2 Rates Rev" sheetId="41" r:id="rId2"/>
    <sheet name="Table 3 Funding Source" sheetId="43" r:id="rId3"/>
    <sheet name="Table 4 Carryover" sheetId="44" r:id="rId4"/>
    <sheet name="Table 5 Budget Request" sheetId="45" r:id="rId5"/>
    <sheet name="Table 6 Commitments" sheetId="21" r:id="rId6"/>
    <sheet name="Table 7 2019 Spent-Unspent" sheetId="22" r:id="rId7"/>
    <sheet name="Table 8 StatewidePgms" sheetId="32" r:id="rId8"/>
    <sheet name="1a. IOU PY budget_savings" sheetId="46" r:id="rId9"/>
    <sheet name="Functions Definitions" sheetId="24" r:id="rId10"/>
    <sheet name="Table 9 Portfolio Summary" sheetId="23" r:id="rId11"/>
    <sheet name="Table 10 Portfolio FTE" sheetId="25" r:id="rId12"/>
    <sheet name="Table 11 Residential" sheetId="47" r:id="rId13"/>
    <sheet name="Table 12 Commercial" sheetId="48" r:id="rId14"/>
    <sheet name="Table 13 Industrial" sheetId="49" r:id="rId15"/>
    <sheet name="Table 14 Agricultural" sheetId="50" r:id="rId16"/>
    <sheet name="Table 15 Public Sector" sheetId="51" r:id="rId17"/>
    <sheet name="Table 16 Cross Cutting" sheetId="52" r:id="rId18"/>
    <sheet name="Table 17 2018 Metrics" sheetId="33" r:id="rId19"/>
  </sheets>
  <externalReferences>
    <externalReference r:id="rId20"/>
    <externalReference r:id="rId21"/>
    <externalReference r:id="rId22"/>
    <externalReference r:id="rId23"/>
  </externalReferences>
  <definedNames>
    <definedName name="_xlnm._FilterDatabase" localSheetId="18" hidden="1">'Table 17 2018 Metrics'!$A$3:$Z$333</definedName>
    <definedName name="_xlnm._FilterDatabase" localSheetId="3" hidden="1">'Table 4 Carryover'!$C$6:$AP$77</definedName>
    <definedName name="_xlnm._FilterDatabase" localSheetId="7" hidden="1">'Table 8 StatewidePgms'!$3:$4</definedName>
    <definedName name="Electric_only" localSheetId="8">#REF!</definedName>
    <definedName name="Electric_only" localSheetId="12">#REF!</definedName>
    <definedName name="Electric_only" localSheetId="13">#REF!</definedName>
    <definedName name="Electric_only" localSheetId="14">#REF!</definedName>
    <definedName name="Electric_only" localSheetId="15">#REF!</definedName>
    <definedName name="Electric_only" localSheetId="16">#REF!</definedName>
    <definedName name="Electric_only" localSheetId="17">#REF!</definedName>
    <definedName name="Electric_only" localSheetId="1">#REF!</definedName>
    <definedName name="Electric_only" localSheetId="2">#REF!</definedName>
    <definedName name="Electric_only">#REF!</definedName>
    <definedName name="Market_Sector" localSheetId="3">'[1]App B.3 Spending and Carryover'!#REF!</definedName>
    <definedName name="MDATable1">'[2]MDA Table'!$C$2:$I$31</definedName>
    <definedName name="MDATable2">'[2]MDA Table'!$A$33:$J$157</definedName>
    <definedName name="NResSavTable">'[2]EE Report - 2017'!$B$3:$AS$16</definedName>
    <definedName name="P5_">[3]Sheet1!$E$27</definedName>
    <definedName name="_xlnm.Print_Area" localSheetId="18">'Table 17 2018 Metrics'!$A$2:$Y$333</definedName>
    <definedName name="_xlnm.Print_Area" localSheetId="1">'Table 2 Rates Rev'!$A$1:$Z$43</definedName>
    <definedName name="_xlnm.Print_Area" localSheetId="3">'Table 4 Carryover'!$B$6:$AP$150</definedName>
    <definedName name="_xlnm.Print_Area" localSheetId="4">'Table 5 Budget Request'!$A$1:$G$39</definedName>
    <definedName name="_xlnm.Print_Area" localSheetId="5">'Table 6 Commitments'!$A$1:$F$21</definedName>
    <definedName name="_xlnm.Print_Area" localSheetId="6">'Table 7 2019 Spent-Unspent'!$A$1:$F$14</definedName>
    <definedName name="_xlnm.Print_Area" localSheetId="7">'Table 8 StatewidePgms'!$B$1:$W$34</definedName>
    <definedName name="_xlnm.Print_Titles" localSheetId="18">'Table 17 2018 Metrics'!$A:$A,'Table 17 2018 Metrics'!$2:$3</definedName>
    <definedName name="Program_Status" localSheetId="3">'[1]App B.3 Spending and Carryover'!#REF!</definedName>
    <definedName name="Program_Type" localSheetId="3">'[1]App B.3 Spending and Carryover'!#REF!</definedName>
    <definedName name="ResSavTable1">'[2]EE Report - 2017'!$B$25:$AS$34</definedName>
    <definedName name="ResSavTable2">'[2]EE Report - 2017'!$A$25:$AS$34</definedName>
    <definedName name="SCGAggEnd" localSheetId="8">#REF!</definedName>
    <definedName name="SCGAggEnd" localSheetId="12">#REF!</definedName>
    <definedName name="SCGAggEnd" localSheetId="13">#REF!</definedName>
    <definedName name="SCGAggEnd" localSheetId="14">#REF!</definedName>
    <definedName name="SCGAggEnd" localSheetId="15">#REF!</definedName>
    <definedName name="SCGAggEnd" localSheetId="16">#REF!</definedName>
    <definedName name="SCGAggEnd" localSheetId="17">#REF!</definedName>
    <definedName name="SCGAggEnd" localSheetId="1">#REF!</definedName>
    <definedName name="SCGAggEnd" localSheetId="2">#REF!</definedName>
    <definedName name="SCGAggEnd" localSheetId="3">#REF!</definedName>
    <definedName name="SCGAggEnd">#REF!</definedName>
    <definedName name="SCGMktSector" localSheetId="8">#REF!</definedName>
    <definedName name="SCGMktSector" localSheetId="12">#REF!</definedName>
    <definedName name="SCGMktSector" localSheetId="13">#REF!</definedName>
    <definedName name="SCGMktSector" localSheetId="14">#REF!</definedName>
    <definedName name="SCGMktSector" localSheetId="15">#REF!</definedName>
    <definedName name="SCGMktSector" localSheetId="16">#REF!</definedName>
    <definedName name="SCGMktSector" localSheetId="17">#REF!</definedName>
    <definedName name="SCGMktSector" localSheetId="1">#REF!</definedName>
    <definedName name="SCGMktSector" localSheetId="2">#REF!</definedName>
    <definedName name="SCGMktSector" localSheetId="3">#REF!</definedName>
    <definedName name="SCGMktSector">#REF!</definedName>
    <definedName name="SCGPgmSum" localSheetId="8">#REF!</definedName>
    <definedName name="SCGPgmSum" localSheetId="12">#REF!</definedName>
    <definedName name="SCGPgmSum" localSheetId="13">#REF!</definedName>
    <definedName name="SCGPgmSum" localSheetId="14">#REF!</definedName>
    <definedName name="SCGPgmSum" localSheetId="15">#REF!</definedName>
    <definedName name="SCGPgmSum" localSheetId="16">#REF!</definedName>
    <definedName name="SCGPgmSum" localSheetId="17">#REF!</definedName>
    <definedName name="SCGPgmSum" localSheetId="1">#REF!</definedName>
    <definedName name="SCGPgmSum" localSheetId="2">#REF!</definedName>
    <definedName name="SCGPgmSum" localSheetId="3">#REF!</definedName>
    <definedName name="SCGPgmSum">#REF!</definedName>
    <definedName name="sdgeAggEnd" localSheetId="8">#REF!</definedName>
    <definedName name="sdgeAggEnd" localSheetId="12">#REF!</definedName>
    <definedName name="sdgeAggEnd" localSheetId="13">#REF!</definedName>
    <definedName name="sdgeAggEnd" localSheetId="14">#REF!</definedName>
    <definedName name="sdgeAggEnd" localSheetId="15">#REF!</definedName>
    <definedName name="sdgeAggEnd" localSheetId="16">#REF!</definedName>
    <definedName name="sdgeAggEnd" localSheetId="17">#REF!</definedName>
    <definedName name="sdgeAggEnd" localSheetId="1">#REF!</definedName>
    <definedName name="sdgeAggEnd" localSheetId="2">#REF!</definedName>
    <definedName name="sdgeAggEnd" localSheetId="3">#REF!</definedName>
    <definedName name="sdgeAggEnd">#REF!</definedName>
    <definedName name="sdgeMktSector" localSheetId="8">#REF!</definedName>
    <definedName name="sdgeMktSector" localSheetId="12">#REF!</definedName>
    <definedName name="sdgeMktSector" localSheetId="13">#REF!</definedName>
    <definedName name="sdgeMktSector" localSheetId="14">#REF!</definedName>
    <definedName name="sdgeMktSector" localSheetId="15">#REF!</definedName>
    <definedName name="sdgeMktSector" localSheetId="16">#REF!</definedName>
    <definedName name="sdgeMktSector" localSheetId="17">#REF!</definedName>
    <definedName name="sdgeMktSector" localSheetId="1">#REF!</definedName>
    <definedName name="sdgeMktSector" localSheetId="2">#REF!</definedName>
    <definedName name="sdgeMktSector" localSheetId="3">#REF!</definedName>
    <definedName name="sdgeMktSector">#REF!</definedName>
    <definedName name="SDGEPgmSum" localSheetId="8">#REF!</definedName>
    <definedName name="SDGEPgmSum" localSheetId="12">#REF!</definedName>
    <definedName name="SDGEPgmSum" localSheetId="13">#REF!</definedName>
    <definedName name="SDGEPgmSum" localSheetId="14">#REF!</definedName>
    <definedName name="SDGEPgmSum" localSheetId="15">#REF!</definedName>
    <definedName name="SDGEPgmSum" localSheetId="16">#REF!</definedName>
    <definedName name="SDGEPgmSum" localSheetId="17">#REF!</definedName>
    <definedName name="SDGEPgmSum" localSheetId="1">#REF!</definedName>
    <definedName name="SDGEPgmSum" localSheetId="2">#REF!</definedName>
    <definedName name="SDGEPgmSum" localSheetId="3">#REF!</definedName>
    <definedName name="SDGEPgmSum">#REF!</definedName>
    <definedName name="SectorTab">[2]List!$D$3:$E$12</definedName>
    <definedName name="Utility_Grouping" localSheetId="3">'[1]App B.3 Spending and Carryover'!#REF!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2" i="46" l="1"/>
  <c r="E14" i="46"/>
  <c r="E16" i="46" s="1"/>
  <c r="D14" i="46"/>
  <c r="D16" i="46" s="1"/>
  <c r="C14" i="46"/>
  <c r="C16" i="46" s="1"/>
  <c r="B14" i="46"/>
  <c r="B19" i="46" s="1"/>
  <c r="B21" i="46" s="1"/>
  <c r="B25" i="46" s="1"/>
  <c r="AI145" i="44"/>
  <c r="AE145" i="44"/>
  <c r="AI144" i="44"/>
  <c r="AI143" i="44"/>
  <c r="AI142" i="44" s="1"/>
  <c r="AE143" i="44"/>
  <c r="AE142" i="44" s="1"/>
  <c r="AH142" i="44"/>
  <c r="AG142" i="44"/>
  <c r="AF142" i="44"/>
  <c r="AD142" i="44"/>
  <c r="AC142" i="44"/>
  <c r="AB142" i="44"/>
  <c r="AA142" i="44"/>
  <c r="Z142" i="44"/>
  <c r="Y142" i="44"/>
  <c r="X142" i="44"/>
  <c r="W142" i="44"/>
  <c r="V142" i="44"/>
  <c r="U142" i="44"/>
  <c r="T142" i="44"/>
  <c r="S142" i="44"/>
  <c r="R142" i="44"/>
  <c r="Q142" i="44"/>
  <c r="K139" i="44"/>
  <c r="AH135" i="44"/>
  <c r="AI135" i="44" s="1"/>
  <c r="AG135" i="44"/>
  <c r="AF135" i="44"/>
  <c r="AE135" i="44"/>
  <c r="AA135" i="44"/>
  <c r="X135" i="44"/>
  <c r="R135" i="44"/>
  <c r="AH134" i="44"/>
  <c r="AG134" i="44"/>
  <c r="AI134" i="44" s="1"/>
  <c r="AI133" i="44" s="1"/>
  <c r="AE134" i="44"/>
  <c r="AA134" i="44"/>
  <c r="X134" i="44"/>
  <c r="U134" i="44"/>
  <c r="U135" i="44" s="1"/>
  <c r="S134" i="44"/>
  <c r="S135" i="44" s="1"/>
  <c r="R134" i="44"/>
  <c r="AE133" i="44"/>
  <c r="AD133" i="44"/>
  <c r="AC133" i="44"/>
  <c r="AB133" i="44"/>
  <c r="Z133" i="44"/>
  <c r="W133" i="44"/>
  <c r="V133" i="44"/>
  <c r="T133" i="44"/>
  <c r="Q133" i="44"/>
  <c r="H132" i="44"/>
  <c r="AB130" i="44"/>
  <c r="AB136" i="44" s="1"/>
  <c r="AB139" i="44" s="1"/>
  <c r="AH125" i="44"/>
  <c r="AG125" i="44"/>
  <c r="AF125" i="44"/>
  <c r="AD125" i="44"/>
  <c r="AC125" i="44"/>
  <c r="AB125" i="44"/>
  <c r="AA125" i="44"/>
  <c r="Z125" i="44"/>
  <c r="Y125" i="44"/>
  <c r="X125" i="44"/>
  <c r="W125" i="44"/>
  <c r="V125" i="44"/>
  <c r="U125" i="44"/>
  <c r="T125" i="44"/>
  <c r="S125" i="44"/>
  <c r="R125" i="44"/>
  <c r="Q125" i="44"/>
  <c r="P125" i="44"/>
  <c r="O125" i="44"/>
  <c r="N125" i="44"/>
  <c r="M125" i="44"/>
  <c r="L125" i="44"/>
  <c r="K125" i="44"/>
  <c r="J125" i="44"/>
  <c r="I125" i="44"/>
  <c r="H125" i="44"/>
  <c r="G125" i="44"/>
  <c r="F125" i="44"/>
  <c r="E125" i="44"/>
  <c r="D125" i="44"/>
  <c r="AI124" i="44"/>
  <c r="AE124" i="44"/>
  <c r="AI123" i="44"/>
  <c r="AE123" i="44"/>
  <c r="AI122" i="44"/>
  <c r="AE122" i="44"/>
  <c r="AI121" i="44"/>
  <c r="AE121" i="44"/>
  <c r="AI120" i="44"/>
  <c r="AE120" i="44"/>
  <c r="AI119" i="44"/>
  <c r="AE119" i="44"/>
  <c r="AI118" i="44"/>
  <c r="AE118" i="44"/>
  <c r="AI117" i="44"/>
  <c r="AE117" i="44"/>
  <c r="AI116" i="44"/>
  <c r="AE116" i="44"/>
  <c r="AI115" i="44"/>
  <c r="AE115" i="44"/>
  <c r="AI114" i="44"/>
  <c r="AE114" i="44"/>
  <c r="AI113" i="44"/>
  <c r="AE113" i="44"/>
  <c r="AI112" i="44"/>
  <c r="AE112" i="44"/>
  <c r="AI111" i="44"/>
  <c r="AE111" i="44"/>
  <c r="AI110" i="44"/>
  <c r="AE110" i="44"/>
  <c r="AI109" i="44"/>
  <c r="AE109" i="44"/>
  <c r="AI108" i="44"/>
  <c r="AE108" i="44"/>
  <c r="AI107" i="44"/>
  <c r="AE107" i="44"/>
  <c r="AI106" i="44"/>
  <c r="AE106" i="44"/>
  <c r="AI105" i="44"/>
  <c r="AE105" i="44"/>
  <c r="AI104" i="44"/>
  <c r="AE104" i="44"/>
  <c r="AI103" i="44"/>
  <c r="AE103" i="44"/>
  <c r="AI102" i="44"/>
  <c r="AE102" i="44"/>
  <c r="AI101" i="44"/>
  <c r="AE101" i="44"/>
  <c r="AI100" i="44"/>
  <c r="AE100" i="44"/>
  <c r="AI99" i="44"/>
  <c r="AE99" i="44"/>
  <c r="AI98" i="44"/>
  <c r="AE98" i="44"/>
  <c r="AI97" i="44"/>
  <c r="AE97" i="44"/>
  <c r="AI96" i="44"/>
  <c r="AE96" i="44"/>
  <c r="AI95" i="44"/>
  <c r="AE95" i="44"/>
  <c r="AI94" i="44"/>
  <c r="AE94" i="44"/>
  <c r="AI93" i="44"/>
  <c r="AE93" i="44"/>
  <c r="AI92" i="44"/>
  <c r="AE92" i="44"/>
  <c r="AI91" i="44"/>
  <c r="AE91" i="44"/>
  <c r="AI90" i="44"/>
  <c r="AE90" i="44"/>
  <c r="AI89" i="44"/>
  <c r="AE89" i="44"/>
  <c r="AI88" i="44"/>
  <c r="AE88" i="44"/>
  <c r="AI87" i="44"/>
  <c r="AE87" i="44"/>
  <c r="AI86" i="44"/>
  <c r="AE86" i="44"/>
  <c r="AI85" i="44"/>
  <c r="AE85" i="44"/>
  <c r="AI84" i="44"/>
  <c r="AE84" i="44"/>
  <c r="AI83" i="44"/>
  <c r="AE83" i="44"/>
  <c r="AI82" i="44"/>
  <c r="AI125" i="44" s="1"/>
  <c r="AE82" i="44"/>
  <c r="AE125" i="44" s="1"/>
  <c r="AI81" i="44"/>
  <c r="AE81" i="44"/>
  <c r="AH78" i="44"/>
  <c r="AG78" i="44"/>
  <c r="AF78" i="44"/>
  <c r="AD78" i="44"/>
  <c r="AC78" i="44"/>
  <c r="AB78" i="44"/>
  <c r="AA78" i="44"/>
  <c r="Z78" i="44"/>
  <c r="Y78" i="44"/>
  <c r="X78" i="44"/>
  <c r="W78" i="44"/>
  <c r="V78" i="44"/>
  <c r="U78" i="44"/>
  <c r="T78" i="44"/>
  <c r="S78" i="44"/>
  <c r="R78" i="44"/>
  <c r="Q78" i="44"/>
  <c r="P78" i="44"/>
  <c r="O78" i="44"/>
  <c r="N78" i="44"/>
  <c r="M78" i="44"/>
  <c r="L78" i="44"/>
  <c r="K78" i="44"/>
  <c r="J78" i="44"/>
  <c r="I78" i="44"/>
  <c r="H78" i="44"/>
  <c r="G78" i="44"/>
  <c r="F78" i="44"/>
  <c r="E78" i="44"/>
  <c r="D78" i="44"/>
  <c r="AI77" i="44"/>
  <c r="AI76" i="44"/>
  <c r="AI75" i="44"/>
  <c r="AE75" i="44"/>
  <c r="AI74" i="44"/>
  <c r="AI78" i="44" s="1"/>
  <c r="AE74" i="44"/>
  <c r="AE78" i="44" s="1"/>
  <c r="AH73" i="44"/>
  <c r="AG73" i="44"/>
  <c r="AF73" i="44"/>
  <c r="AD73" i="44"/>
  <c r="AC73" i="44"/>
  <c r="AB73" i="44"/>
  <c r="AA73" i="44"/>
  <c r="Z73" i="44"/>
  <c r="Y73" i="44"/>
  <c r="X73" i="44"/>
  <c r="W73" i="44"/>
  <c r="V73" i="44"/>
  <c r="U73" i="44"/>
  <c r="T73" i="44"/>
  <c r="S73" i="44"/>
  <c r="R73" i="44"/>
  <c r="Q73" i="44"/>
  <c r="P73" i="44"/>
  <c r="O73" i="44"/>
  <c r="N73" i="44"/>
  <c r="M73" i="44"/>
  <c r="L73" i="44"/>
  <c r="K73" i="44"/>
  <c r="J73" i="44"/>
  <c r="I73" i="44"/>
  <c r="H73" i="44"/>
  <c r="G73" i="44"/>
  <c r="F73" i="44"/>
  <c r="E73" i="44"/>
  <c r="D73" i="44"/>
  <c r="AI72" i="44"/>
  <c r="AI71" i="44"/>
  <c r="AI70" i="44"/>
  <c r="AI69" i="44"/>
  <c r="AI68" i="44"/>
  <c r="AE68" i="44"/>
  <c r="AI67" i="44"/>
  <c r="AE67" i="44"/>
  <c r="AI66" i="44"/>
  <c r="AE66" i="44"/>
  <c r="AI65" i="44"/>
  <c r="AE65" i="44"/>
  <c r="AI64" i="44"/>
  <c r="AE64" i="44"/>
  <c r="AI63" i="44"/>
  <c r="AE63" i="44"/>
  <c r="AE73" i="44" s="1"/>
  <c r="AI62" i="44"/>
  <c r="AI73" i="44" s="1"/>
  <c r="AE62" i="44"/>
  <c r="AH61" i="44"/>
  <c r="AG61" i="44"/>
  <c r="AF61" i="44"/>
  <c r="AD61" i="44"/>
  <c r="AC61" i="44"/>
  <c r="AB61" i="44"/>
  <c r="AA61" i="44"/>
  <c r="Z61" i="44"/>
  <c r="Y61" i="44"/>
  <c r="X61" i="44"/>
  <c r="W61" i="44"/>
  <c r="V61" i="44"/>
  <c r="U61" i="44"/>
  <c r="T61" i="44"/>
  <c r="S61" i="44"/>
  <c r="R61" i="44"/>
  <c r="Q61" i="44"/>
  <c r="P61" i="44"/>
  <c r="O61" i="44"/>
  <c r="N61" i="44"/>
  <c r="M61" i="44"/>
  <c r="L61" i="44"/>
  <c r="K61" i="44"/>
  <c r="J61" i="44"/>
  <c r="I61" i="44"/>
  <c r="H61" i="44"/>
  <c r="G61" i="44"/>
  <c r="F61" i="44"/>
  <c r="F130" i="44" s="1"/>
  <c r="F132" i="44" s="1"/>
  <c r="E61" i="44"/>
  <c r="D61" i="44"/>
  <c r="AI60" i="44"/>
  <c r="AI59" i="44"/>
  <c r="AE59" i="44"/>
  <c r="AI58" i="44"/>
  <c r="AE58" i="44"/>
  <c r="AI57" i="44"/>
  <c r="AE57" i="44"/>
  <c r="AI56" i="44"/>
  <c r="AE56" i="44"/>
  <c r="AI55" i="44"/>
  <c r="AE55" i="44"/>
  <c r="AI54" i="44"/>
  <c r="AE54" i="44"/>
  <c r="AI53" i="44"/>
  <c r="AE53" i="44"/>
  <c r="AI52" i="44"/>
  <c r="AE52" i="44"/>
  <c r="AI51" i="44"/>
  <c r="AE51" i="44"/>
  <c r="AI50" i="44"/>
  <c r="AE50" i="44"/>
  <c r="AI49" i="44"/>
  <c r="AE49" i="44"/>
  <c r="AI48" i="44"/>
  <c r="AE48" i="44"/>
  <c r="AE61" i="44" s="1"/>
  <c r="AI47" i="44"/>
  <c r="AI61" i="44" s="1"/>
  <c r="AE47" i="44"/>
  <c r="AH46" i="44"/>
  <c r="AG46" i="44"/>
  <c r="AF46" i="44"/>
  <c r="AD46" i="44"/>
  <c r="AC46" i="44"/>
  <c r="AB46" i="44"/>
  <c r="AA46" i="44"/>
  <c r="Z46" i="44"/>
  <c r="Y46" i="44"/>
  <c r="X46" i="44"/>
  <c r="W46" i="44"/>
  <c r="V46" i="44"/>
  <c r="U46" i="44"/>
  <c r="T46" i="44"/>
  <c r="S46" i="44"/>
  <c r="R46" i="44"/>
  <c r="Q46" i="44"/>
  <c r="P46" i="44"/>
  <c r="O46" i="44"/>
  <c r="N46" i="44"/>
  <c r="M46" i="44"/>
  <c r="L46" i="44"/>
  <c r="K46" i="44"/>
  <c r="J46" i="44"/>
  <c r="I46" i="44"/>
  <c r="H46" i="44"/>
  <c r="G46" i="44"/>
  <c r="F46" i="44"/>
  <c r="E46" i="44"/>
  <c r="D46" i="44"/>
  <c r="AI45" i="44"/>
  <c r="AE45" i="44"/>
  <c r="AI44" i="44"/>
  <c r="AE44" i="44"/>
  <c r="AI43" i="44"/>
  <c r="AE43" i="44"/>
  <c r="AI42" i="44"/>
  <c r="AI46" i="44" s="1"/>
  <c r="AE42" i="44"/>
  <c r="AE46" i="44" s="1"/>
  <c r="AH41" i="44"/>
  <c r="AG41" i="44"/>
  <c r="AF41" i="44"/>
  <c r="AD41" i="44"/>
  <c r="AC41" i="44"/>
  <c r="AB41" i="44"/>
  <c r="AA41" i="44"/>
  <c r="Z41" i="44"/>
  <c r="Y41" i="44"/>
  <c r="X41" i="44"/>
  <c r="W41" i="44"/>
  <c r="V41" i="44"/>
  <c r="U41" i="44"/>
  <c r="T41" i="44"/>
  <c r="S41" i="44"/>
  <c r="R41" i="44"/>
  <c r="Q41" i="44"/>
  <c r="P41" i="44"/>
  <c r="O41" i="44"/>
  <c r="N41" i="44"/>
  <c r="M41" i="44"/>
  <c r="L41" i="44"/>
  <c r="K41" i="44"/>
  <c r="J41" i="44"/>
  <c r="I41" i="44"/>
  <c r="H41" i="44"/>
  <c r="G41" i="44"/>
  <c r="F41" i="44"/>
  <c r="E41" i="44"/>
  <c r="D41" i="44"/>
  <c r="AI40" i="44"/>
  <c r="AI41" i="44" s="1"/>
  <c r="AE40" i="44"/>
  <c r="AE41" i="44" s="1"/>
  <c r="AH39" i="44"/>
  <c r="AG39" i="44"/>
  <c r="AF39" i="44"/>
  <c r="AE39" i="44"/>
  <c r="AD39" i="44"/>
  <c r="AC39" i="44"/>
  <c r="AB39" i="44"/>
  <c r="AA39" i="44"/>
  <c r="Z39" i="44"/>
  <c r="Y39" i="44"/>
  <c r="X39" i="44"/>
  <c r="W39" i="44"/>
  <c r="V39" i="44"/>
  <c r="U39" i="44"/>
  <c r="T39" i="44"/>
  <c r="S39" i="44"/>
  <c r="R39" i="44"/>
  <c r="Q39" i="44"/>
  <c r="P39" i="44"/>
  <c r="O39" i="44"/>
  <c r="N39" i="44"/>
  <c r="M39" i="44"/>
  <c r="L39" i="44"/>
  <c r="K39" i="44"/>
  <c r="J39" i="44"/>
  <c r="I39" i="44"/>
  <c r="H39" i="44"/>
  <c r="G39" i="44"/>
  <c r="F39" i="44"/>
  <c r="E39" i="44"/>
  <c r="D39" i="44"/>
  <c r="AI38" i="44"/>
  <c r="AI37" i="44"/>
  <c r="AI36" i="44"/>
  <c r="AE36" i="44"/>
  <c r="AI35" i="44"/>
  <c r="AI39" i="44" s="1"/>
  <c r="AE35" i="44"/>
  <c r="AI34" i="44"/>
  <c r="AE34" i="44"/>
  <c r="AH33" i="44"/>
  <c r="AG33" i="44"/>
  <c r="AF33" i="44"/>
  <c r="AE33" i="44"/>
  <c r="AD33" i="44"/>
  <c r="AC33" i="44"/>
  <c r="AB33" i="44"/>
  <c r="AA33" i="44"/>
  <c r="Z33" i="44"/>
  <c r="Y33" i="44"/>
  <c r="X33" i="44"/>
  <c r="W33" i="44"/>
  <c r="V33" i="44"/>
  <c r="U33" i="44"/>
  <c r="T33" i="44"/>
  <c r="S33" i="44"/>
  <c r="R33" i="44"/>
  <c r="Q33" i="44"/>
  <c r="P33" i="44"/>
  <c r="O33" i="44"/>
  <c r="N33" i="44"/>
  <c r="M33" i="44"/>
  <c r="L33" i="44"/>
  <c r="K33" i="44"/>
  <c r="J33" i="44"/>
  <c r="I33" i="44"/>
  <c r="H33" i="44"/>
  <c r="G33" i="44"/>
  <c r="F33" i="44"/>
  <c r="E33" i="44"/>
  <c r="D33" i="44"/>
  <c r="AI32" i="44"/>
  <c r="AI31" i="44"/>
  <c r="AI30" i="44"/>
  <c r="AI29" i="44"/>
  <c r="AI28" i="44"/>
  <c r="AE28" i="44"/>
  <c r="AI27" i="44"/>
  <c r="AE27" i="44"/>
  <c r="AI26" i="44"/>
  <c r="AE26" i="44"/>
  <c r="AI25" i="44"/>
  <c r="AE25" i="44"/>
  <c r="AI24" i="44"/>
  <c r="AE24" i="44"/>
  <c r="AI23" i="44"/>
  <c r="AE23" i="44"/>
  <c r="AI22" i="44"/>
  <c r="AE22" i="44"/>
  <c r="AI21" i="44"/>
  <c r="AE21" i="44"/>
  <c r="AI20" i="44"/>
  <c r="AI33" i="44" s="1"/>
  <c r="AE20" i="44"/>
  <c r="AI19" i="44"/>
  <c r="AE19" i="44"/>
  <c r="AH18" i="44"/>
  <c r="AG18" i="44"/>
  <c r="AF18" i="44"/>
  <c r="AD18" i="44"/>
  <c r="AC18" i="44"/>
  <c r="AB18" i="44"/>
  <c r="AA18" i="44"/>
  <c r="AA130" i="44" s="1"/>
  <c r="Z18" i="44"/>
  <c r="Y18" i="44"/>
  <c r="X18" i="44"/>
  <c r="W18" i="44"/>
  <c r="W130" i="44" s="1"/>
  <c r="V18" i="44"/>
  <c r="U18" i="44"/>
  <c r="T18" i="44"/>
  <c r="S18" i="44"/>
  <c r="S130" i="44" s="1"/>
  <c r="R18" i="44"/>
  <c r="Q18" i="44"/>
  <c r="P18" i="44"/>
  <c r="O18" i="44"/>
  <c r="O130" i="44" s="1"/>
  <c r="O132" i="44" s="1"/>
  <c r="N18" i="44"/>
  <c r="M18" i="44"/>
  <c r="L18" i="44"/>
  <c r="K18" i="44"/>
  <c r="K130" i="44" s="1"/>
  <c r="K132" i="44" s="1"/>
  <c r="J18" i="44"/>
  <c r="I18" i="44"/>
  <c r="H18" i="44"/>
  <c r="G18" i="44"/>
  <c r="G130" i="44" s="1"/>
  <c r="G132" i="44" s="1"/>
  <c r="F18" i="44"/>
  <c r="E18" i="44"/>
  <c r="D18" i="44"/>
  <c r="AI17" i="44"/>
  <c r="AI18" i="44" s="1"/>
  <c r="AI16" i="44"/>
  <c r="AI15" i="44"/>
  <c r="AI14" i="44"/>
  <c r="AE14" i="44"/>
  <c r="AI13" i="44"/>
  <c r="AE13" i="44"/>
  <c r="AI12" i="44"/>
  <c r="AE12" i="44"/>
  <c r="AE18" i="44" s="1"/>
  <c r="AH11" i="44"/>
  <c r="AH130" i="44" s="1"/>
  <c r="AG11" i="44"/>
  <c r="AG130" i="44" s="1"/>
  <c r="AF11" i="44"/>
  <c r="AF130" i="44" s="1"/>
  <c r="AD11" i="44"/>
  <c r="AD130" i="44" s="1"/>
  <c r="AC11" i="44"/>
  <c r="AC130" i="44" s="1"/>
  <c r="AB11" i="44"/>
  <c r="AA11" i="44"/>
  <c r="Z11" i="44"/>
  <c r="Z130" i="44" s="1"/>
  <c r="Y11" i="44"/>
  <c r="Y130" i="44" s="1"/>
  <c r="X11" i="44"/>
  <c r="X130" i="44" s="1"/>
  <c r="W11" i="44"/>
  <c r="V11" i="44"/>
  <c r="V130" i="44" s="1"/>
  <c r="U11" i="44"/>
  <c r="U130" i="44" s="1"/>
  <c r="T11" i="44"/>
  <c r="T130" i="44" s="1"/>
  <c r="S11" i="44"/>
  <c r="R11" i="44"/>
  <c r="R130" i="44" s="1"/>
  <c r="Q11" i="44"/>
  <c r="Q130" i="44" s="1"/>
  <c r="P11" i="44"/>
  <c r="P130" i="44" s="1"/>
  <c r="P132" i="44" s="1"/>
  <c r="O11" i="44"/>
  <c r="N11" i="44"/>
  <c r="N130" i="44" s="1"/>
  <c r="N132" i="44" s="1"/>
  <c r="M11" i="44"/>
  <c r="M130" i="44" s="1"/>
  <c r="M132" i="44" s="1"/>
  <c r="L11" i="44"/>
  <c r="L130" i="44" s="1"/>
  <c r="L132" i="44" s="1"/>
  <c r="K11" i="44"/>
  <c r="J11" i="44"/>
  <c r="J130" i="44" s="1"/>
  <c r="J132" i="44" s="1"/>
  <c r="I11" i="44"/>
  <c r="I130" i="44" s="1"/>
  <c r="I132" i="44" s="1"/>
  <c r="H11" i="44"/>
  <c r="G11" i="44"/>
  <c r="F11" i="44"/>
  <c r="E11" i="44"/>
  <c r="E130" i="44" s="1"/>
  <c r="E132" i="44" s="1"/>
  <c r="D11" i="44"/>
  <c r="D130" i="44" s="1"/>
  <c r="D132" i="44" s="1"/>
  <c r="AI10" i="44"/>
  <c r="AE10" i="44"/>
  <c r="AI9" i="44"/>
  <c r="AE9" i="44"/>
  <c r="AI8" i="44"/>
  <c r="AE8" i="44"/>
  <c r="AI7" i="44"/>
  <c r="AI11" i="44" s="1"/>
  <c r="AI130" i="44" s="1"/>
  <c r="AE7" i="44"/>
  <c r="AE11" i="44" s="1"/>
  <c r="AE130" i="44" s="1"/>
  <c r="S132" i="44" l="1"/>
  <c r="S136" i="44"/>
  <c r="S139" i="44" s="1"/>
  <c r="W132" i="44"/>
  <c r="W136" i="44"/>
  <c r="W139" i="44" s="1"/>
  <c r="AI131" i="44"/>
  <c r="AI132" i="44" s="1"/>
  <c r="AI136" i="44"/>
  <c r="AI139" i="44" s="1"/>
  <c r="Q136" i="44"/>
  <c r="Q139" i="44" s="1"/>
  <c r="Q132" i="44"/>
  <c r="Y136" i="44"/>
  <c r="Y139" i="44" s="1"/>
  <c r="Y132" i="44"/>
  <c r="AH132" i="44"/>
  <c r="R136" i="44"/>
  <c r="R139" i="44" s="1"/>
  <c r="R132" i="44"/>
  <c r="V136" i="44"/>
  <c r="V139" i="44" s="1"/>
  <c r="V132" i="44"/>
  <c r="Z136" i="44"/>
  <c r="Z139" i="44" s="1"/>
  <c r="Z132" i="44"/>
  <c r="AD136" i="44"/>
  <c r="AD139" i="44" s="1"/>
  <c r="AD132" i="44"/>
  <c r="AA132" i="44"/>
  <c r="AA136" i="44"/>
  <c r="AA139" i="44" s="1"/>
  <c r="AF136" i="44"/>
  <c r="AF139" i="44" s="1"/>
  <c r="AF132" i="44"/>
  <c r="U132" i="44"/>
  <c r="U136" i="44"/>
  <c r="U139" i="44" s="1"/>
  <c r="AC136" i="44"/>
  <c r="AC139" i="44" s="1"/>
  <c r="AC132" i="44"/>
  <c r="AE132" i="44"/>
  <c r="AE136" i="44"/>
  <c r="AE139" i="44" s="1"/>
  <c r="T136" i="44"/>
  <c r="T139" i="44" s="1"/>
  <c r="T132" i="44"/>
  <c r="X136" i="44"/>
  <c r="X139" i="44" s="1"/>
  <c r="X132" i="44"/>
  <c r="AG136" i="44"/>
  <c r="AG139" i="44" s="1"/>
  <c r="AG131" i="44"/>
  <c r="AG132" i="44"/>
  <c r="AB131" i="44"/>
  <c r="AB132" i="44" s="1"/>
  <c r="AH133" i="44"/>
  <c r="AH136" i="44" s="1"/>
  <c r="AH139" i="44" s="1"/>
  <c r="D25" i="43" l="1"/>
  <c r="D24" i="43"/>
  <c r="D23" i="43"/>
  <c r="D16" i="43"/>
  <c r="D15" i="43"/>
  <c r="D9" i="43"/>
  <c r="C18" i="25" l="1"/>
  <c r="E21" i="32" l="1"/>
  <c r="K20" i="32"/>
  <c r="W20" i="32" s="1"/>
  <c r="J20" i="32"/>
  <c r="V20" i="32" s="1"/>
  <c r="I20" i="32"/>
  <c r="U20" i="32" s="1"/>
  <c r="H20" i="32"/>
  <c r="T20" i="32" s="1"/>
  <c r="K19" i="32"/>
  <c r="W19" i="32" s="1"/>
  <c r="J19" i="32"/>
  <c r="V19" i="32" s="1"/>
  <c r="I19" i="32"/>
  <c r="U19" i="32" s="1"/>
  <c r="H19" i="32"/>
  <c r="T19" i="32" s="1"/>
  <c r="K18" i="32"/>
  <c r="W18" i="32" s="1"/>
  <c r="J18" i="32"/>
  <c r="V18" i="32" s="1"/>
  <c r="I18" i="32"/>
  <c r="U18" i="32" s="1"/>
  <c r="H18" i="32"/>
  <c r="T18" i="32" s="1"/>
  <c r="K17" i="32"/>
  <c r="W17" i="32" s="1"/>
  <c r="J17" i="32"/>
  <c r="V17" i="32" s="1"/>
  <c r="I17" i="32"/>
  <c r="U17" i="32" s="1"/>
  <c r="H17" i="32"/>
  <c r="T17" i="32" s="1"/>
  <c r="K16" i="32"/>
  <c r="W16" i="32" s="1"/>
  <c r="J16" i="32"/>
  <c r="V16" i="32" s="1"/>
  <c r="I16" i="32"/>
  <c r="U16" i="32" s="1"/>
  <c r="H16" i="32"/>
  <c r="T16" i="32" s="1"/>
  <c r="K15" i="32"/>
  <c r="W15" i="32" s="1"/>
  <c r="J15" i="32"/>
  <c r="V15" i="32" s="1"/>
  <c r="I15" i="32"/>
  <c r="U15" i="32" s="1"/>
  <c r="H15" i="32"/>
  <c r="T15" i="32" s="1"/>
  <c r="K14" i="32"/>
  <c r="W14" i="32" s="1"/>
  <c r="J14" i="32"/>
  <c r="V14" i="32" s="1"/>
  <c r="I14" i="32"/>
  <c r="U14" i="32" s="1"/>
  <c r="H14" i="32"/>
  <c r="T14" i="32" s="1"/>
  <c r="K13" i="32"/>
  <c r="W13" i="32" s="1"/>
  <c r="J13" i="32"/>
  <c r="V13" i="32" s="1"/>
  <c r="I13" i="32"/>
  <c r="U13" i="32" s="1"/>
  <c r="H13" i="32"/>
  <c r="T13" i="32" s="1"/>
  <c r="K12" i="32"/>
  <c r="W12" i="32" s="1"/>
  <c r="J12" i="32"/>
  <c r="V12" i="32" s="1"/>
  <c r="I12" i="32"/>
  <c r="U12" i="32" s="1"/>
  <c r="H12" i="32"/>
  <c r="T12" i="32" s="1"/>
  <c r="K11" i="32"/>
  <c r="W11" i="32" s="1"/>
  <c r="J11" i="32"/>
  <c r="V11" i="32" s="1"/>
  <c r="I11" i="32"/>
  <c r="U11" i="32" s="1"/>
  <c r="H11" i="32"/>
  <c r="T11" i="32" s="1"/>
  <c r="K10" i="32"/>
  <c r="W10" i="32" s="1"/>
  <c r="J10" i="32"/>
  <c r="V10" i="32" s="1"/>
  <c r="I10" i="32"/>
  <c r="U10" i="32" s="1"/>
  <c r="H10" i="32"/>
  <c r="T10" i="32" s="1"/>
  <c r="K9" i="32"/>
  <c r="W9" i="32" s="1"/>
  <c r="J9" i="32"/>
  <c r="V9" i="32" s="1"/>
  <c r="I9" i="32"/>
  <c r="U9" i="32" s="1"/>
  <c r="H9" i="32"/>
  <c r="T9" i="32" s="1"/>
  <c r="K8" i="32"/>
  <c r="W8" i="32" s="1"/>
  <c r="J8" i="32"/>
  <c r="V8" i="32" s="1"/>
  <c r="I8" i="32"/>
  <c r="U8" i="32" s="1"/>
  <c r="H8" i="32"/>
  <c r="T8" i="32" s="1"/>
  <c r="K7" i="32"/>
  <c r="W7" i="32" s="1"/>
  <c r="J7" i="32"/>
  <c r="V7" i="32" s="1"/>
  <c r="I7" i="32"/>
  <c r="U7" i="32" s="1"/>
  <c r="H7" i="32"/>
  <c r="T7" i="32" s="1"/>
  <c r="D7" i="32"/>
  <c r="M7" i="32" s="1"/>
  <c r="K6" i="32"/>
  <c r="W6" i="32" s="1"/>
  <c r="J6" i="32"/>
  <c r="V6" i="32" s="1"/>
  <c r="I6" i="32"/>
  <c r="U6" i="32" s="1"/>
  <c r="H6" i="32"/>
  <c r="T6" i="32" s="1"/>
  <c r="D6" i="32"/>
  <c r="N6" i="32" s="1"/>
  <c r="K5" i="32"/>
  <c r="W5" i="32" s="1"/>
  <c r="W21" i="32" s="1"/>
  <c r="J5" i="32"/>
  <c r="V5" i="32" s="1"/>
  <c r="I5" i="32"/>
  <c r="U5" i="32" s="1"/>
  <c r="H5" i="32"/>
  <c r="T5" i="32" s="1"/>
  <c r="T21" i="32" s="1"/>
  <c r="U21" i="32" l="1"/>
  <c r="V21" i="32"/>
  <c r="L5" i="32"/>
  <c r="P5" i="32"/>
  <c r="O6" i="32"/>
  <c r="S6" i="32"/>
  <c r="N7" i="32"/>
  <c r="R7" i="32"/>
  <c r="N8" i="32"/>
  <c r="R8" i="32"/>
  <c r="N9" i="32"/>
  <c r="R9" i="32"/>
  <c r="N10" i="32"/>
  <c r="R10" i="32"/>
  <c r="N11" i="32"/>
  <c r="R11" i="32"/>
  <c r="N12" i="32"/>
  <c r="R12" i="32"/>
  <c r="N13" i="32"/>
  <c r="R13" i="32"/>
  <c r="N14" i="32"/>
  <c r="R14" i="32"/>
  <c r="N15" i="32"/>
  <c r="R15" i="32"/>
  <c r="N16" i="32"/>
  <c r="R16" i="32"/>
  <c r="N17" i="32"/>
  <c r="R17" i="32"/>
  <c r="N18" i="32"/>
  <c r="R18" i="32"/>
  <c r="N19" i="32"/>
  <c r="R19" i="32"/>
  <c r="N20" i="32"/>
  <c r="R20" i="32"/>
  <c r="M5" i="32"/>
  <c r="Q5" i="32"/>
  <c r="Q21" i="32" s="1"/>
  <c r="L6" i="32"/>
  <c r="P6" i="32"/>
  <c r="O7" i="32"/>
  <c r="S7" i="32"/>
  <c r="O8" i="32"/>
  <c r="S8" i="32"/>
  <c r="O9" i="32"/>
  <c r="S9" i="32"/>
  <c r="O10" i="32"/>
  <c r="S10" i="32"/>
  <c r="O11" i="32"/>
  <c r="S11" i="32"/>
  <c r="O12" i="32"/>
  <c r="S12" i="32"/>
  <c r="O13" i="32"/>
  <c r="S13" i="32"/>
  <c r="O14" i="32"/>
  <c r="S14" i="32"/>
  <c r="O15" i="32"/>
  <c r="S15" i="32"/>
  <c r="O16" i="32"/>
  <c r="S16" i="32"/>
  <c r="O17" i="32"/>
  <c r="S17" i="32"/>
  <c r="O18" i="32"/>
  <c r="S18" i="32"/>
  <c r="O19" i="32"/>
  <c r="S19" i="32"/>
  <c r="O20" i="32"/>
  <c r="S20" i="32"/>
  <c r="N5" i="32"/>
  <c r="N21" i="32" s="1"/>
  <c r="R5" i="32"/>
  <c r="R21" i="32" s="1"/>
  <c r="M6" i="32"/>
  <c r="Q6" i="32"/>
  <c r="L7" i="32"/>
  <c r="P7" i="32"/>
  <c r="L8" i="32"/>
  <c r="P8" i="32"/>
  <c r="L9" i="32"/>
  <c r="P9" i="32"/>
  <c r="L10" i="32"/>
  <c r="P10" i="32"/>
  <c r="L11" i="32"/>
  <c r="P11" i="32"/>
  <c r="L12" i="32"/>
  <c r="P12" i="32"/>
  <c r="L13" i="32"/>
  <c r="P13" i="32"/>
  <c r="L14" i="32"/>
  <c r="P14" i="32"/>
  <c r="L15" i="32"/>
  <c r="P15" i="32"/>
  <c r="L16" i="32"/>
  <c r="P16" i="32"/>
  <c r="L17" i="32"/>
  <c r="P17" i="32"/>
  <c r="L18" i="32"/>
  <c r="P18" i="32"/>
  <c r="L19" i="32"/>
  <c r="P19" i="32"/>
  <c r="L20" i="32"/>
  <c r="P20" i="32"/>
  <c r="D21" i="32"/>
  <c r="O5" i="32"/>
  <c r="O21" i="32" s="1"/>
  <c r="S5" i="32"/>
  <c r="R6" i="32"/>
  <c r="Q7" i="32"/>
  <c r="M8" i="32"/>
  <c r="Q8" i="32"/>
  <c r="M9" i="32"/>
  <c r="Q9" i="32"/>
  <c r="M10" i="32"/>
  <c r="Q10" i="32"/>
  <c r="M11" i="32"/>
  <c r="Q11" i="32"/>
  <c r="M12" i="32"/>
  <c r="Q12" i="32"/>
  <c r="M13" i="32"/>
  <c r="Q13" i="32"/>
  <c r="M14" i="32"/>
  <c r="Q14" i="32"/>
  <c r="M15" i="32"/>
  <c r="Q15" i="32"/>
  <c r="M16" i="32"/>
  <c r="Q16" i="32"/>
  <c r="M17" i="32"/>
  <c r="Q17" i="32"/>
  <c r="M18" i="32"/>
  <c r="Q18" i="32"/>
  <c r="M19" i="32"/>
  <c r="Q19" i="32"/>
  <c r="M20" i="32"/>
  <c r="Q20" i="32"/>
  <c r="P21" i="32" l="1"/>
  <c r="M21" i="32"/>
  <c r="L21" i="32"/>
  <c r="S21"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Loan</author>
  </authors>
  <commentList>
    <comment ref="X305" authorId="0" shapeId="0" xr:uid="{838A0A5C-7CCF-44CC-B566-9C96C4EBD421}">
      <text>
        <r>
          <rPr>
            <b/>
            <sz val="9"/>
            <color indexed="81"/>
            <rFont val="Tahoma"/>
            <family val="2"/>
          </rPr>
          <t>Nguyen, Loan:</t>
        </r>
        <r>
          <rPr>
            <sz val="9"/>
            <color indexed="81"/>
            <rFont val="Tahoma"/>
            <family val="2"/>
          </rPr>
          <t xml:space="preserve">
SoCalGas will use the rest of 2018 to lay a foundation for more formal collaborations in 2019, including a potential "call for partners" providing core energy education.</t>
        </r>
      </text>
    </comment>
  </commentList>
</comments>
</file>

<file path=xl/sharedStrings.xml><?xml version="1.0" encoding="utf-8"?>
<sst xmlns="http://schemas.openxmlformats.org/spreadsheetml/2006/main" count="5988" uniqueCount="1372">
  <si>
    <t>Electric Average Rate (Res and Non-Res)  $/kwh</t>
  </si>
  <si>
    <t>Gas Average Rate
(Res and Non-Res) 
 $/therm</t>
  </si>
  <si>
    <t>Total Average Bill Savings by Year  ($)</t>
  </si>
  <si>
    <t>Total Average Lifecycle Bill Savings  ($)</t>
  </si>
  <si>
    <t>Present Rates - System Average</t>
  </si>
  <si>
    <t>Customer Classes</t>
  </si>
  <si>
    <t>Residential</t>
  </si>
  <si>
    <t>Commercial - Small</t>
  </si>
  <si>
    <t>Commercial  - Medium &amp; Large</t>
  </si>
  <si>
    <t>Streetlights</t>
  </si>
  <si>
    <t xml:space="preserve">Standby </t>
  </si>
  <si>
    <t>Agricultural</t>
  </si>
  <si>
    <t>Industrial</t>
  </si>
  <si>
    <r>
      <t>Direct Access Service</t>
    </r>
    <r>
      <rPr>
        <u/>
        <vertAlign val="superscript"/>
        <sz val="12"/>
        <rFont val="Times New Roman"/>
        <family val="1"/>
      </rPr>
      <t xml:space="preserve"> </t>
    </r>
  </si>
  <si>
    <t>Commercial  - Medium</t>
  </si>
  <si>
    <t>Commercial - Large</t>
  </si>
  <si>
    <t>Departed Load</t>
  </si>
  <si>
    <r>
      <t>Core Retail Bundled</t>
    </r>
    <r>
      <rPr>
        <vertAlign val="superscript"/>
        <sz val="12"/>
        <rFont val="Times New Roman"/>
        <family val="1"/>
      </rPr>
      <t xml:space="preserve"> </t>
    </r>
  </si>
  <si>
    <t>Residential - Non-CARE</t>
  </si>
  <si>
    <t>Residential - CARE</t>
  </si>
  <si>
    <t>Commercial/Industrial</t>
  </si>
  <si>
    <r>
      <t>Core Retail - Transportation Only</t>
    </r>
    <r>
      <rPr>
        <sz val="12"/>
        <rFont val="Times New Roman"/>
        <family val="1"/>
      </rPr>
      <t xml:space="preserve"> </t>
    </r>
  </si>
  <si>
    <t xml:space="preserve">Noncore- Transportation Only </t>
  </si>
  <si>
    <t>Industrial - Distribution</t>
  </si>
  <si>
    <t>Budget by Funding Source</t>
  </si>
  <si>
    <t>Allocation</t>
  </si>
  <si>
    <t>Electric Procurement EE Funds</t>
  </si>
  <si>
    <t>Gas PPP Surcharge Funds</t>
  </si>
  <si>
    <t>Total Funds</t>
  </si>
  <si>
    <t>Revenue Requirement for Cost Recovery by Funding Source</t>
  </si>
  <si>
    <t>Allocation after Carryover adjustment</t>
  </si>
  <si>
    <t>Unspent/Uncommitted Carryover Funds (in positive $ amonts)</t>
  </si>
  <si>
    <t>Total Unspent/Uncommitted Funds</t>
  </si>
  <si>
    <t>Electric PGC</t>
  </si>
  <si>
    <t>Electric Procurement</t>
  </si>
  <si>
    <t>Total Electric</t>
  </si>
  <si>
    <t>Gas</t>
  </si>
  <si>
    <t xml:space="preserve">Total </t>
  </si>
  <si>
    <t xml:space="preserve">EM&amp;V Unspent/Uncommitted Funds </t>
  </si>
  <si>
    <t xml:space="preserve">Program Unspent/Uncommitted Funds </t>
  </si>
  <si>
    <t>TOTAL PA EE  PORTFOLIO</t>
  </si>
  <si>
    <t>Non Utility Program</t>
  </si>
  <si>
    <t>PA TOTAL with EM&amp;V</t>
  </si>
  <si>
    <t>EM&amp;V</t>
  </si>
  <si>
    <t>EM&amp;V - PA</t>
  </si>
  <si>
    <t>EM&amp;V - CPUC</t>
  </si>
  <si>
    <t>EM&amp;V (PA &amp; CPUC Portions) Total</t>
  </si>
  <si>
    <t>PA PROGRAM TOTAL</t>
  </si>
  <si>
    <t>Other Programs</t>
  </si>
  <si>
    <t>Government Partnership Programs Total</t>
  </si>
  <si>
    <t>XXX000</t>
  </si>
  <si>
    <t>Industrial Third Party Programs Subtotal</t>
  </si>
  <si>
    <t>Agricultural Third Party Programs Subtotal</t>
  </si>
  <si>
    <t>Commercial Third Party Programs Subtotal</t>
  </si>
  <si>
    <t>Residential Third Party Programs Subtotal</t>
  </si>
  <si>
    <t>Statewide DSM Coordination &amp; Integration Program Total</t>
  </si>
  <si>
    <t>Workforce Education &amp; Training Programs Total</t>
  </si>
  <si>
    <t>Emerging Technologies Programs Total</t>
  </si>
  <si>
    <t>Codes &amp; Standards Programs Total</t>
  </si>
  <si>
    <t>Lighting Programs Total</t>
  </si>
  <si>
    <t>Industrial Programs Total</t>
  </si>
  <si>
    <t>Agricultural Programs Total</t>
  </si>
  <si>
    <t>Commercial Programs Total</t>
  </si>
  <si>
    <t>Residential Energy Efficiency Programs Total</t>
  </si>
  <si>
    <t>Utility Grouping</t>
  </si>
  <si>
    <t>Program Status</t>
  </si>
  <si>
    <t>Program Type</t>
  </si>
  <si>
    <t>Main Program Name / Sub-Program Name</t>
  </si>
  <si>
    <t>New/Existing Program #</t>
  </si>
  <si>
    <t>Electric Demand Response Funds</t>
  </si>
  <si>
    <t>Electric Energy Efficiency Funds</t>
  </si>
  <si>
    <t>Natural Gas Public Purpose Funds</t>
  </si>
  <si>
    <t>Total Energy Efficiency Funds</t>
  </si>
  <si>
    <t xml:space="preserve">2013-2015 Annualized Program Funds - Utility </t>
  </si>
  <si>
    <t>2013-2015 Annualized Program Funds - REN</t>
  </si>
  <si>
    <t>2013-2015 Annualized Program Funds - CCA</t>
  </si>
  <si>
    <t>2013-2015 Annualized  EM&amp;V</t>
  </si>
  <si>
    <t>2013-2015 Total Annualized Portfolio</t>
  </si>
  <si>
    <t xml:space="preserve">2016 Program Funds - Utility </t>
  </si>
  <si>
    <t>2016 Program Funds - REN</t>
  </si>
  <si>
    <t>2016 Program Funds - CCA</t>
  </si>
  <si>
    <t>2016 EM&amp;V</t>
  </si>
  <si>
    <t>2016 Annualized Total</t>
  </si>
  <si>
    <t>1 Authorized budget excludes reductions from past unspent funds, carryover and  is consistent with funding approved in D. 09-09-047, D. 12-11-015, D.14-10-046 and D.15-10-028.</t>
  </si>
  <si>
    <t>Electric Procurement Funds</t>
  </si>
  <si>
    <t>Category</t>
  </si>
  <si>
    <t>Total</t>
  </si>
  <si>
    <t>2013-2015 Program Funds - REN</t>
  </si>
  <si>
    <t>2013-2015 Program Funds - CCA</t>
  </si>
  <si>
    <t>Authorized, spent and unspent program funds (excludes EM&amp;V) ($000)</t>
  </si>
  <si>
    <t>2016 Total Electric Annual Revenue 
 $000</t>
  </si>
  <si>
    <t>2016 Energy Efficiency Portion of Total Electric Annual Revenue 
 $000</t>
  </si>
  <si>
    <t>2017 Energy Efficiency Portion of Total Electric Annual Revenue
$000</t>
  </si>
  <si>
    <t>2018 Proposed Energy Efficiency Electric Annual Revenue Change 
 $000</t>
  </si>
  <si>
    <t>2016 Electric Average Rate 
$/kwh</t>
  </si>
  <si>
    <t>2016 Energy Efficiency Portion of Electric Average Rate 
$/kwh</t>
  </si>
  <si>
    <t>2017 Electric 
Average Rate 
$/kwh</t>
  </si>
  <si>
    <t>2017 Energy Efficiency Portion of Electric Average Rate
$/kwh</t>
  </si>
  <si>
    <t>2016 Total Gas Annual Revenue 
 $000</t>
  </si>
  <si>
    <t>2016 Energy Efficiency Portion of Total Gas Annual Revenue 
 $000</t>
  </si>
  <si>
    <t>2017 Energy Efficiency Portion of Total Gas Annual Revenue
$000</t>
  </si>
  <si>
    <t>2018 Proposed Energy Efficiency Gas Annual Revenue Change 
 $000</t>
  </si>
  <si>
    <t>2016 Gas Average Rate 
$/kwh</t>
  </si>
  <si>
    <t>2016 Energy Efficiency Portion of Gas Average Rate 
$/kwh</t>
  </si>
  <si>
    <t>2017 Gas 
Average Rate 
$/kwh</t>
  </si>
  <si>
    <t>2017 Energy Efficiency Portion of Gas Average Rate
$/kwh</t>
  </si>
  <si>
    <t>2018 Proposed Percentage Change In Electric Revenue and Rates</t>
  </si>
  <si>
    <t>2018 Proposed Percentage Change In Gas Revenue and Rates</t>
  </si>
  <si>
    <t xml:space="preserve">2017 Program Funds - Utility </t>
  </si>
  <si>
    <t>2017 Program Funds - REN</t>
  </si>
  <si>
    <t>2017 Program Funds - CCA</t>
  </si>
  <si>
    <t>2017 EM&amp;V</t>
  </si>
  <si>
    <t>2017 Annualized Total</t>
  </si>
  <si>
    <t>Table 1 -Bill Payer Impacts  -  Rates by Customer Class</t>
  </si>
  <si>
    <t xml:space="preserve">Table 2a - Electric Bill Payer Impacts - Current and Proposed Revenues and Rates, Total and Energy Efficiency, by Customer Class </t>
  </si>
  <si>
    <t xml:space="preserve">Table 2b - Gas Bill Payer Impacts  - Current and Proposed Revenues and Rates, Total and Energy Efficiency, by Customer Class </t>
  </si>
  <si>
    <t>Table 3 - Budget and Cost Recovery by Funding Source</t>
  </si>
  <si>
    <t>Table 4 – Budget, Spent, Unspent, Carryover Details</t>
  </si>
  <si>
    <t>2017 to date Program Funds - REN</t>
  </si>
  <si>
    <t>2017 to date Program Funds - CCA</t>
  </si>
  <si>
    <t>2013-2015 Budget, Spent, Unspent and Carryover</t>
  </si>
  <si>
    <t>2015 Authorized Budget</t>
  </si>
  <si>
    <t>2015 Total Budget Spent</t>
  </si>
  <si>
    <t>Pre-2013 Commitments Remaining as of 12/31/15</t>
  </si>
  <si>
    <t>2013-2015 Unspent/Uncommited Funds Returned to Ratepayers</t>
  </si>
  <si>
    <t>2013-2015 Commitments  as of 12/31/15</t>
  </si>
  <si>
    <t>2016 Authorized Budget</t>
  </si>
  <si>
    <t>2017 Authorized Budget</t>
  </si>
  <si>
    <t>2016 Budget, Spent, Unspent and Carryover</t>
  </si>
  <si>
    <t>2016 Total Budget with Commitments &amp; Fundshifts</t>
  </si>
  <si>
    <t>2016 Total Budget Spent</t>
  </si>
  <si>
    <t>2016 Unspent/Uncommited Funds Returned to Ratepayers</t>
  </si>
  <si>
    <t>2016 Commitments  as of 12/31/16</t>
  </si>
  <si>
    <t>Pre-2017 Unspent/Uncommitted Funds Available for 2018 offset</t>
  </si>
  <si>
    <t>Pre-2016 Unspent/Uncommitted Funds Available for 2018 offset</t>
  </si>
  <si>
    <t>Accrued funds not yet spent ($000).</t>
  </si>
  <si>
    <t>PA Name:  SDG&amp;E</t>
  </si>
  <si>
    <t>SW-CALS-Energy Advisor-HEES, UAT</t>
  </si>
  <si>
    <t>Core - SW</t>
  </si>
  <si>
    <t>SW-CALS-Plug Load and Appliances-HEER</t>
  </si>
  <si>
    <t>Resource</t>
  </si>
  <si>
    <t>SW-CALS-Plug Load and Appliances-POS Rebates</t>
  </si>
  <si>
    <t>SW-CALS-MFEER</t>
  </si>
  <si>
    <t>SW-CALS - EUC WHRP - Advanced</t>
  </si>
  <si>
    <t>SW-CALS - CAHP/ESMH-CA Advanced Homes</t>
  </si>
  <si>
    <t>SW-COM-Strategic Energy Management</t>
  </si>
  <si>
    <t>Commercial</t>
  </si>
  <si>
    <t>SW-COM-Customer Services-Benchmarking</t>
  </si>
  <si>
    <t>SW-COM-Customer Services- Audits NonRes</t>
  </si>
  <si>
    <t>SW-COM-Calculated Incentives-Calculated</t>
  </si>
  <si>
    <t>SW-COM-Calculated Incentives-Savings by Design</t>
  </si>
  <si>
    <t>SW-COM-Deemed Incentives-Commercial Rebates</t>
  </si>
  <si>
    <t>SW-COM-Deemed Incentives-HVAC Core</t>
  </si>
  <si>
    <t>SW-IND-Customer Services-Benchmarking</t>
  </si>
  <si>
    <t>SW-IND-Customer Services-Audits NonRes</t>
  </si>
  <si>
    <t>SW-IND-Calculated Incentives-Calculated</t>
  </si>
  <si>
    <t>SW-IND-Deemed Incentives</t>
  </si>
  <si>
    <t>SW-AG-Customer Services-Benchmarking</t>
  </si>
  <si>
    <t>SW-AG-Customer Services-Audits</t>
  </si>
  <si>
    <t>SW-AG-Calculated Incentives-Calculated</t>
  </si>
  <si>
    <t>SW-AG-Deemed Incentives</t>
  </si>
  <si>
    <t>SW-Lighting-Lighting Innovation-ETPC Pilots</t>
  </si>
  <si>
    <t>SW-Lighting-Lighting Innovation-ETPC Advanced LED</t>
  </si>
  <si>
    <t>SW-Lighting-Primary Lighting</t>
  </si>
  <si>
    <t>SW-ET-Technology Introduction Support</t>
  </si>
  <si>
    <t>SW-ET-Technology Assessment Support</t>
  </si>
  <si>
    <t>SW-ET-Technology Deployment Support</t>
  </si>
  <si>
    <t>SW C&amp;S - Appliance Standards Advocacy</t>
  </si>
  <si>
    <t>SW C&amp;S - Compliance Enhancement</t>
  </si>
  <si>
    <t>SW C&amp;S - Reach Codes</t>
  </si>
  <si>
    <t>SW C&amp;S - Planning Coordination</t>
  </si>
  <si>
    <t>SW-WE&amp;T-Centergies</t>
  </si>
  <si>
    <t>SW-WE&amp;T-Connections</t>
  </si>
  <si>
    <t>SW-WE&amp;T-Strategic Planning</t>
  </si>
  <si>
    <t>Local-IDSM-ME&amp;O-Local Marketing (EE)</t>
  </si>
  <si>
    <t>Local-IDSM-ME&amp;O-Behavioral Programs (EE)</t>
  </si>
  <si>
    <t>SW-FIN-On-Bill Finance</t>
  </si>
  <si>
    <t>SW-IDSM-IDSM</t>
  </si>
  <si>
    <t>SW-CALS - Residential HVAC-HVAC Core</t>
  </si>
  <si>
    <t>RES Upstream HVAC Incentive Program</t>
  </si>
  <si>
    <t xml:space="preserve">Locational Energy Efficiency </t>
  </si>
  <si>
    <t xml:space="preserve">HOPPs - Building Retro-Commissioning </t>
  </si>
  <si>
    <t>3P</t>
  </si>
  <si>
    <t xml:space="preserve">HOPPs - Multi Family </t>
  </si>
  <si>
    <t>LInstP-CA Department of Corrections Partnership</t>
  </si>
  <si>
    <t>Govt Partnerships</t>
  </si>
  <si>
    <t>LInstP-California Community College Partnership</t>
  </si>
  <si>
    <t>LInstP-UC/CSU/IOU Partnership</t>
  </si>
  <si>
    <t>LInstP-State of California /IOU</t>
  </si>
  <si>
    <t>LInstP-University of San Diego Partnership</t>
  </si>
  <si>
    <t>LInstP-San Diego County Water Authority Partnership</t>
  </si>
  <si>
    <t>LGP- City of Chula Vista Partnership</t>
  </si>
  <si>
    <t>LGP- City of San Diego Partnership</t>
  </si>
  <si>
    <t>LGP- County of San Diego Partnership</t>
  </si>
  <si>
    <t>LGP- Port of San Diego Partnership</t>
  </si>
  <si>
    <t>LGP- SANDAG Partnership</t>
  </si>
  <si>
    <t>LGP- SEEC Partnership</t>
  </si>
  <si>
    <t>LGP- Emerging Cities Partnership</t>
  </si>
  <si>
    <t>Local-CALS - Middle Income Direct Install (MIDI)</t>
  </si>
  <si>
    <t>SW-CALS - Residential HVAC-QI/QM</t>
  </si>
  <si>
    <t>SW-COM-Calculated Incentives-RCx</t>
  </si>
  <si>
    <t>SW-COM-Deemed Incentives-HVAC Commercial</t>
  </si>
  <si>
    <t>SW-COM Direct Install</t>
  </si>
  <si>
    <t>SW-IND-Customer Services-Audits CIEEP</t>
  </si>
  <si>
    <t>SW-AG-Customer Services-Pump Test Services</t>
  </si>
  <si>
    <t>SW-WE&amp;T-Connections K-12</t>
  </si>
  <si>
    <t>3P-Res-Comprehensive Manufactured-Mobile Home</t>
  </si>
  <si>
    <t>3P-IDEEA</t>
  </si>
  <si>
    <t>SW-Ind-Customer Services-Pump Test Services</t>
  </si>
  <si>
    <t>SW-Com-Customer Services-Pump Test Services</t>
  </si>
  <si>
    <t>3P-Energy Advantage Program (EAP)</t>
  </si>
  <si>
    <t>PA Name: SDG&amp;E</t>
  </si>
  <si>
    <t>New Construction</t>
  </si>
  <si>
    <t>SW-IND-Strategic Energy Management</t>
  </si>
  <si>
    <t>SW-Lighting-Lighting Innovation-ETPC MD</t>
  </si>
  <si>
    <t>SW C&amp;S - Building Codes &amp; Compliance Advocacy ( NET SAVINGS )</t>
  </si>
  <si>
    <t>Codes and Standards</t>
  </si>
  <si>
    <t>Government Partnerships</t>
  </si>
  <si>
    <t>3P-Streamlined Ag Efficiency (SAE)</t>
  </si>
  <si>
    <t>3P-Mid-Market Dynamic Energy Efficiency Program (MMDEEP)</t>
  </si>
  <si>
    <t>Water Energy Nexus (WEN)</t>
  </si>
  <si>
    <t>SW-CALS-Plug Load and Appliances-BCE</t>
  </si>
  <si>
    <t>SW-CALS - CAHP/ESMH-E Star Manufactured Homes</t>
  </si>
  <si>
    <t xml:space="preserve">SW-CALS - Res HVAC Code Compliance Incentive </t>
  </si>
  <si>
    <t>ME&amp;O</t>
  </si>
  <si>
    <t>SW-CALS-Plug Load and Appliances-ARP</t>
  </si>
  <si>
    <t>SW-COM-Customer Services-Audits Healthcare Energy Efficiency (HEEP)</t>
  </si>
  <si>
    <t>SW-COM-Customer Services-Audits Lodging Energy Efficiency (LEEP)</t>
  </si>
  <si>
    <t>3P-Res Splash (Funded by IDEA)</t>
  </si>
  <si>
    <t>3P-Non-Res ZELDA PRGM (Funded by IDEA)</t>
  </si>
  <si>
    <t>3P-Sustainable Labs Program</t>
  </si>
  <si>
    <t>3P-Multifamily Heat Pump Optimizer</t>
  </si>
  <si>
    <t>Cross Cutting</t>
  </si>
  <si>
    <t>2015 Total Budget with Commitments &amp; Fundshifts correct all numbers</t>
  </si>
  <si>
    <t>HOPPs - Business Equipment Early Retirement</t>
  </si>
  <si>
    <t xml:space="preserve">   SW-Lighting-Lighting Market Transformation</t>
  </si>
  <si>
    <t>CRM/EECP</t>
  </si>
  <si>
    <t>HOPPs - Tiered Custom</t>
  </si>
  <si>
    <t>HOPPs - BES - To Code LED Fixtures</t>
  </si>
  <si>
    <t>Unallocated Authorized Funding (2016)</t>
  </si>
  <si>
    <t>Existing</t>
  </si>
  <si>
    <t>Residential Programs</t>
  </si>
  <si>
    <t>Revised</t>
  </si>
  <si>
    <t>Commercial Programs</t>
  </si>
  <si>
    <t>Calculated Incentives</t>
  </si>
  <si>
    <t>Agricultural Programs</t>
  </si>
  <si>
    <t>Deemed Incentives</t>
  </si>
  <si>
    <t>Industrial Programs</t>
  </si>
  <si>
    <t>Lighting Programs</t>
  </si>
  <si>
    <t>Nonresource</t>
  </si>
  <si>
    <t>ET Program</t>
  </si>
  <si>
    <t>WE&amp;T Programs</t>
  </si>
  <si>
    <t>DSM Integration Programs</t>
  </si>
  <si>
    <t>Residential 3P Programs</t>
  </si>
  <si>
    <t>Industrial 3P Programs</t>
  </si>
  <si>
    <t>Commercial 3P Programs</t>
  </si>
  <si>
    <t>Agricultural 3P Programs</t>
  </si>
  <si>
    <t xml:space="preserve"> Institutional </t>
  </si>
  <si>
    <t xml:space="preserve"> Colleges </t>
  </si>
  <si>
    <t xml:space="preserve"> Nonresidential </t>
  </si>
  <si>
    <t xml:space="preserve"> Cross-cutting </t>
  </si>
  <si>
    <t>n/a</t>
  </si>
  <si>
    <t>HOPPS Program</t>
  </si>
  <si>
    <t>WEN Program</t>
  </si>
  <si>
    <r>
      <t>2017 to date Program Funds - Utility</t>
    </r>
    <r>
      <rPr>
        <vertAlign val="superscript"/>
        <sz val="12"/>
        <rFont val="Palatino"/>
      </rPr>
      <t>2</t>
    </r>
  </si>
  <si>
    <r>
      <t>2017 to date EM&amp;V Funds</t>
    </r>
    <r>
      <rPr>
        <vertAlign val="superscript"/>
        <sz val="12"/>
        <rFont val="Palatino"/>
      </rPr>
      <t>2</t>
    </r>
  </si>
  <si>
    <r>
      <t>2013-2015 EM&amp;V Funds</t>
    </r>
    <r>
      <rPr>
        <vertAlign val="superscript"/>
        <sz val="12"/>
        <rFont val="Palatino"/>
      </rPr>
      <t>1</t>
    </r>
  </si>
  <si>
    <r>
      <t>2013-2015 Program Funds - Utility</t>
    </r>
    <r>
      <rPr>
        <vertAlign val="superscript"/>
        <sz val="12"/>
        <rFont val="Palatino"/>
      </rPr>
      <t>1</t>
    </r>
  </si>
  <si>
    <r>
      <t>2016 EM&amp;V Funds</t>
    </r>
    <r>
      <rPr>
        <vertAlign val="superscript"/>
        <sz val="12"/>
        <rFont val="Palatino"/>
      </rPr>
      <t>1</t>
    </r>
  </si>
  <si>
    <r>
      <t>2016 Program Funds - Utility</t>
    </r>
    <r>
      <rPr>
        <vertAlign val="superscript"/>
        <sz val="12"/>
        <rFont val="Palatino"/>
      </rPr>
      <t>1</t>
    </r>
  </si>
  <si>
    <t>System</t>
  </si>
  <si>
    <t>Core Commercial/Industrial</t>
  </si>
  <si>
    <t>Non-Core Commercial/Industrial</t>
  </si>
  <si>
    <t>Other Third Party Programs Subtotal</t>
  </si>
  <si>
    <t>2018 Electric 
Average Rate 
$/kwh</t>
  </si>
  <si>
    <t>2018 Energy Efficiency Portion of Electric Average Rate
$/kwh</t>
  </si>
  <si>
    <t>2019 Proposed Electric Average Rate Change 
$/kwh</t>
  </si>
  <si>
    <t>2019 Proposed Percentage Change In Electric Revenue and Rates</t>
  </si>
  <si>
    <t>2018 Energy Efficiency Portion of Gas Average Rate
$/therm</t>
  </si>
  <si>
    <t>2018 Gas 
Average Rate 
$/therm</t>
  </si>
  <si>
    <t>2019 Proposed Gas Average Rate Change 
$/therm</t>
  </si>
  <si>
    <t>2019 Proposed Percentage Change In Gas Revenue and Rates</t>
  </si>
  <si>
    <t>2017 Budget, Spent, Unspent and Carryover</t>
  </si>
  <si>
    <t>2017 Total Budget with Commitments &amp; Fundshifts</t>
  </si>
  <si>
    <t>2017 Total Budget Spent</t>
  </si>
  <si>
    <t>2017 Unspent/Uncommited Funds Returned to Ratepayers</t>
  </si>
  <si>
    <t>2017 Commitments  as of 12/31/17</t>
  </si>
  <si>
    <t>Pre-2018 Unspent/Uncommitted Funds Available for 2019 offset</t>
  </si>
  <si>
    <r>
      <t>2018 to date EM&amp;V Funds</t>
    </r>
    <r>
      <rPr>
        <vertAlign val="superscript"/>
        <sz val="12"/>
        <rFont val="Palatino"/>
      </rPr>
      <t>2</t>
    </r>
  </si>
  <si>
    <r>
      <t>2018 to date Program Funds - Utility</t>
    </r>
    <r>
      <rPr>
        <vertAlign val="superscript"/>
        <sz val="12"/>
        <rFont val="Palatino"/>
      </rPr>
      <t>2</t>
    </r>
  </si>
  <si>
    <t>2018 to date Program Funds - REN</t>
  </si>
  <si>
    <t>2018 to date Program Funds - CCA</t>
  </si>
  <si>
    <r>
      <t>Category (2013-18 Authorized</t>
    </r>
    <r>
      <rPr>
        <vertAlign val="superscript"/>
        <sz val="12"/>
        <rFont val="Palatino"/>
        <family val="1"/>
      </rPr>
      <t>1</t>
    </r>
    <r>
      <rPr>
        <sz val="12"/>
        <rFont val="Palatino"/>
        <family val="1"/>
      </rPr>
      <t xml:space="preserve"> and 2019 Request)</t>
    </r>
  </si>
  <si>
    <t>2018 Annualized Total</t>
  </si>
  <si>
    <t>2019 Annualized Total</t>
  </si>
  <si>
    <t xml:space="preserve">2018 Program Funds - Utility </t>
  </si>
  <si>
    <t>2018 Program Funds - REN</t>
  </si>
  <si>
    <t>2018 Program Funds - CCA</t>
  </si>
  <si>
    <t>2018 EM&amp;V</t>
  </si>
  <si>
    <t>1. 2018 EE Budgets as filed in November 2017 Advice Letter 3111-E-A/2607-G-A (2018 ABAL).</t>
  </si>
  <si>
    <t>Public Sector</t>
  </si>
  <si>
    <t>Multi Family Program</t>
  </si>
  <si>
    <t>Commercial Small Customer Services (&lt;20KW) Program</t>
  </si>
  <si>
    <t>Commercial Large Customer Services (&gt;20KW) Program</t>
  </si>
  <si>
    <t>Public</t>
  </si>
  <si>
    <t>New</t>
  </si>
  <si>
    <r>
      <t>ME&amp;O</t>
    </r>
    <r>
      <rPr>
        <vertAlign val="superscript"/>
        <sz val="10"/>
        <rFont val="Arial"/>
        <family val="2"/>
      </rPr>
      <t>2</t>
    </r>
  </si>
  <si>
    <r>
      <t>Financing Programs</t>
    </r>
    <r>
      <rPr>
        <b/>
        <vertAlign val="superscript"/>
        <sz val="10"/>
        <rFont val="Arial"/>
        <family val="2"/>
      </rPr>
      <t>3</t>
    </r>
    <r>
      <rPr>
        <b/>
        <sz val="10"/>
        <rFont val="Arial"/>
        <family val="2"/>
      </rPr>
      <t xml:space="preserve"> Total</t>
    </r>
  </si>
  <si>
    <t>WE&amp;T</t>
  </si>
  <si>
    <t>2020 Proposed Gas Average Rate Change 
$/therm</t>
  </si>
  <si>
    <t>2020 Proposed Percentage Change In Gas Revenue and Rates</t>
  </si>
  <si>
    <t>2019 Energy Efficiency Portion of Electric Average Rate
$/kwh</t>
  </si>
  <si>
    <t>2019 Energy Efficiency Portion of Gas Average Rate
$/therm</t>
  </si>
  <si>
    <t>2020 *</t>
  </si>
  <si>
    <t>* = Based on 6-1-2019 current effective rates</t>
  </si>
  <si>
    <t>2019 Electric 
Average Rate 
$/kwh *</t>
  </si>
  <si>
    <t>2020 Proposed Electric Average Rate Change 
$/kwh *</t>
  </si>
  <si>
    <t>2020 Proposed Percentage Change In Electric Revenue and Rates *</t>
  </si>
  <si>
    <t>Budget Year:  2020</t>
  </si>
  <si>
    <t>2020 EE Portfolio Budget</t>
  </si>
  <si>
    <t>Unspent/Uncommitted Program Carryover Funds from 2013-2018</t>
  </si>
  <si>
    <t>Total Funding Request for 2020 EE Portfolio</t>
  </si>
  <si>
    <t>2020 Authorized (Before Carryover)</t>
  </si>
  <si>
    <t>2020 Budget</t>
  </si>
  <si>
    <t>2020 Authorized Funding in Rates (including  carryover )</t>
  </si>
  <si>
    <t>2020 Revenue Requirement</t>
  </si>
  <si>
    <t>2013-2018</t>
  </si>
  <si>
    <t>Total Pre-2020</t>
  </si>
  <si>
    <t>Budget Year: 2020</t>
  </si>
  <si>
    <t>PENDING- ME&amp;o AND FP FOR 2020  PROPOSED BUDGET</t>
  </si>
  <si>
    <t>BREAK LINKS- DELETE COLUMNS COLOR GRAY AND ROWS COLOR ORANGE USED FOR CHECKS AND CLEAR COLORS THAT ARE NOT APPLICABLE</t>
  </si>
  <si>
    <t>2018 Budget, Spent, Unspent and Carryover</t>
  </si>
  <si>
    <t>2019 Budget, Fundshifts and Spending to Date</t>
  </si>
  <si>
    <t>2020 Proposed Budget</t>
  </si>
  <si>
    <t>2018 Authorized Budget</t>
  </si>
  <si>
    <t>2018 Total Budget with Commitments &amp; Fundshifts</t>
  </si>
  <si>
    <t>2018 Total Budget Spent</t>
  </si>
  <si>
    <t>2018 Unspent/Uncommited Funds Returned to Ratepayers</t>
  </si>
  <si>
    <t>2018 Commitments  as of 12/31/18</t>
  </si>
  <si>
    <t>Pre-2019 Unspent/Uncommitted Funds Available for 2020 offset</t>
  </si>
  <si>
    <r>
      <t>2019 Authorized Budget</t>
    </r>
    <r>
      <rPr>
        <b/>
        <vertAlign val="superscript"/>
        <sz val="10"/>
        <rFont val="Arial"/>
        <family val="2"/>
      </rPr>
      <t>1</t>
    </r>
  </si>
  <si>
    <t>2019 Fundshifts</t>
  </si>
  <si>
    <t xml:space="preserve">2019 Total Budget 
</t>
  </si>
  <si>
    <t>2019 Budget Spent as of 07/31/2019</t>
  </si>
  <si>
    <t>2020 Budget Offset from Pre-2019 Carryover (Col J + Col P)</t>
  </si>
  <si>
    <t xml:space="preserve">2020 Funds Requested </t>
  </si>
  <si>
    <t>New Business Sector</t>
  </si>
  <si>
    <t>Old gray category</t>
  </si>
  <si>
    <t>OLD Business Sector</t>
  </si>
  <si>
    <t>Resource or Non-resource
PENDING</t>
  </si>
  <si>
    <t>SW Codes &amp; Standards Advocacy ( NET SAVINGS )</t>
  </si>
  <si>
    <t>Facility Assessment Services</t>
  </si>
  <si>
    <t>SW New Construction Non Residential</t>
  </si>
  <si>
    <t>SW Upstream HVAC Commercial Program (Utility)</t>
  </si>
  <si>
    <t>Emerging Technologies</t>
  </si>
  <si>
    <t>SW Emerging Technologies - Electric</t>
  </si>
  <si>
    <t>SW Emerging Technologies - Gas</t>
  </si>
  <si>
    <t>Finance</t>
  </si>
  <si>
    <t>Other</t>
  </si>
  <si>
    <t>SW State of CA Partnership (Utility)</t>
  </si>
  <si>
    <t>IDSM Residential Local Marketing Education and Outreach Program (EE) (Utility)</t>
  </si>
  <si>
    <t>SW New Construction Residential</t>
  </si>
  <si>
    <t>SW Lighting Program (Utility)</t>
  </si>
  <si>
    <t>Workforce Education and Training</t>
  </si>
  <si>
    <t>SW K-12 Connections (Utility)</t>
  </si>
  <si>
    <t>SW WE&amp;T Career &amp; Workforce Readiness (CWR) (Utility)</t>
  </si>
  <si>
    <t>-</t>
  </si>
  <si>
    <t>Evaluation Measurement and Verification</t>
  </si>
  <si>
    <t>Table 5 - Total 20202 Requested and 2013-2019 Authorized Budgets ($000).</t>
  </si>
  <si>
    <t xml:space="preserve">2019 Program Funds - Utility </t>
  </si>
  <si>
    <t>2019 Program Funds - REN</t>
  </si>
  <si>
    <t>2019 Program Funds - CCA</t>
  </si>
  <si>
    <t>2019 EM&amp;V</t>
  </si>
  <si>
    <t xml:space="preserve">2020 Program Funds - Utility </t>
  </si>
  <si>
    <t>2020 Program Funds - REN</t>
  </si>
  <si>
    <t>2020 Program Funds - CCA</t>
  </si>
  <si>
    <t>2020 EM&amp;V</t>
  </si>
  <si>
    <t>2020 Annualized Total</t>
  </si>
  <si>
    <t>2013-2020 Total Portfolio Request</t>
  </si>
  <si>
    <t>Table 6 -  Committed Energy Efficiency Program Funding - Funds Not Yet Spent as of 7/31/2019</t>
  </si>
  <si>
    <r>
      <t>2019 to date EM&amp;V Funds</t>
    </r>
    <r>
      <rPr>
        <vertAlign val="superscript"/>
        <sz val="12"/>
        <rFont val="Palatino"/>
      </rPr>
      <t>2</t>
    </r>
  </si>
  <si>
    <r>
      <t>2019 to date Program Funds - Utility</t>
    </r>
    <r>
      <rPr>
        <vertAlign val="superscript"/>
        <sz val="12"/>
        <rFont val="Palatino"/>
      </rPr>
      <t>2</t>
    </r>
  </si>
  <si>
    <t>2019 to date Program Funds - REN</t>
  </si>
  <si>
    <t>2019 to date Program Funds - CCA</t>
  </si>
  <si>
    <t>Table 7 - 2019 Authorized and Spent/Unspent Detail</t>
  </si>
  <si>
    <t>2019 Annualized Authorized Program Budget</t>
  </si>
  <si>
    <r>
      <t>2019 Actual Spent</t>
    </r>
    <r>
      <rPr>
        <vertAlign val="superscript"/>
        <sz val="12"/>
        <rFont val="Palatino"/>
      </rPr>
      <t>1</t>
    </r>
  </si>
  <si>
    <t>2019 Unspent</t>
  </si>
  <si>
    <r>
      <t>2019 Committed funds</t>
    </r>
    <r>
      <rPr>
        <vertAlign val="superscript"/>
        <sz val="12"/>
        <rFont val="Palatino"/>
      </rPr>
      <t>2</t>
    </r>
  </si>
  <si>
    <r>
      <t>2019 Unspent/uncommitted - estimated available for 2020</t>
    </r>
    <r>
      <rPr>
        <vertAlign val="superscript"/>
        <sz val="12"/>
        <rFont val="Palatino"/>
      </rPr>
      <t>3</t>
    </r>
  </si>
  <si>
    <r>
      <rPr>
        <vertAlign val="superscript"/>
        <sz val="10"/>
        <rFont val="Palatino"/>
      </rPr>
      <t>1.</t>
    </r>
    <r>
      <rPr>
        <sz val="10"/>
        <rFont val="Palatino"/>
        <family val="1"/>
      </rPr>
      <t xml:space="preserve"> Actual spent means funds expensed, including accruals and payments made on previous year commitments as of July 31, 2019.</t>
    </r>
  </si>
  <si>
    <r>
      <rPr>
        <vertAlign val="superscript"/>
        <sz val="10"/>
        <rFont val="Palatino"/>
      </rPr>
      <t>2.</t>
    </r>
    <r>
      <rPr>
        <sz val="10"/>
        <rFont val="Palatino"/>
        <family val="1"/>
      </rPr>
      <t xml:space="preserve"> 2019 Commitments funds as of July 2019.</t>
    </r>
  </si>
  <si>
    <r>
      <rPr>
        <vertAlign val="superscript"/>
        <sz val="10"/>
        <rFont val="Palatino"/>
      </rPr>
      <t>3.</t>
    </r>
    <r>
      <rPr>
        <sz val="10"/>
        <rFont val="Palatino"/>
        <family val="1"/>
      </rPr>
      <t xml:space="preserve"> Funds to be amortized in 2020 rates.</t>
    </r>
  </si>
  <si>
    <t>Codes &amp; Standards</t>
  </si>
  <si>
    <t>Commerical</t>
  </si>
  <si>
    <t>Financing</t>
  </si>
  <si>
    <t>Emerging Technology</t>
  </si>
  <si>
    <t xml:space="preserve">Public </t>
  </si>
  <si>
    <t>Closed Programs</t>
  </si>
  <si>
    <t>SW 3P</t>
  </si>
  <si>
    <t>Core-Local</t>
  </si>
  <si>
    <t>Core-3P</t>
  </si>
  <si>
    <t>Core - Local</t>
  </si>
  <si>
    <t>SE 3P</t>
  </si>
  <si>
    <t>4 SDG&amp;E reorganized its programs to match the new Business Plan Sectors.</t>
  </si>
  <si>
    <t>SUPPLEMENTAL 2020 EE BUDGET INFORMATION</t>
  </si>
  <si>
    <t>PORTFOLIO SUMMARY</t>
  </si>
  <si>
    <t>2018 EE Portfolio Expenditures ($Million)</t>
  </si>
  <si>
    <t>2020 EE Portfolio Budget ($Million)</t>
  </si>
  <si>
    <t>2018 EE Portfolio Savings</t>
  </si>
  <si>
    <t>2020 EE Portfolio Forecasted Savings</t>
  </si>
  <si>
    <t>Sector</t>
  </si>
  <si>
    <t>Labor</t>
  </si>
  <si>
    <t>Non-Labor (excl. Incentives)</t>
  </si>
  <si>
    <t>Incentives</t>
  </si>
  <si>
    <t>KWH</t>
  </si>
  <si>
    <t>KW</t>
  </si>
  <si>
    <t>MTHERMS</t>
  </si>
  <si>
    <t>Public (GP)</t>
  </si>
  <si>
    <t>Cross Cutting*</t>
  </si>
  <si>
    <t>Total Sector Budget</t>
  </si>
  <si>
    <t>EM&amp;V-PA</t>
  </si>
  <si>
    <t>EM&amp;V-ED</t>
  </si>
  <si>
    <t>OBF - Loan Pool**</t>
  </si>
  <si>
    <t>* Cross Cutting Sector includes Codes &amp; Standards, Emerging Technologies, Workforce Education &amp; Training, OBF admin and 365 IDEA for 2018 only.</t>
  </si>
  <si>
    <t>** For SDG&amp;E and SCG the loan pool is not part of the authorized EE portoflio budget and is collected and tracked trhough a separate balancing account.</t>
  </si>
  <si>
    <t>SAN DIEGO GAS &amp; ELECTRIC COMPANY</t>
  </si>
  <si>
    <t>FUNCTION DEFINITIONS</t>
  </si>
  <si>
    <t>Aggregated Category</t>
  </si>
  <si>
    <t>Definition</t>
  </si>
  <si>
    <t>Functional Category</t>
  </si>
  <si>
    <t>Detailed Definition</t>
  </si>
  <si>
    <t>Policy, Strategy, and Regulatory Reporting Compliance</t>
  </si>
  <si>
    <r>
      <t>Includes</t>
    </r>
    <r>
      <rPr>
        <b/>
        <sz val="11"/>
        <color rgb="FF000000"/>
        <rFont val="Calibri"/>
        <family val="2"/>
      </rPr>
      <t xml:space="preserve"> p</t>
    </r>
    <r>
      <rPr>
        <sz val="11"/>
        <color rgb="FF000000"/>
        <rFont val="Calibri"/>
        <family val="2"/>
      </rPr>
      <t>olicy, strategy, compliance, audits and regulatory support</t>
    </r>
  </si>
  <si>
    <t>Planning &amp; Compliance</t>
  </si>
  <si>
    <t>DSM Goal Planning; lead legislative review/positioning; policy support on reg proceedings; portfolio optimization; end use-market strategy; DSM lead for PRP, DRP, ES; locational targeting; audit support; SOX certifications; developing control plans; developing action plans; continuous monitoring; inspections; program/product QA/QC; decision compliance oversight/tracking; data requests; policies &amp; procedures</t>
  </si>
  <si>
    <t>Company Regulatory Support</t>
  </si>
  <si>
    <t>Case management for EE proceedings</t>
  </si>
  <si>
    <t>Program management</t>
  </si>
  <si>
    <t>Includes labor, contracts, admin costs for program design, program implementation, product and channel management for all sectors</t>
  </si>
  <si>
    <t>Program Management &amp; Delivery</t>
  </si>
  <si>
    <t>Market Segment &amp; Locational Resource programs; Business Core &amp; Finance Programs; Large Power DR Programs; Non-Res HVAC &amp; Technical Services; Program Integration &amp; Optimization; Residential EE &amp; DR  Programs (incl. Res HVAC QI); IQP &amp; Economic Assistance Programs; Mass Market DR Programs; Education &amp; Information Products &amp; Services; Energy Leader Partnerships; Institutional &amp; Federal Partnerships; REN Coordination; Strategic Plan Support; Energy/Water Program Mgt; Service Level Agreement Tracking</t>
  </si>
  <si>
    <t>Product Management</t>
  </si>
  <si>
    <t>Manage end-to-end new products and services (P&amp;S) intake, evaluation, and launch process; develop and facilitate  P&amp;S governance teams, coordination of all sub-process owners, stakeholders, and technical resources required to evaluate and launch new products; evaluate and launch new services and OOR opportunities; develop external partnerships &amp; strategic alliances; work with various companies and associations to help advance standards, products, and tech.; work with external experts to help reduce SCE costs to deliver new prog. and products; develop and launch new customer technologies, products, services for residential and business customers; conduct customer pilots of new technologies and programs; lead customer field demonstrations of new technologies and products; align new P&amp;S to savings programs/incentives; develop new programs/incentives in support of savings goals</t>
  </si>
  <si>
    <t>Channel Management</t>
  </si>
  <si>
    <t>Contract Management</t>
  </si>
  <si>
    <t>Budget forecasting, spend tracking, invoice processing, and contract management with vendors and suppliers; Regulatory support for ME&amp;O activities</t>
  </si>
  <si>
    <t>Engineering Services</t>
  </si>
  <si>
    <t>Includes engineering, project management, and contracts associated with workpaper development and pre/post sales project technical reviews and design assistance</t>
  </si>
  <si>
    <t>Custom project support</t>
  </si>
  <si>
    <t>Management of Emerging Products projects; Customized reviews; LCR/RFO support; Ex-ante review management; Technical policy support; Technical assessments; Workpapers; Tool development; End use subject matter expertise</t>
  </si>
  <si>
    <t>Deemed workpapers</t>
  </si>
  <si>
    <t>Project management</t>
  </si>
  <si>
    <t>Customer Application/Rebate and Incentive Processing</t>
  </si>
  <si>
    <t>Costs associated with application management and rebate and incentive processing (deemed and custom)</t>
  </si>
  <si>
    <t>Rebate &amp; Application Processing</t>
  </si>
  <si>
    <t>Inspections</t>
  </si>
  <si>
    <t>Costs associated with project inspections</t>
  </si>
  <si>
    <t>Portfolio Analytics</t>
  </si>
  <si>
    <t>Includes  analytics support, including internal performance reporting and external reporting</t>
  </si>
  <si>
    <t>Data analytics</t>
  </si>
  <si>
    <t>Data development for programs, products and services; Standard and ad hoc data extracts for internal and external clients ; Database management; CPUC, CAISO reporting; Data reconciliation; E3 support ; Compliance filing support; Funding Oversight; ESPI support; Program Results Data &amp; Performance</t>
  </si>
  <si>
    <t>EM&amp;V expenditures</t>
  </si>
  <si>
    <t>EM&amp;V Studies</t>
  </si>
  <si>
    <t>Program and product review; manage evaluation studies</t>
  </si>
  <si>
    <t>EM&amp;V Forecasting</t>
  </si>
  <si>
    <t>EE lead for LTPP and IEPR; market potential study; integration w/ procurement planning; CPUC Demand Analysis Working Group</t>
  </si>
  <si>
    <t>Costs associated with utility EE marketing; no statewide; focus on outsourced portion</t>
  </si>
  <si>
    <t>Marketing</t>
  </si>
  <si>
    <t>Customer Programs, Products, and Services Marketing; Digital Product Development; Digital Content &amp; Optimization</t>
  </si>
  <si>
    <t>Customer insights</t>
  </si>
  <si>
    <t>Voice of the Customer; Customer satisfaction study measurement and  analysis (JD Power, SDS); Customer testing/research</t>
  </si>
  <si>
    <t>Account Management / Sales</t>
  </si>
  <si>
    <t>Costs associated with account rep energy efficiency sales functions</t>
  </si>
  <si>
    <t>Account Management</t>
  </si>
  <si>
    <t>IT</t>
  </si>
  <si>
    <t>IT project specific costs and regular O&amp;M</t>
  </si>
  <si>
    <t>IT - project specific</t>
  </si>
  <si>
    <t>Projects and minor enhancements.  Includes project management/business integration ("PMO/BID").  Excluded: maintenance (which SCE defines as when something goes down, normal batch processing, verifying interfaces, etc.).</t>
  </si>
  <si>
    <t>IT - regular O&amp;M</t>
  </si>
  <si>
    <t>Call Center</t>
  </si>
  <si>
    <t>Costs associated with call center staff fielding EE program questions</t>
  </si>
  <si>
    <t>Costs of rebate and incentive payments to customers</t>
  </si>
  <si>
    <t>PORTFOLIO STAFFING</t>
  </si>
  <si>
    <t>Functional Group</t>
  </si>
  <si>
    <t>Program Management</t>
  </si>
  <si>
    <t>Customer Application/Rebate/Incentive Processing</t>
  </si>
  <si>
    <t>Customer Project Inspections</t>
  </si>
  <si>
    <t>ME&amp;O (Local)</t>
  </si>
  <si>
    <t>RESIDENTIAL BUDGET DETAIL</t>
  </si>
  <si>
    <t>Cost Element</t>
  </si>
  <si>
    <t>Labor(1)</t>
  </si>
  <si>
    <t>Engineering services</t>
  </si>
  <si>
    <t>Labor Total</t>
  </si>
  <si>
    <t>Non-Labor</t>
  </si>
  <si>
    <t>Third-Party Implementer (as defined per D.16-08-019, OP 10)</t>
  </si>
  <si>
    <t>Local/Government Partnerships Contracts (3)</t>
  </si>
  <si>
    <t>Other Contracts</t>
  </si>
  <si>
    <t xml:space="preserve">    Program Implementation</t>
  </si>
  <si>
    <t xml:space="preserve">    Policy, Strategy, and Regulatory Reporting Compliance</t>
  </si>
  <si>
    <t xml:space="preserve">    Program Management</t>
  </si>
  <si>
    <t xml:space="preserve">    Engineering services</t>
  </si>
  <si>
    <t xml:space="preserve">    Customer Application/Rebate/Incentive Processing</t>
  </si>
  <si>
    <t xml:space="preserve">    Customer Project Inspections</t>
  </si>
  <si>
    <t xml:space="preserve">    Portfolio Analytics</t>
  </si>
  <si>
    <t xml:space="preserve">    ME&amp;O (Local)</t>
  </si>
  <si>
    <t xml:space="preserve">    Account Management / Sales</t>
  </si>
  <si>
    <t xml:space="preserve">    Call Center</t>
  </si>
  <si>
    <t>Facilities</t>
  </si>
  <si>
    <t>Incentives--(PA-implmeneted and Other Contracts Program Implementation) Programs</t>
  </si>
  <si>
    <t>Incentives--Third Party Program  (as defined per D.16-08-019, OP 10)</t>
  </si>
  <si>
    <t>Non-Labor Total</t>
  </si>
  <si>
    <t>Residential Total</t>
  </si>
  <si>
    <t>Other (collected through GRC) (2)</t>
  </si>
  <si>
    <t>Labor Overheads</t>
  </si>
  <si>
    <t>Notes:</t>
  </si>
  <si>
    <t>(1) Labor costs are already loaded with (state loaders covered by EE)</t>
  </si>
  <si>
    <t>(3) LGP contracts that directly support the sector is included/not included in this item</t>
  </si>
  <si>
    <t>COMMERCIAL BUDGET DETAIL</t>
  </si>
  <si>
    <t>Third-Party Implementers Contracts (as defined per D.16-08-019, OP 10)</t>
  </si>
  <si>
    <t>INDUSTRIAL BUDGET DETAIL</t>
  </si>
  <si>
    <t xml:space="preserve">Industrial </t>
  </si>
  <si>
    <t>Third-Party Implementers Contracts  (as defined per D.16-08-019, OP 10)</t>
  </si>
  <si>
    <t>Industrial  Total</t>
  </si>
  <si>
    <t>AGRICULTURAL BUDGET DETAIL</t>
  </si>
  <si>
    <t>Agricultural Total</t>
  </si>
  <si>
    <t>PUBLIC SECTOR BUDGET DETAIL</t>
  </si>
  <si>
    <t>Public Sector Total</t>
  </si>
  <si>
    <t>CROSS -CUTTING BUDGET DETAIL</t>
  </si>
  <si>
    <t>(Col D)*(IOU 'Electric Proportional Share' from INPUT TABLE) +
[(1-Col D)*(IOU 'Gas Proportional Share' from INPUT TABLE)]</t>
  </si>
  <si>
    <t>Col E * [Col A * (Col C months remain/12)]</t>
  </si>
  <si>
    <t>Col F * [Col A * (Col C months remain/12)]</t>
  </si>
  <si>
    <t>Col G * [Col A * (Col C months remain/12)]</t>
  </si>
  <si>
    <t>Col H * [Col A * (Col C months remain/12)]</t>
  </si>
  <si>
    <t>Col E * [Col B * (Col C months remain/12)]</t>
  </si>
  <si>
    <t>Col F * [Col B * (Col C months remain/12)]</t>
  </si>
  <si>
    <t>Col G * [Col B * (Col C months remain/12)]</t>
  </si>
  <si>
    <t>Col H * [Col B * (Col C months remain/12)]</t>
  </si>
  <si>
    <t>Col A</t>
  </si>
  <si>
    <t>Col B</t>
  </si>
  <si>
    <t>Col C</t>
  </si>
  <si>
    <t>Col D</t>
  </si>
  <si>
    <t>Col E</t>
  </si>
  <si>
    <t>Col F</t>
  </si>
  <si>
    <t>Col G</t>
  </si>
  <si>
    <t>Col H</t>
  </si>
  <si>
    <t>Col B * Col E</t>
  </si>
  <si>
    <t>Col B * Col F</t>
  </si>
  <si>
    <t>Col B * Col G</t>
  </si>
  <si>
    <t>Col B * Col H</t>
  </si>
  <si>
    <t xml:space="preserve">Statewide Program* </t>
  </si>
  <si>
    <t>Lead IOU</t>
  </si>
  <si>
    <r>
      <t xml:space="preserve">2020 Program Budget
</t>
    </r>
    <r>
      <rPr>
        <b/>
        <sz val="10"/>
        <rFont val="Calibri"/>
        <family val="2"/>
        <scheme val="minor"/>
      </rPr>
      <t>(Total for all contributing IOUs)**</t>
    </r>
  </si>
  <si>
    <r>
      <t xml:space="preserve">2021 Program Budget
</t>
    </r>
    <r>
      <rPr>
        <b/>
        <sz val="10"/>
        <rFont val="Calibri"/>
        <family val="2"/>
        <scheme val="minor"/>
      </rPr>
      <t>(Total for all contributing IOUs)**</t>
    </r>
  </si>
  <si>
    <r>
      <t xml:space="preserve">Expected or Actual Launch Date
</t>
    </r>
    <r>
      <rPr>
        <b/>
        <sz val="10"/>
        <rFont val="Calibri"/>
        <family val="2"/>
        <scheme val="minor"/>
      </rPr>
      <t>(MM/YYYY)***</t>
    </r>
  </si>
  <si>
    <t>Percent Electric</t>
  </si>
  <si>
    <r>
      <t xml:space="preserve">Combined (Electric &amp; Gas) Proportional Contribution per Load-Share
</t>
    </r>
    <r>
      <rPr>
        <sz val="11"/>
        <rFont val="Calibri"/>
        <family val="2"/>
        <scheme val="minor"/>
      </rPr>
      <t>(Target share. Actual funding may be within +/-20%)</t>
    </r>
  </si>
  <si>
    <t>2020 Progam Budget by IOU**</t>
  </si>
  <si>
    <t>2021 Progam Budget by IOU**</t>
  </si>
  <si>
    <t>Annual Budget After Launch</t>
  </si>
  <si>
    <t>PG&amp;E</t>
  </si>
  <si>
    <t>SDG&amp;E</t>
  </si>
  <si>
    <t>SCE</t>
  </si>
  <si>
    <t>SCG</t>
  </si>
  <si>
    <t xml:space="preserve">Workforce education, and training:  Career and workforce readiness </t>
  </si>
  <si>
    <t>Res New Construction</t>
  </si>
  <si>
    <t>NonRes New Construction</t>
  </si>
  <si>
    <t>Codes and Standards Advocacy</t>
  </si>
  <si>
    <t>Institutional Partnerships, DGS &amp; Dept of Corrections</t>
  </si>
  <si>
    <t>WE&amp;T K-12 Connections</t>
  </si>
  <si>
    <t>Water/wastewater pumping</t>
  </si>
  <si>
    <t>Lighting (Upstream)</t>
  </si>
  <si>
    <t>ETP, electric</t>
  </si>
  <si>
    <t>Institutional Partnerships, UC/CSU/CCC</t>
  </si>
  <si>
    <t>ETP, gas</t>
  </si>
  <si>
    <t>Food Service POS</t>
  </si>
  <si>
    <t>Midstream Comm Water Heating</t>
  </si>
  <si>
    <t>Res HVAC QI/QM</t>
  </si>
  <si>
    <t>Plug Load and Appliance</t>
  </si>
  <si>
    <t>Upstream HVAC (Comm + Res)</t>
  </si>
  <si>
    <t xml:space="preserve">*Modify rows as needed to reflect consolidation or division of a program category per solicitation approach or contracts. Ultimately there should be one line per executed 3P contract. </t>
  </si>
  <si>
    <t>**The budget is proportional to the anticipated launch date of the program.</t>
  </si>
  <si>
    <t>***Launch date assumes that the signed contracts filed via AL are approved by ED in 90-days, where applicable.</t>
  </si>
  <si>
    <t>BP Decision (D.18-05-041): OP 23. The 25 percent requirement for statewide funding articulated in D.16-08-019 shall be calculated as a proportion of the utility program administrator’s total portfolio budget, including evaluation, measurement, and verification funding, but excluding funding allocated to other program administrators for other (non-statewide) programs. The percentage requirement for statewide program funding for the Southern California Gas Company shall be reduced to 15 percent, but remain 25 percent for the other utility program administrators consistent with D.16-08-019.</t>
  </si>
  <si>
    <t>INPUT TABLE: DO NOT MODIFY</t>
  </si>
  <si>
    <t>IOU</t>
  </si>
  <si>
    <t>Percent PPP Electric</t>
  </si>
  <si>
    <t>Percent PPP Gas</t>
  </si>
  <si>
    <t>Electric Proportional Share</t>
  </si>
  <si>
    <t>Gas Proportional Share</t>
  </si>
  <si>
    <t>SoCalGas</t>
  </si>
  <si>
    <t>Spreadsheet Index</t>
  </si>
  <si>
    <t>Baseline</t>
  </si>
  <si>
    <t>Actual</t>
  </si>
  <si>
    <t>Short Term Target</t>
  </si>
  <si>
    <t>Mid Term Target (2021-2023)
Cumulative</t>
  </si>
  <si>
    <t>Long Term Target (2024-2025)
Cumulative</t>
  </si>
  <si>
    <t>PA</t>
  </si>
  <si>
    <t>AttA Page</t>
  </si>
  <si>
    <t>AttA Order</t>
  </si>
  <si>
    <t>Method Code</t>
  </si>
  <si>
    <t>Units of Measurement</t>
  </si>
  <si>
    <t>Metric Type</t>
  </si>
  <si>
    <t>Metric/ Indicator</t>
  </si>
  <si>
    <t>Business Plan Att A Description</t>
  </si>
  <si>
    <t>Metric</t>
  </si>
  <si>
    <t>Year</t>
  </si>
  <si>
    <t>Numerator</t>
  </si>
  <si>
    <t>Denominator</t>
  </si>
  <si>
    <t>Methodology</t>
  </si>
  <si>
    <t>Key Definitions</t>
  </si>
  <si>
    <t>Proxy Explanation</t>
  </si>
  <si>
    <t>FLAG</t>
  </si>
  <si>
    <t>SDGE</t>
  </si>
  <si>
    <t>A03</t>
  </si>
  <si>
    <t>PL1</t>
  </si>
  <si>
    <t>G</t>
  </si>
  <si>
    <t>MT CO2eq</t>
  </si>
  <si>
    <t>GHG</t>
  </si>
  <si>
    <t>RSF2-G - Greenhouse gasses (MT CO2eq) Net kWh savings, reported on an annual basis</t>
  </si>
  <si>
    <t>CO2-equivalent of net annual kWh savings</t>
  </si>
  <si>
    <t xml:space="preserve">Portfolio Level (PL)– All Sectors </t>
  </si>
  <si>
    <t>N/A</t>
  </si>
  <si>
    <t>Per CEDARS</t>
  </si>
  <si>
    <t>None</t>
  </si>
  <si>
    <t>A02</t>
  </si>
  <si>
    <t>S1</t>
  </si>
  <si>
    <t>First year annual kW gross</t>
  </si>
  <si>
    <t>S1: Energy Savings</t>
  </si>
  <si>
    <t>PL1-S1- First year annual and lifecycle ex‐ante (pre‐evaluation) gas, electric, and demand savings (gross and net)</t>
  </si>
  <si>
    <t>First year annual kW net</t>
  </si>
  <si>
    <t>First year annual kWh gross</t>
  </si>
  <si>
    <t>First year annual kWh net</t>
  </si>
  <si>
    <t>First year annual Therm gross</t>
  </si>
  <si>
    <t>First year annual Therm net</t>
  </si>
  <si>
    <t>Lifecycle ex-ante kW gross</t>
  </si>
  <si>
    <t>Lifecycle ex-ante kW net</t>
  </si>
  <si>
    <t>Lifecycle ex-ante kWh gross</t>
  </si>
  <si>
    <t>Lifecycle ex-ante kWh net</t>
  </si>
  <si>
    <t>Lifecycle ex-ante Therm gross</t>
  </si>
  <si>
    <t>Lifecycle ex-ante Therm net</t>
  </si>
  <si>
    <t>PL2</t>
  </si>
  <si>
    <t>S3</t>
  </si>
  <si>
    <t>S3: DAC Savings</t>
  </si>
  <si>
    <t>PL2-S3- First year annual and lifecycle ex‐ante (pre‐evaluation) gas, electric, and demand savings (gross and net) in disadvantaged communities</t>
  </si>
  <si>
    <t>First year annual kW gross in Disadvantaged Communities</t>
  </si>
  <si>
    <t>First year annual kW net in Disadvantaged Communities</t>
  </si>
  <si>
    <t>First year annual kWh gross in Disadvantaged Communities</t>
  </si>
  <si>
    <t>First year annual kWh net in Disadvantaged Communities</t>
  </si>
  <si>
    <t>First year annual Therm gross in Disadvantaged Communities</t>
  </si>
  <si>
    <t>D.18-05-041: DAC = Bill accounts in census tracts corresponding to census tracts in the top quartile of CalEnviroScreen 3.0 scores.</t>
  </si>
  <si>
    <t>First year annual Therm net in Disadvantaged Communities</t>
  </si>
  <si>
    <t>Lifecycle ex-ante kW gross in Disadvantaged Communities</t>
  </si>
  <si>
    <t>Lifecycle ex-ante kW net in Disadvantaged Communities</t>
  </si>
  <si>
    <t>Lifecycle ex-ante kWh gross in Disadvantaged Communities</t>
  </si>
  <si>
    <t>Lifecycle ex-ante kWh net in Disadvantaged Communities</t>
  </si>
  <si>
    <t>Lifecycle ex-ante Therm gross in Disadvantaged Communities</t>
  </si>
  <si>
    <t>Lifecycle ex-ante Therm net in Disadvantaged Communities</t>
  </si>
  <si>
    <t>PL3</t>
  </si>
  <si>
    <t xml:space="preserve">S4 </t>
  </si>
  <si>
    <t>S4: Hard to reach markets</t>
  </si>
  <si>
    <t>PL3-S4 - First year annual and lifecycle ex‐ante (pre‐evaluation) gas, electric, and demand savings (gross and net) in hard‐to‐reach markets</t>
  </si>
  <si>
    <t>First year annual kW gross in Hard-to-Reach Markets</t>
  </si>
  <si>
    <t>First year annual kW net in Hard-to-Reach Markets</t>
  </si>
  <si>
    <t>First year annual kWh gross in Hard-to-Reach Markets</t>
  </si>
  <si>
    <t>D p. 43 - Resolution G-3497, modified to "include disadvantaged communities (as designated by CalEPA) in the geographic criteria for hard to reach customers."  with modification. Geographically, SoCalGas' hard-to-reach areas are disadvantaged communities other than the Greater Los Angeles Area (Los Angeles, Orange, San Bernardino, Riverside, and Ventura counties)</t>
  </si>
  <si>
    <t>PL4</t>
  </si>
  <si>
    <t>LC</t>
  </si>
  <si>
    <t>PAC Levelized Cost ($/kW)</t>
  </si>
  <si>
    <t>Cost per unit saved</t>
  </si>
  <si>
    <t>PL4-LC - Levelized cost of energy efficiency per kWh, therm and kW (use both TRC and PAC)</t>
  </si>
  <si>
    <t>PAC Levelized Cost ($/kWh)</t>
  </si>
  <si>
    <t>PAC Levelized Cost ($/therm)</t>
  </si>
  <si>
    <t>TRC Levelized Cost ($/kW)</t>
  </si>
  <si>
    <t>TRC Levelized Cost ($/kWh)</t>
  </si>
  <si>
    <t>TRC Levelized Cost ($/therm)</t>
  </si>
  <si>
    <t>RSF1</t>
  </si>
  <si>
    <t>RSF1-S1-First year annual and lifecycle ex‐ante (pre‐evaluation) gas, electric, and demand savings (gross and net) for Single Family Customers</t>
  </si>
  <si>
    <t>Residential (RSF)</t>
  </si>
  <si>
    <t>RSF2</t>
  </si>
  <si>
    <t>RSF2-GGreenhouse gasses (MT CO2eq) Net kWh savings, reported on an annual basis</t>
  </si>
  <si>
    <t>Definition: Single family are defined as bill account on GR rates, with dwelling code of single family home or single family dwelling.</t>
  </si>
  <si>
    <t>RSF3</t>
  </si>
  <si>
    <t>D1-D</t>
  </si>
  <si>
    <t>Lifecycle NET kW</t>
  </si>
  <si>
    <t>D1: Depth of interventions Per downstream participant</t>
  </si>
  <si>
    <t>RSF3-D1D - Average savings per participant in both opt‐in and opt‐out programs (broken down by downstream, midstream and upstream, as feasible)</t>
  </si>
  <si>
    <t>Average lifecycle ex-ante kW net savings per participant - Opt-in - Downstream</t>
  </si>
  <si>
    <t>Lifecycle NET kWh</t>
  </si>
  <si>
    <t>Average lifecycle ex-ante kWh net savings per participant - Opt-in - Downstream</t>
  </si>
  <si>
    <t>Lifecycle NET Therms</t>
  </si>
  <si>
    <t>Average lifecycle ex-ante Therm net savings per participant - Opt-in - Downstream</t>
  </si>
  <si>
    <t xml:space="preserve">D1D: Downstream methodology- Numerator: Total downstream savings claimedDenominator: Total number of downstream participants </t>
  </si>
  <si>
    <t xml:space="preserve">Per ED: “Energy savings” = lifecycle NET savings. </t>
  </si>
  <si>
    <t>D1-M</t>
  </si>
  <si>
    <t>D1: Depth of interventions Per midstream participant</t>
  </si>
  <si>
    <t>RSF3-D1M - Average savings per participant in both opt‐in and opt‐out programs (broken down by downstream, midstream and upstream, as feasible)</t>
  </si>
  <si>
    <t>Average lifecycle ex-ante kW net savings per participant - Opt-in - Midstream</t>
  </si>
  <si>
    <t>NOT FEASIBLE</t>
  </si>
  <si>
    <t>Average lifecycle ex-ante kWh net savings per participant - Opt-in - Midstream</t>
  </si>
  <si>
    <t>Average lifecycle ex-ante Therm net savings per participant - Opt-in - Midstream</t>
  </si>
  <si>
    <t>D1M: Midstream methodology – Numerator: Total midstream savings claimed Denominator: number of midstream equipment rebated * Single family participation rate for PLA</t>
  </si>
  <si>
    <t>D1-O</t>
  </si>
  <si>
    <t>D1: Depth of interventions Per opt out participant</t>
  </si>
  <si>
    <t>RSF3-D1O - Average savings per participant in both opt‐in and opt‐out programs (broken down by downstream, midstream and upstream, as feasible)</t>
  </si>
  <si>
    <t>Average lifecycle ex-ante kW net savings per participant - Opt-out</t>
  </si>
  <si>
    <t>Average lifecycle ex-ante kWh net savings per participant - Opt-out</t>
  </si>
  <si>
    <t>Average lifecycle ex-ante Therm net savings per participant - Opt-out</t>
  </si>
  <si>
    <t>D1O Methodology: Only ex post savings can be claimed. Per participant savings will be calculated in the EM&amp;V study.</t>
  </si>
  <si>
    <t xml:space="preserve">D1O Key Definitions: 1) The only opt-out program is the Home Energy Report using social norming through neighborhood comparisons 2) Per ED: “Energy savings” = lifecycle NET savings. </t>
  </si>
  <si>
    <t>D1-U</t>
  </si>
  <si>
    <t>D1: Depth of interventions Per upstream participant</t>
  </si>
  <si>
    <t>RSF3-D1U- Average savings per participant in both opt‐in and opt‐out programs (broken down by downstream, midstream and upstream, as feasible)</t>
  </si>
  <si>
    <t>Average lifecycle ex-ante kW net savings per participant - Opt-in - Upstream</t>
  </si>
  <si>
    <t>Average lifecycle ex-ante kWh net savings per participant - Opt-in - Upstream</t>
  </si>
  <si>
    <t>Average lifecycle ex-ante Therm net savings per participant - Opt-in - Upstream</t>
  </si>
  <si>
    <t>D1M: Upstream methodology – Numerator: Total upstream savings claimed Denominator: number of upstream equipment rebated * Single family participation rate for PLA</t>
  </si>
  <si>
    <t>RSF4</t>
  </si>
  <si>
    <t>P1</t>
  </si>
  <si>
    <t>Percent</t>
  </si>
  <si>
    <t>P1: Penetration of energy efficiency programs in the eligible market Percent of Participation</t>
  </si>
  <si>
    <t>RSF-P1Percent of participation relative to eligible population</t>
  </si>
  <si>
    <t>Percent of participation relative to eligible population</t>
  </si>
  <si>
    <t>P1 Methodology: Numerator: Number of downstream participants) Denominator: total number of service accounts in the sector</t>
  </si>
  <si>
    <t>Definition: "Eligible population" refers to Total number of service accounts in sector/segment, excluding CARE. "Participation"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</si>
  <si>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P3</t>
  </si>
  <si>
    <t>P3: Penetration of energy efficiency programs in the eligible market - DAC</t>
  </si>
  <si>
    <t>RSF-P3 - Percent of participation in disadvantaged communities</t>
  </si>
  <si>
    <t>Percent of participation in disadvantaged communities</t>
  </si>
  <si>
    <t>Numerator: Number of participants in disadvantaged communities.Denominator: Total number of customers in disadvantaged communities.</t>
  </si>
  <si>
    <t>P4</t>
  </si>
  <si>
    <t>P4: Penetration of energy efficiency programs in the HTR market</t>
  </si>
  <si>
    <t>RSF-P4 - Percent of participation by customers defined as “hard‐to‐reach”</t>
  </si>
  <si>
    <t>Percent of participation by customers defined as “hard‐to‐reach”</t>
  </si>
  <si>
    <t>P4 Methodology:Numerator: number of participants in HTR geographic areaDenominator: Total number of service accounts in HTR geographic area</t>
  </si>
  <si>
    <t>RSF5</t>
  </si>
  <si>
    <t>RSF-LC -  Levelized cost of energy efficiency per kWh, therm and kW (use both TRC and PAC)</t>
  </si>
  <si>
    <t>RSF6i</t>
  </si>
  <si>
    <t>EI1</t>
  </si>
  <si>
    <t>Kbtu/Sqft</t>
  </si>
  <si>
    <t>Energy intensity per SF household</t>
  </si>
  <si>
    <t>Indicator</t>
  </si>
  <si>
    <t>RSF-EI1(Indicator) - Average energy use intensity of single family homes (average usage per household – not adjusted)</t>
  </si>
  <si>
    <t>Average first year annual kWh gross per household</t>
  </si>
  <si>
    <t>N/A - Indicator</t>
  </si>
  <si>
    <t xml:space="preserve">Numerator: Total energy used in sectorDenominator:  number of service accounts </t>
  </si>
  <si>
    <t>Definition: Household refers to a service account</t>
  </si>
  <si>
    <t>RMF1</t>
  </si>
  <si>
    <t>S1-IU</t>
  </si>
  <si>
    <t>RMF-S1-First year annual and lifecycle ex‐ante (pre‐evaluation) gas, electric, and demand savings (gross and net) for multifamily customers (in‐unit, common area, and master metered accounts)</t>
  </si>
  <si>
    <t>First year annual kW gross - In Unit</t>
  </si>
  <si>
    <t>Residential Sector – Multi-family (RMF)</t>
  </si>
  <si>
    <t>First year annual kW net - In Unit</t>
  </si>
  <si>
    <t>First year annual kWh gross - In Unit</t>
  </si>
  <si>
    <t>First year annual kWh net - In Unit</t>
  </si>
  <si>
    <t>First year annual Therm gross - In Unit</t>
  </si>
  <si>
    <t>Savings calculated using CET.</t>
  </si>
  <si>
    <t>A multi-family unit. Designated by a unique billing account under rate GR and location code (LC_CD) = B, C, D (&gt;= 2 units)</t>
  </si>
  <si>
    <t>First year annual Therm net - In Unit</t>
  </si>
  <si>
    <t>Lifecycle ex-ante kW gross - In Unit</t>
  </si>
  <si>
    <t>Lifecycle ex-ante kW net - In Unit</t>
  </si>
  <si>
    <t>Lifecycle ex-ante kWh gross - In Unit</t>
  </si>
  <si>
    <t>Lifecycle ex-ante kWh net - In Unit</t>
  </si>
  <si>
    <t>Lifecycle ex-ante Therm gross - In Unit</t>
  </si>
  <si>
    <t>Lifecycle ex-ante Therm net - In Unit</t>
  </si>
  <si>
    <t>S1-MM</t>
  </si>
  <si>
    <t>First year annual kW gross - Master Metereed</t>
  </si>
  <si>
    <t>First year annual kW net - Master Metered</t>
  </si>
  <si>
    <t>First year annual kWh gross - Master Metered</t>
  </si>
  <si>
    <t>First year annual kWh net - Master Metered</t>
  </si>
  <si>
    <t>First year annual Therm gross - Master Metered</t>
  </si>
  <si>
    <t>AL 3826. Natural gas procurement for MF accomodations supply Baseline uses through one meter. Such as service will be billed under rates designated for GM-E, GM-BE or GM-BEC, as appropriate.</t>
  </si>
  <si>
    <t>First year annual Therm net - Master Metered</t>
  </si>
  <si>
    <t>Lifecycle ex-ante kW gross - Master Metered</t>
  </si>
  <si>
    <t>Lifecycle ex-ante kW net - Master Metered</t>
  </si>
  <si>
    <t>Lifecycle ex-ante kWh gross - Master Metered</t>
  </si>
  <si>
    <t>Lifecycle ex-ante kWh net - Master Metered</t>
  </si>
  <si>
    <t>Lifecycle ex-ante Therm gross - Master Metered</t>
  </si>
  <si>
    <t>Lifecycle ex-ante Therm net - Master Metered</t>
  </si>
  <si>
    <t>SI-CA</t>
  </si>
  <si>
    <t>First year annual kW gross - Common Area</t>
  </si>
  <si>
    <t>First year annual kW net - Common Area</t>
  </si>
  <si>
    <t>First year annual kWh gross - Common Area</t>
  </si>
  <si>
    <t>First year annual kWh net - Common Area</t>
  </si>
  <si>
    <t>First year annual Therm gross - Common Area</t>
  </si>
  <si>
    <t>AL 3826. Natural gas supplied through a single meter to common facilities only, will be billed under rates GM-C, GM-BC or GM-BCC, as appropriate.</t>
  </si>
  <si>
    <t>First year annual Therm net - Common Area</t>
  </si>
  <si>
    <t>Lifecycle ex-ante kW gross - Common Area</t>
  </si>
  <si>
    <t>Lifecycle ex-ante kW net - Common Area</t>
  </si>
  <si>
    <t>Lifecycle ex-ante kWh gross - Common Area</t>
  </si>
  <si>
    <t>Lifecycle ex-ante kWh net - Common Area</t>
  </si>
  <si>
    <t>Lifecycle ex-ante Therm gross - Common Area</t>
  </si>
  <si>
    <t>Lifecycle ex-ante Therm net - Common Area</t>
  </si>
  <si>
    <t>RMF2</t>
  </si>
  <si>
    <t>RMF-G Greenhouse gasses (MT CO2eq) Net kWh savings, reported on an annual basis</t>
  </si>
  <si>
    <t>Definition: Multi-family refers to any buliding or property with at least two residential housing units.</t>
  </si>
  <si>
    <t>A04</t>
  </si>
  <si>
    <t>RMF3</t>
  </si>
  <si>
    <t>D3a</t>
  </si>
  <si>
    <t>D3: Depth of interventions per building</t>
  </si>
  <si>
    <t>RMF-D3 - Energy savings (kWh, kw, therms) per project (building)</t>
  </si>
  <si>
    <t>Lifecycle ex-ante kW net per project (building)</t>
  </si>
  <si>
    <t>Lifecycle ex-ante kWh net per project (building)</t>
  </si>
  <si>
    <t>Lifecycle ex-ante Therm net per project (building)</t>
  </si>
  <si>
    <t>D3 Methodology:Numerator: Total Savings claimed for MF building retrofitsDenominator: Number of buildings that have been retrofitted, per application (assumed 7.4 units per building (CALMAC http://www.calmac.org/publications/MFEER_Process_Evaluation_FINAL_130415.pdf))</t>
  </si>
  <si>
    <t>D3 Key Definitions: Project applications are made at the property level (premise ID and service account number) not the building level; building information will be used as is available on project applications“Energy savings” = Lifecycle NET savings</t>
  </si>
  <si>
    <t>D4</t>
  </si>
  <si>
    <t>D4: Depth of interventions per property</t>
  </si>
  <si>
    <t>RMF-D4 - Average savings per participant Savings per project (property)</t>
  </si>
  <si>
    <t>Lifecycle ex-ante kW net per project (property)</t>
  </si>
  <si>
    <t>Lifecycle ex-ante kWh net per project (property)</t>
  </si>
  <si>
    <t>Lifecycle ex-ante Therm net per project (property)</t>
  </si>
  <si>
    <t>D4 Methodology:Numerator - Total downstream savings Denominator - number of participating properties (i.e., premise ID x service account}</t>
  </si>
  <si>
    <t>D4 Definition: “Project (property)” is defined by a unique project ID. “Energy savings” = Lifecycle NET savings</t>
  </si>
  <si>
    <t>D5</t>
  </si>
  <si>
    <t>D5: Depth of interventions Per square foot</t>
  </si>
  <si>
    <t>RMF-D5 Energy savings (kWh, kw, therms) per square foot</t>
  </si>
  <si>
    <t>Lifecycle ex-ante kW net per square foot</t>
  </si>
  <si>
    <t>Lifecycle ex-ante kWh net per square foot</t>
  </si>
  <si>
    <t>Lifecycle ex-ante Therm net per square foot</t>
  </si>
  <si>
    <t>D5 Methodology: [Numerator] Total downstream savings [Denominator] Total MF square foot per Assessor data</t>
  </si>
  <si>
    <t>RMF4</t>
  </si>
  <si>
    <t>P1-P</t>
  </si>
  <si>
    <t>RMF-P1P Percent of participation relative to eligible population (by unit, and property)</t>
  </si>
  <si>
    <t>Percent of participation relative to eligible population by property</t>
  </si>
  <si>
    <t xml:space="preserve">P1 Methodology: Numerator: Number of downstream participating properties (unique project ID) Denominator: total number of properties (unique service account) in the sector. </t>
  </si>
  <si>
    <t>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t>
  </si>
  <si>
    <t>P1-U</t>
  </si>
  <si>
    <t>RMF-P1U Percent of participation relative to eligible population (by unit, and property)</t>
  </si>
  <si>
    <t>Percent of participation relative to eligible population by unit</t>
  </si>
  <si>
    <t xml:space="preserve">P1 Methodology:  Numerator: Number of downstream participating MF units (unique service account = "unit") Denominator: total number of units (service accounts) in the sector. </t>
  </si>
  <si>
    <t xml:space="preserve">Participation is defined as the first instance of participation, should a customer participate more than once or participate in multiple programs in the calendar year. PAs also need to have enough information about a customer to determine if the customer is in the eligible population and service territory. </t>
  </si>
  <si>
    <t>P2</t>
  </si>
  <si>
    <r>
      <t>P2: Penetration of energy efficiency programs in terms of</t>
    </r>
    <r>
      <rPr>
        <b/>
        <sz val="11"/>
        <rFont val="Calibri"/>
        <family val="2"/>
        <scheme val="minor"/>
      </rPr>
      <t xml:space="preserve"> square feet of eligible population</t>
    </r>
  </si>
  <si>
    <t>RMF-P2 - Percent of square feet of eligible population participating (by property)</t>
  </si>
  <si>
    <t xml:space="preserve"> Percent of square feet of eligible population participating (by property)</t>
  </si>
  <si>
    <t>P2 Methodology: Numerator: # service accounts participating X average sqft/service account)Denominator: Square footage of all eligible accounts (per Assessor)</t>
  </si>
  <si>
    <t>P3: DAC</t>
  </si>
  <si>
    <t>RMF-P3 - Percent of participation in disadvantaged communities</t>
  </si>
  <si>
    <t>Numerator: Number of participants (service accounts) in disadvantaged communities.Denominator: Total number of customers (service accounts) in disadvantaged communities.</t>
  </si>
  <si>
    <t>D.18-05-041: DAC = Bill accounts in census tract corresponding to the top quartile of CalEnviroScreen 3.0 scores.</t>
  </si>
  <si>
    <t>P4: HTR</t>
  </si>
  <si>
    <t>RMF-P4 Percent of participation by customers defined as “hard‐to‐reach”</t>
  </si>
  <si>
    <t xml:space="preserve"> Percent of participation by customers defined as “hard‐to‐reach”</t>
  </si>
  <si>
    <t>RMF5</t>
  </si>
  <si>
    <t>B1</t>
  </si>
  <si>
    <t>B1: MF Benchmarking Penetration</t>
  </si>
  <si>
    <t>RMF-B1 - Percent of benchmarked multi‐family properties relative to the eligible population</t>
  </si>
  <si>
    <t>Percent of benchmarked multi‐family properties relative to the eligible population</t>
  </si>
  <si>
    <t>Total benchmarked units in RMF sectorTotal number of service account in RMF sectorBenchmarked via Portfolio Manager2019 MF with 17 or units MUST Benchmark</t>
  </si>
  <si>
    <t>B6</t>
  </si>
  <si>
    <t>B6: Benchmarking of HTR Properties</t>
  </si>
  <si>
    <t>B6(RMF) - Percent of benchmarking by properties defined as “hard‐to‐reach”</t>
  </si>
  <si>
    <t>Percent of benchmarking by properties defined as “hard‐to‐reach”</t>
  </si>
  <si>
    <t>Benchmarking per Portfolio Manager. Service accounts in HTR market</t>
  </si>
  <si>
    <t>RMF6</t>
  </si>
  <si>
    <t>RMF-LC -  Levelized cost of energy efficiency per kWh, therm and kW (use both TRC and PAC)</t>
  </si>
  <si>
    <t>RMF7i</t>
  </si>
  <si>
    <t>EI2</t>
  </si>
  <si>
    <t>KBtu/unit</t>
  </si>
  <si>
    <t>Energy Intensity per MF unit</t>
  </si>
  <si>
    <t>RMF-E12[Indicator] - and Average energy use intensity of multifamily units. including in‐unit accounts)</t>
  </si>
  <si>
    <t>Average Kbtu per per unit</t>
  </si>
  <si>
    <t>Numerator: Total usage of Res MF sectorDenominator: total units (service accounts) in Res MF sector</t>
  </si>
  <si>
    <t>EI3</t>
  </si>
  <si>
    <t>KBtu/sqft</t>
  </si>
  <si>
    <t>Energy Intensity per MF unit square foot</t>
  </si>
  <si>
    <t xml:space="preserve">RMF-E13[Indicator] Average energy use intensity of multifamily buildings (average usage per square foot – not adjusted </t>
  </si>
  <si>
    <t>Average KBtu per square foot</t>
  </si>
  <si>
    <t>Numerator: Total usage of Res MF sectorDenominator: average number of units in MF buiilding times average square footage of MF units</t>
  </si>
  <si>
    <t>A05</t>
  </si>
  <si>
    <t>C1</t>
  </si>
  <si>
    <t>C-S1 - First year annual and lifecycle ex‐ante (pre‐evaluation) gas, electric, and demand savings (gross and net)</t>
  </si>
  <si>
    <t xml:space="preserve">Commercial Sector (C) </t>
  </si>
  <si>
    <t>per CEDARS</t>
  </si>
  <si>
    <t>Excludes public accounts.</t>
  </si>
  <si>
    <t>S2</t>
  </si>
  <si>
    <t>Percent first year annual kW gross</t>
  </si>
  <si>
    <t>S2: Percent Overall Sectoral Savings</t>
  </si>
  <si>
    <t>C-S2 - First year annual and lifecycle ex‐ante (pre‐evaluation) gas, electric, and demand savings (gross and net) as a percentage of overall sectoral usage</t>
  </si>
  <si>
    <t>Percent first year annual kW net</t>
  </si>
  <si>
    <t>Percent first year annual kWh gross</t>
  </si>
  <si>
    <t>Percent first year annual kWh net</t>
  </si>
  <si>
    <t>Percent first year annual Therm gross</t>
  </si>
  <si>
    <t>S2 Methodology:Numerator = Metric C1 Denominator = Total sectoral usage, from PA billing database</t>
  </si>
  <si>
    <t>Percent first year annual Therm net</t>
  </si>
  <si>
    <t>Percent lifecycle ex-ante kW gross</t>
  </si>
  <si>
    <t>Percent lifecycle ex-ante kW net</t>
  </si>
  <si>
    <t>Percent lifecycle ex-ante kWh gross</t>
  </si>
  <si>
    <t>Percent lifecycle ex-ante kWh net</t>
  </si>
  <si>
    <t>Percent lifecycle ex-ante Therm gross</t>
  </si>
  <si>
    <t>Percent lifecycle ex-ante Therm net</t>
  </si>
  <si>
    <t>C2</t>
  </si>
  <si>
    <t>C-GGreenhouse gasses (MT CO2eq) Net kWh savings, reported on an annual basis</t>
  </si>
  <si>
    <t>CO2-equivalent of net annual therm savings</t>
  </si>
  <si>
    <t>C3</t>
  </si>
  <si>
    <t>D2</t>
  </si>
  <si>
    <t>Percent lifecycle gross kW</t>
  </si>
  <si>
    <t>D2: Depth of  interventions by project</t>
  </si>
  <si>
    <t>Energy savings (gross kWh, therms) as a fraction of total project consumption.</t>
  </si>
  <si>
    <t>Percent lifecycle gross kWh</t>
  </si>
  <si>
    <t>Percent lifecycle gross Therms</t>
  </si>
  <si>
    <t>D2 Methodology (ED Ok)**Numerator: Energy savings claimed for project**Denominator: Energy Usage Baseline on application, against which project savings is calculated.</t>
  </si>
  <si>
    <t>For compliance filing, denominator is equal to participant energy consumption.</t>
  </si>
  <si>
    <t>C4</t>
  </si>
  <si>
    <t>P1L</t>
  </si>
  <si>
    <t>•C-P1M•Percent of participation relative to eligiblepopulation for small, medium, and large customers</t>
  </si>
  <si>
    <t>Percent of participation relative to eligible population for large customers</t>
  </si>
  <si>
    <t xml:space="preserve">P1 Methodology: Numerator: Number of downstream participating (service accounts) Denominator: total number (service accounts) in the sector. </t>
  </si>
  <si>
    <t>P1M</t>
  </si>
  <si>
    <t>Percent of participation relative to eligible population for medium customers</t>
  </si>
  <si>
    <t>P1S</t>
  </si>
  <si>
    <t>•C-P1LPercent of participation relative to eligiblepopulation for small, medium, and large customers</t>
  </si>
  <si>
    <t>Percent of participation relative to eligible population for small customers</t>
  </si>
  <si>
    <t>C-P2 - Percent of square feet of eligible population</t>
  </si>
  <si>
    <t>Percent of square feet of eligible population</t>
  </si>
  <si>
    <t>P2 Methodology: From Commercial Saturation Study (CalmacID CPU0077.01 ).  Numerator: SoCalGas assigns the indoor square feet for each participating bill account by the CSS average square feet using their 2-digit NAICS  Denominator: Total commercial accounts by 2-digit NAICS multiplied by the average indoor square feet by their respective subtotals by 2-digit NAICS.</t>
  </si>
  <si>
    <t>In summary, the square feet of SoCalGas' commercial space is weighted by the number of commercial customers we serve. As a check for using this method, SoCalGas' estimated total commercial square feet is about 22% of the state from the 2006 CEUS results.</t>
  </si>
  <si>
    <t xml:space="preserve">Since the CSS study includes only the electric utilities, SoCalGas uses SCE's result as a proxy. </t>
  </si>
  <si>
    <t>C-P4- Percent of participation by customers defined as “hard‐to‐reach”</t>
  </si>
  <si>
    <t xml:space="preserve">P4 Methodology:Numerator: number of participants in HTR geographic areaDenominator: Total number of service accounts in HTR geographic area. </t>
  </si>
  <si>
    <t>C5</t>
  </si>
  <si>
    <t>B2</t>
  </si>
  <si>
    <r>
      <t xml:space="preserve">Square Footage of Commercial </t>
    </r>
    <r>
      <rPr>
        <b/>
        <sz val="11"/>
        <rFont val="Calibri"/>
        <family val="2"/>
        <scheme val="minor"/>
      </rPr>
      <t>Benchmarking</t>
    </r>
    <r>
      <rPr>
        <sz val="11"/>
        <rFont val="Calibri"/>
        <family val="2"/>
        <scheme val="minor"/>
      </rPr>
      <t xml:space="preserve"> Penetration</t>
    </r>
  </si>
  <si>
    <t>C-B2 - Percent of benchmarked square feet of eligible population</t>
  </si>
  <si>
    <t>Percent of benchmarked square feet of eligible population</t>
  </si>
  <si>
    <t>B5L</t>
  </si>
  <si>
    <r>
      <rPr>
        <b/>
        <sz val="11"/>
        <rFont val="Calibri"/>
        <family val="2"/>
        <scheme val="minor"/>
      </rPr>
      <t>Benchmarking</t>
    </r>
    <r>
      <rPr>
        <sz val="11"/>
        <rFont val="Calibri"/>
        <family val="2"/>
        <scheme val="minor"/>
      </rPr>
      <t xml:space="preserve"> Penetration for Commercial Sector</t>
    </r>
  </si>
  <si>
    <t>B5(C)L Percent of benchmarked customers relative to eligible population for large customers</t>
  </si>
  <si>
    <r>
      <t xml:space="preserve">Percent of benchmarked customers relative to eligible population for </t>
    </r>
    <r>
      <rPr>
        <b/>
        <sz val="11"/>
        <rFont val="Calibri"/>
        <family val="2"/>
        <scheme val="minor"/>
      </rPr>
      <t>large</t>
    </r>
    <r>
      <rPr>
        <sz val="11"/>
        <rFont val="Calibri"/>
        <family val="2"/>
        <scheme val="minor"/>
      </rPr>
      <t xml:space="preserve"> customers</t>
    </r>
  </si>
  <si>
    <t>Methodology: Numerator: Number of large commercial customers that have been benchmarked on Portfolio ManagerDenominator: Total number of commercial customer accounts.</t>
  </si>
  <si>
    <t>For benchmarking metrics, size of customer should be defined in line with AB 802 regulations (by square footage, not usage). If the PA territory overlaps a city with benchmarking ordinance, then use their size thresholds for reporting.</t>
  </si>
  <si>
    <t>B5M</t>
  </si>
  <si>
    <t>B5(C)M  Percent of benchmarked customers relative to eligible population for medium customers</t>
  </si>
  <si>
    <r>
      <t xml:space="preserve">Percent of benchmarked customers relative to eligible population for </t>
    </r>
    <r>
      <rPr>
        <b/>
        <sz val="11"/>
        <rFont val="Calibri"/>
        <family val="2"/>
        <scheme val="minor"/>
      </rPr>
      <t>medium</t>
    </r>
    <r>
      <rPr>
        <sz val="11"/>
        <rFont val="Calibri"/>
        <family val="2"/>
        <scheme val="minor"/>
      </rPr>
      <t xml:space="preserve"> customers</t>
    </r>
  </si>
  <si>
    <t>Methodology: Numerator: Number of  Medium commercial customers that have been benchmarked on Portfolio ManagerDenominator: Total number of commercial customer accounts.</t>
  </si>
  <si>
    <t>B5S</t>
  </si>
  <si>
    <t>B5(C)SPercent of benchmarked customers relative to eligible population for small  customers</t>
  </si>
  <si>
    <r>
      <t xml:space="preserve">Percent of benchmarked customers relative to eligible population for </t>
    </r>
    <r>
      <rPr>
        <b/>
        <sz val="11"/>
        <rFont val="Calibri"/>
        <family val="2"/>
        <scheme val="minor"/>
      </rPr>
      <t>small</t>
    </r>
    <r>
      <rPr>
        <sz val="11"/>
        <rFont val="Calibri"/>
        <family val="2"/>
        <scheme val="minor"/>
      </rPr>
      <t xml:space="preserve">  customers</t>
    </r>
  </si>
  <si>
    <t>Methodology: Numerator: Number of Small commercial customers that have been benchmarked on Portfolio ManagerDenominator: Total number of commercial customer accounts.</t>
  </si>
  <si>
    <r>
      <t xml:space="preserve">B6: </t>
    </r>
    <r>
      <rPr>
        <b/>
        <sz val="11"/>
        <rFont val="Calibri"/>
        <family val="2"/>
        <scheme val="minor"/>
      </rPr>
      <t>Benchmarking</t>
    </r>
    <r>
      <rPr>
        <sz val="11"/>
        <rFont val="Calibri"/>
        <family val="2"/>
        <scheme val="minor"/>
      </rPr>
      <t xml:space="preserve"> of HTR Properties</t>
    </r>
  </si>
  <si>
    <t>B6(C) - Percent of benchmarking by customers defined as “hard‐to‐reach”</t>
  </si>
  <si>
    <t>Percent of benchmarking by customers defined as “hard‐to‐reach”</t>
  </si>
  <si>
    <t>Benchmarking per Portfolio Manager. Service accounts x premise IDs in HTR marketProxy, if characteristics other than size and geo location aren’t known, develop proxy using just size and geo location.</t>
  </si>
  <si>
    <t>C6</t>
  </si>
  <si>
    <t>C-LC -  Levelized cost of energy efficiency per kWh, therm and kW (use both TRC and PAC)</t>
  </si>
  <si>
    <t>A06</t>
  </si>
  <si>
    <t>C7i</t>
  </si>
  <si>
    <t>N1</t>
  </si>
  <si>
    <t>NMEC</t>
  </si>
  <si>
    <t>C-N1[Indicator] Fraction of total projects utilizing Normalized Metered Energy Consumption (NMEC) to estimate savings</t>
  </si>
  <si>
    <t>Percent of total projects utilizing Normalized Metered Energy Consumption (NMEC) to estimate savings</t>
  </si>
  <si>
    <t>Per CAEECC meeting: “Fraction of total custom projects utilizing NMEC to estimate savings”.Data from CMPA (Custom Measure and Project Archive)</t>
  </si>
  <si>
    <t>N2</t>
  </si>
  <si>
    <t>C-N2[Indicator] Fraction of total savings (gross kWh and therm) derived from NMEC analysis</t>
  </si>
  <si>
    <t>Percent of total savings (gross kWh and therm) derived from NMEC analysis</t>
  </si>
  <si>
    <t>Per CAEECC Meeting: “Fraction of total custom savings derived from NMEC analysis”.Data from CMPA.</t>
  </si>
  <si>
    <t>C8i</t>
  </si>
  <si>
    <t>CS</t>
  </si>
  <si>
    <t>Satisfaction</t>
  </si>
  <si>
    <t>C-CS[Indicator] Improvement in customer satisfaction</t>
  </si>
  <si>
    <t>Percent Improvement in customer satisfaction</t>
  </si>
  <si>
    <t>Not Available</t>
  </si>
  <si>
    <t>Per CAEECC Meeting: M&amp;E will develop and field a consistent survey instrument annually.</t>
  </si>
  <si>
    <t>TS</t>
  </si>
  <si>
    <t>C-TS[Indicator] Improvement in trade ally satisfaction</t>
  </si>
  <si>
    <t>Percent Improvement in trade ally satisfaction</t>
  </si>
  <si>
    <t>C9i</t>
  </si>
  <si>
    <t>F1</t>
  </si>
  <si>
    <t>Investment in energy efficiency</t>
  </si>
  <si>
    <t>C-F - [Indicator] Fraction of total investments made by ratepayers and private capital</t>
  </si>
  <si>
    <t>Percent of total investments made by ratepayers and private capital</t>
  </si>
  <si>
    <t>C-F: Per CAEECC meeting and ED Numerator: Total IncentiveDenominator: Total Project cost</t>
  </si>
  <si>
    <t>P-S1 - First year annual and lifecycle ex‐ante (pre‐evaluation) gas, electric, and demand savings (gross and net) across Public Sector programs</t>
  </si>
  <si>
    <t>Public Sector (P)</t>
  </si>
  <si>
    <t>SoCalGas manually identifies Public accounts by Bill Account IDs for the Public Sector metrics.</t>
  </si>
  <si>
    <t>P-GGreenhouse gasses (MT CO2eq) based on net lifecycle kWh and Therms savings, reported on an annual basis, incorporating average fuel/technology mix</t>
  </si>
  <si>
    <t>P3i</t>
  </si>
  <si>
    <t>D3b</t>
  </si>
  <si>
    <t>Percent annual NET kW</t>
  </si>
  <si>
    <t>P-D3[Indicator] Average percent energy savings (kWh, kw, therms) per project building or facility</t>
  </si>
  <si>
    <t>Percent annual net kW per project building or facility</t>
  </si>
  <si>
    <t>Percent annual NET kWh</t>
  </si>
  <si>
    <t>Percent annual net kWh per project building or facility</t>
  </si>
  <si>
    <t>Percent annual NET Therms</t>
  </si>
  <si>
    <t>Percent annual net Therms per project building or facility</t>
  </si>
  <si>
    <t>D3 Methodology:Numerator: Total savings claimed for public sector building retrofitsDenominator: Energy usage of buildings that have been retrofitted, per application.</t>
  </si>
  <si>
    <t>D3 Key Definitions: Project applications are made at the property level (premise ID and service account number) not the building level. "Energy Savings" refers to Annual Net savings, in keeping with ED direction to use Net savings if otherwise not specified (Lifecycle Net).</t>
  </si>
  <si>
    <t>Annual NET kW</t>
  </si>
  <si>
    <t>P-D5[Indicator] Average annual energy savings (kWh, kw, therms) per project building floor plan area</t>
  </si>
  <si>
    <t>Average annual net kw savings per project building floor plan area</t>
  </si>
  <si>
    <t>Annual NET kWh</t>
  </si>
  <si>
    <t>Annual NET Therms</t>
  </si>
  <si>
    <t>Average annual net Therm savings per project building floor plan area</t>
  </si>
  <si>
    <t>D5 Methodology: [Numerator] Total downstream savings [Denominator] Total number of service accounts participating. x average square footage of property</t>
  </si>
  <si>
    <t>W1</t>
  </si>
  <si>
    <t>Water</t>
  </si>
  <si>
    <t>P-W1[Indicator] Average annual energy savings (kWh, kW therms) per annual flow through project water/wastewater facilities</t>
  </si>
  <si>
    <t>Average annual Net kW savings per annual flow through project water/wastewater facilities</t>
  </si>
  <si>
    <t>Average annual Net kWh savings per annual flow through project water/wastewater facilities</t>
  </si>
  <si>
    <t>Average annual Net Therms savings per annual flow through project water/wastewater facilities</t>
  </si>
  <si>
    <t>Numerator: claimed savings from water/wastewater customersDenominator: No MM gallons of flow data available.  Propose study to collect and baseline.</t>
  </si>
  <si>
    <t>A07</t>
  </si>
  <si>
    <t>P-P1 - Percent of Public Sector accounts participating in programs</t>
  </si>
  <si>
    <t>Percent of Public Sector accounts participating in programs</t>
  </si>
  <si>
    <t xml:space="preserve">P1 Methodology: Numerator: Number of downstream participating (service accounts) Denominator: total number of (service accounts) in the sector. </t>
  </si>
  <si>
    <t>P4i</t>
  </si>
  <si>
    <t>P-P2[Indicator] Percent of estimated floorplan area (i.e., ft2) of all Public Sector buildings participating in building projects—estimate within +/‐15% of sector‐wide building area, +/‐5% of project building area</t>
  </si>
  <si>
    <t>Percent of estimated floorplan area (i.e., ft2) of all Public Sector buildings participating in building projects</t>
  </si>
  <si>
    <t>P2 Methodology: Numerator: square footage of participating service accounts (Avg sqft/project X # of projects)Denominator: Square footage of sector per 2015 CEC analysis (Mohsen Abrishami)</t>
  </si>
  <si>
    <t>W2</t>
  </si>
  <si>
    <t>P-W2[Indicator] Percent of Public Sector water/wastewater flow (i.e.,
annual average Million Gallons per Day) enrolled in
non‐building water/wastewater programs—
estimate within +/‐20% of flow through eligible
facilities (treatment facilities pumping stations),
+/‐10% of flow through project facilities</t>
  </si>
  <si>
    <t>Percent of Public Sector water/wastewater flow enrolled in non‐building water/wastewater programs</t>
  </si>
  <si>
    <t>No MM gallons of flow data available.  Propose a study to collect and baseline.</t>
  </si>
  <si>
    <t>P5</t>
  </si>
  <si>
    <t>P-LC - Levelized cost of energy efficiency per kWh, therm and kW (use both TRC and PAC)</t>
  </si>
  <si>
    <t>P6i</t>
  </si>
  <si>
    <t>F2</t>
  </si>
  <si>
    <t>$</t>
  </si>
  <si>
    <t>Investment in EE</t>
  </si>
  <si>
    <t>P-F2 - [Indicator] Total program‐backed financing distributed to Public Sector customers requiring repayment (i.e., loans, OBF)</t>
  </si>
  <si>
    <t>Total program‐backed financing distributed to Public Sector customers requiring repayment</t>
  </si>
  <si>
    <t>P-F2 Method: Total amount loaned through PA programs</t>
  </si>
  <si>
    <t>Define: "Total program backed financing…requiring repayment" = total  loan amount</t>
  </si>
  <si>
    <t>P7</t>
  </si>
  <si>
    <t>B3</t>
  </si>
  <si>
    <t>Public Sector Benchmarking Penetration Calendar Year</t>
  </si>
  <si>
    <t>P-B3 - Percent of Public Sector buildings with current benchmark</t>
  </si>
  <si>
    <t>Percent of Public Sector buildings with current benchmark</t>
  </si>
  <si>
    <t>Def: “current” = “within calendar year”</t>
  </si>
  <si>
    <t>EI4</t>
  </si>
  <si>
    <t>KBtu/Sqft</t>
  </si>
  <si>
    <t>Energy Intensity per public sector building</t>
  </si>
  <si>
    <t>P-E14 Average energy use intensity of all Public Sector buildings</t>
  </si>
  <si>
    <t>Average energy use intensity of all Public Sector buildings</t>
  </si>
  <si>
    <t>Method (ED Okay)Numerator: Total sector-level energy use, from PA billing dataDenominator: Number of public sector accounts * Avg Sqft</t>
  </si>
  <si>
    <t>P7i</t>
  </si>
  <si>
    <t>B4</t>
  </si>
  <si>
    <t>Public Sector Square Foot Benchmarking Penetration in Calendar Year</t>
  </si>
  <si>
    <t>B4-P[Indicator] Percent of floorplan area of all Public Sector buildings with current benchmark</t>
  </si>
  <si>
    <t>Percent of floorplan area of all Public Sector buildings with current benchmark</t>
  </si>
  <si>
    <t>Numerator: Total square footage of public buildings benchmarked within calendar year, in Portfolio ManagerDenominator: Total square footage of all benchmarked Public sector buildings, in Portfolio Manager</t>
  </si>
  <si>
    <t>A08</t>
  </si>
  <si>
    <t>In1</t>
  </si>
  <si>
    <t>In-S1-  First year annualized and lifecycle ex‐ante (pre‐evaluation) gas, electric, and demand savings (gross and net) in industrial sector</t>
  </si>
  <si>
    <t>Industrial (I)</t>
  </si>
  <si>
    <t>In2</t>
  </si>
  <si>
    <t>I-G- Greenhouse gasses (MT CO2eq) Net kWh savings, reported on an annual basis</t>
  </si>
  <si>
    <t>In3</t>
  </si>
  <si>
    <t>•In-P1LPercent of participation relative to eligible population for small, medium and large customers</t>
  </si>
  <si>
    <t>NA</t>
  </si>
  <si>
    <t>In-P1MPercent of participation relative to eligible population for small, medium and large customers</t>
  </si>
  <si>
    <t>In-P1SIn-P1MIn-P1LPercent of participation relative to eligible population for small, medium and large customers</t>
  </si>
  <si>
    <t>In4i</t>
  </si>
  <si>
    <t>P5L</t>
  </si>
  <si>
    <t>New participation</t>
  </si>
  <si>
    <r>
      <t xml:space="preserve">I-P5[Indicator] Percent of customers participating that have not received an incentive for the past three years, annually, by </t>
    </r>
    <r>
      <rPr>
        <b/>
        <sz val="11"/>
        <rFont val="Calibri"/>
        <family val="2"/>
        <scheme val="minor"/>
      </rPr>
      <t>small</t>
    </r>
    <r>
      <rPr>
        <sz val="11"/>
        <rFont val="Calibri"/>
        <family val="2"/>
        <scheme val="minor"/>
      </rPr>
      <t>, medium and large customer categories</t>
    </r>
  </si>
  <si>
    <t>Percent of large customers participating in reporting year that have not received an incentive for the past three years</t>
  </si>
  <si>
    <t>Numerator: Annual number of Large Industrial participants (by service account) that had not received a downstream incentive for the past 3 years (from date of incentive payment)Denominator: Total number of Large Industrial service accounts in the sector/segment</t>
  </si>
  <si>
    <t>PAs will use PA-specific definition for S, M, &amp; L customers, because BP strategies were developed for customers segmented by those definitions.</t>
  </si>
  <si>
    <t>P5M</t>
  </si>
  <si>
    <r>
      <t xml:space="preserve">I-P5[Indicator] Percent of customers participating that have not received an incentive for the past three years, annually, by small, </t>
    </r>
    <r>
      <rPr>
        <b/>
        <sz val="11"/>
        <rFont val="Calibri"/>
        <family val="2"/>
        <scheme val="minor"/>
      </rPr>
      <t>medium</t>
    </r>
    <r>
      <rPr>
        <sz val="11"/>
        <rFont val="Calibri"/>
        <family val="2"/>
        <scheme val="minor"/>
      </rPr>
      <t xml:space="preserve"> and large customer categories</t>
    </r>
  </si>
  <si>
    <t>Percent of medium customers participating in reporting year that have not received an incentive for the past three years</t>
  </si>
  <si>
    <t>Numerator: Annual number of Medium Industrial participants (by service account) that had not received a downstream incentive for the past 3 years (from date of incentive payment)Denominator: Total number of Medium Industrial service accounts in the sector/segment</t>
  </si>
  <si>
    <t>P5S</t>
  </si>
  <si>
    <r>
      <t xml:space="preserve">I-P5[Indicator] Percent of customers participating that have not received an incentive for the past three years, annually, by small, medium and </t>
    </r>
    <r>
      <rPr>
        <b/>
        <sz val="11"/>
        <rFont val="Calibri"/>
        <family val="2"/>
        <scheme val="minor"/>
      </rPr>
      <t>large</t>
    </r>
    <r>
      <rPr>
        <sz val="11"/>
        <rFont val="Calibri"/>
        <family val="2"/>
        <scheme val="minor"/>
      </rPr>
      <t xml:space="preserve"> customer categories</t>
    </r>
  </si>
  <si>
    <t>Percent of small customers participating in reporting year that have not received an incentive for the past three years</t>
  </si>
  <si>
    <t>Numerator: Annual number of Small Industrial participants (by service account) that had not received a downstream incentive for the past 3 years (from date of incentive payment)Denominator: Total number of Small Industrial service accounts in the sector/segment</t>
  </si>
  <si>
    <t>In5</t>
  </si>
  <si>
    <t> I-LC - Levelized cost of energy efficiency per kWh, therm and KW (use both TRC and PAC)</t>
  </si>
  <si>
    <t>In6</t>
  </si>
  <si>
    <t>I-RC - Reduction in consumption (proposed by SCE and SDG&amp;E)</t>
  </si>
  <si>
    <t>Define: "Reduction in consumption" = energy savings.</t>
  </si>
  <si>
    <t>A09</t>
  </si>
  <si>
    <t>A1</t>
  </si>
  <si>
    <t>Ag-S1 - First year and lifecycle ex ante (pre‐evaluation) annualized gas, electric, and demand savings in agriculture sector, gross and net</t>
  </si>
  <si>
    <t>Agricultural (A)</t>
  </si>
  <si>
    <t>A2</t>
  </si>
  <si>
    <t>A-G - Greenhouse gasses (MT CO2eq) Net kWh savings, reported on an annual basis</t>
  </si>
  <si>
    <t>A3</t>
  </si>
  <si>
    <t>P1: Particpants</t>
  </si>
  <si>
    <t>Ag-P1SPercent of participation relative to eligible population for small, medium and large customers</t>
  </si>
  <si>
    <r>
      <t xml:space="preserve">Percent of participation relative to eligible population for </t>
    </r>
    <r>
      <rPr>
        <b/>
        <sz val="11"/>
        <rFont val="Calibri"/>
        <family val="2"/>
        <scheme val="minor"/>
      </rPr>
      <t>large</t>
    </r>
    <r>
      <rPr>
        <sz val="11"/>
        <rFont val="Calibri"/>
        <family val="2"/>
        <scheme val="minor"/>
      </rPr>
      <t xml:space="preserve"> customers</t>
    </r>
  </si>
  <si>
    <t xml:space="preserve">P1 Methodology: Numerator: Number of downstream participating (by bill accounts) Denominator: total number of accounts in the agricultural sector. </t>
  </si>
  <si>
    <t>Ag-P1M•Percent of participation relative to eligible population for small, medium and large customers</t>
  </si>
  <si>
    <r>
      <t xml:space="preserve">Percent of participation relative to eligible population for </t>
    </r>
    <r>
      <rPr>
        <b/>
        <sz val="11"/>
        <rFont val="Calibri"/>
        <family val="2"/>
        <scheme val="minor"/>
      </rPr>
      <t>medium</t>
    </r>
    <r>
      <rPr>
        <sz val="11"/>
        <rFont val="Calibri"/>
        <family val="2"/>
        <scheme val="minor"/>
      </rPr>
      <t xml:space="preserve"> customers</t>
    </r>
  </si>
  <si>
    <t>Ag-P1LPercent of participation relative to eligible population for small, medium and large customers</t>
  </si>
  <si>
    <r>
      <t xml:space="preserve">Percent of participation relative to eligible population for </t>
    </r>
    <r>
      <rPr>
        <b/>
        <sz val="11"/>
        <rFont val="Calibri"/>
        <family val="2"/>
        <scheme val="minor"/>
      </rPr>
      <t>small</t>
    </r>
    <r>
      <rPr>
        <sz val="11"/>
        <rFont val="Calibri"/>
        <family val="2"/>
        <scheme val="minor"/>
      </rPr>
      <t xml:space="preserve"> customers</t>
    </r>
  </si>
  <si>
    <t>A4</t>
  </si>
  <si>
    <t>A-LC - Levelized cost of energy efficiency per kWh, therm and kW (use both TRC and PAC)</t>
  </si>
  <si>
    <t>A10</t>
  </si>
  <si>
    <t>CS1</t>
  </si>
  <si>
    <t>Net GWh</t>
  </si>
  <si>
    <t>Net Energy Savings: GWH, M Therms and MW (demand)</t>
  </si>
  <si>
    <t>Net GWh savings</t>
  </si>
  <si>
    <t>Codes &amp; Standards (CS)</t>
  </si>
  <si>
    <t>EM&amp;V study</t>
  </si>
  <si>
    <t>2018-2025 consistent with adopted goals from D.17-09-025, Tables 1, 2, and 3, p. 37-39; 2016 from CEDARS (spillover not included).  Values summed across all four IOUs. "Savings" is defined as Net First year savings.</t>
  </si>
  <si>
    <t>Net MMTherms</t>
  </si>
  <si>
    <t>Net MMTherms savings</t>
  </si>
  <si>
    <t>2018-2025 consistent with adopted goals from D.17-09-025, Tables 1, 2, and 3, p. 37-39; 2016 from CEDARS (spillover not included).  Values summed across all four IOUs.  "Savings" is defined as Net First year savings.</t>
  </si>
  <si>
    <t>Net MW</t>
  </si>
  <si>
    <t>Net MW savings</t>
  </si>
  <si>
    <t>CS2</t>
  </si>
  <si>
    <t>Count</t>
  </si>
  <si>
    <t>Advocacy-Building</t>
  </si>
  <si>
    <t>Number of measures supported by CASE studies in rulemaking cycle (current work)</t>
  </si>
  <si>
    <t xml:space="preserve"> Measures supported by CASE</t>
  </si>
  <si>
    <t>Baseline and targets for measures supported  are  for 3 year cycle rather than annual.</t>
  </si>
  <si>
    <t>Number of measures adopted by CEC in rulemaking cycle (indicator of past work)</t>
  </si>
  <si>
    <t xml:space="preserve"> Measures adopted by CEC</t>
  </si>
  <si>
    <t>CS3</t>
  </si>
  <si>
    <t>Advocacy-Appliance</t>
  </si>
  <si>
    <t>Number of T-20 measures supported by CASE studies in rulemaking cycle (current work)</t>
  </si>
  <si>
    <t xml:space="preserve"> T-20 measures supported by CASE</t>
  </si>
  <si>
    <t>Baseline is annual.  Targets for measures supported  are  for 3 year cycle rather than annual. 2017 chosen as baseline since 2016 was zero.</t>
  </si>
  <si>
    <t>Number of measures adopted by CEC in current year</t>
  </si>
  <si>
    <t>Baseline is annual.  Targets for measures adopted  are  for 3 year cycle rather than annual.</t>
  </si>
  <si>
    <t>CS4</t>
  </si>
  <si>
    <t>Advocacy-Federal</t>
  </si>
  <si>
    <t>Number of federal standards adopted for which a utility advocated (IOUs to list advocated activites)</t>
  </si>
  <si>
    <t xml:space="preserve"> Standards adopted</t>
  </si>
  <si>
    <t>Baselines and targets are annual.  Any federal standards based upon Title 20 that were adopted will still be included in the federal count.</t>
  </si>
  <si>
    <t>Percent of federal standards adopted for which a utility advocated (#IOU supported / # DOE adopted)</t>
  </si>
  <si>
    <t xml:space="preserve"> # IOUs supported ÷ 
# DOE adopted</t>
  </si>
  <si>
    <t>Baselines and targets are annual.</t>
  </si>
  <si>
    <t>CS5</t>
  </si>
  <si>
    <t>Reach Codes</t>
  </si>
  <si>
    <t>The number of local government Reach Codes implemented (this is a joint IOU and REN effort)</t>
  </si>
  <si>
    <t xml:space="preserve"> Reach Code ordinances implemented</t>
  </si>
  <si>
    <t>Targets are total for a three-year Title 24 code cycle.  Jurisdictions having multiple reach codes will be counted by reach code rather than by jurisdiction.  Accomplishments will be reported from the CEC Reach Codes website (http://www.energy.ca.gov/title24/2013standards/ordinances/).</t>
  </si>
  <si>
    <t>A11</t>
  </si>
  <si>
    <t>CS6</t>
  </si>
  <si>
    <t>Compliance Improvement</t>
  </si>
  <si>
    <t>Number of training activities (classes, webinars) held, number of market actors participants by segment (e.g. building officials, builders, architects, etc.) and the the total size (number of the target audience) by sector. (M) Number of training activities</t>
  </si>
  <si>
    <t xml:space="preserve"> Number of training activities per year</t>
  </si>
  <si>
    <t>118 live training sessions and 20 webinars in 2017; short, mid, and long-term targets are annual</t>
  </si>
  <si>
    <t>Number of training activities (classes, webinars) held, number of market actors participants by segment (e.g. building officials, builders, architects, etc.) and the the total size (number of the target audience) by sector. (M) Number of participants</t>
  </si>
  <si>
    <t xml:space="preserve"> Number of participants per year</t>
  </si>
  <si>
    <t>3,000 attendees for live training and 600 attendees for webinars in 2017; short, mid, and long-term targets are annual.  Attendees will be shown by major segment (i.e., building officials, builders, architects, HERS raters) and target size of each segment will be provided during first metrics reporting.</t>
  </si>
  <si>
    <t>Score</t>
  </si>
  <si>
    <t>Increase in code compliance knowledge pre/post training</t>
  </si>
  <si>
    <t xml:space="preserve"> Knowledge score</t>
  </si>
  <si>
    <t>Code compliance knowledge increase will be tested via pre and post training questionaires.  Surveys will be conducted for training that lasts longer than three hours (in order to preserve time for instruction in shorter training sessions).  Questionaires will be made available during the first metrics reporting.</t>
  </si>
  <si>
    <t>REN</t>
  </si>
  <si>
    <t>CS6R</t>
  </si>
  <si>
    <t>The percentage increase in closed permits for building projects triggering energy code compliance within participating jurisdictions</t>
  </si>
  <si>
    <t>N/A-REN</t>
  </si>
  <si>
    <t>REN Metric</t>
  </si>
  <si>
    <t>CS6Ri</t>
  </si>
  <si>
    <t>Number and percent of jurisdictions with staff participating in an Energy Policy Forum</t>
  </si>
  <si>
    <t>REN Indicator</t>
  </si>
  <si>
    <t xml:space="preserve">Number and percent of jurisdictions receiving Energy Policy technical assistance. </t>
  </si>
  <si>
    <t>Buildings receiving enhanced code compliance support and delivering compliance data to program evaluators</t>
  </si>
  <si>
    <t>A12</t>
  </si>
  <si>
    <t>WET-1</t>
  </si>
  <si>
    <t>Collaborations</t>
  </si>
  <si>
    <t xml:space="preserve">Number of collaborations by Business Plan sector to jointly develop or share training materials or resources. </t>
  </si>
  <si>
    <t>Workforce Education and Training (WET)</t>
  </si>
  <si>
    <t>Staff input.</t>
  </si>
  <si>
    <t>"Collaborations" mean sharing mutually-beneficial  resources such as training materials, expertise, and marketing/outreach tactics that help achieve WE&amp;T goals and outcomes and that support the collaborating organizations' goals and objectives.</t>
  </si>
  <si>
    <t>WET-2</t>
  </si>
  <si>
    <t>Penetration</t>
  </si>
  <si>
    <t>Number of participants by sector</t>
  </si>
  <si>
    <t>Sector:
Residential - 563             
Nonresidential - 5,853
Segment:                 
HVAC - 2299                              
Lighting - 271                                
Codes &amp; Standards - 634 
Foodservice - 126                        
Renewables &amp; Sustainability - 418 
Home Performance - 296                      
Real Estate - 222                               
Rates, Rebate &amp; Incentive Programs -  355  
Zero-Net Energy - 190
*Data was not tracked in line with other segments                            
Building Design, Construction and Performance - 1270
Marketing, Finance, and Sales (MFS) -335</t>
  </si>
  <si>
    <t>Report from class registration database. Per year.</t>
  </si>
  <si>
    <t xml:space="preserve">"Sector" refers to:
a. Residential versus non-residential
b. Energy efficiency training topic area (e.g., Lighting, HVAC, agriculture)
"Participants" means aggregate class attendance, meaning that one person attending two classes throughout the year would qualify as two participants.
Please note that the IOUs began using a standard categorization of training topic areas in 2018.
</t>
  </si>
  <si>
    <t>Percentage</t>
  </si>
  <si>
    <t>Percent of participation relative to eligible target population for curriculum</t>
  </si>
  <si>
    <t>Numerator: Report from class registration database. 
Denominator: Advanced Energy Economy Institute (AEEI) report finding: “Energy Efficiency accounts for the largest share of advanced energy jobs in California. About six in 10 advanced energy workers are employed in the Energy Efficiency sector; these firms support over 321,000 jobs.” Assume advanced Energy Efficiency jobs are commiserate with population for each PA territory.</t>
  </si>
  <si>
    <t xml:space="preserve">"Participation" means unique participants, meaning that one person attending two classes throughout the year would be counted as one participant.
“Curriculum” refers to the portfolio of training programs and training materials offered by WE&amp;T
“Eligible target population” refers to the energy efficiency labor workforce within each PA's service territory based on the proportion of the IOU's territory population compared to that of California's population.
</t>
  </si>
  <si>
    <t>WET-3</t>
  </si>
  <si>
    <t>Diversity</t>
  </si>
  <si>
    <t xml:space="preserve">Percent of total WE&amp;T training program participants that meet the definition of disadvantaged worker.  </t>
  </si>
  <si>
    <t>Report of provided zip codes from class registration database cross-referenced with the list of "disadvantaged worker" zip codes. Please note that these zip codes are a mixture of home and work addresses. By the end of 2018, IOUs will specifically request participants' home zip codes.</t>
  </si>
  <si>
    <t>“Disadvantaged Worker” means a worker that (1) has a referral from a collaborating community-based organization (CBO), state agency, or workforce investment board; or (2) lives in a ZIP code that is in the top 25% in one or more of the five socioeconomic indicators as defined in the California Office of Environmental Health Hazard Assessment’s CalEnviroScreen Tool. These socioeconomic indicators are educational attainment, housing burden, linguistic isolation, poverty, and unemployment.
"Participant" means a unique participant, meaning that one person attending two classes throughout the year would be counted as one attendee.</t>
  </si>
  <si>
    <t>Percent of incentive dollars spent on contracts* with a demonstrated commitment to provide career pathways to disadvantaged workers</t>
  </si>
  <si>
    <t>Disadvantaged worker tracking is currently not required by PA contract terms and conditions.</t>
  </si>
  <si>
    <t>*Applies only to programs that install, modify, repair, or maintain EE equipment where the incentive is paid to an entity other than a manufacturer, distributor, or retailer of equipment. This applicability standard is adopted from the language the July 9th ruling on workforce standards. It excludes contracts such as those for upstream incentives, Codes and Standards, and mid-stream distributor programs. 
“Demonstrated commitment” means that the vendor submits a plan describing how the program will provide disadvantaged workers with improved access to career opportunities in the energy efficiency industry, that they regularly report the percentage of their workforce qualifying as “disadvantaged”, and that they have long-term targets for the percentage of their  workforce qualifying as “disadvantaged”.
See "Disadvantaged worker" above.</t>
  </si>
  <si>
    <t>WET-3i</t>
  </si>
  <si>
    <t xml:space="preserve">Number Career &amp; Workforce Readiness (CWR) participants who have been employed for 12 months after receiving the training </t>
  </si>
  <si>
    <t>CWR program does not yet exist.</t>
  </si>
  <si>
    <t>A13</t>
  </si>
  <si>
    <t>ETP-M1</t>
  </si>
  <si>
    <t>Research Prioritization</t>
  </si>
  <si>
    <t xml:space="preserve">ETP-M1 Number of TPMs initiated (gas and electric combined), including one technology-focused pilot (TFP) TPM  *This number will be updated once all third party contracts have been awarded. </t>
  </si>
  <si>
    <t xml:space="preserve">ETP-M1 Number of TPMs initiated (gas and electric combined), including one technology-focused pilot (TFP) TPM </t>
  </si>
  <si>
    <t>Emerging Technologies (ET)</t>
  </si>
  <si>
    <t>ETP-Future</t>
  </si>
  <si>
    <t>N/A—TPMs will be initiated once 3P implentation contracts have been awarded.</t>
  </si>
  <si>
    <t>tbd TPMs*</t>
  </si>
  <si>
    <t>tbd  TPMs*</t>
  </si>
  <si>
    <t>Data for this metric will be gathered from 3P TPM Implementers annually.</t>
  </si>
  <si>
    <t xml:space="preserve">1) Technology priority maps (TPMs) are defined in the Business Plan 2) Technology-focused pilot: See ETP-M7 </t>
  </si>
  <si>
    <t>ETP-M2</t>
  </si>
  <si>
    <t>Count of TPMs</t>
  </si>
  <si>
    <t>ETP-M2 Number of TPMs updated *This number will be updated once all third party contracts have been awarded.</t>
  </si>
  <si>
    <t>ETP-M2 Number of TPMs updated</t>
  </si>
  <si>
    <t>1) Technology priority maps (TPMs) are defined in the Business Plan</t>
  </si>
  <si>
    <t>ETP-M3</t>
  </si>
  <si>
    <t>Count of Projects</t>
  </si>
  <si>
    <t>Projects</t>
  </si>
  <si>
    <r>
      <t xml:space="preserve">ETP-M3 Number of projects initiated </t>
    </r>
    <r>
      <rPr>
        <sz val="11"/>
        <rFont val="Calibri"/>
        <family val="2"/>
      </rPr>
      <t>*This number will be updated once all third party contracts have been awarded.</t>
    </r>
  </si>
  <si>
    <t>ETP-M3 Number of projects initiated</t>
  </si>
  <si>
    <t>2017* To be updated with ED/IOU Coordination</t>
  </si>
  <si>
    <t>tbd projects*</t>
  </si>
  <si>
    <t xml:space="preserve">1) Technology priority maps (TPMs) are defined in the Business Plan 2) Projects are considered “initiated” when project budget has been approved and funding allocated. </t>
  </si>
  <si>
    <t>ETP-M4</t>
  </si>
  <si>
    <t>Count of Events</t>
  </si>
  <si>
    <t>Outreach</t>
  </si>
  <si>
    <t>ETP-M4: Number of outreach events with technology developers with products &lt;1 year from commercialization, including new technology vendors, manufacturers, and entrepreneurs. *This number will be updated once all third party contracts have been awarded.</t>
  </si>
  <si>
    <t>ETP-M4: Number of outreach events with technology developers with products &lt;1 year from commercialization, including new technology vendors, manufacturers, and entrepreneurs</t>
  </si>
  <si>
    <t>tbd events*</t>
  </si>
  <si>
    <t>Each ETP event will provide data for ETP-M4 and ETP-M5 simultaneously.**Data for this metric will be gathered from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</si>
  <si>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</si>
  <si>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ETP-M5</t>
  </si>
  <si>
    <t>ETP-M5: Number of outreach events with technology developers with products &lt;5 years from commercialization, including new technology vendors, manufacturers, and entrepreneurs. *This number will be updated once all third party contracts have been awarded.</t>
  </si>
  <si>
    <t>ETP-M5: Number of outreach events with technology developers with products &lt;5 years from commercialization, including new technology vendors, manufacturers, and entrepreneurs</t>
  </si>
  <si>
    <t>See ETP-M4</t>
  </si>
  <si>
    <t>Each ETP event will provide data for ETP-M4 and ETP-M5 simultaneously.**Data for this metric will be gathered from 3P TPM Implementers annually based on methodology to be determined.</t>
  </si>
  <si>
    <t>1) “Technology developers” – Any organization or company that develops energy efficiency and demand response technology suitable for inclusion in PA incentive programs. 2) “Events” – ET Summit, webinars, and in-person meetings, as proposed by ETP implementers.</t>
  </si>
  <si>
    <t>A14</t>
  </si>
  <si>
    <t>ETP-M6</t>
  </si>
  <si>
    <t>Count of TFPs</t>
  </si>
  <si>
    <t>Pilots</t>
  </si>
  <si>
    <t>ETP-M6: Number of projects initiated with cooperation from other internal IOU programs associated with each Technology-focused Pilot  *This number will be updated once all third party contracts have been awarded.</t>
  </si>
  <si>
    <t xml:space="preserve">ETP-M6: Number of projects initiated with cooperation from other internal IOU programs associated with each Technology-focused Pilot  </t>
  </si>
  <si>
    <t>N/A—TFPs will begin once 3P implentation contracts have been awarded.</t>
  </si>
  <si>
    <t>tbd*</t>
  </si>
  <si>
    <t xml:space="preserve">ETP-M6 metric is a subset of ETP-M7 and counted towards ETP-M7 targets. All targets will be determined by 3P TPM implementers. </t>
  </si>
  <si>
    <t>1) “Cooperation” is defined as a process by which all parties work towards a mutual objective.</t>
  </si>
  <si>
    <t>ETP-M7</t>
  </si>
  <si>
    <t>ETP-M7 Number of Technology-Focused Pilot (TFP) initiated as part of the TFP TPM. *This number will be updated once all third party contracts have been awarded.</t>
  </si>
  <si>
    <t>ETP-M7 Number of Technology-Focused Pilot (TFP) initiated as part of the TFP TPM</t>
  </si>
  <si>
    <r>
      <t>1) A technology-focused pilot (TFP) will identify market barriers for a diverse range of high-impact technologies through studies, and subsequently breaking down identified barriers</t>
    </r>
    <r>
      <rPr>
        <sz val="11"/>
        <rFont val="Palatino"/>
        <family val="1"/>
      </rPr>
      <t> </t>
    </r>
    <r>
      <rPr>
        <sz val="11"/>
        <rFont val="Calibri"/>
        <family val="2"/>
      </rPr>
      <t xml:space="preserve"> in collaboration with other relevant programs</t>
    </r>
    <r>
      <rPr>
        <sz val="11"/>
        <rFont val="Palatino"/>
        <family val="1"/>
      </rPr>
      <t> </t>
    </r>
    <r>
      <rPr>
        <sz val="11"/>
        <rFont val="Calibri"/>
        <family val="2"/>
      </rPr>
      <t>. 2) “Technology-focused Pilot”- Pilots that have been proposed by 3Ps in response to PA needs and that have been approved through the existing ED Ideation Process. These includes TFPs conducted in cooperation with other programs.</t>
    </r>
  </si>
  <si>
    <t>A15</t>
  </si>
  <si>
    <t>ETP-T1</t>
  </si>
  <si>
    <t>Percent of New Measures</t>
  </si>
  <si>
    <t>Measure Tracing</t>
  </si>
  <si>
    <t>ETP-T1: Prior year: % of new measures added to the portfolio that were previously ETP technologies *The PAs believe this is not suited for a metric with targets because ETP does not make decisions about new measures.</t>
  </si>
  <si>
    <t>ETP-T1: Prior year: % of new measures added to the portfolio that were previously ETP technologies</t>
  </si>
  <si>
    <t>Per ED, to be determined by an ED study*</t>
  </si>
  <si>
    <t xml:space="preserve">Per ED: Baseline, methodology, and targets need to be determined by ED evaluation contractors. ED evaluators can make recommendations on what suitable targets would be. ETP Tracking Metrics 1 – 5 need to be determined at the same time as part of calculating savings (ETP-T5), and because ETP impact and savings are involved, ED evaluators need to make these determinations. Baselines will not be available until then. </t>
  </si>
  <si>
    <r>
      <t>ETP-T1 through ETP</t>
    </r>
    <r>
      <rPr>
        <sz val="11"/>
        <rFont val="Palatino"/>
        <family val="1"/>
      </rPr>
      <t> </t>
    </r>
    <r>
      <rPr>
        <sz val="11"/>
        <rFont val="Calibri"/>
        <family val="2"/>
      </rPr>
      <t xml:space="preserve">-T8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r>
  </si>
  <si>
    <t>ETP-T2</t>
  </si>
  <si>
    <t>Count of New Measures</t>
  </si>
  <si>
    <t>ETP-T2: Prior Year: # of new measures added to the portfolio that were previously ETP technologies. *The PAs believe this is not suited for a metric with targets because ETP does not make decisions about new measures.</t>
  </si>
  <si>
    <t>ETP-T2: Prior Year: # of new measures added to the portfolio that were previously ETP technologies</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</si>
  <si>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</si>
  <si>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ETP-T3</t>
  </si>
  <si>
    <r>
      <t>ETP-T3: Prior year: % of new codes or standards that were previously ETP technologies. *</t>
    </r>
    <r>
      <rPr>
        <sz val="11"/>
        <rFont val="Calibri"/>
        <family val="2"/>
      </rPr>
      <t>The PAs believe this is not suited for a metric with targets because ETP does not make decisions about new codes or standards.</t>
    </r>
  </si>
  <si>
    <t>ETP-T3: Prior year: % of new codes or standards that were previously ETP technologies</t>
  </si>
  <si>
    <t xml:space="preserve">Per ED: Baseline, methodology, and targets need to be determined by ED evaluation contractor. </t>
  </si>
  <si>
    <t>ETP-T4</t>
  </si>
  <si>
    <t>ETP-T4: Prior Year: # of new codes and standards that were previously ETP technologies. *The PAs believe this is not suited for a metric with targets because ETP does not make decisions about new codes or standards.</t>
  </si>
  <si>
    <t>ETP-T4: Prior Year: # of new codes and standards that were previously ETP technologies</t>
  </si>
  <si>
    <t>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PAs will work with ED to support matching ETP content to portfolio content.</t>
  </si>
  <si>
    <t xml:space="preserve">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t>
  </si>
  <si>
    <t>ETP-T5a</t>
  </si>
  <si>
    <t xml:space="preserve">Lifecycle net kW    </t>
  </si>
  <si>
    <t>Savings Tracing</t>
  </si>
  <si>
    <r>
      <t>ETP-T5a: Savings of measures currently in the portfolio that were supported by ETP, added since 2009. Ex-ante with gross and net for all measures, with ex-post where available.</t>
    </r>
    <r>
      <rPr>
        <sz val="11"/>
        <rFont val="Palatino"/>
        <family val="1"/>
      </rPr>
      <t> </t>
    </r>
    <r>
      <rPr>
        <sz val="11"/>
        <rFont val="Calibri"/>
        <family val="2"/>
      </rPr>
      <t>*The PAs believe this is not suited for a metric with targets because ETP is a non-resource program and does not claim any savings.</t>
    </r>
  </si>
  <si>
    <t>ETP-T5a: Savings of measures currently in the portfolio that were supported by ETP, added since 2009. Ex-ante with gross and net for all measures, with ex-post where available</t>
  </si>
  <si>
    <t xml:space="preserve">Per ED: Baseline, methodology, and targets need to be determined by ED evaluation contractor. ETP Tracking Metrics 1 – 5 need to be determined at the same time as part of calculating savings (ETP-T5), and because ETP impact and savings are involved, ED evaluators need to make these determinations. Baselines will not be available until then. </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</si>
  <si>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ETP is a non-resource program and does not make savings claims.</t>
  </si>
  <si>
    <t>ETP-T5b</t>
  </si>
  <si>
    <t xml:space="preserve">Lifecycle net kWh    </t>
  </si>
  <si>
    <r>
      <t>ETP-T5b: Savings of measures currently in the portfolio that were supported by ETP, added since 2009. Ex-ante with gross and net for all measures, with ex-post where available.</t>
    </r>
    <r>
      <rPr>
        <sz val="11"/>
        <rFont val="Palatino"/>
        <family val="1"/>
      </rPr>
      <t> </t>
    </r>
    <r>
      <rPr>
        <sz val="11"/>
        <rFont val="Calibri"/>
        <family val="2"/>
      </rPr>
      <t>*The PAs believe this is not suited for a metric with targets because ETP is a non-resource program and does not claim any savings.</t>
    </r>
  </si>
  <si>
    <t>ETP-T5b: Savings of measures currently in the portfolio that were supported by ETP, added since 2009. Ex-ante with gross and net for all measures, with ex-post where available</t>
  </si>
  <si>
    <t>ETP-T5c</t>
  </si>
  <si>
    <t>Lifecycle net Therms</t>
  </si>
  <si>
    <r>
      <t>ETP-T5c: Savings of measures currently in the portfolio that were supported by ETP, added since 2009. Ex-ante with gross and net for all measures, with ex-post where available.</t>
    </r>
    <r>
      <rPr>
        <sz val="11"/>
        <rFont val="Palatino"/>
        <family val="1"/>
      </rPr>
      <t> </t>
    </r>
    <r>
      <rPr>
        <sz val="11"/>
        <rFont val="Calibri"/>
        <family val="2"/>
      </rPr>
      <t>*The PAs believe this is not suited for a metric with targets because ETP is a non-resource program and does not claim any savings.</t>
    </r>
  </si>
  <si>
    <t>ETP-T5c: Savings of measures currently in the portfolio that were supported by ETP, added since 2009. Ex-ante with gross and net for all measures, with ex-post where available</t>
  </si>
  <si>
    <t>ETP-T6a</t>
  </si>
  <si>
    <t>Count of project ideas by PA</t>
  </si>
  <si>
    <t>Project Idea Tracing</t>
  </si>
  <si>
    <r>
      <t xml:space="preserve">ETP-T6a Number and source (as reported by submitter) of project ideas submitted OUTSIDE OF the annual TPM research planning process, for these categories of sources: </t>
    </r>
    <r>
      <rPr>
        <b/>
        <sz val="11"/>
        <rFont val="Calibri"/>
        <family val="2"/>
      </rPr>
      <t>PA</t>
    </r>
    <r>
      <rPr>
        <sz val="11"/>
        <rFont val="Calibri"/>
        <family val="2"/>
      </rPr>
      <t>,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</si>
  <si>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ETP-T6a Number and source (as reported by submitter) of project ideas submitted OUTSIDE OF the annual TPM research planning process by</t>
    </r>
    <r>
      <rPr>
        <sz val="11"/>
        <rFont val="Calibri"/>
        <family val="2"/>
      </rPr>
      <t xml:space="preserve"> PA</t>
    </r>
  </si>
  <si>
    <t>Data for this metric will be gathered from 3P TPM Implementers annually. If ideas are submitted both outside and as part of the TPM-aligned research planning process, it can be reported under both ETP-T6 and ETP-T7. Ideas may be submitted by more than one source and will be counted under each.</t>
  </si>
  <si>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however the commission ruled that these tracking metrics must have targets. "Submitted" refers to an idea submitted through a formal submission process.</t>
  </si>
  <si>
    <t>ETP-T6b</t>
  </si>
  <si>
    <t>Count of project ideas by national labs</t>
  </si>
  <si>
    <r>
      <t xml:space="preserve">ETP-T6b Number and source (as reported by submitter) of project ideas submitted OUTSIDE OF the annual TPM research planning process, for these categories of sources: PA, </t>
    </r>
    <r>
      <rPr>
        <b/>
        <sz val="11"/>
        <rFont val="Calibri"/>
        <family val="2"/>
      </rPr>
      <t>national</t>
    </r>
    <r>
      <rPr>
        <sz val="11"/>
        <rFont val="Calibri"/>
        <family val="2"/>
      </rPr>
      <t xml:space="preserve"> </t>
    </r>
    <r>
      <rPr>
        <b/>
        <sz val="11"/>
        <rFont val="Calibri"/>
        <family val="2"/>
      </rPr>
      <t>lab</t>
    </r>
    <r>
      <rPr>
        <sz val="11"/>
        <rFont val="Calibri"/>
        <family val="2"/>
      </rPr>
      <t>,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</si>
  <si>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ETP-T6b Number and source (as reported by submitter) of project ideas submitted OUTSIDE OF the annual TPM research planning process by</t>
    </r>
    <r>
      <rPr>
        <sz val="11"/>
        <rFont val="Calibri"/>
        <family val="2"/>
      </rPr>
      <t xml:space="preserve"> National Lab</t>
    </r>
  </si>
  <si>
    <t>ETP-T6c</t>
  </si>
  <si>
    <t>Count of project ideas by manufacturers</t>
  </si>
  <si>
    <r>
      <t xml:space="preserve">ETP-T6c Number and source (as reported by submitter) of project ideas submitted OUTSIDE OF the annual TPM research planning process, for these categories of sources: PA, national lab, </t>
    </r>
    <r>
      <rPr>
        <b/>
        <sz val="11"/>
        <rFont val="Calibri"/>
        <family val="2"/>
      </rPr>
      <t>manufacturer</t>
    </r>
    <r>
      <rPr>
        <sz val="11"/>
        <rFont val="Calibri"/>
        <family val="2"/>
      </rPr>
      <t>,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</si>
  <si>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ETP-T6c Number and source (as reported by submitter) of project ideas submitted OUTSIDE OF the annual TPM research planning process by</t>
    </r>
    <r>
      <rPr>
        <sz val="11"/>
        <rFont val="Calibri"/>
        <family val="2"/>
      </rPr>
      <t xml:space="preserve"> Manufacturer</t>
    </r>
  </si>
  <si>
    <t>ETP-T6d</t>
  </si>
  <si>
    <t>Count of project ideas by entrepreneurs</t>
  </si>
  <si>
    <r>
      <t xml:space="preserve">ETP-T6d Number and source (as reported by submitter) of project ideas submitted OUTSIDE OF the annual TPM research planning process, for these categories of sources: PA, national lab, manufacturer, </t>
    </r>
    <r>
      <rPr>
        <b/>
        <sz val="11"/>
        <rFont val="Calibri"/>
        <family val="2"/>
      </rPr>
      <t>entrepreneur</t>
    </r>
    <r>
      <rPr>
        <sz val="11"/>
        <rFont val="Calibri"/>
        <family val="2"/>
      </rPr>
      <t>,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</si>
  <si>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ETP-T6d Number and source (as reported by submitter) of project ideas submitted OUTSIDE OF the annual TPM research planning process by</t>
    </r>
    <r>
      <rPr>
        <sz val="11"/>
        <rFont val="Calibri"/>
        <family val="2"/>
      </rPr>
      <t xml:space="preserve"> Entrepreneur</t>
    </r>
  </si>
  <si>
    <t>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"Submitted" refers to an idea submitted through a formal submission process.</t>
  </si>
  <si>
    <t>ETP-T7a</t>
  </si>
  <si>
    <r>
      <t xml:space="preserve">ETP-T7a Number and source (as reported by submitter) of project ideas submitted AS PART OF the annual TPM research planning process, for these categories of sources: </t>
    </r>
    <r>
      <rPr>
        <b/>
        <sz val="11"/>
        <rFont val="Calibri"/>
        <family val="2"/>
      </rPr>
      <t>PA</t>
    </r>
    <r>
      <rPr>
        <sz val="11"/>
        <rFont val="Calibri"/>
        <family val="2"/>
      </rPr>
      <t>, national lab,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</si>
  <si>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ETP-T7a Number and source (as reported by submitter) of project ideas submitted AS PART OF the annual TPM research planning process by</t>
    </r>
    <r>
      <rPr>
        <sz val="11"/>
        <rFont val="Calibri"/>
        <family val="2"/>
      </rPr>
      <t xml:space="preserve"> PA</t>
    </r>
  </si>
  <si>
    <t>Data for this metric will be gathered from 3P TPM Implementers. If ideas are submitted both outside and as part of the TPM-aligned research planning process, it can be reported under both ETP-T6 and ETP-T7. Ideas may be submitted by more than one source and will be counted under each.</t>
  </si>
  <si>
    <t>ETP-T7b</t>
  </si>
  <si>
    <r>
      <t xml:space="preserve">ETP-T7b Number and source (as reported by submitter) of project ideas submitted AS PART OF the annual TPM research planning process, for these categories of sources: PA, </t>
    </r>
    <r>
      <rPr>
        <b/>
        <sz val="11"/>
        <rFont val="Calibri"/>
        <family val="2"/>
      </rPr>
      <t>national</t>
    </r>
    <r>
      <rPr>
        <sz val="11"/>
        <rFont val="Calibri"/>
        <family val="2"/>
      </rPr>
      <t xml:space="preserve"> </t>
    </r>
    <r>
      <rPr>
        <b/>
        <sz val="11"/>
        <rFont val="Calibri"/>
        <family val="2"/>
      </rPr>
      <t>lab</t>
    </r>
    <r>
      <rPr>
        <sz val="11"/>
        <rFont val="Calibri"/>
        <family val="2"/>
      </rPr>
      <t>, manufacturer,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</si>
  <si>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ETP-T7b Number and source (as reported by submitter) of project ideas submitted AS PART OF the annual TPM research planning process by</t>
    </r>
    <r>
      <rPr>
        <sz val="11"/>
        <rFont val="Calibri"/>
        <family val="2"/>
      </rPr>
      <t xml:space="preserve"> National Lab</t>
    </r>
  </si>
  <si>
    <t>ETP-T7c</t>
  </si>
  <si>
    <r>
      <t xml:space="preserve">ETP-T7c Number and source (as reported by submitter) of project ideas submitted AS PART OF the annual TPM research planning process, for these categories of sources: PA, national lab, </t>
    </r>
    <r>
      <rPr>
        <b/>
        <sz val="11"/>
        <rFont val="Calibri"/>
        <family val="2"/>
      </rPr>
      <t>manufacturer</t>
    </r>
    <r>
      <rPr>
        <sz val="11"/>
        <rFont val="Calibri"/>
        <family val="2"/>
      </rPr>
      <t>, entrepreneur,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</si>
  <si>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 xml:space="preserve">ETP-T7c Number and source (as reported by submitter) of project ideas submitted AS PART OF the annual TPM research planning process by </t>
    </r>
    <r>
      <rPr>
        <sz val="11"/>
        <rFont val="Calibri"/>
        <family val="2"/>
      </rPr>
      <t>Manufacturer</t>
    </r>
  </si>
  <si>
    <t>ETP-T7d</t>
  </si>
  <si>
    <r>
      <t xml:space="preserve">ETP-T7d Number and source (as reported by submitter) of project ideas submitted AS PART OF the annual TPM research planning process, for these categories of sources: PA, national lab, manufacturer, </t>
    </r>
    <r>
      <rPr>
        <b/>
        <sz val="11"/>
        <rFont val="Calibri"/>
        <family val="2"/>
      </rPr>
      <t>entrepreneur</t>
    </r>
    <r>
      <rPr>
        <sz val="11"/>
        <rFont val="Calibri"/>
        <family val="2"/>
      </rPr>
      <t>, etc.) *The PAs believe this is not suited for a metric with targets because ETP does not control the number of submissions nor their sources. Targets are set in a way to avoid forcing ETP to arbitrarily change existing processes in a way that may negatively impact the effectiveness of the program. Targets and sources may be updated in collaboration with ED after all 3P contracts are awarded.</t>
    </r>
  </si>
  <si>
    <r>
      <t>ETP-T7d Number and source (as reported by submitter) of project ideas submitted AS PART OF the annual TPM research planning process by</t>
    </r>
    <r>
      <rPr>
        <sz val="11"/>
        <rFont val="Calibri"/>
        <family val="2"/>
      </rPr>
      <t xml:space="preserve"> Entrepreneur</t>
    </r>
  </si>
  <si>
    <t>A16</t>
  </si>
  <si>
    <t>ETP-T8</t>
  </si>
  <si>
    <t>Number of lists</t>
  </si>
  <si>
    <t>Statewide Goal Alignment</t>
  </si>
  <si>
    <t>ETP-T8: List of ETP projects aligned with statewide goals that were initiated in the reporting year with specificity as to what aspect of each goal it is fulfilling. Goals will also be labeled in the ETP database. A list of eligible goals will be developed collaboratively with ED.</t>
  </si>
  <si>
    <t>ETP-T8: List of ETP projects aligned with statewide goals that were initiated in the reporting year with specificity as to what aspect of each goal it is fulfilling</t>
  </si>
  <si>
    <t>N/A - The statewide goals to be tracked are still under collaborative discussion with ED and not yet available; hence, no data will be reported for 2018</t>
  </si>
  <si>
    <t>3 lists cumulative</t>
  </si>
  <si>
    <t>2 lists cumulative</t>
  </si>
  <si>
    <t>Data for this metric will be gathered from 3P TPM Implementers.  An ETP project may align with multiple statewide goals and will be listed under each goal. **</t>
  </si>
  <si>
    <r>
      <t xml:space="preserve">ETP-T1 through ETP-T8 are in a table titled “Emerging Technologies Tracking (Reporting)” and are separate from the metrics ETP-M1 through ETP-M7 in the table titled “Emerging Technologies Metrics” in Attachment A of D.18-05-041. PAs had proposed that tracking metrics have no targets in the July 14, 2017 metrics filing , however the commission ruled that these tracking metrics must have targets. The </t>
    </r>
    <r>
      <rPr>
        <sz val="11"/>
        <rFont val="Calibri"/>
        <family val="2"/>
      </rPr>
      <t>“statewide goals” will be tracked will be developed and updated in collaboration with ED as needed. Projects are considered “initiated” when project budget has been approved and funding allocated.</t>
    </r>
  </si>
  <si>
    <t>San Diego Gas &amp; Electric  - Updated 2018 Metrics</t>
  </si>
  <si>
    <t>San Diego Gas &amp; Electric Company</t>
  </si>
  <si>
    <t>Portfolio Analytics (1)</t>
  </si>
  <si>
    <t>2018 EE Portfolio FTE (2)</t>
  </si>
  <si>
    <t>2020 EE Portfolio FTE (2)</t>
  </si>
  <si>
    <t>(1) SDG&amp;E does not have a Portfolio Analystics group.  Each group performas their own analytics.</t>
  </si>
  <si>
    <t>(2) FTE is equal to productive labor of 1788 hour per year.</t>
  </si>
  <si>
    <r>
      <rPr>
        <b/>
        <vertAlign val="superscript"/>
        <sz val="11"/>
        <color theme="1"/>
        <rFont val="Calibri"/>
        <family val="2"/>
        <scheme val="minor"/>
      </rPr>
      <t xml:space="preserve">5 </t>
    </r>
    <r>
      <rPr>
        <b/>
        <sz val="11"/>
        <color theme="1"/>
        <rFont val="Calibri"/>
        <family val="2"/>
        <scheme val="minor"/>
      </rPr>
      <t>Line 25 is a mix of budget spending and budget recovery for all PAs in the IOU service area</t>
    </r>
  </si>
  <si>
    <r>
      <rPr>
        <b/>
        <vertAlign val="superscript"/>
        <sz val="11"/>
        <color theme="1"/>
        <rFont val="Calibri"/>
        <family val="2"/>
        <scheme val="minor"/>
      </rPr>
      <t>4</t>
    </r>
    <r>
      <rPr>
        <b/>
        <sz val="11"/>
        <color theme="1"/>
        <rFont val="Calibri"/>
        <family val="2"/>
        <scheme val="minor"/>
      </rPr>
      <t xml:space="preserve"> Add a separate row for each REN or CCA</t>
    </r>
  </si>
  <si>
    <r>
      <rPr>
        <b/>
        <vertAlign val="superscript"/>
        <sz val="11"/>
        <color theme="1"/>
        <rFont val="Calibri"/>
        <family val="2"/>
        <scheme val="minor"/>
      </rPr>
      <t xml:space="preserve">3 </t>
    </r>
    <r>
      <rPr>
        <b/>
        <sz val="11"/>
        <color theme="1"/>
        <rFont val="Calibri"/>
        <family val="2"/>
        <scheme val="minor"/>
      </rPr>
      <t>The amount of funds to be collected (budget recovery) for the Program Year - Line 19 less line 20</t>
    </r>
  </si>
  <si>
    <r>
      <rPr>
        <b/>
        <vertAlign val="superscript"/>
        <sz val="11"/>
        <color theme="1"/>
        <rFont val="Calibri"/>
        <family val="2"/>
        <scheme val="minor"/>
      </rPr>
      <t xml:space="preserve">2 </t>
    </r>
    <r>
      <rPr>
        <b/>
        <sz val="11"/>
        <color theme="1"/>
        <rFont val="Calibri"/>
        <family val="2"/>
        <scheme val="minor"/>
      </rPr>
      <t xml:space="preserve">The balance of unspent uncommitted must reflect the total unspent uncommitted starting Jan 1 2018 through Dec 31 of current year (PY-1). Because each ABAL is filed in Q3, this unspent uncommitted amount will be an estimate for the year in which the ABAL is filed. </t>
    </r>
  </si>
  <si>
    <r>
      <rPr>
        <b/>
        <vertAlign val="superscript"/>
        <sz val="11"/>
        <color theme="1"/>
        <rFont val="Calibri"/>
        <family val="2"/>
        <scheme val="minor"/>
      </rPr>
      <t xml:space="preserve">1 </t>
    </r>
    <r>
      <rPr>
        <b/>
        <sz val="11"/>
        <color theme="1"/>
        <rFont val="Calibri"/>
        <family val="2"/>
        <scheme val="minor"/>
      </rPr>
      <t>This is amount by which Statewide 25% requirement will be measured, and what the IOU intends to spend in the PY, including carryovers.</t>
    </r>
  </si>
  <si>
    <t>EM&amp;V PY PA Budget total</t>
  </si>
  <si>
    <t>CCA EM&amp;V PY Budget</t>
  </si>
  <si>
    <t>REN EM&amp;V PY Budget</t>
  </si>
  <si>
    <t>For reference only</t>
  </si>
  <si>
    <t>IOU Forecast PY PAC (No Codes &amp; Standards)</t>
  </si>
  <si>
    <t>IOU Forecast PY TRC (No Codes &amp; Standards)</t>
  </si>
  <si>
    <r>
      <rPr>
        <b/>
        <sz val="14"/>
        <rFont val="Calibri"/>
        <family val="2"/>
        <scheme val="minor"/>
      </rPr>
      <t>Total</t>
    </r>
    <r>
      <rPr>
        <b/>
        <sz val="11"/>
        <rFont val="Calibri"/>
        <family val="2"/>
        <scheme val="minor"/>
      </rPr>
      <t xml:space="preserve"> PA (IOU+CCAs+RENs ) PY Recovery Budget</t>
    </r>
    <r>
      <rPr>
        <b/>
        <vertAlign val="superscript"/>
        <sz val="11"/>
        <rFont val="Calibri"/>
        <family val="2"/>
        <scheme val="minor"/>
      </rPr>
      <t>5</t>
    </r>
  </si>
  <si>
    <r>
      <t>REN  PY Budget Recovery Request  (excl. REN Uncommitted/Unspent Carryover)</t>
    </r>
    <r>
      <rPr>
        <b/>
        <vertAlign val="superscript"/>
        <sz val="11"/>
        <rFont val="Calibri"/>
        <family val="2"/>
        <scheme val="minor"/>
      </rPr>
      <t>4</t>
    </r>
  </si>
  <si>
    <r>
      <t>CCA PY Budget Recovery Request  (excl. CCA Uncommitted/Unspent Carryover)</t>
    </r>
    <r>
      <rPr>
        <b/>
        <vertAlign val="superscript"/>
        <sz val="11"/>
        <rFont val="Calibri"/>
        <family val="2"/>
        <scheme val="minor"/>
      </rPr>
      <t>4</t>
    </r>
  </si>
  <si>
    <t>IOU Authorized PY Budget Cap (D.18-05-041)</t>
  </si>
  <si>
    <r>
      <t>IOU PY Budget Recovery Request</t>
    </r>
    <r>
      <rPr>
        <b/>
        <vertAlign val="superscript"/>
        <sz val="11"/>
        <rFont val="Calibri"/>
        <family val="2"/>
        <scheme val="minor"/>
      </rPr>
      <t>3</t>
    </r>
  </si>
  <si>
    <r>
      <t>(LESS) IOU Uncommitted and Unspent Carryover  Balance</t>
    </r>
    <r>
      <rPr>
        <b/>
        <vertAlign val="superscript"/>
        <sz val="11"/>
        <rFont val="Calibri"/>
        <family val="2"/>
        <scheme val="minor"/>
      </rPr>
      <t>2</t>
    </r>
  </si>
  <si>
    <r>
      <t>IOU PY Spending Budget Request</t>
    </r>
    <r>
      <rPr>
        <b/>
        <vertAlign val="superscript"/>
        <sz val="11"/>
        <rFont val="Calibri"/>
        <family val="2"/>
        <scheme val="minor"/>
      </rPr>
      <t>1</t>
    </r>
  </si>
  <si>
    <t xml:space="preserve">IOU EM&amp;V </t>
  </si>
  <si>
    <t>Forecast savings as % of CPUC Savings Goal (w/o C&amp;S)</t>
  </si>
  <si>
    <t>OBF Loan Pool</t>
  </si>
  <si>
    <t>Emerging Tech</t>
  </si>
  <si>
    <t>Agriculture</t>
  </si>
  <si>
    <t>SDG&amp;E forecast therms (MM)</t>
  </si>
  <si>
    <t>SDG&amp;E forecast kW</t>
  </si>
  <si>
    <t>SDG&amp;E forecast kWh</t>
  </si>
  <si>
    <t>Program Year (PY) 2000 Budget</t>
  </si>
  <si>
    <t>SDG&amp;E PY2020 FORECAST ENERGY SAVINGS (Net)</t>
  </si>
  <si>
    <t xml:space="preserve">    IT (4)</t>
  </si>
  <si>
    <t xml:space="preserve">    IT(4)</t>
  </si>
  <si>
    <t>EE Total***</t>
  </si>
  <si>
    <t>***Rounding Differences</t>
  </si>
  <si>
    <t>CPUC Savings Goal ( w/o C&amp;S)</t>
  </si>
  <si>
    <t>Unspent/Uncommitted Program Carryover Funds from 2019</t>
  </si>
  <si>
    <t>Codes &amp; Standards Advocacy - National Codes &amp; Standards Advocacy (GROSS = NET SAVINGS)</t>
  </si>
  <si>
    <t>Codes &amp; Standards Advocacy - State Appliance Standards (GROSS = NET SAVINGS)</t>
  </si>
  <si>
    <t>ME&amp;O &amp; ESA</t>
  </si>
  <si>
    <r>
      <t>ESA</t>
    </r>
    <r>
      <rPr>
        <vertAlign val="superscript"/>
        <sz val="10"/>
        <rFont val="Arial"/>
        <family val="2"/>
      </rPr>
      <t>5</t>
    </r>
  </si>
  <si>
    <t>2. ME&amp;O requested budget for 2020 per AL 3125-E/2615-G</t>
  </si>
  <si>
    <t>3. SDG&amp;E Administrative cost is per AL 3451-E-A/2818-G</t>
  </si>
  <si>
    <t>5 ESA 2020 budget approved in Advice Letter 3250-E/2688-G</t>
  </si>
  <si>
    <t>(2) These costs are collected through GRC D.16-06-054</t>
  </si>
  <si>
    <t>(4) IT Costs are included in " Policy, Strategy, and Regulatory Reporting Compliance".</t>
  </si>
  <si>
    <t>(5) Under the previous program categories the following programs were classified as Cross Cutting: 3P-IDEEA, Local-IDSM-ME&amp;O-Local Marketing (EE), SW-IDSM-IDSM.  These are included in Table 16 Cross Cutting.</t>
  </si>
  <si>
    <t>These three programs are now classified as Commercial with the elimination of Cross Cutting programs.</t>
  </si>
  <si>
    <t>Commercial Total (5)</t>
  </si>
  <si>
    <t>Cross Cutting Total (5)</t>
  </si>
  <si>
    <t>IOU Subtotal (does not include ESA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</si>
</sst>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00_);_(&quot;$&quot;* \(#,##0.0000\);_(&quot;$&quot;* &quot;-&quot;??_);_(@_)"/>
    <numFmt numFmtId="165" formatCode="_(&quot;$&quot;* #,##0.000_);_(&quot;$&quot;* \(#,##0.000\);_(&quot;$&quot;* &quot;-&quot;??_);_(@_)"/>
    <numFmt numFmtId="166" formatCode="_(&quot;$&quot;* #,##0_);_(&quot;$&quot;* \(#,##0\);_(&quot;$&quot;* &quot;-&quot;??_);_(@_)"/>
    <numFmt numFmtId="167" formatCode="_(&quot;$&quot;* #,##0.00000_);_(&quot;$&quot;* \(#,##0.00000\);_(&quot;$&quot;* &quot;-&quot;??_);_(@_)"/>
    <numFmt numFmtId="168" formatCode="&quot;$&quot;#,##0.00000_);\(&quot;$&quot;#,##0.00000\)"/>
    <numFmt numFmtId="169" formatCode="0.0%"/>
    <numFmt numFmtId="170" formatCode="0_);\(0\)"/>
    <numFmt numFmtId="171" formatCode="[$$-409]#,##0.00"/>
    <numFmt numFmtId="172" formatCode="#,##0.00000"/>
    <numFmt numFmtId="173" formatCode="_(* #,##0.00000_);_(* \(#,##0.00000\);_(* &quot;-&quot;??_);_(@_)"/>
    <numFmt numFmtId="174" formatCode="_(* #,##0_);_(* \(#,##0\);_(* &quot;-&quot;??_);_(@_)"/>
    <numFmt numFmtId="175" formatCode="&quot;$&quot;#,##0.00"/>
    <numFmt numFmtId="176" formatCode="mmmddyyyy"/>
    <numFmt numFmtId="177" formatCode="yymmmmdd"/>
    <numFmt numFmtId="178" formatCode="0.0%;_(* &quot;-&quot;_)"/>
    <numFmt numFmtId="179" formatCode="#,##0.0,,,&quot;bn&quot;"/>
    <numFmt numFmtId="180" formatCode="#,##0;\-#,##0;&quot;-&quot;"/>
    <numFmt numFmtId="181" formatCode="&quot;$&quot;#,\);\(&quot;$&quot;#,##0\)"/>
    <numFmt numFmtId="182" formatCode="_-* #,##0.00_-;\-* #,##0.00_-;_-* &quot;-&quot;??_-;_-@_-"/>
    <numFmt numFmtId="183" formatCode="hh:mm"/>
    <numFmt numFmtId="184" formatCode="00000"/>
    <numFmt numFmtId="185" formatCode="_-&quot;$&quot;* #,##0.00_-;\-&quot;$&quot;* #,##0.00_-;_-&quot;$&quot;* &quot;-&quot;??_-;_-@_-"/>
    <numFmt numFmtId="186" formatCode="&quot;$&quot;\ #,##0.00_);\(&quot;$&quot;\ #,##0.00\)"/>
    <numFmt numFmtId="187" formatCode="mm/dd/yyyy;@"/>
    <numFmt numFmtId="188" formatCode="#,##0.00;[Red]#,##0.00"/>
    <numFmt numFmtId="189" formatCode="_([$€-2]* #,##0.00_);_([$€-2]* \(#,##0.00\);_([$€-2]* &quot;-&quot;??_)"/>
    <numFmt numFmtId="190" formatCode="\€#,##0.0,,,&quot;bn&quot;"/>
    <numFmt numFmtId="191" formatCode="\€#,##0.0,,&quot;m&quot;"/>
    <numFmt numFmtId="192" formatCode="\€#,##0.0,&quot;k&quot;"/>
    <numFmt numFmtId="193" formatCode="\€#,##0.00"/>
    <numFmt numFmtId="194" formatCode="_-* #,##0.0_-;\-* #,##0.0_-;_-* &quot;-&quot;??_-;_-@_-"/>
    <numFmt numFmtId="195" formatCode="yyyy"/>
    <numFmt numFmtId="196" formatCode="\£#,##0.00"/>
    <numFmt numFmtId="197" formatCode="\£#,##0.0,,,&quot;bn&quot;"/>
    <numFmt numFmtId="198" formatCode="\£#,##0.0,,&quot;m&quot;"/>
    <numFmt numFmtId="199" formatCode="\£#,##0.0,&quot;k&quot;"/>
    <numFmt numFmtId="200" formatCode="#,##0.00&quot; $&quot;;\-#,##0.00&quot; $&quot;"/>
    <numFmt numFmtId="201" formatCode=";;;"/>
    <numFmt numFmtId="202" formatCode="General_)"/>
    <numFmt numFmtId="203" formatCode="@*."/>
    <numFmt numFmtId="204" formatCode="_ * #,##0_ ;_ * \-#,##0_ ;_ * &quot;-&quot;_ ;_ @_ "/>
    <numFmt numFmtId="205" formatCode="_ * #,##0.00_ ;_ * \-#,##0.00_ ;_ * &quot;-&quot;??_ ;_ @_ "/>
    <numFmt numFmtId="206" formatCode="#,##0.0,,&quot;m&quot;"/>
    <numFmt numFmtId="207" formatCode="dd/mm/yy"/>
    <numFmt numFmtId="208" formatCode="0.0%;_(&quot;-&quot;_)"/>
    <numFmt numFmtId="209" formatCode="0.0000%"/>
    <numFmt numFmtId="210" formatCode="[&lt;=9999999]###\-####;\(###\)\ ###\-####"/>
    <numFmt numFmtId="211" formatCode="&quot;$&quot;#,##0"/>
    <numFmt numFmtId="212" formatCode="mmm\-yyyy"/>
    <numFmt numFmtId="213" formatCode="#,###,##0,&quot;k&quot;"/>
    <numFmt numFmtId="214" formatCode="#,##0,_);\(#,##0,\)"/>
    <numFmt numFmtId="215" formatCode="\$#,##0.0,,,&quot;bn&quot;"/>
    <numFmt numFmtId="216" formatCode="\$#,##0.0,,&quot;m&quot;"/>
    <numFmt numFmtId="217" formatCode="\$#,##0.0,&quot;k&quot;"/>
    <numFmt numFmtId="218" formatCode="_-&quot;$&quot;* #,##0_-;\-&quot;$&quot;* #,##0_-;_-&quot;$&quot;* &quot;-&quot;??_-;_-@_-"/>
    <numFmt numFmtId="219" formatCode="[$-409]d\-mmm\-yy;@"/>
    <numFmt numFmtId="220" formatCode="00\-0000000"/>
    <numFmt numFmtId="221" formatCode="_(* #,##0.0_);_(* \(#,##0.0\);_(* &quot;-&quot;??_);_(@_)"/>
  </numFmts>
  <fonts count="21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2"/>
      <name val="Times New Roman"/>
      <family val="1"/>
    </font>
    <font>
      <sz val="10"/>
      <name val="Arial"/>
      <family val="2"/>
    </font>
    <font>
      <sz val="12"/>
      <name val="Times New Roman"/>
      <family val="1"/>
    </font>
    <font>
      <b/>
      <sz val="12"/>
      <color indexed="9"/>
      <name val="Times New Roman"/>
      <family val="1"/>
    </font>
    <font>
      <sz val="12"/>
      <color rgb="FFFF0000"/>
      <name val="Times New Roman"/>
      <family val="1"/>
    </font>
    <font>
      <u/>
      <sz val="12"/>
      <name val="Times New Roman"/>
      <family val="1"/>
    </font>
    <font>
      <u/>
      <vertAlign val="superscript"/>
      <sz val="12"/>
      <name val="Times New Roman"/>
      <family val="1"/>
    </font>
    <font>
      <sz val="10"/>
      <name val="Times New Roman"/>
      <family val="1"/>
    </font>
    <font>
      <vertAlign val="superscript"/>
      <sz val="12"/>
      <name val="Times New Roman"/>
      <family val="1"/>
    </font>
    <font>
      <sz val="12"/>
      <color theme="1"/>
      <name val="Times New Roman"/>
      <family val="1"/>
    </font>
    <font>
      <b/>
      <sz val="12"/>
      <color theme="1"/>
      <name val="Times New Roman"/>
      <family val="1"/>
    </font>
    <font>
      <sz val="11"/>
      <name val="Calibri"/>
      <family val="2"/>
      <scheme val="minor"/>
    </font>
    <font>
      <b/>
      <sz val="10"/>
      <name val="Arial"/>
      <family val="2"/>
    </font>
    <font>
      <b/>
      <u/>
      <sz val="10"/>
      <color rgb="FFFF0000"/>
      <name val="Arial"/>
      <family val="2"/>
    </font>
    <font>
      <sz val="12"/>
      <color indexed="10"/>
      <name val="Arial"/>
      <family val="2"/>
    </font>
    <font>
      <i/>
      <u/>
      <sz val="12"/>
      <color indexed="10"/>
      <name val="Arial"/>
      <family val="2"/>
    </font>
    <font>
      <b/>
      <sz val="12"/>
      <name val="Arial"/>
      <family val="2"/>
    </font>
    <font>
      <b/>
      <sz val="12"/>
      <name val="Palatino"/>
      <family val="1"/>
    </font>
    <font>
      <sz val="12"/>
      <name val="Palatino"/>
      <family val="1"/>
    </font>
    <font>
      <vertAlign val="superscript"/>
      <sz val="12"/>
      <name val="Palatino"/>
      <family val="1"/>
    </font>
    <font>
      <sz val="11"/>
      <name val="Palatino"/>
      <family val="1"/>
    </font>
    <font>
      <sz val="10"/>
      <name val="Palatino"/>
      <family val="1"/>
    </font>
    <font>
      <sz val="10"/>
      <color rgb="FFFF0000"/>
      <name val="Arial"/>
      <family val="2"/>
    </font>
    <font>
      <sz val="12"/>
      <color theme="1"/>
      <name val="Calibri"/>
      <family val="2"/>
      <scheme val="minor"/>
    </font>
    <font>
      <b/>
      <sz val="12"/>
      <color rgb="FF000000"/>
      <name val="Palatino"/>
    </font>
    <font>
      <sz val="12"/>
      <name val="Palatino"/>
    </font>
    <font>
      <sz val="10"/>
      <name val="Palatino"/>
    </font>
    <font>
      <vertAlign val="superscript"/>
      <sz val="10"/>
      <name val="Palatino"/>
    </font>
    <font>
      <vertAlign val="superscript"/>
      <sz val="12"/>
      <name val="Palatino"/>
    </font>
    <font>
      <sz val="10"/>
      <color rgb="FFFF0000"/>
      <name val="Times New Roman"/>
      <family val="1"/>
    </font>
    <font>
      <b/>
      <vertAlign val="superscript"/>
      <sz val="10"/>
      <name val="Arial"/>
      <family val="2"/>
    </font>
    <font>
      <sz val="12"/>
      <color rgb="FF0000FF"/>
      <name val="Times New Roman"/>
      <family val="1"/>
    </font>
    <font>
      <sz val="11"/>
      <color rgb="FF0000FF"/>
      <name val="Calibri"/>
      <family val="2"/>
      <scheme val="minor"/>
    </font>
    <font>
      <vertAlign val="superscrip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Helv"/>
      <charset val="204"/>
    </font>
    <font>
      <sz val="12"/>
      <name val="???"/>
      <family val="1"/>
      <charset val="129"/>
    </font>
    <font>
      <u/>
      <sz val="8.4"/>
      <color indexed="12"/>
      <name val="Arial"/>
      <family val="2"/>
    </font>
    <font>
      <sz val="10"/>
      <color indexed="11"/>
      <name val="Arial"/>
      <family val="2"/>
    </font>
    <font>
      <i/>
      <sz val="10"/>
      <color indexed="12"/>
      <name val="Arial"/>
      <family val="2"/>
    </font>
    <font>
      <i/>
      <sz val="10"/>
      <color indexed="10"/>
      <name val="Arial"/>
      <family val="2"/>
    </font>
    <font>
      <sz val="11"/>
      <color indexed="8"/>
      <name val="Calibri"/>
      <family val="2"/>
    </font>
    <font>
      <sz val="11"/>
      <color indexed="9"/>
      <name val="Calibri"/>
      <family val="2"/>
    </font>
    <font>
      <sz val="10"/>
      <color indexed="8"/>
      <name val="MS Sans Serif"/>
      <family val="2"/>
    </font>
    <font>
      <sz val="10"/>
      <name val="Geneva"/>
      <family val="2"/>
    </font>
    <font>
      <sz val="11"/>
      <color indexed="20"/>
      <name val="Calibri"/>
      <family val="2"/>
    </font>
    <font>
      <sz val="9"/>
      <name val="Helv"/>
    </font>
    <font>
      <sz val="10"/>
      <color indexed="8"/>
      <name val="Arial"/>
      <family val="2"/>
    </font>
    <font>
      <b/>
      <sz val="11"/>
      <color indexed="52"/>
      <name val="Calibri"/>
      <family val="2"/>
    </font>
    <font>
      <b/>
      <sz val="11"/>
      <color indexed="53"/>
      <name val="Calibri"/>
      <family val="2"/>
    </font>
    <font>
      <b/>
      <sz val="11"/>
      <color indexed="9"/>
      <name val="Calibri"/>
      <family val="2"/>
    </font>
    <font>
      <sz val="10"/>
      <name val="MS Sans Serif"/>
      <family val="2"/>
    </font>
    <font>
      <sz val="10"/>
      <name val="MS Serif"/>
      <family val="1"/>
    </font>
    <font>
      <sz val="11"/>
      <name val="Book Antiqua"/>
      <family val="1"/>
    </font>
    <font>
      <sz val="10"/>
      <color theme="1"/>
      <name val="Arial"/>
      <family val="2"/>
    </font>
    <font>
      <sz val="10"/>
      <color indexed="12"/>
      <name val="Times New Roman"/>
      <family val="1"/>
    </font>
    <font>
      <sz val="11"/>
      <name val="??"/>
      <family val="3"/>
      <charset val="129"/>
    </font>
    <font>
      <sz val="10"/>
      <color indexed="16"/>
      <name val="MS Serif"/>
      <family val="1"/>
    </font>
    <font>
      <i/>
      <sz val="11"/>
      <color indexed="23"/>
      <name val="Calibri"/>
      <family val="2"/>
    </font>
    <font>
      <sz val="8"/>
      <name val="Arial"/>
      <family val="2"/>
    </font>
    <font>
      <sz val="6"/>
      <name val="Arial"/>
      <family val="2"/>
    </font>
    <font>
      <sz val="11"/>
      <color indexed="17"/>
      <name val="Calibri"/>
      <family val="2"/>
    </font>
    <font>
      <b/>
      <u/>
      <sz val="11"/>
      <color indexed="37"/>
      <name val="Arial"/>
      <family val="2"/>
    </font>
    <font>
      <b/>
      <sz val="18"/>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sz val="10"/>
      <color indexed="12"/>
      <name val="Arial"/>
      <family val="2"/>
    </font>
    <font>
      <sz val="7"/>
      <color indexed="12"/>
      <name val="Arial"/>
      <family val="2"/>
    </font>
    <font>
      <sz val="11"/>
      <color indexed="62"/>
      <name val="Calibri"/>
      <family val="2"/>
    </font>
    <font>
      <sz val="11"/>
      <color indexed="52"/>
      <name val="Calibri"/>
      <family val="2"/>
    </font>
    <font>
      <sz val="11"/>
      <color indexed="53"/>
      <name val="Calibri"/>
      <family val="2"/>
    </font>
    <font>
      <sz val="11"/>
      <color indexed="60"/>
      <name val="Calibri"/>
      <family val="2"/>
    </font>
    <font>
      <sz val="7"/>
      <name val="Small Fonts"/>
      <family val="2"/>
    </font>
    <font>
      <sz val="12"/>
      <name val="Arial"/>
      <family val="2"/>
    </font>
    <font>
      <sz val="11"/>
      <name val="Tms Rmn"/>
    </font>
    <font>
      <sz val="9"/>
      <name val="Arial"/>
      <family val="2"/>
    </font>
    <font>
      <i/>
      <sz val="11"/>
      <name val="Arial"/>
      <family val="2"/>
    </font>
    <font>
      <b/>
      <sz val="11"/>
      <color indexed="63"/>
      <name val="Calibri"/>
      <family val="2"/>
    </font>
    <font>
      <sz val="22"/>
      <name val="UBSHeadline"/>
      <family val="1"/>
    </font>
    <font>
      <sz val="8"/>
      <color indexed="8"/>
      <name val="Arial"/>
      <family val="2"/>
    </font>
    <font>
      <sz val="10"/>
      <color indexed="10"/>
      <name val="Geneva"/>
      <family val="2"/>
    </font>
    <font>
      <sz val="10"/>
      <color indexed="14"/>
      <name val="Arial"/>
      <family val="2"/>
    </font>
    <font>
      <sz val="8"/>
      <name val="Helv"/>
    </font>
    <font>
      <b/>
      <sz val="9"/>
      <color indexed="8"/>
      <name val="Arial"/>
      <family val="2"/>
    </font>
    <font>
      <b/>
      <sz val="10"/>
      <color indexed="39"/>
      <name val="Arial"/>
      <family val="2"/>
    </font>
    <font>
      <b/>
      <sz val="11"/>
      <color indexed="9"/>
      <name val="Arial"/>
      <family val="2"/>
    </font>
    <font>
      <b/>
      <i/>
      <sz val="11"/>
      <color indexed="9"/>
      <name val="Arial"/>
      <family val="2"/>
    </font>
    <font>
      <b/>
      <sz val="10"/>
      <color indexed="8"/>
      <name val="Arial"/>
      <family val="2"/>
    </font>
    <font>
      <b/>
      <sz val="9"/>
      <name val="Arial"/>
      <family val="2"/>
    </font>
    <font>
      <b/>
      <sz val="8"/>
      <name val="Arial"/>
      <family val="2"/>
    </font>
    <font>
      <b/>
      <sz val="12"/>
      <color indexed="8"/>
      <name val="Arial"/>
      <family val="2"/>
    </font>
    <font>
      <i/>
      <sz val="8"/>
      <color indexed="8"/>
      <name val="Arial"/>
      <family val="2"/>
    </font>
    <font>
      <sz val="10"/>
      <color indexed="56"/>
      <name val="Arial"/>
      <family val="2"/>
    </font>
    <font>
      <sz val="10"/>
      <color indexed="39"/>
      <name val="Arial"/>
      <family val="2"/>
    </font>
    <font>
      <sz val="12"/>
      <color indexed="9"/>
      <name val="Arial"/>
      <family val="2"/>
    </font>
    <font>
      <i/>
      <sz val="12"/>
      <color indexed="9"/>
      <name val="Arial"/>
      <family val="2"/>
    </font>
    <font>
      <sz val="9"/>
      <color indexed="8"/>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b/>
      <sz val="11"/>
      <color indexed="18"/>
      <name val="Arial Narrow"/>
      <family val="2"/>
    </font>
    <font>
      <b/>
      <sz val="14"/>
      <name val="Arial"/>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b/>
      <sz val="18"/>
      <color indexed="62"/>
      <name val="Cambria"/>
      <family val="2"/>
    </font>
    <font>
      <sz val="5"/>
      <name val="Arial"/>
      <family val="2"/>
    </font>
    <font>
      <sz val="10"/>
      <name val="Tahoma"/>
      <family val="2"/>
    </font>
    <font>
      <b/>
      <sz val="8"/>
      <color indexed="8"/>
      <name val="Helv"/>
    </font>
    <font>
      <sz val="10"/>
      <name val="Frutiger 45 Light"/>
      <family val="2"/>
    </font>
    <font>
      <b/>
      <sz val="18"/>
      <color indexed="56"/>
      <name val="Cambria"/>
      <family val="2"/>
    </font>
    <font>
      <b/>
      <sz val="11"/>
      <color indexed="8"/>
      <name val="Calibri"/>
      <family val="2"/>
    </font>
    <font>
      <sz val="8"/>
      <color indexed="12"/>
      <name val="Arial"/>
      <family val="2"/>
    </font>
    <font>
      <sz val="12"/>
      <name val="Arial Black"/>
      <family val="2"/>
    </font>
    <font>
      <sz val="11"/>
      <color indexed="10"/>
      <name val="Calibri"/>
      <family val="2"/>
    </font>
    <font>
      <sz val="10"/>
      <color indexed="9"/>
      <name val="Arial"/>
      <family val="2"/>
    </font>
    <font>
      <b/>
      <sz val="10"/>
      <name val="Times New Roman"/>
      <family val="1"/>
    </font>
    <font>
      <sz val="10"/>
      <color indexed="8"/>
      <name val="楲污瑡潩⁮"/>
    </font>
    <font>
      <sz val="11"/>
      <color rgb="FF000000"/>
      <name val="Calibri"/>
      <family val="2"/>
      <scheme val="minor"/>
    </font>
    <font>
      <sz val="10"/>
      <name val="Arial"/>
      <family val="2"/>
    </font>
    <font>
      <sz val="10"/>
      <name val="Helv"/>
    </font>
    <font>
      <sz val="13"/>
      <name val="Palatino"/>
      <family val="1"/>
    </font>
    <font>
      <b/>
      <sz val="18"/>
      <color theme="3"/>
      <name val="Calibri Light"/>
      <family val="2"/>
      <scheme val="major"/>
    </font>
    <font>
      <sz val="11"/>
      <color rgb="FF9C6500"/>
      <name val="Calibri"/>
      <family val="2"/>
      <scheme val="minor"/>
    </font>
    <font>
      <sz val="7"/>
      <name val="Arial"/>
      <family val="2"/>
    </font>
    <font>
      <sz val="11"/>
      <color indexed="16"/>
      <name val="Calibri"/>
      <family val="2"/>
    </font>
    <font>
      <sz val="11"/>
      <color indexed="37"/>
      <name val="Calibri"/>
      <family val="2"/>
    </font>
    <font>
      <b/>
      <sz val="11"/>
      <color indexed="17"/>
      <name val="Calibri"/>
      <family val="2"/>
    </font>
    <font>
      <b/>
      <sz val="11"/>
      <color indexed="10"/>
      <name val="Calibri"/>
      <family val="2"/>
      <scheme val="minor"/>
    </font>
    <font>
      <sz val="10"/>
      <color theme="1"/>
      <name val="Calibri"/>
      <family val="2"/>
    </font>
    <font>
      <i/>
      <sz val="10"/>
      <color indexed="23"/>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u/>
      <sz val="10"/>
      <color indexed="12"/>
      <name val="Times New Roman"/>
      <family val="1"/>
    </font>
    <font>
      <u/>
      <sz val="11"/>
      <color theme="10"/>
      <name val="Calibri"/>
      <family val="2"/>
    </font>
    <font>
      <u/>
      <sz val="10"/>
      <color indexed="12"/>
      <name val="Arial"/>
      <family val="2"/>
    </font>
    <font>
      <u/>
      <sz val="9"/>
      <color indexed="12"/>
      <name val="Geneva"/>
    </font>
    <font>
      <sz val="11"/>
      <color indexed="48"/>
      <name val="Calibri"/>
      <family val="2"/>
    </font>
    <font>
      <sz val="11"/>
      <color indexed="10"/>
      <name val="Calibri"/>
      <family val="2"/>
      <scheme val="minor"/>
    </font>
    <font>
      <sz val="11"/>
      <color indexed="19"/>
      <name val="Calibri"/>
      <family val="2"/>
      <scheme val="minor"/>
    </font>
    <font>
      <sz val="12"/>
      <name val="Helv"/>
    </font>
    <font>
      <sz val="8"/>
      <color indexed="62"/>
      <name val="Arial"/>
      <family val="2"/>
    </font>
    <font>
      <b/>
      <sz val="8"/>
      <color indexed="8"/>
      <name val="Arial"/>
      <family val="2"/>
    </font>
    <font>
      <sz val="19"/>
      <name val="Arial"/>
      <family val="2"/>
    </font>
    <font>
      <b/>
      <sz val="16"/>
      <color indexed="23"/>
      <name val="Arial"/>
      <family val="2"/>
    </font>
    <font>
      <sz val="19"/>
      <color indexed="48"/>
      <name val="Arial"/>
      <family val="2"/>
    </font>
    <font>
      <sz val="8"/>
      <color indexed="14"/>
      <name val="Arial"/>
      <family val="2"/>
    </font>
    <font>
      <b/>
      <sz val="40"/>
      <color indexed="63"/>
      <name val="Trebuchet MS"/>
      <family val="2"/>
    </font>
    <font>
      <b/>
      <sz val="22"/>
      <name val="Tahoma"/>
      <family val="2"/>
    </font>
    <font>
      <b/>
      <sz val="24"/>
      <name val="Tahoma"/>
      <family val="2"/>
    </font>
    <font>
      <sz val="22"/>
      <name val="Tahoma"/>
      <family val="2"/>
    </font>
    <font>
      <sz val="11"/>
      <color indexed="14"/>
      <name val="Calibri"/>
      <family val="2"/>
    </font>
    <font>
      <b/>
      <sz val="9"/>
      <color indexed="81"/>
      <name val="Tahoma"/>
      <family val="2"/>
    </font>
    <font>
      <sz val="9"/>
      <color indexed="81"/>
      <name val="Tahoma"/>
      <family val="2"/>
    </font>
    <font>
      <b/>
      <sz val="11"/>
      <color indexed="8"/>
      <name val="Calibri"/>
      <family val="2"/>
      <scheme val="minor"/>
    </font>
    <font>
      <b/>
      <sz val="11"/>
      <color theme="1"/>
      <name val="Calibri"/>
      <family val="2"/>
    </font>
    <font>
      <sz val="11"/>
      <color rgb="FF000000"/>
      <name val="Calibri"/>
      <family val="2"/>
    </font>
    <font>
      <b/>
      <sz val="11"/>
      <color rgb="FF000000"/>
      <name val="Calibri"/>
      <family val="2"/>
    </font>
    <font>
      <sz val="10"/>
      <color theme="1"/>
      <name val="Calibri"/>
      <family val="2"/>
      <scheme val="minor"/>
    </font>
    <font>
      <sz val="9"/>
      <color theme="1"/>
      <name val="Calibri"/>
      <family val="2"/>
      <scheme val="minor"/>
    </font>
    <font>
      <b/>
      <sz val="12"/>
      <color theme="1"/>
      <name val="Calibri"/>
      <family val="2"/>
      <scheme val="minor"/>
    </font>
    <font>
      <b/>
      <sz val="12"/>
      <name val="Calibri"/>
      <family val="2"/>
      <scheme val="minor"/>
    </font>
    <font>
      <b/>
      <sz val="10"/>
      <name val="Calibri"/>
      <family val="2"/>
      <scheme val="minor"/>
    </font>
    <font>
      <sz val="12"/>
      <name val="Calibri"/>
      <family val="2"/>
      <scheme val="minor"/>
    </font>
    <font>
      <b/>
      <sz val="12"/>
      <color theme="0"/>
      <name val="Calibri"/>
      <family val="2"/>
      <scheme val="minor"/>
    </font>
    <font>
      <b/>
      <u val="singleAccounting"/>
      <sz val="11"/>
      <name val="Calibri"/>
      <family val="2"/>
      <scheme val="minor"/>
    </font>
    <font>
      <b/>
      <sz val="11"/>
      <name val="Calibri"/>
      <family val="2"/>
      <scheme val="minor"/>
    </font>
    <font>
      <b/>
      <u/>
      <sz val="11"/>
      <name val="Calibri"/>
      <family val="2"/>
      <scheme val="minor"/>
    </font>
    <font>
      <sz val="11"/>
      <name val="Calibri"/>
      <family val="2"/>
    </font>
    <font>
      <b/>
      <sz val="11"/>
      <name val="Calibri"/>
      <family val="2"/>
    </font>
    <font>
      <sz val="12"/>
      <color theme="1"/>
      <name val="Calibri"/>
      <family val="2"/>
      <charset val="204"/>
      <scheme val="minor"/>
    </font>
    <font>
      <b/>
      <vertAlign val="superscript"/>
      <sz val="11"/>
      <color theme="1"/>
      <name val="Calibri"/>
      <family val="2"/>
      <scheme val="minor"/>
    </font>
    <font>
      <b/>
      <sz val="14"/>
      <name val="Calibri"/>
      <family val="2"/>
      <scheme val="minor"/>
    </font>
    <font>
      <b/>
      <vertAlign val="superscript"/>
      <sz val="11"/>
      <name val="Calibri"/>
      <family val="2"/>
      <scheme val="minor"/>
    </font>
  </fonts>
  <fills count="15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9"/>
        <bgColor indexed="64"/>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31"/>
        <bgColor indexed="43"/>
      </patternFill>
    </fill>
    <fill>
      <patternFill patternType="solid">
        <fgColor indexed="21"/>
        <bgColor indexed="64"/>
      </patternFill>
    </fill>
    <fill>
      <patternFill patternType="solid">
        <fgColor indexed="37"/>
      </patternFill>
    </fill>
    <fill>
      <patternFill patternType="solid">
        <fgColor indexed="30"/>
        <bgColor indexed="30"/>
      </patternFill>
    </fill>
    <fill>
      <patternFill patternType="solid">
        <fgColor indexed="55"/>
        <bgColor indexed="64"/>
      </patternFill>
    </fill>
    <fill>
      <patternFill patternType="solid">
        <fgColor indexed="54"/>
        <bgColor indexed="64"/>
      </patternFill>
    </fill>
    <fill>
      <patternFill patternType="solid">
        <fgColor indexed="31"/>
        <bgColor indexed="54"/>
      </patternFill>
    </fill>
    <fill>
      <patternFill patternType="solid">
        <fgColor indexed="40"/>
        <bgColor indexed="64"/>
      </patternFill>
    </fill>
    <fill>
      <patternFill patternType="solid">
        <fgColor indexed="41"/>
        <bgColor indexed="64"/>
      </patternFill>
    </fill>
    <fill>
      <patternFill patternType="solid">
        <fgColor indexed="9"/>
      </patternFill>
    </fill>
    <fill>
      <patternFill patternType="solid">
        <fgColor indexed="35"/>
        <bgColor indexed="64"/>
      </patternFill>
    </fill>
    <fill>
      <patternFill patternType="solid">
        <fgColor indexed="41"/>
      </patternFill>
    </fill>
    <fill>
      <patternFill patternType="solid">
        <fgColor indexed="10"/>
        <bgColor indexed="64"/>
      </patternFill>
    </fill>
    <fill>
      <patternFill patternType="solid">
        <fgColor indexed="30"/>
        <bgColor indexed="40"/>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18"/>
        <bgColor indexed="64"/>
      </patternFill>
    </fill>
    <fill>
      <patternFill patternType="solid">
        <fgColor indexed="42"/>
        <bgColor indexed="64"/>
      </patternFill>
    </fill>
    <fill>
      <patternFill patternType="solid">
        <fgColor indexed="45"/>
        <bgColor indexed="64"/>
      </patternFill>
    </fill>
    <fill>
      <patternFill patternType="solid">
        <fgColor indexed="53"/>
        <bgColor indexed="64"/>
      </patternFill>
    </fill>
    <fill>
      <patternFill patternType="solid">
        <fgColor indexed="16"/>
        <bgColor indexed="64"/>
      </patternFill>
    </fill>
    <fill>
      <patternFill patternType="solid">
        <fgColor indexed="14"/>
      </patternFill>
    </fill>
    <fill>
      <patternFill patternType="solid">
        <fgColor indexed="63"/>
      </patternFill>
    </fill>
    <fill>
      <patternFill patternType="solid">
        <fgColor indexed="18"/>
      </patternFill>
    </fill>
    <fill>
      <patternFill patternType="solid">
        <fgColor indexed="40"/>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9"/>
      </patternFill>
    </fill>
    <fill>
      <patternFill patternType="solid">
        <fgColor indexed="35"/>
        <bgColor indexed="3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60"/>
      </patternFill>
    </fill>
    <fill>
      <patternFill patternType="solid">
        <fgColor indexed="31"/>
        <bgColor indexed="64"/>
      </patternFill>
    </fill>
    <fill>
      <patternFill patternType="solid">
        <fgColor indexed="12"/>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48"/>
        <bgColor indexed="41"/>
      </patternFill>
    </fill>
    <fill>
      <patternFill patternType="lightUp">
        <fgColor indexed="22"/>
        <bgColor indexed="35"/>
      </patternFill>
    </fill>
    <fill>
      <patternFill patternType="solid">
        <fgColor indexed="23"/>
        <bgColor indexed="64"/>
      </patternFill>
    </fill>
    <fill>
      <patternFill patternType="solid">
        <fgColor indexed="15"/>
      </patternFill>
    </fill>
    <fill>
      <patternFill patternType="solid">
        <fgColor indexed="20"/>
      </patternFill>
    </fill>
    <fill>
      <patternFill patternType="solid">
        <fgColor rgb="FFFFC000"/>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bgColor indexed="64"/>
      </patternFill>
    </fill>
    <fill>
      <patternFill patternType="solid">
        <fgColor theme="2"/>
        <bgColor indexed="64"/>
      </patternFill>
    </fill>
  </fills>
  <borders count="16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rgb="FF000000"/>
      </bottom>
      <diagonal/>
    </border>
    <border>
      <left style="thin">
        <color auto="1"/>
      </left>
      <right style="medium">
        <color auto="1"/>
      </right>
      <top style="medium">
        <color auto="1"/>
      </top>
      <bottom/>
      <diagonal/>
    </border>
    <border>
      <left/>
      <right/>
      <top style="thin">
        <color auto="1"/>
      </top>
      <bottom style="thin">
        <color auto="1"/>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top/>
      <bottom style="hair">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style="medium">
        <color auto="1"/>
      </top>
      <bottom style="medium">
        <color auto="1"/>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5"/>
      </bottom>
      <diagonal/>
    </border>
    <border>
      <left/>
      <right/>
      <top/>
      <bottom style="medium">
        <color indexed="30"/>
      </bottom>
      <diagonal/>
    </border>
    <border>
      <left/>
      <right/>
      <top/>
      <bottom style="medium">
        <color indexed="55"/>
      </bottom>
      <diagonal/>
    </border>
    <border>
      <left style="double">
        <color auto="1"/>
      </left>
      <right style="double">
        <color auto="1"/>
      </right>
      <top style="double">
        <color auto="1"/>
      </top>
      <bottom style="double">
        <color auto="1"/>
      </bottom>
      <diagonal/>
    </border>
    <border>
      <left/>
      <right/>
      <top/>
      <bottom style="double">
        <color indexed="52"/>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bottom style="medium">
        <color indexed="22"/>
      </bottom>
      <diagonal/>
    </border>
    <border>
      <left/>
      <right/>
      <top style="medium">
        <color indexed="22"/>
      </top>
      <bottom style="medium">
        <color indexed="22"/>
      </bottom>
      <diagonal/>
    </border>
    <border>
      <left style="thin">
        <color indexed="51"/>
      </left>
      <right style="thin">
        <color indexed="51"/>
      </right>
      <top/>
      <bottom/>
      <diagonal/>
    </border>
    <border>
      <left style="thin">
        <color auto="1"/>
      </left>
      <right/>
      <top style="thin">
        <color auto="1"/>
      </top>
      <bottom/>
      <diagonal/>
    </border>
    <border>
      <left/>
      <right/>
      <top style="double">
        <color indexed="0"/>
      </top>
      <bottom/>
      <diagonal/>
    </border>
    <border>
      <left/>
      <right/>
      <top style="thin">
        <color indexed="62"/>
      </top>
      <bottom style="double">
        <color indexed="62"/>
      </bottom>
      <diagonal/>
    </border>
    <border>
      <left/>
      <right/>
      <top style="thin">
        <color auto="1"/>
      </top>
      <bottom style="double">
        <color auto="1"/>
      </bottom>
      <diagonal/>
    </border>
    <border>
      <left style="thin">
        <color auto="1"/>
      </left>
      <right style="thin">
        <color auto="1"/>
      </right>
      <top style="thin">
        <color auto="1"/>
      </top>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6"/>
      </bottom>
      <diagonal/>
    </border>
    <border>
      <left/>
      <right/>
      <top/>
      <bottom style="thick">
        <color indexed="58"/>
      </bottom>
      <diagonal/>
    </border>
    <border>
      <left/>
      <right/>
      <top/>
      <bottom style="thick">
        <color indexed="27"/>
      </bottom>
      <diagonal/>
    </border>
    <border>
      <left/>
      <right/>
      <top/>
      <bottom style="medium">
        <color indexed="24"/>
      </bottom>
      <diagonal/>
    </border>
    <border>
      <left/>
      <right/>
      <top/>
      <bottom style="medium">
        <color indexed="58"/>
      </bottom>
      <diagonal/>
    </border>
    <border>
      <left/>
      <right/>
      <top/>
      <bottom style="medium">
        <color indexed="27"/>
      </bottom>
      <diagonal/>
    </border>
    <border>
      <left/>
      <right/>
      <top/>
      <bottom style="double">
        <color indexed="17"/>
      </bottom>
      <diagonal/>
    </border>
    <border>
      <left/>
      <right/>
      <top/>
      <bottom style="double">
        <color indexed="10"/>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thin">
        <color indexed="48"/>
      </top>
      <bottom style="double">
        <color indexed="48"/>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48"/>
      </top>
      <bottom style="double">
        <color indexed="4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theme="0" tint="-0.249977111117893"/>
      </bottom>
      <diagonal/>
    </border>
    <border>
      <left/>
      <right/>
      <top/>
      <bottom style="thin">
        <color theme="0" tint="-0.249977111117893"/>
      </bottom>
      <diagonal/>
    </border>
    <border>
      <left/>
      <right style="thin">
        <color indexed="64"/>
      </right>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ck">
        <color auto="1"/>
      </right>
      <top/>
      <bottom style="thick">
        <color auto="1"/>
      </bottom>
      <diagonal/>
    </border>
    <border>
      <left/>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bottom/>
      <diagonal/>
    </border>
    <border>
      <left/>
      <right style="thick">
        <color auto="1"/>
      </right>
      <top/>
      <bottom/>
      <diagonal/>
    </border>
    <border>
      <left/>
      <right/>
      <top style="thick">
        <color auto="1"/>
      </top>
      <bottom style="thin">
        <color auto="1"/>
      </bottom>
      <diagonal/>
    </border>
    <border>
      <left/>
      <right style="thick">
        <color auto="1"/>
      </right>
      <top/>
      <bottom style="thin">
        <color auto="1"/>
      </bottom>
      <diagonal/>
    </border>
    <border>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right/>
      <top style="thin">
        <color auto="1"/>
      </top>
      <bottom style="thin">
        <color auto="1"/>
      </bottom>
      <diagonal/>
    </border>
    <border>
      <left style="thick">
        <color auto="1"/>
      </left>
      <right style="thick">
        <color auto="1"/>
      </right>
      <top/>
      <bottom style="thick">
        <color auto="1"/>
      </bottom>
      <diagonal/>
    </border>
    <border>
      <left/>
      <right/>
      <top style="thin">
        <color auto="1"/>
      </top>
      <bottom style="thick">
        <color auto="1"/>
      </bottom>
      <diagonal/>
    </border>
    <border>
      <left style="thick">
        <color auto="1"/>
      </left>
      <right style="thick">
        <color auto="1"/>
      </right>
      <top/>
      <bottom/>
      <diagonal/>
    </border>
    <border>
      <left style="thick">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ck">
        <color auto="1"/>
      </top>
      <bottom/>
      <diagonal/>
    </border>
    <border>
      <left style="thin">
        <color indexed="64"/>
      </left>
      <right style="thin">
        <color indexed="64"/>
      </right>
      <top style="thin">
        <color indexed="64"/>
      </top>
      <bottom style="thin">
        <color indexed="64"/>
      </bottom>
      <diagonal/>
    </border>
    <border>
      <left style="medium">
        <color indexed="64"/>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auto="1"/>
      </left>
      <right style="thin">
        <color auto="1"/>
      </right>
      <top style="thin">
        <color auto="1"/>
      </top>
      <bottom/>
      <diagonal/>
    </border>
  </borders>
  <cellStyleXfs count="20557">
    <xf numFmtId="0" fontId="0" fillId="0" borderId="0"/>
    <xf numFmtId="0" fontId="11" fillId="0" borderId="0"/>
    <xf numFmtId="0" fontId="14" fillId="0" borderId="0"/>
    <xf numFmtId="44" fontId="11" fillId="0" borderId="0" applyFont="0" applyFill="0" applyBorder="0" applyAlignment="0" applyProtection="0"/>
    <xf numFmtId="43" fontId="11" fillId="0" borderId="0" applyFont="0" applyFill="0" applyBorder="0" applyAlignment="0" applyProtection="0"/>
    <xf numFmtId="0" fontId="20" fillId="0" borderId="0"/>
    <xf numFmtId="0" fontId="14" fillId="0" borderId="0"/>
    <xf numFmtId="44" fontId="20" fillId="0" borderId="0" applyFont="0" applyFill="0" applyBorder="0" applyAlignment="0" applyProtection="0"/>
    <xf numFmtId="0" fontId="10" fillId="0" borderId="0"/>
    <xf numFmtId="0" fontId="20" fillId="0" borderId="0"/>
    <xf numFmtId="44" fontId="10"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44" fontId="1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36" fillId="0" borderId="0" applyFon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0" fontId="7" fillId="0" borderId="0"/>
    <xf numFmtId="0" fontId="6" fillId="0" borderId="0"/>
    <xf numFmtId="43" fontId="36" fillId="0" borderId="0" applyFont="0" applyFill="0" applyBorder="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21" applyNumberFormat="0" applyFill="0" applyAlignment="0" applyProtection="0"/>
    <xf numFmtId="0" fontId="50" fillId="0" borderId="22" applyNumberFormat="0" applyFill="0" applyAlignment="0" applyProtection="0"/>
    <xf numFmtId="0" fontId="50" fillId="0" borderId="0" applyNumberFormat="0" applyFill="0" applyBorder="0" applyAlignment="0" applyProtection="0"/>
    <xf numFmtId="0" fontId="51" fillId="8" borderId="0" applyNumberFormat="0" applyBorder="0" applyAlignment="0" applyProtection="0"/>
    <xf numFmtId="0" fontId="52" fillId="9" borderId="0" applyNumberFormat="0" applyBorder="0" applyAlignment="0" applyProtection="0"/>
    <xf numFmtId="0" fontId="53" fillId="10" borderId="0" applyNumberFormat="0" applyBorder="0" applyAlignment="0" applyProtection="0"/>
    <xf numFmtId="0" fontId="54" fillId="11" borderId="23" applyNumberFormat="0" applyAlignment="0" applyProtection="0"/>
    <xf numFmtId="0" fontId="55" fillId="12" borderId="24" applyNumberFormat="0" applyAlignment="0" applyProtection="0"/>
    <xf numFmtId="0" fontId="56" fillId="12" borderId="23" applyNumberFormat="0" applyAlignment="0" applyProtection="0"/>
    <xf numFmtId="0" fontId="57" fillId="0" borderId="25" applyNumberFormat="0" applyFill="0" applyAlignment="0" applyProtection="0"/>
    <xf numFmtId="0" fontId="58" fillId="13" borderId="26" applyNumberFormat="0" applyAlignment="0" applyProtection="0"/>
    <xf numFmtId="0" fontId="12" fillId="0" borderId="0" applyNumberFormat="0" applyFill="0" applyBorder="0" applyAlignment="0" applyProtection="0"/>
    <xf numFmtId="0" fontId="59" fillId="0" borderId="0" applyNumberFormat="0" applyFill="0" applyBorder="0" applyAlignment="0" applyProtection="0"/>
    <xf numFmtId="0" fontId="60" fillId="0" borderId="28" applyNumberFormat="0" applyFill="0" applyAlignment="0" applyProtection="0"/>
    <xf numFmtId="0" fontId="6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6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6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6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6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61"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69" fillId="41" borderId="0" applyNumberFormat="0" applyBorder="0" applyAlignment="0" applyProtection="0"/>
    <xf numFmtId="0" fontId="5" fillId="0" borderId="0"/>
    <xf numFmtId="0" fontId="69" fillId="45" borderId="0" applyNumberFormat="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69" fillId="39" borderId="0" applyNumberFormat="0" applyBorder="0" applyAlignment="0" applyProtection="0"/>
    <xf numFmtId="0" fontId="14" fillId="0" borderId="0"/>
    <xf numFmtId="0" fontId="5" fillId="0" borderId="0"/>
    <xf numFmtId="0" fontId="69" fillId="44" borderId="0" applyNumberFormat="0" applyBorder="0" applyAlignment="0" applyProtection="0"/>
    <xf numFmtId="44" fontId="5" fillId="0" borderId="0" applyFont="0" applyFill="0" applyBorder="0" applyAlignment="0" applyProtection="0"/>
    <xf numFmtId="0" fontId="14" fillId="0" borderId="0" applyNumberFormat="0" applyFill="0" applyBorder="0" applyAlignment="0" applyProtection="0"/>
    <xf numFmtId="0" fontId="14" fillId="0" borderId="0"/>
    <xf numFmtId="0" fontId="6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69" fillId="43" borderId="0" applyNumberFormat="0" applyBorder="0" applyAlignment="0" applyProtection="0"/>
    <xf numFmtId="0" fontId="63" fillId="0" borderId="0"/>
    <xf numFmtId="0" fontId="14" fillId="0" borderId="0"/>
    <xf numFmtId="0" fontId="69" fillId="39" borderId="0" applyNumberFormat="0" applyBorder="0" applyAlignment="0" applyProtection="0"/>
    <xf numFmtId="0" fontId="69"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9" fontId="5" fillId="0" borderId="0" applyFont="0" applyFill="0" applyBorder="0" applyAlignment="0" applyProtection="0"/>
    <xf numFmtId="0" fontId="14" fillId="0" borderId="0"/>
    <xf numFmtId="0" fontId="14" fillId="0" borderId="0"/>
    <xf numFmtId="0" fontId="63" fillId="0" borderId="0"/>
    <xf numFmtId="0" fontId="69" fillId="43" borderId="0" applyNumberFormat="0" applyBorder="0" applyAlignment="0" applyProtection="0"/>
    <xf numFmtId="0" fontId="66" fillId="0" borderId="0" applyNumberFormat="0" applyFill="0" applyBorder="0" applyAlignment="0" applyProtection="0">
      <alignment vertical="top"/>
    </xf>
    <xf numFmtId="0" fontId="67" fillId="0" borderId="0" applyNumberFormat="0" applyFill="0" applyBorder="0" applyAlignment="0" applyProtection="0">
      <alignment vertical="top"/>
    </xf>
    <xf numFmtId="0" fontId="68" fillId="0" borderId="0" applyNumberFormat="0" applyFill="0" applyBorder="0" applyAlignment="0" applyProtection="0">
      <alignment vertical="top"/>
    </xf>
    <xf numFmtId="0" fontId="14" fillId="0" borderId="0"/>
    <xf numFmtId="0" fontId="14" fillId="0" borderId="0" applyFont="0" applyFill="0" applyBorder="0" applyProtection="0"/>
    <xf numFmtId="0" fontId="69" fillId="39"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5" borderId="0" applyNumberFormat="0" applyBorder="0" applyAlignment="0" applyProtection="0"/>
    <xf numFmtId="176" fontId="14" fillId="0" borderId="0" applyFont="0" applyFill="0" applyBorder="0" applyAlignment="0" applyProtection="0"/>
    <xf numFmtId="0" fontId="14" fillId="0" borderId="0" applyNumberFormat="0" applyFill="0" applyBorder="0" applyAlignment="0" applyProtection="0"/>
    <xf numFmtId="0" fontId="69" fillId="41" borderId="0" applyNumberFormat="0" applyBorder="0" applyAlignment="0" applyProtection="0"/>
    <xf numFmtId="0" fontId="65" fillId="0" borderId="0" applyNumberFormat="0" applyFill="0" applyBorder="0" applyAlignment="0" applyProtection="0">
      <alignment vertical="top"/>
      <protection locked="0"/>
    </xf>
    <xf numFmtId="0" fontId="69" fillId="39" borderId="0" applyNumberFormat="0" applyBorder="0" applyAlignment="0" applyProtection="0"/>
    <xf numFmtId="0" fontId="69" fillId="42" borderId="0" applyNumberFormat="0" applyBorder="0" applyAlignment="0" applyProtection="0"/>
    <xf numFmtId="0" fontId="69" fillId="40" borderId="0" applyNumberFormat="0" applyBorder="0" applyAlignment="0" applyProtection="0"/>
    <xf numFmtId="0" fontId="14" fillId="0" borderId="0" applyNumberFormat="0" applyFill="0" applyBorder="0" applyAlignment="0" applyProtection="0"/>
    <xf numFmtId="0" fontId="64" fillId="0" borderId="0"/>
    <xf numFmtId="0" fontId="69" fillId="39" borderId="0" applyNumberFormat="0" applyBorder="0" applyAlignment="0" applyProtection="0"/>
    <xf numFmtId="0" fontId="14" fillId="0" borderId="0"/>
    <xf numFmtId="0" fontId="69" fillId="39" borderId="0" applyNumberFormat="0" applyBorder="0" applyAlignment="0" applyProtection="0"/>
    <xf numFmtId="0" fontId="14" fillId="0" borderId="0" applyNumberFormat="0" applyFill="0" applyBorder="0" applyAlignment="0" applyProtection="0"/>
    <xf numFmtId="0" fontId="69" fillId="41" borderId="0" applyNumberFormat="0" applyBorder="0" applyAlignment="0" applyProtection="0"/>
    <xf numFmtId="0" fontId="63" fillId="0" borderId="0"/>
    <xf numFmtId="0" fontId="69" fillId="45" borderId="0" applyNumberFormat="0" applyBorder="0" applyAlignment="0" applyProtection="0"/>
    <xf numFmtId="0" fontId="69" fillId="45" borderId="0" applyNumberFormat="0" applyBorder="0" applyAlignment="0" applyProtection="0"/>
    <xf numFmtId="0" fontId="69" fillId="45" borderId="0" applyNumberFormat="0" applyBorder="0" applyAlignment="0" applyProtection="0"/>
    <xf numFmtId="0" fontId="69" fillId="46"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47"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39" fontId="20" fillId="0" borderId="0" applyFont="0" applyFill="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9" fillId="41"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44"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49" borderId="0" applyNumberFormat="0" applyBorder="0" applyAlignment="0" applyProtection="0"/>
    <xf numFmtId="0" fontId="69" fillId="53"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14" fillId="0" borderId="0" applyFont="0" applyFill="0" applyBorder="0" applyProtection="0"/>
    <xf numFmtId="0" fontId="70" fillId="54"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1" borderId="0" applyNumberFormat="0" applyBorder="0" applyAlignment="0" applyProtection="0"/>
    <xf numFmtId="0" fontId="70" fillId="41" borderId="0" applyNumberFormat="0" applyBorder="0" applyAlignment="0" applyProtection="0"/>
    <xf numFmtId="0" fontId="70" fillId="41" borderId="0" applyNumberFormat="0" applyBorder="0" applyAlignment="0" applyProtection="0"/>
    <xf numFmtId="0" fontId="70" fillId="41" borderId="0" applyNumberFormat="0" applyBorder="0" applyAlignment="0" applyProtection="0"/>
    <xf numFmtId="0" fontId="70" fillId="41" borderId="0" applyNumberFormat="0" applyBorder="0" applyAlignment="0" applyProtection="0"/>
    <xf numFmtId="0" fontId="70" fillId="41"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5"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69" fillId="58" borderId="0" applyNumberFormat="0" applyBorder="0" applyAlignment="0" applyProtection="0"/>
    <xf numFmtId="0" fontId="69" fillId="59" borderId="0" applyNumberFormat="0" applyBorder="0" applyAlignment="0" applyProtection="0"/>
    <xf numFmtId="0" fontId="70" fillId="60" borderId="0" applyNumberFormat="0" applyBorder="0" applyAlignment="0" applyProtection="0"/>
    <xf numFmtId="0" fontId="70" fillId="61"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69" fillId="62" borderId="0" applyNumberFormat="0" applyBorder="0" applyAlignment="0" applyProtection="0"/>
    <xf numFmtId="0" fontId="69" fillId="63" borderId="0" applyNumberFormat="0" applyBorder="0" applyAlignment="0" applyProtection="0"/>
    <xf numFmtId="0" fontId="70" fillId="64"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69" fillId="66" borderId="0" applyNumberFormat="0" applyBorder="0" applyAlignment="0" applyProtection="0"/>
    <xf numFmtId="0" fontId="69" fillId="67" borderId="0" applyNumberFormat="0" applyBorder="0" applyAlignment="0" applyProtection="0"/>
    <xf numFmtId="0" fontId="70" fillId="68"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69" fillId="67" borderId="0" applyNumberFormat="0" applyBorder="0" applyAlignment="0" applyProtection="0"/>
    <xf numFmtId="0" fontId="69" fillId="68" borderId="0" applyNumberFormat="0" applyBorder="0" applyAlignment="0" applyProtection="0"/>
    <xf numFmtId="0" fontId="70" fillId="68" borderId="0" applyNumberFormat="0" applyBorder="0" applyAlignment="0" applyProtection="0"/>
    <xf numFmtId="0" fontId="70" fillId="55" borderId="0" applyNumberFormat="0" applyBorder="0" applyAlignment="0" applyProtection="0"/>
    <xf numFmtId="0" fontId="70" fillId="69" borderId="0" applyNumberFormat="0" applyBorder="0" applyAlignment="0" applyProtection="0"/>
    <xf numFmtId="0" fontId="70" fillId="69" borderId="0" applyNumberFormat="0" applyBorder="0" applyAlignment="0" applyProtection="0"/>
    <xf numFmtId="0" fontId="70" fillId="69" borderId="0" applyNumberFormat="0" applyBorder="0" applyAlignment="0" applyProtection="0"/>
    <xf numFmtId="0" fontId="70" fillId="69" borderId="0" applyNumberFormat="0" applyBorder="0" applyAlignment="0" applyProtection="0"/>
    <xf numFmtId="0" fontId="70" fillId="69" borderId="0" applyNumberFormat="0" applyBorder="0" applyAlignment="0" applyProtection="0"/>
    <xf numFmtId="0" fontId="69" fillId="58" borderId="0" applyNumberFormat="0" applyBorder="0" applyAlignment="0" applyProtection="0"/>
    <xf numFmtId="0" fontId="69" fillId="59" borderId="0" applyNumberFormat="0" applyBorder="0" applyAlignment="0" applyProtection="0"/>
    <xf numFmtId="0" fontId="70" fillId="59"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69" fillId="70" borderId="0" applyNumberFormat="0" applyBorder="0" applyAlignment="0" applyProtection="0"/>
    <xf numFmtId="0" fontId="69" fillId="63" borderId="0" applyNumberFormat="0" applyBorder="0" applyAlignment="0" applyProtection="0"/>
    <xf numFmtId="0" fontId="70" fillId="71" borderId="0" applyNumberFormat="0" applyBorder="0" applyAlignment="0" applyProtection="0"/>
    <xf numFmtId="0" fontId="70" fillId="72" borderId="0" applyNumberFormat="0" applyBorder="0" applyAlignment="0" applyProtection="0"/>
    <xf numFmtId="0" fontId="70" fillId="53" borderId="0" applyNumberFormat="0" applyBorder="0" applyAlignment="0" applyProtection="0"/>
    <xf numFmtId="0" fontId="70" fillId="53" borderId="0" applyNumberFormat="0" applyBorder="0" applyAlignment="0" applyProtection="0"/>
    <xf numFmtId="0" fontId="70" fillId="53" borderId="0" applyNumberFormat="0" applyBorder="0" applyAlignment="0" applyProtection="0"/>
    <xf numFmtId="0" fontId="70" fillId="53" borderId="0" applyNumberFormat="0" applyBorder="0" applyAlignment="0" applyProtection="0"/>
    <xf numFmtId="0" fontId="70" fillId="53" borderId="0" applyNumberFormat="0" applyBorder="0" applyAlignment="0" applyProtection="0"/>
    <xf numFmtId="177" fontId="71" fillId="73" borderId="29">
      <alignment horizontal="center" vertical="center"/>
    </xf>
    <xf numFmtId="178" fontId="14" fillId="73" borderId="29">
      <alignment horizontal="center" vertical="center"/>
    </xf>
    <xf numFmtId="178" fontId="14" fillId="73" borderId="29">
      <alignment horizontal="center" vertical="center"/>
    </xf>
    <xf numFmtId="178" fontId="14" fillId="73" borderId="29">
      <alignment horizontal="center" vertical="center"/>
    </xf>
    <xf numFmtId="49" fontId="14" fillId="0" borderId="30"/>
    <xf numFmtId="0" fontId="72" fillId="52" borderId="30" applyNumberFormat="0" applyFont="0" applyBorder="0" applyAlignment="0" applyProtection="0">
      <protection hidden="1"/>
    </xf>
    <xf numFmtId="0" fontId="73" fillId="40"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3" fontId="74" fillId="0" borderId="0" applyFill="0" applyBorder="0" applyProtection="0">
      <alignment horizontal="right"/>
    </xf>
    <xf numFmtId="179" fontId="14" fillId="0" borderId="0" applyFont="0" applyFill="0" applyBorder="0" applyAlignment="0" applyProtection="0"/>
    <xf numFmtId="180" fontId="75" fillId="0" borderId="0" applyFill="0" applyBorder="0" applyAlignment="0"/>
    <xf numFmtId="0" fontId="76" fillId="52" borderId="31" applyNumberFormat="0" applyAlignment="0" applyProtection="0"/>
    <xf numFmtId="0" fontId="76" fillId="52"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7" fillId="45" borderId="31" applyNumberFormat="0" applyAlignment="0" applyProtection="0"/>
    <xf numFmtId="0" fontId="78" fillId="49" borderId="32" applyNumberFormat="0" applyAlignment="0" applyProtection="0"/>
    <xf numFmtId="0" fontId="78" fillId="74" borderId="32" applyNumberFormat="0" applyAlignment="0" applyProtection="0"/>
    <xf numFmtId="0" fontId="78" fillId="74" borderId="32" applyNumberFormat="0" applyAlignment="0" applyProtection="0"/>
    <xf numFmtId="0" fontId="78" fillId="74" borderId="32" applyNumberFormat="0" applyAlignment="0" applyProtection="0"/>
    <xf numFmtId="0" fontId="78" fillId="74" borderId="32" applyNumberFormat="0" applyAlignment="0" applyProtection="0"/>
    <xf numFmtId="0" fontId="78" fillId="74" borderId="32" applyNumberFormat="0" applyAlignment="0" applyProtection="0"/>
    <xf numFmtId="49" fontId="14" fillId="0" borderId="30"/>
    <xf numFmtId="181" fontId="14" fillId="0" borderId="0"/>
    <xf numFmtId="181" fontId="14" fillId="0" borderId="0"/>
    <xf numFmtId="181" fontId="14" fillId="0" borderId="0"/>
    <xf numFmtId="181" fontId="14" fillId="0" borderId="0"/>
    <xf numFmtId="181" fontId="14" fillId="0" borderId="0"/>
    <xf numFmtId="181" fontId="14" fillId="0" borderId="0"/>
    <xf numFmtId="181" fontId="14" fillId="0" borderId="0"/>
    <xf numFmtId="181" fontId="14" fillId="0" borderId="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0" fontId="80" fillId="0" borderId="0" applyNumberFormat="0" applyAlignment="0">
      <alignment horizontal="left"/>
    </xf>
    <xf numFmtId="183" fontId="14" fillId="0" borderId="0" applyFont="0" applyFill="0" applyBorder="0" applyAlignment="0" applyProtection="0"/>
    <xf numFmtId="184" fontId="81" fillId="0" borderId="0" applyFont="0" applyFill="0" applyBorder="0" applyAlignment="0" applyProtection="0"/>
    <xf numFmtId="44" fontId="69" fillId="0" borderId="0" applyFont="0" applyFill="0" applyBorder="0" applyAlignment="0" applyProtection="0"/>
    <xf numFmtId="0" fontId="5" fillId="46" borderId="0" applyNumberFormat="0" applyBorder="0" applyAlignment="0" applyProtection="0"/>
    <xf numFmtId="44" fontId="75"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5" fillId="43" borderId="0" applyNumberFormat="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82"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5" fontId="83" fillId="0" borderId="0" applyFont="0" applyFill="0" applyBorder="0" applyAlignment="0" applyProtection="0"/>
    <xf numFmtId="186" fontId="20" fillId="0" borderId="0" applyFont="0" applyFill="0" applyBorder="0" applyAlignment="0" applyProtection="0"/>
    <xf numFmtId="14" fontId="14" fillId="0" borderId="0" applyFont="0" applyFill="0" applyBorder="0" applyAlignment="0" applyProtection="0"/>
    <xf numFmtId="6" fontId="84" fillId="0" borderId="0">
      <protection locked="0"/>
    </xf>
    <xf numFmtId="6" fontId="84" fillId="0" borderId="0">
      <protection locked="0"/>
    </xf>
    <xf numFmtId="187" fontId="14" fillId="75" borderId="0">
      <alignment horizontal="center"/>
    </xf>
    <xf numFmtId="0" fontId="14" fillId="0" borderId="30"/>
    <xf numFmtId="188" fontId="63" fillId="0" borderId="0">
      <alignment horizontal="right"/>
      <protection locked="0"/>
    </xf>
    <xf numFmtId="0" fontId="85" fillId="0" borderId="0" applyNumberFormat="0" applyAlignment="0">
      <alignment horizontal="left"/>
    </xf>
    <xf numFmtId="189" fontId="14" fillId="0" borderId="0" applyFont="0" applyFill="0" applyBorder="0" applyAlignment="0" applyProtection="0"/>
    <xf numFmtId="190" fontId="14" fillId="0" borderId="0" applyFont="0" applyFill="0" applyBorder="0" applyAlignment="0" applyProtection="0"/>
    <xf numFmtId="191" fontId="14" fillId="0" borderId="0" applyFont="0" applyFill="0" applyBorder="0" applyAlignment="0" applyProtection="0"/>
    <xf numFmtId="192" fontId="14" fillId="0" borderId="0" applyFont="0" applyFill="0" applyBorder="0" applyAlignment="0" applyProtection="0"/>
    <xf numFmtId="193" fontId="1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4" fillId="0" borderId="30">
      <alignment horizontal="left"/>
    </xf>
    <xf numFmtId="2" fontId="14" fillId="0" borderId="0" applyFont="0" applyFill="0" applyBorder="0" applyAlignment="0" applyProtection="0"/>
    <xf numFmtId="194" fontId="14" fillId="0" borderId="0">
      <protection locked="0"/>
    </xf>
    <xf numFmtId="194" fontId="14" fillId="0" borderId="0">
      <protection locked="0"/>
    </xf>
    <xf numFmtId="194" fontId="14" fillId="0" borderId="0">
      <protection locked="0"/>
    </xf>
    <xf numFmtId="38" fontId="87" fillId="0" borderId="33">
      <alignment horizontal="right"/>
    </xf>
    <xf numFmtId="174" fontId="81" fillId="0" borderId="0" applyFont="0" applyFill="0" applyBorder="0" applyAlignment="0" applyProtection="0"/>
    <xf numFmtId="195" fontId="14" fillId="0" borderId="0" applyFont="0" applyFill="0" applyBorder="0" applyAlignment="0" applyProtection="0">
      <alignment horizontal="center"/>
    </xf>
    <xf numFmtId="196" fontId="14" fillId="0" borderId="0" applyFont="0" applyFill="0" applyBorder="0" applyAlignment="0" applyProtection="0"/>
    <xf numFmtId="197" fontId="88" fillId="0" borderId="0" applyFont="0" applyFill="0" applyBorder="0" applyAlignment="0" applyProtection="0"/>
    <xf numFmtId="198" fontId="14" fillId="0" borderId="0" applyFont="0" applyFill="0" applyBorder="0" applyAlignment="0" applyProtection="0"/>
    <xf numFmtId="199" fontId="88" fillId="0" borderId="0" applyFont="0" applyFill="0" applyBorder="0" applyAlignment="0" applyProtection="0"/>
    <xf numFmtId="0" fontId="14" fillId="0" borderId="0" applyFont="0" applyFill="0" applyBorder="0"/>
    <xf numFmtId="0" fontId="89" fillId="42" borderId="0" applyNumberFormat="0" applyBorder="0" applyAlignment="0" applyProtection="0"/>
    <xf numFmtId="0" fontId="89" fillId="76" borderId="0" applyNumberFormat="0" applyBorder="0" applyAlignment="0" applyProtection="0"/>
    <xf numFmtId="0" fontId="89" fillId="76" borderId="0" applyNumberFormat="0" applyBorder="0" applyAlignment="0" applyProtection="0"/>
    <xf numFmtId="0" fontId="89" fillId="76" borderId="0" applyNumberFormat="0" applyBorder="0" applyAlignment="0" applyProtection="0"/>
    <xf numFmtId="0" fontId="89" fillId="76" borderId="0" applyNumberFormat="0" applyBorder="0" applyAlignment="0" applyProtection="0"/>
    <xf numFmtId="0" fontId="89" fillId="76" borderId="0" applyNumberFormat="0" applyBorder="0" applyAlignment="0" applyProtection="0"/>
    <xf numFmtId="38" fontId="87" fillId="77" borderId="0" applyNumberFormat="0" applyBorder="0" applyAlignment="0" applyProtection="0"/>
    <xf numFmtId="38" fontId="87" fillId="77" borderId="0" applyNumberFormat="0" applyBorder="0" applyAlignment="0" applyProtection="0"/>
    <xf numFmtId="38" fontId="87" fillId="77" borderId="0" applyNumberFormat="0" applyBorder="0" applyAlignment="0" applyProtection="0"/>
    <xf numFmtId="0" fontId="90" fillId="0" borderId="0" applyNumberFormat="0" applyFill="0" applyBorder="0" applyAlignment="0" applyProtection="0"/>
    <xf numFmtId="0" fontId="29" fillId="0" borderId="34" applyNumberFormat="0" applyAlignment="0" applyProtection="0">
      <alignment horizontal="left" vertical="center"/>
    </xf>
    <xf numFmtId="0" fontId="29" fillId="0" borderId="18">
      <alignment horizontal="left" vertical="center"/>
    </xf>
    <xf numFmtId="0" fontId="29" fillId="0" borderId="18">
      <alignment horizontal="left" vertical="center"/>
    </xf>
    <xf numFmtId="0" fontId="91" fillId="0" borderId="0" applyNumberFormat="0" applyFont="0" applyFill="0" applyBorder="0" applyProtection="0"/>
    <xf numFmtId="0" fontId="92" fillId="0" borderId="35" applyNumberFormat="0" applyFill="0" applyAlignment="0" applyProtection="0"/>
    <xf numFmtId="0" fontId="92" fillId="0" borderId="35" applyNumberFormat="0" applyFill="0" applyAlignment="0" applyProtection="0"/>
    <xf numFmtId="0" fontId="93" fillId="0" borderId="36" applyNumberFormat="0" applyFill="0" applyAlignment="0" applyProtection="0"/>
    <xf numFmtId="0" fontId="93" fillId="0" borderId="36" applyNumberFormat="0" applyFill="0" applyAlignment="0" applyProtection="0"/>
    <xf numFmtId="0" fontId="93" fillId="0" borderId="36" applyNumberFormat="0" applyFill="0" applyAlignment="0" applyProtection="0"/>
    <xf numFmtId="0" fontId="93" fillId="0" borderId="36" applyNumberFormat="0" applyFill="0" applyAlignment="0" applyProtection="0"/>
    <xf numFmtId="0" fontId="93" fillId="0" borderId="36" applyNumberFormat="0" applyFill="0" applyAlignment="0" applyProtection="0"/>
    <xf numFmtId="0" fontId="29" fillId="0" borderId="0" applyNumberFormat="0" applyFont="0" applyFill="0" applyBorder="0" applyProtection="0"/>
    <xf numFmtId="0" fontId="94" fillId="0" borderId="37"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38" applyNumberFormat="0" applyFill="0" applyAlignment="0" applyProtection="0"/>
    <xf numFmtId="0" fontId="95" fillId="0" borderId="38" applyNumberFormat="0" applyFill="0" applyAlignment="0" applyProtection="0"/>
    <xf numFmtId="0" fontId="95" fillId="0" borderId="38" applyNumberFormat="0" applyFill="0" applyAlignment="0" applyProtection="0"/>
    <xf numFmtId="0" fontId="95" fillId="0" borderId="38" applyNumberFormat="0" applyFill="0" applyAlignment="0" applyProtection="0"/>
    <xf numFmtId="0" fontId="96" fillId="0" borderId="39" applyNumberFormat="0" applyFill="0" applyAlignment="0" applyProtection="0"/>
    <xf numFmtId="0" fontId="97" fillId="0" borderId="40" applyNumberFormat="0" applyFill="0" applyAlignment="0" applyProtection="0"/>
    <xf numFmtId="0" fontId="97" fillId="0" borderId="40" applyNumberFormat="0" applyFill="0" applyAlignment="0" applyProtection="0"/>
    <xf numFmtId="0" fontId="97" fillId="0" borderId="40" applyNumberFormat="0" applyFill="0" applyAlignment="0" applyProtection="0"/>
    <xf numFmtId="0" fontId="97" fillId="0" borderId="40" applyNumberFormat="0" applyFill="0" applyAlignment="0" applyProtection="0"/>
    <xf numFmtId="0" fontId="97" fillId="0" borderId="40"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200" fontId="14" fillId="0" borderId="0">
      <protection locked="0"/>
    </xf>
    <xf numFmtId="200" fontId="14" fillId="0" borderId="0">
      <protection locked="0"/>
    </xf>
    <xf numFmtId="200" fontId="14" fillId="0" borderId="0">
      <protection locked="0"/>
    </xf>
    <xf numFmtId="200" fontId="14" fillId="0" borderId="0">
      <protection locked="0"/>
    </xf>
    <xf numFmtId="200" fontId="14" fillId="0" borderId="0">
      <protection locked="0"/>
    </xf>
    <xf numFmtId="200" fontId="14" fillId="0" borderId="0">
      <protection locked="0"/>
    </xf>
    <xf numFmtId="200" fontId="14" fillId="0" borderId="0">
      <protection locked="0"/>
    </xf>
    <xf numFmtId="200" fontId="14" fillId="0" borderId="0">
      <protection locked="0"/>
    </xf>
    <xf numFmtId="201" fontId="14" fillId="0" borderId="0" applyFont="0" applyFill="0" applyBorder="0" applyAlignment="0" applyProtection="0">
      <alignment horizontal="center"/>
    </xf>
    <xf numFmtId="0" fontId="98" fillId="0" borderId="41" applyNumberFormat="0" applyFill="0" applyAlignment="0" applyProtection="0"/>
    <xf numFmtId="39" fontId="99" fillId="0" borderId="0">
      <protection locked="0"/>
    </xf>
    <xf numFmtId="202" fontId="99" fillId="0" borderId="0"/>
    <xf numFmtId="10" fontId="87" fillId="78" borderId="3" applyNumberFormat="0" applyBorder="0" applyAlignment="0" applyProtection="0"/>
    <xf numFmtId="10" fontId="87" fillId="78" borderId="3" applyNumberFormat="0" applyBorder="0" applyAlignment="0" applyProtection="0"/>
    <xf numFmtId="10" fontId="87" fillId="78" borderId="3" applyNumberFormat="0" applyBorder="0" applyAlignment="0" applyProtection="0"/>
    <xf numFmtId="10" fontId="87" fillId="78" borderId="3" applyNumberFormat="0" applyBorder="0" applyAlignment="0" applyProtection="0"/>
    <xf numFmtId="10" fontId="87" fillId="78" borderId="3" applyNumberFormat="0" applyBorder="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0" fontId="100" fillId="47" borderId="31" applyNumberFormat="0" applyAlignment="0" applyProtection="0"/>
    <xf numFmtId="203" fontId="20" fillId="0" borderId="0" applyFont="0" applyFill="0" applyBorder="0" applyAlignment="0" applyProtection="0">
      <alignment horizontal="left" indent="1"/>
    </xf>
    <xf numFmtId="0" fontId="14" fillId="0" borderId="30">
      <alignment horizontal="left"/>
    </xf>
    <xf numFmtId="0" fontId="14" fillId="79" borderId="30" applyNumberFormat="0">
      <alignment horizontal="left" vertical="top"/>
    </xf>
    <xf numFmtId="0" fontId="101" fillId="0" borderId="42"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0" fontId="102" fillId="0" borderId="43" applyNumberFormat="0" applyFill="0" applyAlignment="0" applyProtection="0"/>
    <xf numFmtId="204" fontId="14" fillId="0" borderId="0" applyFont="0" applyFill="0" applyBorder="0" applyAlignment="0" applyProtection="0"/>
    <xf numFmtId="205" fontId="14" fillId="0" borderId="0" applyFont="0" applyFill="0" applyBorder="0" applyAlignment="0" applyProtection="0"/>
    <xf numFmtId="206"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29" fillId="0" borderId="0"/>
    <xf numFmtId="0" fontId="14" fillId="0" borderId="30"/>
    <xf numFmtId="0" fontId="103" fillId="80" borderId="0" applyNumberFormat="0" applyBorder="0" applyAlignment="0" applyProtection="0"/>
    <xf numFmtId="0" fontId="103" fillId="80" borderId="0" applyNumberFormat="0" applyBorder="0" applyAlignment="0" applyProtection="0"/>
    <xf numFmtId="0" fontId="103" fillId="80" borderId="0" applyNumberFormat="0" applyBorder="0" applyAlignment="0" applyProtection="0"/>
    <xf numFmtId="0" fontId="103" fillId="80" borderId="0" applyNumberFormat="0" applyBorder="0" applyAlignment="0" applyProtection="0"/>
    <xf numFmtId="0" fontId="103" fillId="80" borderId="0" applyNumberFormat="0" applyBorder="0" applyAlignment="0" applyProtection="0"/>
    <xf numFmtId="0" fontId="103" fillId="80" borderId="0" applyNumberFormat="0" applyBorder="0" applyAlignment="0" applyProtection="0"/>
    <xf numFmtId="37" fontId="104" fillId="0" borderId="0"/>
    <xf numFmtId="207" fontId="105" fillId="0" borderId="0"/>
    <xf numFmtId="208" fontId="14" fillId="0" borderId="0"/>
    <xf numFmtId="208" fontId="14" fillId="0" borderId="0"/>
    <xf numFmtId="208" fontId="14" fillId="0" borderId="0"/>
    <xf numFmtId="202" fontId="106" fillId="0" borderId="0"/>
    <xf numFmtId="202" fontId="106" fillId="0" borderId="0"/>
    <xf numFmtId="202" fontId="106" fillId="0" borderId="0"/>
    <xf numFmtId="202" fontId="106" fillId="0" borderId="0"/>
    <xf numFmtId="202" fontId="106" fillId="0" borderId="0"/>
    <xf numFmtId="202" fontId="106" fillId="0" borderId="0"/>
    <xf numFmtId="202" fontId="106" fillId="0" borderId="0"/>
    <xf numFmtId="0" fontId="79" fillId="0" borderId="0"/>
    <xf numFmtId="0" fontId="5" fillId="43" borderId="0" applyNumberFormat="0" applyBorder="0" applyAlignment="0" applyProtection="0"/>
    <xf numFmtId="0" fontId="14" fillId="0" borderId="0"/>
    <xf numFmtId="0" fontId="14" fillId="0" borderId="0"/>
    <xf numFmtId="0" fontId="14" fillId="0" borderId="0"/>
    <xf numFmtId="0" fontId="82" fillId="0" borderId="0"/>
    <xf numFmtId="0" fontId="82" fillId="0" borderId="0"/>
    <xf numFmtId="0" fontId="79" fillId="0" borderId="0"/>
    <xf numFmtId="0" fontId="14" fillId="0" borderId="0"/>
    <xf numFmtId="0" fontId="14" fillId="0" borderId="0"/>
    <xf numFmtId="0" fontId="14" fillId="0" borderId="0"/>
    <xf numFmtId="0" fontId="107" fillId="0" borderId="0"/>
    <xf numFmtId="0" fontId="69" fillId="0" borderId="0"/>
    <xf numFmtId="0" fontId="69" fillId="0" borderId="0"/>
    <xf numFmtId="0" fontId="14" fillId="0" borderId="0"/>
    <xf numFmtId="0" fontId="14" fillId="0" borderId="0"/>
    <xf numFmtId="0" fontId="69" fillId="0" borderId="0"/>
    <xf numFmtId="0" fontId="69" fillId="0" borderId="0"/>
    <xf numFmtId="0" fontId="14" fillId="0" borderId="0"/>
    <xf numFmtId="0" fontId="69" fillId="0" borderId="0"/>
    <xf numFmtId="0" fontId="69" fillId="0" borderId="0"/>
    <xf numFmtId="0" fontId="14" fillId="0" borderId="0"/>
    <xf numFmtId="0" fontId="69" fillId="0" borderId="0"/>
    <xf numFmtId="0" fontId="69" fillId="0" borderId="0"/>
    <xf numFmtId="0" fontId="14" fillId="0" borderId="0"/>
    <xf numFmtId="0" fontId="107" fillId="0" borderId="0"/>
    <xf numFmtId="0" fontId="107" fillId="0" borderId="0"/>
    <xf numFmtId="0" fontId="14" fillId="0" borderId="0"/>
    <xf numFmtId="0" fontId="14" fillId="0" borderId="0"/>
    <xf numFmtId="0" fontId="20" fillId="0" borderId="0"/>
    <xf numFmtId="0" fontId="20" fillId="0" borderId="0"/>
    <xf numFmtId="0" fontId="79" fillId="0" borderId="0"/>
    <xf numFmtId="0" fontId="14" fillId="0" borderId="0"/>
    <xf numFmtId="0" fontId="5" fillId="4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69" fillId="0" borderId="0"/>
    <xf numFmtId="0" fontId="14" fillId="0" borderId="0"/>
    <xf numFmtId="0" fontId="5" fillId="0" borderId="0"/>
    <xf numFmtId="0" fontId="82" fillId="0" borderId="0"/>
    <xf numFmtId="0" fontId="82" fillId="0" borderId="0"/>
    <xf numFmtId="0" fontId="14"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20" fillId="0" borderId="0"/>
    <xf numFmtId="0" fontId="5" fillId="0" borderId="0"/>
    <xf numFmtId="0" fontId="5" fillId="4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5" fillId="0" borderId="0"/>
    <xf numFmtId="0" fontId="14" fillId="0" borderId="0"/>
    <xf numFmtId="0" fontId="14" fillId="0" borderId="0"/>
    <xf numFmtId="0" fontId="79" fillId="0" borderId="0"/>
    <xf numFmtId="0" fontId="5"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69" fillId="0" borderId="0"/>
    <xf numFmtId="0" fontId="69" fillId="0" borderId="0"/>
    <xf numFmtId="0" fontId="69" fillId="0" borderId="0"/>
    <xf numFmtId="0" fontId="14" fillId="0" borderId="0"/>
    <xf numFmtId="0" fontId="69"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69" fillId="0" borderId="0"/>
    <xf numFmtId="0" fontId="79" fillId="0" borderId="0"/>
    <xf numFmtId="0" fontId="14" fillId="0" borderId="0"/>
    <xf numFmtId="0" fontId="14" fillId="0" borderId="0"/>
    <xf numFmtId="0" fontId="5" fillId="0" borderId="0"/>
    <xf numFmtId="0" fontId="14" fillId="43" borderId="44"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0" fontId="14" fillId="43" borderId="31" applyNumberFormat="0" applyFont="0" applyAlignment="0" applyProtection="0"/>
    <xf numFmtId="49" fontId="108" fillId="0" borderId="0" applyAlignment="0">
      <alignment horizontal="left" vertical="top"/>
    </xf>
    <xf numFmtId="0" fontId="109" fillId="52" borderId="45" applyNumberFormat="0" applyAlignment="0" applyProtection="0"/>
    <xf numFmtId="0" fontId="109" fillId="52"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0" fontId="109" fillId="45" borderId="45" applyNumberFormat="0" applyAlignment="0" applyProtection="0"/>
    <xf numFmtId="8" fontId="14" fillId="0" borderId="30"/>
    <xf numFmtId="175" fontId="14" fillId="0" borderId="30">
      <alignment horizontal="right"/>
    </xf>
    <xf numFmtId="202" fontId="110" fillId="0" borderId="6">
      <alignment vertical="center"/>
    </xf>
    <xf numFmtId="10" fontId="14" fillId="0" borderId="30"/>
    <xf numFmtId="10"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79"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9"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209" fontId="111" fillId="0" borderId="0" applyProtection="0"/>
    <xf numFmtId="210" fontId="14" fillId="0" borderId="30">
      <alignment horizontal="center"/>
    </xf>
    <xf numFmtId="0" fontId="112" fillId="0" borderId="30" applyNumberFormat="0" applyFill="0" applyBorder="0" applyAlignment="0" applyProtection="0">
      <protection hidden="1"/>
    </xf>
    <xf numFmtId="0" fontId="113" fillId="0" borderId="0" applyNumberFormat="0" applyFill="0" applyBorder="0" applyAlignment="0"/>
    <xf numFmtId="211" fontId="74" fillId="0" borderId="0" applyFill="0" applyBorder="0" applyProtection="0">
      <alignment horizontal="right"/>
    </xf>
    <xf numFmtId="14" fontId="114" fillId="0" borderId="0" applyNumberFormat="0" applyFill="0" applyBorder="0" applyAlignment="0" applyProtection="0">
      <alignment horizontal="left"/>
    </xf>
    <xf numFmtId="0" fontId="14" fillId="0" borderId="0"/>
    <xf numFmtId="8" fontId="14" fillId="0" borderId="30"/>
    <xf numFmtId="4" fontId="75" fillId="81" borderId="45" applyNumberFormat="0" applyProtection="0">
      <alignment vertical="center"/>
    </xf>
    <xf numFmtId="4" fontId="115" fillId="82" borderId="3" applyNumberFormat="0" applyProtection="0">
      <alignment horizontal="right" vertical="center" wrapText="1"/>
    </xf>
    <xf numFmtId="4" fontId="115" fillId="82" borderId="3" applyNumberFormat="0" applyProtection="0">
      <alignment horizontal="right" vertical="center" wrapText="1"/>
    </xf>
    <xf numFmtId="4" fontId="116" fillId="81" borderId="46" applyNumberFormat="0" applyProtection="0">
      <alignment vertical="center"/>
    </xf>
    <xf numFmtId="4" fontId="116" fillId="81" borderId="46" applyNumberFormat="0" applyProtection="0">
      <alignment vertical="center"/>
    </xf>
    <xf numFmtId="4" fontId="117" fillId="83" borderId="37">
      <alignment vertical="center"/>
    </xf>
    <xf numFmtId="4" fontId="118" fillId="83" borderId="37">
      <alignment vertical="center"/>
    </xf>
    <xf numFmtId="4" fontId="117" fillId="84" borderId="37">
      <alignment vertical="center"/>
    </xf>
    <xf numFmtId="4" fontId="118" fillId="84" borderId="37">
      <alignment vertical="center"/>
    </xf>
    <xf numFmtId="4" fontId="115" fillId="82" borderId="3" applyNumberFormat="0" applyProtection="0">
      <alignment horizontal="left" vertical="center" indent="1"/>
    </xf>
    <xf numFmtId="0" fontId="119" fillId="81" borderId="46" applyNumberFormat="0" applyProtection="0">
      <alignment horizontal="left" vertical="top" indent="1"/>
    </xf>
    <xf numFmtId="0" fontId="119" fillId="81" borderId="46" applyNumberFormat="0" applyProtection="0">
      <alignment horizontal="left" vertical="top" indent="1"/>
    </xf>
    <xf numFmtId="4" fontId="120" fillId="85" borderId="3" applyNumberFormat="0" applyProtection="0">
      <alignment horizontal="left" vertical="center"/>
    </xf>
    <xf numFmtId="4" fontId="120" fillId="85" borderId="3" applyNumberFormat="0" applyProtection="0">
      <alignment horizontal="left" vertical="center"/>
    </xf>
    <xf numFmtId="4" fontId="120" fillId="85" borderId="3" applyNumberFormat="0" applyProtection="0">
      <alignment horizontal="left" vertical="center"/>
    </xf>
    <xf numFmtId="4" fontId="121" fillId="86" borderId="3" applyNumberFormat="0">
      <alignment horizontal="right" vertical="center"/>
    </xf>
    <xf numFmtId="4" fontId="75" fillId="40" borderId="46" applyNumberFormat="0" applyProtection="0">
      <alignment horizontal="right" vertical="center"/>
    </xf>
    <xf numFmtId="4" fontId="75" fillId="40" borderId="46" applyNumberFormat="0" applyProtection="0">
      <alignment horizontal="right" vertical="center"/>
    </xf>
    <xf numFmtId="4" fontId="75" fillId="41" borderId="46" applyNumberFormat="0" applyProtection="0">
      <alignment horizontal="right" vertical="center"/>
    </xf>
    <xf numFmtId="4" fontId="75" fillId="41" borderId="46" applyNumberFormat="0" applyProtection="0">
      <alignment horizontal="right" vertical="center"/>
    </xf>
    <xf numFmtId="4" fontId="75" fillId="65" borderId="46" applyNumberFormat="0" applyProtection="0">
      <alignment horizontal="right" vertical="center"/>
    </xf>
    <xf numFmtId="4" fontId="75" fillId="65" borderId="46" applyNumberFormat="0" applyProtection="0">
      <alignment horizontal="right" vertical="center"/>
    </xf>
    <xf numFmtId="4" fontId="75" fillId="53" borderId="46" applyNumberFormat="0" applyProtection="0">
      <alignment horizontal="right" vertical="center"/>
    </xf>
    <xf numFmtId="4" fontId="75" fillId="53" borderId="46" applyNumberFormat="0" applyProtection="0">
      <alignment horizontal="right" vertical="center"/>
    </xf>
    <xf numFmtId="4" fontId="75" fillId="57" borderId="46" applyNumberFormat="0" applyProtection="0">
      <alignment horizontal="right" vertical="center"/>
    </xf>
    <xf numFmtId="4" fontId="75" fillId="57" borderId="46" applyNumberFormat="0" applyProtection="0">
      <alignment horizontal="right" vertical="center"/>
    </xf>
    <xf numFmtId="4" fontId="75" fillId="72" borderId="46" applyNumberFormat="0" applyProtection="0">
      <alignment horizontal="right" vertical="center"/>
    </xf>
    <xf numFmtId="4" fontId="75" fillId="72" borderId="46" applyNumberFormat="0" applyProtection="0">
      <alignment horizontal="right" vertical="center"/>
    </xf>
    <xf numFmtId="4" fontId="75" fillId="51" borderId="46" applyNumberFormat="0" applyProtection="0">
      <alignment horizontal="right" vertical="center"/>
    </xf>
    <xf numFmtId="4" fontId="75" fillId="51" borderId="46" applyNumberFormat="0" applyProtection="0">
      <alignment horizontal="right" vertical="center"/>
    </xf>
    <xf numFmtId="4" fontId="75" fillId="76" borderId="46" applyNumberFormat="0" applyProtection="0">
      <alignment horizontal="right" vertical="center"/>
    </xf>
    <xf numFmtId="4" fontId="75" fillId="76" borderId="46" applyNumberFormat="0" applyProtection="0">
      <alignment horizontal="right" vertical="center"/>
    </xf>
    <xf numFmtId="4" fontId="75" fillId="50" borderId="46" applyNumberFormat="0" applyProtection="0">
      <alignment horizontal="right" vertical="center"/>
    </xf>
    <xf numFmtId="4" fontId="75" fillId="50" borderId="46" applyNumberFormat="0" applyProtection="0">
      <alignment horizontal="right" vertical="center"/>
    </xf>
    <xf numFmtId="4" fontId="119" fillId="0" borderId="3" applyNumberFormat="0" applyProtection="0">
      <alignment horizontal="left" vertical="center" indent="1"/>
    </xf>
    <xf numFmtId="4" fontId="75" fillId="0" borderId="3" applyNumberFormat="0" applyProtection="0">
      <alignment horizontal="left" vertical="center" indent="1"/>
    </xf>
    <xf numFmtId="4" fontId="122" fillId="87" borderId="0" applyNumberFormat="0" applyProtection="0">
      <alignment horizontal="left" vertical="center" indent="1"/>
    </xf>
    <xf numFmtId="4" fontId="123" fillId="52" borderId="46" applyNumberFormat="0" applyProtection="0">
      <alignment horizontal="center" vertical="center"/>
    </xf>
    <xf numFmtId="4" fontId="123" fillId="52" borderId="46" applyNumberFormat="0" applyProtection="0">
      <alignment horizontal="center" vertical="center"/>
    </xf>
    <xf numFmtId="4" fontId="124" fillId="79" borderId="47">
      <alignment horizontal="left" vertical="center" indent="1"/>
    </xf>
    <xf numFmtId="4" fontId="120" fillId="0" borderId="0" applyNumberFormat="0" applyProtection="0">
      <alignment horizontal="left" vertical="center" indent="1"/>
    </xf>
    <xf numFmtId="4" fontId="120" fillId="0" borderId="0" applyNumberFormat="0" applyProtection="0">
      <alignment horizontal="left" vertical="center" indent="1"/>
    </xf>
    <xf numFmtId="4" fontId="120" fillId="0" borderId="0" applyNumberFormat="0" applyProtection="0">
      <alignment horizontal="left" vertical="center" indent="1"/>
    </xf>
    <xf numFmtId="4" fontId="120" fillId="0" borderId="0" applyNumberFormat="0" applyProtection="0">
      <alignment horizontal="left" vertical="center" indent="1"/>
    </xf>
    <xf numFmtId="4" fontId="120" fillId="0" borderId="0" applyNumberFormat="0" applyProtection="0">
      <alignment horizontal="left" vertical="center" indent="1"/>
    </xf>
    <xf numFmtId="4" fontId="120" fillId="0" borderId="0" applyNumberFormat="0" applyProtection="0">
      <alignment horizontal="left" vertical="center" indent="1"/>
    </xf>
    <xf numFmtId="0" fontId="120" fillId="88" borderId="3" applyNumberFormat="0" applyProtection="0">
      <alignment horizontal="left" vertical="center" indent="2"/>
    </xf>
    <xf numFmtId="0" fontId="120" fillId="88" borderId="3" applyNumberFormat="0" applyProtection="0">
      <alignment horizontal="left" vertical="center" indent="2"/>
    </xf>
    <xf numFmtId="0" fontId="120" fillId="88" borderId="3" applyNumberFormat="0" applyProtection="0">
      <alignment horizontal="left" vertical="center" indent="2"/>
    </xf>
    <xf numFmtId="0" fontId="14" fillId="87" borderId="46" applyNumberFormat="0" applyProtection="0">
      <alignment horizontal="left" vertical="top" indent="1"/>
    </xf>
    <xf numFmtId="0" fontId="14" fillId="87" borderId="46" applyNumberFormat="0" applyProtection="0">
      <alignment horizontal="left" vertical="top" indent="1"/>
    </xf>
    <xf numFmtId="0" fontId="14" fillId="87" borderId="46" applyNumberFormat="0" applyProtection="0">
      <alignment horizontal="left" vertical="top" indent="1"/>
    </xf>
    <xf numFmtId="0" fontId="14" fillId="87" borderId="46" applyNumberFormat="0" applyProtection="0">
      <alignment horizontal="left" vertical="top" indent="1"/>
    </xf>
    <xf numFmtId="0" fontId="14" fillId="87" borderId="46" applyNumberFormat="0" applyProtection="0">
      <alignment horizontal="left" vertical="top" indent="1"/>
    </xf>
    <xf numFmtId="0" fontId="14" fillId="87" borderId="46" applyNumberFormat="0" applyProtection="0">
      <alignment horizontal="left" vertical="top" indent="1"/>
    </xf>
    <xf numFmtId="0" fontId="14" fillId="87" borderId="46" applyNumberFormat="0" applyProtection="0">
      <alignment horizontal="left" vertical="top" indent="1"/>
    </xf>
    <xf numFmtId="0" fontId="107" fillId="0" borderId="3" applyNumberFormat="0" applyProtection="0">
      <alignment horizontal="left" vertical="center" indent="2"/>
    </xf>
    <xf numFmtId="0" fontId="14" fillId="89" borderId="46" applyNumberFormat="0" applyProtection="0">
      <alignment horizontal="left" vertical="top" indent="1"/>
    </xf>
    <xf numFmtId="0" fontId="14" fillId="89" borderId="46" applyNumberFormat="0" applyProtection="0">
      <alignment horizontal="left" vertical="top" indent="1"/>
    </xf>
    <xf numFmtId="0" fontId="14" fillId="89" borderId="46" applyNumberFormat="0" applyProtection="0">
      <alignment horizontal="left" vertical="top" indent="1"/>
    </xf>
    <xf numFmtId="0" fontId="14" fillId="89" borderId="46" applyNumberFormat="0" applyProtection="0">
      <alignment horizontal="left" vertical="top" indent="1"/>
    </xf>
    <xf numFmtId="0" fontId="14" fillId="89" borderId="46" applyNumberFormat="0" applyProtection="0">
      <alignment horizontal="left" vertical="top" indent="1"/>
    </xf>
    <xf numFmtId="0" fontId="14" fillId="89" borderId="46" applyNumberFormat="0" applyProtection="0">
      <alignment horizontal="left" vertical="top" indent="1"/>
    </xf>
    <xf numFmtId="0" fontId="14" fillId="89" borderId="46" applyNumberFormat="0" applyProtection="0">
      <alignment horizontal="left" vertical="top" indent="1"/>
    </xf>
    <xf numFmtId="0" fontId="107" fillId="0" borderId="3" applyNumberFormat="0" applyProtection="0">
      <alignment horizontal="left" vertical="center" indent="2"/>
    </xf>
    <xf numFmtId="0" fontId="14" fillId="73" borderId="46" applyNumberFormat="0" applyProtection="0">
      <alignment horizontal="left" vertical="top" indent="1"/>
    </xf>
    <xf numFmtId="0" fontId="14" fillId="73" borderId="46" applyNumberFormat="0" applyProtection="0">
      <alignment horizontal="left" vertical="top" indent="1"/>
    </xf>
    <xf numFmtId="0" fontId="14" fillId="73" borderId="46" applyNumberFormat="0" applyProtection="0">
      <alignment horizontal="left" vertical="top" indent="1"/>
    </xf>
    <xf numFmtId="0" fontId="14" fillId="73" borderId="46" applyNumberFormat="0" applyProtection="0">
      <alignment horizontal="left" vertical="top" indent="1"/>
    </xf>
    <xf numFmtId="0" fontId="14" fillId="73" borderId="46" applyNumberFormat="0" applyProtection="0">
      <alignment horizontal="left" vertical="top" indent="1"/>
    </xf>
    <xf numFmtId="0" fontId="14" fillId="73" borderId="46" applyNumberFormat="0" applyProtection="0">
      <alignment horizontal="left" vertical="top" indent="1"/>
    </xf>
    <xf numFmtId="0" fontId="14" fillId="73" borderId="46" applyNumberFormat="0" applyProtection="0">
      <alignment horizontal="left" vertical="top" indent="1"/>
    </xf>
    <xf numFmtId="0" fontId="107" fillId="0" borderId="3" applyNumberFormat="0" applyProtection="0">
      <alignment horizontal="left" vertical="center" indent="2"/>
    </xf>
    <xf numFmtId="0" fontId="14" fillId="90" borderId="46" applyNumberFormat="0" applyProtection="0">
      <alignment horizontal="left" vertical="top" indent="1"/>
    </xf>
    <xf numFmtId="0" fontId="14" fillId="90" borderId="46" applyNumberFormat="0" applyProtection="0">
      <alignment horizontal="left" vertical="top" indent="1"/>
    </xf>
    <xf numFmtId="0" fontId="14" fillId="90" borderId="46" applyNumberFormat="0" applyProtection="0">
      <alignment horizontal="left" vertical="top" indent="1"/>
    </xf>
    <xf numFmtId="0" fontId="14" fillId="90" borderId="46" applyNumberFormat="0" applyProtection="0">
      <alignment horizontal="left" vertical="top" indent="1"/>
    </xf>
    <xf numFmtId="0" fontId="14" fillId="90" borderId="46" applyNumberFormat="0" applyProtection="0">
      <alignment horizontal="left" vertical="top" indent="1"/>
    </xf>
    <xf numFmtId="0" fontId="14" fillId="90" borderId="46" applyNumberFormat="0" applyProtection="0">
      <alignment horizontal="left" vertical="top" indent="1"/>
    </xf>
    <xf numFmtId="0" fontId="14" fillId="90" borderId="46" applyNumberFormat="0" applyProtection="0">
      <alignment horizontal="left" vertical="top" indent="1"/>
    </xf>
    <xf numFmtId="0" fontId="14" fillId="91" borderId="3" applyNumberFormat="0">
      <protection locked="0"/>
    </xf>
    <xf numFmtId="0" fontId="14" fillId="91" borderId="3" applyNumberFormat="0">
      <protection locked="0"/>
    </xf>
    <xf numFmtId="0" fontId="14" fillId="91" borderId="3" applyNumberFormat="0">
      <protection locked="0"/>
    </xf>
    <xf numFmtId="0" fontId="14" fillId="91" borderId="3" applyNumberFormat="0">
      <protection locked="0"/>
    </xf>
    <xf numFmtId="4" fontId="75" fillId="78" borderId="46" applyNumberFormat="0" applyProtection="0">
      <alignment vertical="center"/>
    </xf>
    <xf numFmtId="4" fontId="75" fillId="78" borderId="46" applyNumberFormat="0" applyProtection="0">
      <alignment vertical="center"/>
    </xf>
    <xf numFmtId="4" fontId="125" fillId="78" borderId="46" applyNumberFormat="0" applyProtection="0">
      <alignment vertical="center"/>
    </xf>
    <xf numFmtId="4" fontId="125" fillId="78" borderId="46" applyNumberFormat="0" applyProtection="0">
      <alignment vertical="center"/>
    </xf>
    <xf numFmtId="4" fontId="126" fillId="83" borderId="47">
      <alignment vertical="center"/>
    </xf>
    <xf numFmtId="4" fontId="127" fillId="83" borderId="47">
      <alignment vertical="center"/>
    </xf>
    <xf numFmtId="4" fontId="126" fillId="84" borderId="47">
      <alignment vertical="center"/>
    </xf>
    <xf numFmtId="4" fontId="127" fillId="84" borderId="47">
      <alignment vertical="center"/>
    </xf>
    <xf numFmtId="4" fontId="111" fillId="0" borderId="0" applyNumberFormat="0" applyProtection="0">
      <alignment horizontal="left" vertical="center" indent="1"/>
    </xf>
    <xf numFmtId="0" fontId="75" fillId="78" borderId="46" applyNumberFormat="0" applyProtection="0">
      <alignment horizontal="left" vertical="top" indent="1"/>
    </xf>
    <xf numFmtId="0" fontId="75" fillId="78" borderId="46" applyNumberFormat="0" applyProtection="0">
      <alignment horizontal="left" vertical="top" indent="1"/>
    </xf>
    <xf numFmtId="0" fontId="121" fillId="86" borderId="3" applyNumberFormat="0">
      <alignment horizontal="left" vertical="center"/>
    </xf>
    <xf numFmtId="4" fontId="87" fillId="0" borderId="3" applyNumberFormat="0" applyProtection="0">
      <alignment horizontal="left" vertical="center" indent="1"/>
    </xf>
    <xf numFmtId="4" fontId="75" fillId="92" borderId="45" applyNumberFormat="0" applyProtection="0">
      <alignment horizontal="right" vertical="center"/>
    </xf>
    <xf numFmtId="4" fontId="128" fillId="0" borderId="3" applyNumberFormat="0" applyProtection="0">
      <alignment horizontal="right" vertical="center" wrapText="1"/>
    </xf>
    <xf numFmtId="4" fontId="111" fillId="0" borderId="0" applyNumberFormat="0" applyProtection="0">
      <alignment horizontal="right" vertical="center" wrapText="1"/>
    </xf>
    <xf numFmtId="4" fontId="125" fillId="93" borderId="46" applyNumberFormat="0" applyProtection="0">
      <alignment horizontal="right" vertical="center"/>
    </xf>
    <xf numFmtId="4" fontId="125" fillId="93" borderId="46" applyNumberFormat="0" applyProtection="0">
      <alignment horizontal="right" vertical="center"/>
    </xf>
    <xf numFmtId="4" fontId="129" fillId="83" borderId="47">
      <alignment vertical="center"/>
    </xf>
    <xf numFmtId="4" fontId="130" fillId="83" borderId="47">
      <alignment vertical="center"/>
    </xf>
    <xf numFmtId="4" fontId="129" fillId="84" borderId="47">
      <alignment vertical="center"/>
    </xf>
    <xf numFmtId="4" fontId="130" fillId="94" borderId="47">
      <alignment vertical="center"/>
    </xf>
    <xf numFmtId="4" fontId="128" fillId="0" borderId="3" applyNumberFormat="0" applyProtection="0">
      <alignment horizontal="left" vertical="center" indent="1"/>
    </xf>
    <xf numFmtId="4" fontId="128" fillId="0" borderId="3" applyNumberFormat="0" applyProtection="0">
      <alignment horizontal="left" vertical="center" indent="1"/>
    </xf>
    <xf numFmtId="4" fontId="111" fillId="0" borderId="0" applyNumberFormat="0" applyProtection="0">
      <alignment horizontal="left" vertical="center" indent="1"/>
    </xf>
    <xf numFmtId="0" fontId="120" fillId="95" borderId="3" applyNumberFormat="0" applyProtection="0">
      <alignment horizontal="center" vertical="top" wrapText="1"/>
    </xf>
    <xf numFmtId="0" fontId="120" fillId="95" borderId="3" applyNumberFormat="0" applyProtection="0">
      <alignment horizontal="center" vertical="top" wrapText="1"/>
    </xf>
    <xf numFmtId="0" fontId="120" fillId="95" borderId="3" applyNumberFormat="0" applyProtection="0">
      <alignment horizontal="center" vertical="top" wrapText="1"/>
    </xf>
    <xf numFmtId="4" fontId="131" fillId="79" borderId="48">
      <alignment vertical="center"/>
    </xf>
    <xf numFmtId="4" fontId="132" fillId="79" borderId="48">
      <alignment vertical="center"/>
    </xf>
    <xf numFmtId="4" fontId="117" fillId="83" borderId="48">
      <alignment vertical="center"/>
    </xf>
    <xf numFmtId="4" fontId="118" fillId="83" borderId="48">
      <alignment vertical="center"/>
    </xf>
    <xf numFmtId="4" fontId="117" fillId="84" borderId="47">
      <alignment vertical="center"/>
    </xf>
    <xf numFmtId="4" fontId="118" fillId="84" borderId="47">
      <alignment vertical="center"/>
    </xf>
    <xf numFmtId="4" fontId="133" fillId="78" borderId="48">
      <alignment horizontal="left" vertical="center" indent="1"/>
    </xf>
    <xf numFmtId="4" fontId="134" fillId="0" borderId="0" applyNumberFormat="0" applyProtection="0">
      <alignment vertical="center"/>
    </xf>
    <xf numFmtId="4" fontId="135" fillId="0" borderId="46" applyNumberFormat="0" applyProtection="0">
      <alignment horizontal="right" vertical="center"/>
    </xf>
    <xf numFmtId="4" fontId="135" fillId="0" borderId="46" applyNumberFormat="0" applyProtection="0">
      <alignment horizontal="right" vertical="center"/>
    </xf>
    <xf numFmtId="1" fontId="14" fillId="0" borderId="4" applyFill="0" applyBorder="0">
      <alignment horizontal="center"/>
    </xf>
    <xf numFmtId="0" fontId="136" fillId="96" borderId="0"/>
    <xf numFmtId="49" fontId="137" fillId="96" borderId="0"/>
    <xf numFmtId="49" fontId="138" fillId="96" borderId="49"/>
    <xf numFmtId="49" fontId="138" fillId="96" borderId="0"/>
    <xf numFmtId="0" fontId="136" fillId="79" borderId="49">
      <protection locked="0"/>
    </xf>
    <xf numFmtId="0" fontId="136" fillId="96" borderId="0"/>
    <xf numFmtId="0" fontId="139" fillId="97" borderId="0"/>
    <xf numFmtId="0" fontId="139" fillId="98" borderId="0"/>
    <xf numFmtId="0" fontId="139" fillId="99" borderId="0"/>
    <xf numFmtId="0" fontId="140" fillId="0" borderId="0" applyNumberFormat="0" applyFill="0" applyBorder="0" applyAlignment="0" applyProtection="0"/>
    <xf numFmtId="202" fontId="141" fillId="0" borderId="50">
      <alignment horizontal="center"/>
    </xf>
    <xf numFmtId="202" fontId="141" fillId="0" borderId="50">
      <alignment horizontal="center"/>
    </xf>
    <xf numFmtId="0" fontId="14" fillId="0" borderId="30">
      <alignment horizontal="right"/>
    </xf>
    <xf numFmtId="49" fontId="14" fillId="0" borderId="30"/>
    <xf numFmtId="49" fontId="29" fillId="0" borderId="0" applyAlignment="0">
      <alignment horizontal="left" vertical="top"/>
    </xf>
    <xf numFmtId="0" fontId="63" fillId="0" borderId="0"/>
    <xf numFmtId="0" fontId="14" fillId="0" borderId="0"/>
    <xf numFmtId="0" fontId="142" fillId="0" borderId="0" applyNumberFormat="0" applyFont="0" applyFill="0" applyBorder="0" applyAlignment="0" applyProtection="0"/>
    <xf numFmtId="212" fontId="14" fillId="0" borderId="0" applyFill="0" applyBorder="0" applyAlignment="0" applyProtection="0">
      <alignment wrapText="1"/>
    </xf>
    <xf numFmtId="41" fontId="20" fillId="0" borderId="0" applyFont="0" applyFill="0" applyBorder="0" applyAlignment="0" applyProtection="0"/>
    <xf numFmtId="0" fontId="25" fillId="0" borderId="0" applyNumberFormat="0" applyFill="0" applyBorder="0">
      <alignment horizontal="center" wrapText="1"/>
    </xf>
    <xf numFmtId="0" fontId="25" fillId="0" borderId="0" applyNumberFormat="0" applyFill="0" applyBorder="0">
      <alignment horizontal="center" wrapText="1"/>
    </xf>
    <xf numFmtId="40" fontId="143" fillId="0" borderId="0" applyBorder="0">
      <alignment horizontal="right"/>
    </xf>
    <xf numFmtId="49" fontId="144" fillId="0" borderId="6">
      <alignment vertical="center"/>
    </xf>
    <xf numFmtId="49" fontId="29" fillId="0" borderId="0" applyFont="0" applyFill="0" applyBorder="0" applyAlignment="0" applyProtection="0"/>
    <xf numFmtId="213" fontId="29" fillId="0" borderId="0" applyFont="0" applyFill="0" applyBorder="0" applyAlignment="0" applyProtection="0"/>
    <xf numFmtId="214" fontId="20" fillId="0" borderId="0" applyFont="0" applyFill="0" applyBorder="0" applyAlignment="0" applyProtection="0"/>
    <xf numFmtId="0" fontId="145"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 fillId="0" borderId="51" applyNumberFormat="0" applyFill="0" applyBorder="0" applyAlignment="0" applyProtection="0"/>
    <xf numFmtId="0" fontId="146" fillId="0" borderId="52" applyNumberFormat="0" applyFill="0" applyAlignment="0" applyProtection="0"/>
    <xf numFmtId="0" fontId="146" fillId="0" borderId="52" applyNumberFormat="0" applyFill="0" applyAlignment="0" applyProtection="0"/>
    <xf numFmtId="200" fontId="14" fillId="0" borderId="53">
      <protection locked="0"/>
    </xf>
    <xf numFmtId="200" fontId="14" fillId="0" borderId="53">
      <protection locked="0"/>
    </xf>
    <xf numFmtId="200" fontId="14" fillId="0" borderId="53">
      <protection locked="0"/>
    </xf>
    <xf numFmtId="200" fontId="14" fillId="0" borderId="53">
      <protection locked="0"/>
    </xf>
    <xf numFmtId="200" fontId="14" fillId="0" borderId="53">
      <protection locked="0"/>
    </xf>
    <xf numFmtId="37" fontId="87" fillId="81" borderId="0" applyNumberFormat="0" applyBorder="0" applyAlignment="0" applyProtection="0"/>
    <xf numFmtId="37" fontId="87" fillId="81" borderId="0" applyNumberFormat="0" applyBorder="0" applyAlignment="0" applyProtection="0"/>
    <xf numFmtId="37" fontId="87" fillId="81" borderId="0" applyNumberFormat="0" applyBorder="0" applyAlignment="0" applyProtection="0"/>
    <xf numFmtId="37" fontId="87" fillId="0" borderId="0"/>
    <xf numFmtId="3" fontId="147" fillId="0" borderId="41" applyProtection="0"/>
    <xf numFmtId="171" fontId="148" fillId="0" borderId="0" applyFont="0" applyFill="0" applyBorder="0" applyAlignment="0" applyProtection="0"/>
    <xf numFmtId="215" fontId="88" fillId="0" borderId="0" applyFont="0" applyFill="0" applyBorder="0" applyAlignment="0" applyProtection="0"/>
    <xf numFmtId="216" fontId="88" fillId="0" borderId="0" applyFont="0" applyFill="0" applyBorder="0" applyAlignment="0" applyProtection="0"/>
    <xf numFmtId="217" fontId="88" fillId="0" borderId="0" applyFont="0" applyFill="0" applyBorder="0" applyAlignment="0" applyProtection="0"/>
    <xf numFmtId="0" fontId="125" fillId="0" borderId="0" applyFill="0" applyBorder="0" applyAlignment="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 fillId="0" borderId="4" applyNumberFormat="0" applyAlignment="0"/>
    <xf numFmtId="0" fontId="14" fillId="0" borderId="30" applyNumberFormat="0" applyAlignment="0"/>
    <xf numFmtId="0" fontId="14" fillId="0" borderId="54" applyNumberFormat="0" applyAlignment="0">
      <alignment horizontal="center"/>
    </xf>
    <xf numFmtId="0" fontId="14" fillId="0" borderId="54" applyNumberFormat="0" applyAlignment="0">
      <alignment horizontal="center"/>
    </xf>
    <xf numFmtId="0" fontId="25" fillId="100" borderId="0" applyBorder="0">
      <alignment horizontal="center"/>
    </xf>
    <xf numFmtId="0" fontId="14" fillId="81" borderId="0" applyBorder="0"/>
    <xf numFmtId="0" fontId="14" fillId="0" borderId="0" applyBorder="0"/>
    <xf numFmtId="211" fontId="25" fillId="101" borderId="0" applyBorder="0"/>
    <xf numFmtId="0" fontId="14" fillId="96" borderId="0" applyBorder="0"/>
    <xf numFmtId="0" fontId="14" fillId="86" borderId="0" applyBorder="0"/>
    <xf numFmtId="0" fontId="14" fillId="96" borderId="0" applyBorder="0">
      <alignment wrapText="1"/>
    </xf>
    <xf numFmtId="211" fontId="25" fillId="86" borderId="0" applyBorder="0"/>
    <xf numFmtId="211" fontId="25" fillId="102" borderId="0" applyBorder="0"/>
    <xf numFmtId="211" fontId="14" fillId="96" borderId="0" applyBorder="0"/>
    <xf numFmtId="0" fontId="14" fillId="103" borderId="0" applyBorder="0"/>
    <xf numFmtId="211" fontId="14" fillId="99" borderId="0" applyBorder="0"/>
    <xf numFmtId="0" fontId="14" fillId="97" borderId="0" applyBorder="0"/>
    <xf numFmtId="0" fontId="150" fillId="104" borderId="0" applyBorder="0"/>
    <xf numFmtId="0" fontId="25" fillId="102" borderId="0" applyNumberFormat="0" applyBorder="0" applyAlignment="0"/>
    <xf numFmtId="0" fontId="25" fillId="40" borderId="0" applyNumberFormat="0" applyBorder="0" applyAlignment="0"/>
    <xf numFmtId="0" fontId="25" fillId="49" borderId="0" applyNumberFormat="0" applyBorder="0" applyAlignment="0"/>
    <xf numFmtId="0" fontId="25" fillId="105" borderId="0" applyNumberFormat="0" applyBorder="0" applyAlignment="0"/>
    <xf numFmtId="0" fontId="25" fillId="106" borderId="0" applyNumberFormat="0" applyBorder="0" applyAlignment="0"/>
    <xf numFmtId="0" fontId="25" fillId="61" borderId="0" applyNumberFormat="0" applyBorder="0" applyAlignment="0"/>
    <xf numFmtId="0" fontId="25" fillId="107" borderId="0" applyNumberFormat="0" applyBorder="0" applyAlignment="0"/>
    <xf numFmtId="1" fontId="25" fillId="97" borderId="3" applyNumberFormat="0" applyAlignment="0">
      <alignment horizontal="center"/>
    </xf>
    <xf numFmtId="1" fontId="25" fillId="97" borderId="3" applyNumberFormat="0" applyAlignment="0">
      <alignment horizontal="center"/>
    </xf>
    <xf numFmtId="1" fontId="25" fillId="97" borderId="3" applyNumberFormat="0" applyAlignment="0">
      <alignment horizontal="center"/>
    </xf>
    <xf numFmtId="1" fontId="25" fillId="73" borderId="3" applyNumberFormat="0" applyAlignment="0">
      <alignment horizontal="left"/>
    </xf>
    <xf numFmtId="1" fontId="25" fillId="73" borderId="3" applyNumberFormat="0" applyAlignment="0">
      <alignment horizontal="left"/>
    </xf>
    <xf numFmtId="1" fontId="25" fillId="73" borderId="3" applyNumberFormat="0" applyAlignment="0">
      <alignment horizontal="left"/>
    </xf>
    <xf numFmtId="0" fontId="25" fillId="73" borderId="3" applyNumberFormat="0" applyAlignment="0"/>
    <xf numFmtId="0" fontId="25" fillId="73" borderId="3" applyNumberFormat="0" applyAlignment="0"/>
    <xf numFmtId="0" fontId="25" fillId="73" borderId="3" applyNumberFormat="0" applyAlignment="0"/>
    <xf numFmtId="1" fontId="14" fillId="0" borderId="0" applyFont="0" applyFill="0" applyBorder="0">
      <alignment horizontal="center"/>
    </xf>
    <xf numFmtId="0" fontId="151" fillId="0" borderId="0" applyFill="0" applyBorder="0" applyAlignment="0" applyProtection="0"/>
    <xf numFmtId="49" fontId="14" fillId="57" borderId="30">
      <alignment horizontal="center"/>
    </xf>
    <xf numFmtId="0" fontId="152" fillId="0" borderId="0"/>
    <xf numFmtId="9" fontId="20" fillId="0" borderId="0" applyFont="0" applyFill="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2" borderId="0" applyNumberFormat="0" applyBorder="0" applyAlignment="0" applyProtection="0"/>
    <xf numFmtId="0" fontId="5" fillId="43"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6" fillId="0" borderId="0"/>
    <xf numFmtId="0" fontId="5" fillId="17"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10" fontId="87" fillId="78" borderId="3" applyNumberFormat="0" applyBorder="0" applyAlignment="0" applyProtection="0"/>
    <xf numFmtId="10" fontId="87" fillId="78" borderId="3" applyNumberFormat="0" applyBorder="0" applyAlignment="0" applyProtection="0"/>
    <xf numFmtId="10" fontId="87" fillId="78" borderId="3" applyNumberFormat="0" applyBorder="0" applyAlignment="0" applyProtection="0"/>
    <xf numFmtId="10" fontId="87" fillId="78" borderId="3"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115" fillId="82" borderId="3" applyNumberFormat="0" applyProtection="0">
      <alignment horizontal="right" vertical="center" wrapText="1"/>
    </xf>
    <xf numFmtId="4" fontId="115" fillId="82" borderId="3" applyNumberFormat="0" applyProtection="0">
      <alignment horizontal="left" vertical="center" indent="1"/>
    </xf>
    <xf numFmtId="4" fontId="120" fillId="85" borderId="3" applyNumberFormat="0" applyProtection="0">
      <alignment horizontal="left" vertical="center"/>
    </xf>
    <xf numFmtId="4" fontId="120" fillId="85" borderId="3" applyNumberFormat="0" applyProtection="0">
      <alignment horizontal="left" vertical="center"/>
    </xf>
    <xf numFmtId="4" fontId="119" fillId="0" borderId="3" applyNumberFormat="0" applyProtection="0">
      <alignment horizontal="left" vertical="center" indent="1"/>
    </xf>
    <xf numFmtId="4" fontId="75" fillId="0" borderId="3" applyNumberFormat="0" applyProtection="0">
      <alignment horizontal="left" vertical="center" indent="1"/>
    </xf>
    <xf numFmtId="0" fontId="120" fillId="88" borderId="3" applyNumberFormat="0" applyProtection="0">
      <alignment horizontal="left" vertical="center" indent="2"/>
    </xf>
    <xf numFmtId="0" fontId="120" fillId="88" borderId="3" applyNumberFormat="0" applyProtection="0">
      <alignment horizontal="left" vertical="center" indent="2"/>
    </xf>
    <xf numFmtId="0" fontId="107" fillId="0" borderId="3" applyNumberFormat="0" applyProtection="0">
      <alignment horizontal="left" vertical="center" indent="2"/>
    </xf>
    <xf numFmtId="0" fontId="107" fillId="0" borderId="3" applyNumberFormat="0" applyProtection="0">
      <alignment horizontal="left" vertical="center" indent="2"/>
    </xf>
    <xf numFmtId="0" fontId="107" fillId="0" borderId="3" applyNumberFormat="0" applyProtection="0">
      <alignment horizontal="left" vertical="center" indent="2"/>
    </xf>
    <xf numFmtId="0" fontId="14" fillId="91" borderId="3" applyNumberFormat="0">
      <protection locked="0"/>
    </xf>
    <xf numFmtId="0" fontId="14" fillId="91" borderId="3" applyNumberFormat="0">
      <protection locked="0"/>
    </xf>
    <xf numFmtId="0" fontId="14" fillId="91" borderId="3" applyNumberFormat="0">
      <protection locked="0"/>
    </xf>
    <xf numFmtId="4" fontId="128" fillId="0" borderId="3" applyNumberFormat="0" applyProtection="0">
      <alignment horizontal="right" vertical="center" wrapText="1"/>
    </xf>
    <xf numFmtId="4" fontId="128" fillId="0" borderId="3" applyNumberFormat="0" applyProtection="0">
      <alignment horizontal="left" vertical="center" indent="1"/>
    </xf>
    <xf numFmtId="4" fontId="128" fillId="0" borderId="3" applyNumberFormat="0" applyProtection="0">
      <alignment horizontal="left" vertical="center" indent="1"/>
    </xf>
    <xf numFmtId="0" fontId="120" fillId="95" borderId="3" applyNumberFormat="0" applyProtection="0">
      <alignment horizontal="center" vertical="top" wrapText="1"/>
    </xf>
    <xf numFmtId="0" fontId="120" fillId="95" borderId="3" applyNumberFormat="0" applyProtection="0">
      <alignment horizontal="center" vertical="top" wrapText="1"/>
    </xf>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1" fontId="25" fillId="97" borderId="3" applyNumberFormat="0" applyAlignment="0">
      <alignment horizontal="center"/>
    </xf>
    <xf numFmtId="1" fontId="25" fillId="97" borderId="3" applyNumberFormat="0" applyAlignment="0">
      <alignment horizontal="center"/>
    </xf>
    <xf numFmtId="1" fontId="25" fillId="73" borderId="3" applyNumberFormat="0" applyAlignment="0">
      <alignment horizontal="left"/>
    </xf>
    <xf numFmtId="1" fontId="25" fillId="73" borderId="3" applyNumberFormat="0" applyAlignment="0">
      <alignment horizontal="left"/>
    </xf>
    <xf numFmtId="0" fontId="25" fillId="73" borderId="3" applyNumberFormat="0" applyAlignment="0"/>
    <xf numFmtId="0" fontId="25" fillId="73" borderId="3" applyNumberFormat="0" applyAlignment="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43"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36"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36" borderId="0" applyNumberFormat="0" applyBorder="0" applyAlignment="0" applyProtection="0"/>
    <xf numFmtId="0" fontId="5" fillId="46" borderId="0" applyNumberFormat="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4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69" fillId="40"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0"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75" fillId="40"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69" fillId="47"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3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46" borderId="0" applyNumberFormat="0" applyBorder="0" applyAlignment="0" applyProtection="0"/>
    <xf numFmtId="0" fontId="75" fillId="4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69" fillId="46"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69" fillId="45"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69" fillId="45"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69" fillId="44" borderId="0" applyNumberFormat="0" applyBorder="0" applyAlignment="0" applyProtection="0"/>
    <xf numFmtId="0" fontId="75" fillId="9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69" fillId="4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28"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69" fillId="4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2" borderId="0" applyNumberFormat="0" applyBorder="0" applyAlignment="0" applyProtection="0"/>
    <xf numFmtId="0" fontId="75" fillId="4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69" fillId="42"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69" fillId="41"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69"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69" fillId="40" borderId="0" applyNumberFormat="0" applyBorder="0" applyAlignment="0" applyProtection="0"/>
    <xf numFmtId="0" fontId="75" fillId="41"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69" fillId="4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2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69" fillId="39"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69" fillId="39"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69" fillId="39"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14" fillId="0" borderId="0"/>
    <xf numFmtId="0" fontId="5" fillId="0" borderId="0"/>
    <xf numFmtId="0" fontId="5" fillId="0" borderId="0"/>
    <xf numFmtId="0" fontId="14"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44" fontId="14"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14" fillId="97" borderId="0" applyBorder="0"/>
    <xf numFmtId="211" fontId="14" fillId="99" borderId="0" applyBorder="0"/>
    <xf numFmtId="0" fontId="14" fillId="103" borderId="0" applyBorder="0"/>
    <xf numFmtId="211" fontId="14" fillId="96" borderId="0" applyBorder="0"/>
    <xf numFmtId="0" fontId="14" fillId="96" borderId="0" applyBorder="0">
      <alignment wrapText="1"/>
    </xf>
    <xf numFmtId="0" fontId="14" fillId="86" borderId="0" applyBorder="0"/>
    <xf numFmtId="0" fontId="14" fillId="96" borderId="0" applyBorder="0"/>
    <xf numFmtId="0" fontId="14" fillId="0" borderId="0" applyBorder="0"/>
    <xf numFmtId="0" fontId="14" fillId="81" borderId="0" applyBorder="0"/>
    <xf numFmtId="0" fontId="14" fillId="0" borderId="56" applyNumberFormat="0" applyAlignment="0"/>
    <xf numFmtId="0" fontId="14" fillId="0" borderId="4" applyNumberFormat="0" applyAlignment="0"/>
    <xf numFmtId="37" fontId="87" fillId="0" borderId="0"/>
    <xf numFmtId="0" fontId="14" fillId="0" borderId="51" applyNumberFormat="0" applyFill="0" applyBorder="0" applyAlignment="0" applyProtection="0"/>
    <xf numFmtId="0" fontId="14" fillId="0" borderId="51" applyNumberFormat="0" applyFill="0" applyBorder="0" applyAlignment="0" applyProtection="0"/>
    <xf numFmtId="49" fontId="14" fillId="0" borderId="56"/>
    <xf numFmtId="0" fontId="29" fillId="0" borderId="82" applyNumberFormat="0" applyAlignment="0" applyProtection="0">
      <alignment horizontal="left" vertical="center"/>
    </xf>
    <xf numFmtId="0" fontId="29" fillId="0" borderId="83">
      <alignment horizontal="left" vertical="center"/>
    </xf>
    <xf numFmtId="9" fontId="14"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0" fontId="98" fillId="0" borderId="84" applyNumberFormat="0" applyFill="0" applyAlignment="0" applyProtection="0"/>
    <xf numFmtId="10" fontId="87" fillId="78" borderId="81" applyNumberFormat="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0" fontId="14" fillId="0" borderId="0"/>
    <xf numFmtId="0" fontId="79" fillId="0" borderId="0"/>
    <xf numFmtId="0" fontId="14" fillId="0" borderId="0"/>
    <xf numFmtId="0" fontId="79" fillId="0" borderId="0"/>
    <xf numFmtId="0" fontId="5" fillId="0" borderId="0"/>
    <xf numFmtId="0" fontId="79" fillId="0" borderId="0"/>
    <xf numFmtId="0" fontId="79" fillId="0" borderId="0"/>
    <xf numFmtId="0" fontId="79" fillId="0" borderId="0"/>
    <xf numFmtId="0" fontId="5" fillId="0" borderId="0"/>
    <xf numFmtId="0" fontId="79" fillId="0" borderId="0"/>
    <xf numFmtId="0" fontId="14" fillId="0" borderId="0"/>
    <xf numFmtId="0" fontId="79" fillId="0" borderId="0"/>
    <xf numFmtId="0" fontId="14"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4" fillId="0" borderId="0"/>
    <xf numFmtId="0" fontId="79" fillId="0" borderId="0"/>
    <xf numFmtId="0" fontId="20" fillId="0" borderId="0"/>
    <xf numFmtId="0" fontId="5" fillId="0" borderId="0"/>
    <xf numFmtId="0" fontId="20" fillId="0" borderId="0"/>
    <xf numFmtId="0" fontId="20"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4" fillId="0" borderId="0"/>
    <xf numFmtId="0" fontId="79" fillId="0" borderId="0"/>
    <xf numFmtId="0" fontId="14" fillId="0" borderId="0"/>
    <xf numFmtId="0" fontId="79" fillId="0" borderId="0"/>
    <xf numFmtId="0" fontId="14" fillId="0" borderId="0"/>
    <xf numFmtId="0" fontId="79" fillId="0" borderId="0"/>
    <xf numFmtId="0" fontId="14" fillId="0" borderId="0"/>
    <xf numFmtId="0" fontId="79" fillId="0" borderId="0"/>
    <xf numFmtId="0" fontId="14" fillId="0" borderId="0"/>
    <xf numFmtId="0" fontId="79" fillId="0" borderId="0"/>
    <xf numFmtId="0" fontId="14" fillId="0" borderId="0"/>
    <xf numFmtId="0" fontId="79" fillId="0" borderId="0"/>
    <xf numFmtId="0" fontId="79" fillId="0" borderId="0"/>
    <xf numFmtId="0" fontId="79" fillId="0" borderId="0"/>
    <xf numFmtId="0" fontId="14" fillId="0" borderId="0"/>
    <xf numFmtId="0" fontId="14" fillId="0" borderId="0"/>
    <xf numFmtId="0" fontId="79" fillId="0" borderId="0"/>
    <xf numFmtId="0" fontId="79" fillId="0" borderId="0"/>
    <xf numFmtId="0" fontId="14" fillId="0" borderId="0"/>
    <xf numFmtId="0" fontId="79" fillId="0" borderId="0"/>
    <xf numFmtId="0" fontId="14" fillId="0" borderId="0"/>
    <xf numFmtId="0" fontId="79" fillId="0" borderId="0"/>
    <xf numFmtId="0" fontId="79" fillId="0" borderId="0"/>
    <xf numFmtId="207" fontId="105" fillId="0" borderId="0"/>
    <xf numFmtId="37" fontId="104" fillId="0" borderId="0"/>
    <xf numFmtId="0" fontId="14" fillId="0" borderId="56"/>
    <xf numFmtId="201" fontId="14" fillId="0" borderId="0" applyFont="0" applyFill="0" applyBorder="0" applyAlignment="0" applyProtection="0">
      <alignment horizontal="center"/>
    </xf>
    <xf numFmtId="0" fontId="29" fillId="0" borderId="0" applyNumberFormat="0" applyFont="0" applyFill="0" applyBorder="0" applyProtection="0"/>
    <xf numFmtId="0" fontId="29" fillId="0" borderId="0" applyNumberFormat="0" applyFont="0" applyFill="0" applyBorder="0" applyProtection="0"/>
    <xf numFmtId="0" fontId="91" fillId="0" borderId="0" applyNumberFormat="0" applyFont="0" applyFill="0" applyBorder="0" applyProtection="0"/>
    <xf numFmtId="0" fontId="91" fillId="0" borderId="0" applyNumberFormat="0" applyFont="0" applyFill="0" applyBorder="0" applyProtection="0"/>
    <xf numFmtId="195" fontId="14" fillId="0" borderId="0" applyFont="0" applyFill="0" applyBorder="0" applyAlignment="0" applyProtection="0">
      <alignment horizontal="center"/>
    </xf>
    <xf numFmtId="174" fontId="81" fillId="0" borderId="0" applyFont="0" applyFill="0" applyBorder="0" applyAlignment="0" applyProtection="0"/>
    <xf numFmtId="2" fontId="14" fillId="0" borderId="0" applyFont="0" applyFill="0" applyBorder="0" applyAlignment="0" applyProtection="0"/>
    <xf numFmtId="0" fontId="85" fillId="0" borderId="0" applyNumberFormat="0" applyAlignment="0">
      <alignment horizontal="left"/>
    </xf>
    <xf numFmtId="187" fontId="14" fillId="75" borderId="0">
      <alignment horizontal="center"/>
    </xf>
    <xf numFmtId="44" fontId="79"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185" fontId="14" fillId="0" borderId="0" applyFont="0" applyFill="0" applyBorder="0" applyAlignment="0" applyProtection="0"/>
    <xf numFmtId="44" fontId="79"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183" fontId="14" fillId="0" borderId="0" applyFont="0" applyFill="0" applyBorder="0" applyAlignment="0" applyProtection="0"/>
    <xf numFmtId="0" fontId="80" fillId="0" borderId="0" applyNumberFormat="0" applyAlignment="0">
      <alignment horizontal="left"/>
    </xf>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1" fontId="14" fillId="0" borderId="0"/>
    <xf numFmtId="181" fontId="14" fillId="0" borderId="0"/>
    <xf numFmtId="181" fontId="14" fillId="0" borderId="0"/>
    <xf numFmtId="181" fontId="14" fillId="0" borderId="0"/>
    <xf numFmtId="181" fontId="14" fillId="0" borderId="0"/>
    <xf numFmtId="181" fontId="14" fillId="0" borderId="0"/>
    <xf numFmtId="181" fontId="14" fillId="0" borderId="0"/>
    <xf numFmtId="49" fontId="14" fillId="0" borderId="56"/>
    <xf numFmtId="49" fontId="14" fillId="0" borderId="56"/>
    <xf numFmtId="177" fontId="71" fillId="73" borderId="29">
      <alignment horizontal="center" vertical="center"/>
    </xf>
    <xf numFmtId="0" fontId="14" fillId="0" borderId="0" applyNumberFormat="0" applyFill="0" applyBorder="0" applyAlignment="0" applyProtection="0"/>
    <xf numFmtId="185" fontId="14" fillId="0" borderId="0" applyFont="0" applyFill="0" applyBorder="0" applyAlignment="0" applyProtection="0"/>
    <xf numFmtId="0" fontId="5" fillId="0" borderId="0"/>
    <xf numFmtId="0" fontId="14" fillId="0" borderId="56">
      <alignment horizontal="center"/>
    </xf>
    <xf numFmtId="0" fontId="154" fillId="0" borderId="0"/>
    <xf numFmtId="182" fontId="14" fillId="0" borderId="0" applyFont="0" applyFill="0" applyBorder="0" applyAlignment="0" applyProtection="0"/>
    <xf numFmtId="0" fontId="14" fillId="0" borderId="56" applyNumberFormat="0" applyAlignment="0"/>
    <xf numFmtId="49" fontId="14" fillId="0" borderId="56"/>
    <xf numFmtId="9" fontId="14" fillId="0" borderId="0" applyFont="0" applyFill="0" applyBorder="0" applyAlignment="0" applyProtection="0"/>
    <xf numFmtId="9" fontId="14" fillId="0" borderId="0" applyFont="0" applyFill="0" applyBorder="0" applyAlignment="0" applyProtection="0"/>
    <xf numFmtId="0" fontId="14" fillId="0" borderId="56"/>
    <xf numFmtId="188" fontId="155" fillId="0" borderId="0">
      <alignment horizontal="right"/>
      <protection locked="0"/>
    </xf>
    <xf numFmtId="182" fontId="14" fillId="0" borderId="0" applyFont="0" applyFill="0" applyBorder="0" applyAlignment="0" applyProtection="0"/>
    <xf numFmtId="49" fontId="14" fillId="0" borderId="56"/>
    <xf numFmtId="0" fontId="154" fillId="0" borderId="0"/>
    <xf numFmtId="0" fontId="5" fillId="43" borderId="0" applyNumberFormat="0" applyBorder="0" applyAlignment="0" applyProtection="0"/>
    <xf numFmtId="0" fontId="5" fillId="36" borderId="0" applyNumberFormat="0" applyBorder="0" applyAlignment="0" applyProtection="0"/>
    <xf numFmtId="0" fontId="14" fillId="0" borderId="0"/>
    <xf numFmtId="0" fontId="5" fillId="43" borderId="0" applyNumberFormat="0" applyBorder="0" applyAlignment="0" applyProtection="0"/>
    <xf numFmtId="0" fontId="5" fillId="43" borderId="0" applyNumberFormat="0" applyBorder="0" applyAlignment="0" applyProtection="0"/>
    <xf numFmtId="0" fontId="5" fillId="3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14" fillId="0" borderId="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79" fillId="0" borderId="0"/>
    <xf numFmtId="1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184" fontId="81"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181" fontId="14" fillId="0" borderId="0"/>
    <xf numFmtId="182" fontId="14" fillId="0" borderId="0" applyFont="0" applyFill="0" applyBorder="0" applyAlignment="0" applyProtection="0"/>
    <xf numFmtId="0" fontId="14" fillId="0" borderId="0" applyNumberFormat="0" applyFill="0" applyBorder="0" applyAlignment="0" applyProtection="0"/>
    <xf numFmtId="44" fontId="5" fillId="0" borderId="0" applyFont="0" applyFill="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16" borderId="0" applyNumberFormat="0" applyBorder="0" applyAlignment="0" applyProtection="0"/>
    <xf numFmtId="49" fontId="14" fillId="0" borderId="56"/>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79" fillId="0" borderId="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43" borderId="0" applyNumberFormat="0" applyBorder="0" applyAlignment="0" applyProtection="0"/>
    <xf numFmtId="0" fontId="5" fillId="24" borderId="0" applyNumberFormat="0" applyBorder="0" applyAlignment="0" applyProtection="0"/>
    <xf numFmtId="0" fontId="5" fillId="16"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16"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16" borderId="0" applyNumberFormat="0" applyBorder="0" applyAlignment="0" applyProtection="0"/>
    <xf numFmtId="0" fontId="5" fillId="48" borderId="0" applyNumberFormat="0" applyBorder="0" applyAlignment="0" applyProtection="0"/>
    <xf numFmtId="0" fontId="14" fillId="0" borderId="0"/>
    <xf numFmtId="0" fontId="14" fillId="0" borderId="0"/>
    <xf numFmtId="0" fontId="5" fillId="4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75" fillId="10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69" fillId="39"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36" borderId="0" applyNumberFormat="0" applyBorder="0" applyAlignment="0" applyProtection="0"/>
    <xf numFmtId="0" fontId="5" fillId="43"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36" borderId="0" applyNumberFormat="0" applyBorder="0" applyAlignment="0" applyProtection="0"/>
    <xf numFmtId="0" fontId="5" fillId="48" borderId="0" applyNumberFormat="0" applyBorder="0" applyAlignment="0" applyProtection="0"/>
    <xf numFmtId="0" fontId="5" fillId="4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9" fillId="48"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75" fillId="69" borderId="0" applyNumberFormat="0" applyBorder="0" applyAlignment="0" applyProtection="0"/>
    <xf numFmtId="0" fontId="69" fillId="48"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69" fillId="49"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46"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75" fillId="4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69" fillId="4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69" fillId="5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75" fillId="51" borderId="0" applyNumberFormat="0" applyBorder="0" applyAlignment="0" applyProtection="0"/>
    <xf numFmtId="0" fontId="69" fillId="5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69" fillId="5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69" fillId="51"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80"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69" fillId="44"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75" fillId="52" borderId="0" applyNumberFormat="0" applyBorder="0" applyAlignment="0" applyProtection="0"/>
    <xf numFmtId="0" fontId="69" fillId="44"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69" fillId="52"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69" fillId="52"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69" fillId="48"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75" fillId="69" borderId="0" applyNumberFormat="0" applyBorder="0" applyAlignment="0" applyProtection="0"/>
    <xf numFmtId="0" fontId="69" fillId="48"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69" fillId="4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69" fillId="49"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6" borderId="0" applyNumberFormat="0" applyBorder="0" applyAlignment="0" applyProtection="0"/>
    <xf numFmtId="0" fontId="5" fillId="3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69" fillId="53"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75" fillId="47" borderId="0" applyNumberFormat="0" applyBorder="0" applyAlignment="0" applyProtection="0"/>
    <xf numFmtId="0" fontId="69" fillId="5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69" fillId="4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69" fillId="47"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5" fillId="43" borderId="0" applyNumberFormat="0" applyBorder="0" applyAlignment="0" applyProtection="0"/>
    <xf numFmtId="0" fontId="5" fillId="37" borderId="0" applyNumberFormat="0" applyBorder="0" applyAlignment="0" applyProtection="0"/>
    <xf numFmtId="0" fontId="70" fillId="54" borderId="0" applyNumberFormat="0" applyBorder="0" applyAlignment="0" applyProtection="0"/>
    <xf numFmtId="0" fontId="150" fillId="69" borderId="0" applyNumberFormat="0" applyBorder="0" applyAlignment="0" applyProtection="0"/>
    <xf numFmtId="0" fontId="70" fillId="49" borderId="0" applyNumberFormat="0" applyBorder="0" applyAlignment="0" applyProtection="0"/>
    <xf numFmtId="0" fontId="61" fillId="18" borderId="0" applyNumberFormat="0" applyBorder="0" applyAlignment="0" applyProtection="0"/>
    <xf numFmtId="0" fontId="61" fillId="46" borderId="0" applyNumberFormat="0" applyBorder="0" applyAlignment="0" applyProtection="0"/>
    <xf numFmtId="0" fontId="61" fillId="18" borderId="0" applyNumberFormat="0" applyBorder="0" applyAlignment="0" applyProtection="0"/>
    <xf numFmtId="0" fontId="70" fillId="41" borderId="0" applyNumberFormat="0" applyBorder="0" applyAlignment="0" applyProtection="0"/>
    <xf numFmtId="0" fontId="150" fillId="41" borderId="0" applyNumberFormat="0" applyBorder="0" applyAlignment="0" applyProtection="0"/>
    <xf numFmtId="0" fontId="70" fillId="41" borderId="0" applyNumberFormat="0" applyBorder="0" applyAlignment="0" applyProtection="0"/>
    <xf numFmtId="0" fontId="61" fillId="22" borderId="0" applyNumberFormat="0" applyBorder="0" applyAlignment="0" applyProtection="0"/>
    <xf numFmtId="0" fontId="61" fillId="72" borderId="0" applyNumberFormat="0" applyBorder="0" applyAlignment="0" applyProtection="0"/>
    <xf numFmtId="0" fontId="61" fillId="22" borderId="0" applyNumberFormat="0" applyBorder="0" applyAlignment="0" applyProtection="0"/>
    <xf numFmtId="0" fontId="70" fillId="50" borderId="0" applyNumberFormat="0" applyBorder="0" applyAlignment="0" applyProtection="0"/>
    <xf numFmtId="0" fontId="150" fillId="51" borderId="0" applyNumberFormat="0" applyBorder="0" applyAlignment="0" applyProtection="0"/>
    <xf numFmtId="0" fontId="70" fillId="51" borderId="0" applyNumberFormat="0" applyBorder="0" applyAlignment="0" applyProtection="0"/>
    <xf numFmtId="0" fontId="61" fillId="26" borderId="0" applyNumberFormat="0" applyBorder="0" applyAlignment="0" applyProtection="0"/>
    <xf numFmtId="0" fontId="61" fillId="53" borderId="0" applyNumberFormat="0" applyBorder="0" applyAlignment="0" applyProtection="0"/>
    <xf numFmtId="0" fontId="61" fillId="26" borderId="0" applyNumberFormat="0" applyBorder="0" applyAlignment="0" applyProtection="0"/>
    <xf numFmtId="0" fontId="70" fillId="55" borderId="0" applyNumberFormat="0" applyBorder="0" applyAlignment="0" applyProtection="0"/>
    <xf numFmtId="0" fontId="150" fillId="52" borderId="0" applyNumberFormat="0" applyBorder="0" applyAlignment="0" applyProtection="0"/>
    <xf numFmtId="0" fontId="70" fillId="52" borderId="0" applyNumberFormat="0" applyBorder="0" applyAlignment="0" applyProtection="0"/>
    <xf numFmtId="0" fontId="61" fillId="30" borderId="0" applyNumberFormat="0" applyBorder="0" applyAlignment="0" applyProtection="0"/>
    <xf numFmtId="0" fontId="61" fillId="40" borderId="0" applyNumberFormat="0" applyBorder="0" applyAlignment="0" applyProtection="0"/>
    <xf numFmtId="0" fontId="61" fillId="30" borderId="0" applyNumberFormat="0" applyBorder="0" applyAlignment="0" applyProtection="0"/>
    <xf numFmtId="0" fontId="70" fillId="56" borderId="0" applyNumberFormat="0" applyBorder="0" applyAlignment="0" applyProtection="0"/>
    <xf numFmtId="0" fontId="150" fillId="69" borderId="0" applyNumberFormat="0" applyBorder="0" applyAlignment="0" applyProtection="0"/>
    <xf numFmtId="0" fontId="70" fillId="56" borderId="0" applyNumberFormat="0" applyBorder="0" applyAlignment="0" applyProtection="0"/>
    <xf numFmtId="0" fontId="61" fillId="34" borderId="0" applyNumberFormat="0" applyBorder="0" applyAlignment="0" applyProtection="0"/>
    <xf numFmtId="0" fontId="61" fillId="46" borderId="0" applyNumberFormat="0" applyBorder="0" applyAlignment="0" applyProtection="0"/>
    <xf numFmtId="0" fontId="61" fillId="34" borderId="0" applyNumberFormat="0" applyBorder="0" applyAlignment="0" applyProtection="0"/>
    <xf numFmtId="0" fontId="70" fillId="57" borderId="0" applyNumberFormat="0" applyBorder="0" applyAlignment="0" applyProtection="0"/>
    <xf numFmtId="0" fontId="150" fillId="47" borderId="0" applyNumberFormat="0" applyBorder="0" applyAlignment="0" applyProtection="0"/>
    <xf numFmtId="0" fontId="70" fillId="47" borderId="0" applyNumberFormat="0" applyBorder="0" applyAlignment="0" applyProtection="0"/>
    <xf numFmtId="0" fontId="61" fillId="38" borderId="0" applyNumberFormat="0" applyBorder="0" applyAlignment="0" applyProtection="0"/>
    <xf numFmtId="0" fontId="61" fillId="41" borderId="0" applyNumberFormat="0" applyBorder="0" applyAlignment="0" applyProtection="0"/>
    <xf numFmtId="0" fontId="61" fillId="38" borderId="0" applyNumberFormat="0" applyBorder="0" applyAlignment="0" applyProtection="0"/>
    <xf numFmtId="0" fontId="69" fillId="109" borderId="0" applyNumberFormat="0" applyBorder="0" applyAlignment="0" applyProtection="0"/>
    <xf numFmtId="0" fontId="69" fillId="109"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109" borderId="0" applyNumberFormat="0" applyBorder="0" applyAlignment="0" applyProtection="0"/>
    <xf numFmtId="0" fontId="69" fillId="68" borderId="0" applyNumberFormat="0" applyBorder="0" applyAlignment="0" applyProtection="0"/>
    <xf numFmtId="0" fontId="69" fillId="68"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68" borderId="0" applyNumberFormat="0" applyBorder="0" applyAlignment="0" applyProtection="0"/>
    <xf numFmtId="0" fontId="70" fillId="110" borderId="0" applyNumberFormat="0" applyBorder="0" applyAlignment="0" applyProtection="0"/>
    <xf numFmtId="0" fontId="70" fillId="60" borderId="0" applyNumberFormat="0" applyBorder="0" applyAlignment="0" applyProtection="0"/>
    <xf numFmtId="0" fontId="70" fillId="60" borderId="0" applyNumberFormat="0" applyBorder="0" applyAlignment="0" applyProtection="0"/>
    <xf numFmtId="0" fontId="70" fillId="110"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6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61" fillId="15"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61" fillId="15"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61" fillId="15"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61" fillId="15"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61" fillId="15" borderId="0" applyNumberFormat="0" applyBorder="0" applyAlignment="0" applyProtection="0"/>
    <xf numFmtId="0" fontId="61" fillId="112" borderId="0" applyNumberFormat="0" applyBorder="0" applyAlignment="0" applyProtection="0"/>
    <xf numFmtId="0" fontId="61" fillId="112" borderId="0" applyNumberFormat="0" applyBorder="0" applyAlignment="0" applyProtection="0"/>
    <xf numFmtId="0" fontId="61" fillId="15" borderId="0" applyNumberFormat="0" applyBorder="0" applyAlignment="0" applyProtection="0"/>
    <xf numFmtId="0" fontId="70" fillId="61" borderId="0" applyNumberFormat="0" applyBorder="0" applyAlignment="0" applyProtection="0"/>
    <xf numFmtId="0" fontId="70" fillId="111" borderId="0" applyNumberFormat="0" applyBorder="0" applyAlignment="0" applyProtection="0"/>
    <xf numFmtId="0" fontId="70" fillId="56" borderId="0" applyNumberFormat="0" applyBorder="0" applyAlignment="0" applyProtection="0"/>
    <xf numFmtId="0" fontId="61" fillId="15" borderId="0" applyNumberFormat="0" applyBorder="0" applyAlignment="0" applyProtection="0"/>
    <xf numFmtId="0" fontId="70" fillId="61"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70" fillId="61" borderId="0" applyNumberFormat="0" applyBorder="0" applyAlignment="0" applyProtection="0"/>
    <xf numFmtId="0" fontId="70" fillId="111" borderId="0" applyNumberFormat="0" applyBorder="0" applyAlignment="0" applyProtection="0"/>
    <xf numFmtId="0" fontId="70" fillId="56"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70" fillId="61" borderId="0" applyNumberFormat="0" applyBorder="0" applyAlignment="0" applyProtection="0"/>
    <xf numFmtId="0" fontId="70" fillId="111" borderId="0" applyNumberFormat="0" applyBorder="0" applyAlignment="0" applyProtection="0"/>
    <xf numFmtId="0" fontId="70" fillId="56"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70" fillId="61" borderId="0" applyNumberFormat="0" applyBorder="0" applyAlignment="0" applyProtection="0"/>
    <xf numFmtId="0" fontId="70" fillId="61"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70" fillId="111" borderId="0" applyNumberFormat="0" applyBorder="0" applyAlignment="0" applyProtection="0"/>
    <xf numFmtId="0" fontId="70" fillId="61" borderId="0" applyNumberFormat="0" applyBorder="0" applyAlignment="0" applyProtection="0"/>
    <xf numFmtId="0" fontId="70" fillId="61" borderId="0" applyNumberFormat="0" applyBorder="0" applyAlignment="0" applyProtection="0"/>
    <xf numFmtId="0" fontId="70" fillId="111" borderId="0" applyNumberFormat="0" applyBorder="0" applyAlignment="0" applyProtection="0"/>
    <xf numFmtId="0" fontId="70" fillId="56"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70" fillId="56" borderId="0" applyNumberFormat="0" applyBorder="0" applyAlignment="0" applyProtection="0"/>
    <xf numFmtId="0" fontId="70" fillId="111" borderId="0" applyNumberFormat="0" applyBorder="0" applyAlignment="0" applyProtection="0"/>
    <xf numFmtId="0" fontId="70" fillId="111" borderId="0" applyNumberFormat="0" applyBorder="0" applyAlignment="0" applyProtection="0"/>
    <xf numFmtId="0" fontId="69" fillId="113" borderId="0" applyNumberFormat="0" applyBorder="0" applyAlignment="0" applyProtection="0"/>
    <xf numFmtId="0" fontId="69" fillId="113"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113" borderId="0" applyNumberFormat="0" applyBorder="0" applyAlignment="0" applyProtection="0"/>
    <xf numFmtId="0" fontId="69" fillId="67" borderId="0" applyNumberFormat="0" applyBorder="0" applyAlignment="0" applyProtection="0"/>
    <xf numFmtId="0" fontId="69" fillId="67" borderId="0" applyNumberFormat="0" applyBorder="0" applyAlignment="0" applyProtection="0"/>
    <xf numFmtId="0" fontId="69" fillId="63" borderId="0" applyNumberFormat="0" applyBorder="0" applyAlignment="0" applyProtection="0"/>
    <xf numFmtId="0" fontId="69" fillId="63" borderId="0" applyNumberFormat="0" applyBorder="0" applyAlignment="0" applyProtection="0"/>
    <xf numFmtId="0" fontId="69" fillId="67" borderId="0" applyNumberFormat="0" applyBorder="0" applyAlignment="0" applyProtection="0"/>
    <xf numFmtId="0" fontId="70" fillId="63" borderId="0" applyNumberFormat="0" applyBorder="0" applyAlignment="0" applyProtection="0"/>
    <xf numFmtId="0" fontId="70" fillId="64" borderId="0" applyNumberFormat="0" applyBorder="0" applyAlignment="0" applyProtection="0"/>
    <xf numFmtId="0" fontId="70" fillId="64" borderId="0" applyNumberFormat="0" applyBorder="0" applyAlignment="0" applyProtection="0"/>
    <xf numFmtId="0" fontId="70" fillId="63"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65"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61" fillId="72" borderId="0" applyNumberFormat="0" applyBorder="0" applyAlignment="0" applyProtection="0"/>
    <xf numFmtId="0" fontId="61" fillId="72"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70" fillId="65"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70" fillId="114" borderId="0" applyNumberFormat="0" applyBorder="0" applyAlignment="0" applyProtection="0"/>
    <xf numFmtId="0" fontId="70" fillId="65"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70" fillId="65" borderId="0" applyNumberFormat="0" applyBorder="0" applyAlignment="0" applyProtection="0"/>
    <xf numFmtId="0" fontId="70" fillId="114" borderId="0" applyNumberFormat="0" applyBorder="0" applyAlignment="0" applyProtection="0"/>
    <xf numFmtId="0" fontId="70" fillId="114" borderId="0" applyNumberFormat="0" applyBorder="0" applyAlignment="0" applyProtection="0"/>
    <xf numFmtId="0" fontId="69" fillId="115" borderId="0" applyNumberFormat="0" applyBorder="0" applyAlignment="0" applyProtection="0"/>
    <xf numFmtId="0" fontId="69" fillId="115" borderId="0" applyNumberFormat="0" applyBorder="0" applyAlignment="0" applyProtection="0"/>
    <xf numFmtId="0" fontId="69" fillId="66" borderId="0" applyNumberFormat="0" applyBorder="0" applyAlignment="0" applyProtection="0"/>
    <xf numFmtId="0" fontId="69" fillId="66" borderId="0" applyNumberFormat="0" applyBorder="0" applyAlignment="0" applyProtection="0"/>
    <xf numFmtId="0" fontId="69" fillId="115" borderId="0" applyNumberFormat="0" applyBorder="0" applyAlignment="0" applyProtection="0"/>
    <xf numFmtId="0" fontId="69" fillId="116" borderId="0" applyNumberFormat="0" applyBorder="0" applyAlignment="0" applyProtection="0"/>
    <xf numFmtId="0" fontId="69" fillId="116" borderId="0" applyNumberFormat="0" applyBorder="0" applyAlignment="0" applyProtection="0"/>
    <xf numFmtId="0" fontId="69" fillId="67" borderId="0" applyNumberFormat="0" applyBorder="0" applyAlignment="0" applyProtection="0"/>
    <xf numFmtId="0" fontId="69" fillId="67" borderId="0" applyNumberFormat="0" applyBorder="0" applyAlignment="0" applyProtection="0"/>
    <xf numFmtId="0" fontId="69" fillId="116" borderId="0" applyNumberFormat="0" applyBorder="0" applyAlignment="0" applyProtection="0"/>
    <xf numFmtId="0" fontId="70" fillId="117" borderId="0" applyNumberFormat="0" applyBorder="0" applyAlignment="0" applyProtection="0"/>
    <xf numFmtId="0" fontId="70" fillId="68" borderId="0" applyNumberFormat="0" applyBorder="0" applyAlignment="0" applyProtection="0"/>
    <xf numFmtId="0" fontId="70" fillId="68" borderId="0" applyNumberFormat="0" applyBorder="0" applyAlignment="0" applyProtection="0"/>
    <xf numFmtId="0" fontId="70" fillId="117"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51"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61" fillId="53" borderId="0" applyNumberFormat="0" applyBorder="0" applyAlignment="0" applyProtection="0"/>
    <xf numFmtId="0" fontId="61" fillId="53"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70" fillId="51"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0" fillId="118"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0" fillId="64" borderId="0" applyNumberFormat="0" applyBorder="0" applyAlignment="0" applyProtection="0"/>
    <xf numFmtId="0" fontId="70" fillId="51" borderId="0" applyNumberFormat="0" applyBorder="0" applyAlignment="0" applyProtection="0"/>
    <xf numFmtId="0" fontId="70" fillId="118" borderId="0" applyNumberFormat="0" applyBorder="0" applyAlignment="0" applyProtection="0"/>
    <xf numFmtId="0" fontId="70" fillId="64" borderId="0" applyNumberFormat="0" applyBorder="0" applyAlignment="0" applyProtection="0"/>
    <xf numFmtId="0" fontId="70" fillId="118" borderId="0" applyNumberFormat="0" applyBorder="0" applyAlignment="0" applyProtection="0"/>
    <xf numFmtId="0" fontId="70" fillId="51" borderId="0" applyNumberFormat="0" applyBorder="0" applyAlignment="0" applyProtection="0"/>
    <xf numFmtId="0" fontId="70" fillId="118" borderId="0" applyNumberFormat="0" applyBorder="0" applyAlignment="0" applyProtection="0"/>
    <xf numFmtId="0" fontId="70" fillId="118" borderId="0" applyNumberFormat="0" applyBorder="0" applyAlignment="0" applyProtection="0"/>
    <xf numFmtId="0" fontId="69" fillId="113" borderId="0" applyNumberFormat="0" applyBorder="0" applyAlignment="0" applyProtection="0"/>
    <xf numFmtId="0" fontId="69" fillId="113" borderId="0" applyNumberFormat="0" applyBorder="0" applyAlignment="0" applyProtection="0"/>
    <xf numFmtId="0" fontId="69" fillId="67" borderId="0" applyNumberFormat="0" applyBorder="0" applyAlignment="0" applyProtection="0"/>
    <xf numFmtId="0" fontId="69" fillId="67" borderId="0" applyNumberFormat="0" applyBorder="0" applyAlignment="0" applyProtection="0"/>
    <xf numFmtId="0" fontId="69" fillId="113" borderId="0" applyNumberFormat="0" applyBorder="0" applyAlignment="0" applyProtection="0"/>
    <xf numFmtId="0" fontId="69" fillId="64" borderId="0" applyNumberFormat="0" applyBorder="0" applyAlignment="0" applyProtection="0"/>
    <xf numFmtId="0" fontId="69" fillId="64" borderId="0" applyNumberFormat="0" applyBorder="0" applyAlignment="0" applyProtection="0"/>
    <xf numFmtId="0" fontId="69" fillId="68" borderId="0" applyNumberFormat="0" applyBorder="0" applyAlignment="0" applyProtection="0"/>
    <xf numFmtId="0" fontId="69" fillId="68" borderId="0" applyNumberFormat="0" applyBorder="0" applyAlignment="0" applyProtection="0"/>
    <xf numFmtId="0" fontId="69" fillId="64" borderId="0" applyNumberFormat="0" applyBorder="0" applyAlignment="0" applyProtection="0"/>
    <xf numFmtId="0" fontId="70" fillId="67" borderId="0" applyNumberFormat="0" applyBorder="0" applyAlignment="0" applyProtection="0"/>
    <xf numFmtId="0" fontId="70" fillId="68" borderId="0" applyNumberFormat="0" applyBorder="0" applyAlignment="0" applyProtection="0"/>
    <xf numFmtId="0" fontId="70" fillId="68" borderId="0" applyNumberFormat="0" applyBorder="0" applyAlignment="0" applyProtection="0"/>
    <xf numFmtId="0" fontId="70" fillId="67"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55"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61" fillId="27"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61" fillId="27"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61" fillId="27"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61" fillId="27"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61" fillId="27" borderId="0" applyNumberFormat="0" applyBorder="0" applyAlignment="0" applyProtection="0"/>
    <xf numFmtId="0" fontId="61" fillId="69" borderId="0" applyNumberFormat="0" applyBorder="0" applyAlignment="0" applyProtection="0"/>
    <xf numFmtId="0" fontId="61" fillId="69" borderId="0" applyNumberFormat="0" applyBorder="0" applyAlignment="0" applyProtection="0"/>
    <xf numFmtId="0" fontId="61" fillId="27" borderId="0" applyNumberFormat="0" applyBorder="0" applyAlignment="0" applyProtection="0"/>
    <xf numFmtId="0" fontId="70" fillId="55" borderId="0" applyNumberFormat="0" applyBorder="0" applyAlignment="0" applyProtection="0"/>
    <xf numFmtId="0" fontId="70" fillId="119" borderId="0" applyNumberFormat="0" applyBorder="0" applyAlignment="0" applyProtection="0"/>
    <xf numFmtId="0" fontId="70" fillId="69" borderId="0" applyNumberFormat="0" applyBorder="0" applyAlignment="0" applyProtection="0"/>
    <xf numFmtId="0" fontId="61" fillId="27" borderId="0" applyNumberFormat="0" applyBorder="0" applyAlignment="0" applyProtection="0"/>
    <xf numFmtId="0" fontId="70" fillId="55"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70" fillId="55" borderId="0" applyNumberFormat="0" applyBorder="0" applyAlignment="0" applyProtection="0"/>
    <xf numFmtId="0" fontId="70" fillId="119" borderId="0" applyNumberFormat="0" applyBorder="0" applyAlignment="0" applyProtection="0"/>
    <xf numFmtId="0" fontId="70" fillId="69"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70" fillId="55" borderId="0" applyNumberFormat="0" applyBorder="0" applyAlignment="0" applyProtection="0"/>
    <xf numFmtId="0" fontId="70" fillId="119" borderId="0" applyNumberFormat="0" applyBorder="0" applyAlignment="0" applyProtection="0"/>
    <xf numFmtId="0" fontId="70" fillId="69"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70" fillId="55" borderId="0" applyNumberFormat="0" applyBorder="0" applyAlignment="0" applyProtection="0"/>
    <xf numFmtId="0" fontId="70" fillId="55"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70" fillId="120" borderId="0" applyNumberFormat="0" applyBorder="0" applyAlignment="0" applyProtection="0"/>
    <xf numFmtId="0" fontId="70" fillId="55" borderId="0" applyNumberFormat="0" applyBorder="0" applyAlignment="0" applyProtection="0"/>
    <xf numFmtId="0" fontId="70" fillId="55" borderId="0" applyNumberFormat="0" applyBorder="0" applyAlignment="0" applyProtection="0"/>
    <xf numFmtId="0" fontId="70" fillId="119" borderId="0" applyNumberFormat="0" applyBorder="0" applyAlignment="0" applyProtection="0"/>
    <xf numFmtId="0" fontId="70" fillId="69" borderId="0" applyNumberFormat="0" applyBorder="0" applyAlignment="0" applyProtection="0"/>
    <xf numFmtId="0" fontId="70" fillId="120" borderId="0" applyNumberFormat="0" applyBorder="0" applyAlignment="0" applyProtection="0"/>
    <xf numFmtId="0" fontId="70" fillId="119" borderId="0" applyNumberFormat="0" applyBorder="0" applyAlignment="0" applyProtection="0"/>
    <xf numFmtId="0" fontId="70" fillId="69" borderId="0" applyNumberFormat="0" applyBorder="0" applyAlignment="0" applyProtection="0"/>
    <xf numFmtId="0" fontId="70" fillId="119" borderId="0" applyNumberFormat="0" applyBorder="0" applyAlignment="0" applyProtection="0"/>
    <xf numFmtId="0" fontId="70" fillId="119" borderId="0" applyNumberFormat="0" applyBorder="0" applyAlignment="0" applyProtection="0"/>
    <xf numFmtId="0" fontId="69" fillId="66" borderId="0" applyNumberFormat="0" applyBorder="0" applyAlignment="0" applyProtection="0"/>
    <xf numFmtId="0" fontId="69" fillId="66"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66" borderId="0" applyNumberFormat="0" applyBorder="0" applyAlignment="0" applyProtection="0"/>
    <xf numFmtId="0" fontId="69" fillId="59" borderId="0" applyNumberFormat="0" applyBorder="0" applyAlignment="0" applyProtection="0"/>
    <xf numFmtId="0" fontId="70" fillId="110" borderId="0" applyNumberFormat="0" applyBorder="0" applyAlignment="0" applyProtection="0"/>
    <xf numFmtId="0" fontId="70" fillId="59" borderId="0" applyNumberFormat="0" applyBorder="0" applyAlignment="0" applyProtection="0"/>
    <xf numFmtId="0" fontId="70" fillId="59"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56"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70" fillId="56"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0" fillId="110"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0" fillId="56" borderId="0" applyNumberFormat="0" applyBorder="0" applyAlignment="0" applyProtection="0"/>
    <xf numFmtId="0" fontId="70" fillId="56" borderId="0" applyNumberFormat="0" applyBorder="0" applyAlignment="0" applyProtection="0"/>
    <xf numFmtId="0" fontId="61" fillId="31" borderId="0" applyNumberFormat="0" applyBorder="0" applyAlignment="0" applyProtection="0"/>
    <xf numFmtId="0" fontId="61" fillId="31" borderId="0" applyNumberFormat="0" applyBorder="0" applyAlignment="0" applyProtection="0"/>
    <xf numFmtId="0" fontId="70" fillId="121" borderId="0" applyNumberFormat="0" applyBorder="0" applyAlignment="0" applyProtection="0"/>
    <xf numFmtId="0" fontId="70" fillId="56" borderId="0" applyNumberFormat="0" applyBorder="0" applyAlignment="0" applyProtection="0"/>
    <xf numFmtId="0" fontId="70" fillId="110" borderId="0" applyNumberFormat="0" applyBorder="0" applyAlignment="0" applyProtection="0"/>
    <xf numFmtId="0" fontId="70" fillId="121" borderId="0" applyNumberFormat="0" applyBorder="0" applyAlignment="0" applyProtection="0"/>
    <xf numFmtId="0" fontId="70" fillId="110" borderId="0" applyNumberFormat="0" applyBorder="0" applyAlignment="0" applyProtection="0"/>
    <xf numFmtId="0" fontId="70" fillId="56" borderId="0" applyNumberFormat="0" applyBorder="0" applyAlignment="0" applyProtection="0"/>
    <xf numFmtId="0" fontId="70" fillId="110" borderId="0" applyNumberFormat="0" applyBorder="0" applyAlignment="0" applyProtection="0"/>
    <xf numFmtId="0" fontId="70" fillId="110" borderId="0" applyNumberFormat="0" applyBorder="0" applyAlignment="0" applyProtection="0"/>
    <xf numFmtId="0" fontId="69" fillId="70" borderId="0" applyNumberFormat="0" applyBorder="0" applyAlignment="0" applyProtection="0"/>
    <xf numFmtId="0" fontId="69" fillId="71" borderId="0" applyNumberFormat="0" applyBorder="0" applyAlignment="0" applyProtection="0"/>
    <xf numFmtId="0" fontId="69" fillId="71" borderId="0" applyNumberFormat="0" applyBorder="0" applyAlignment="0" applyProtection="0"/>
    <xf numFmtId="0" fontId="69" fillId="63" borderId="0" applyNumberFormat="0" applyBorder="0" applyAlignment="0" applyProtection="0"/>
    <xf numFmtId="0" fontId="69" fillId="63" borderId="0" applyNumberFormat="0" applyBorder="0" applyAlignment="0" applyProtection="0"/>
    <xf numFmtId="0" fontId="69" fillId="71" borderId="0" applyNumberFormat="0" applyBorder="0" applyAlignment="0" applyProtection="0"/>
    <xf numFmtId="0" fontId="70" fillId="122" borderId="0" applyNumberFormat="0" applyBorder="0" applyAlignment="0" applyProtection="0"/>
    <xf numFmtId="0" fontId="70" fillId="71" borderId="0" applyNumberFormat="0" applyBorder="0" applyAlignment="0" applyProtection="0"/>
    <xf numFmtId="0" fontId="70" fillId="71" borderId="0" applyNumberFormat="0" applyBorder="0" applyAlignment="0" applyProtection="0"/>
    <xf numFmtId="0" fontId="70" fillId="122"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72"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61" fillId="35"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61" fillId="35"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61" fillId="35"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61" fillId="35"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0" fontId="61" fillId="35" borderId="0" applyNumberFormat="0" applyBorder="0" applyAlignment="0" applyProtection="0"/>
    <xf numFmtId="0" fontId="61" fillId="65" borderId="0" applyNumberFormat="0" applyBorder="0" applyAlignment="0" applyProtection="0"/>
    <xf numFmtId="0" fontId="61" fillId="65" borderId="0" applyNumberFormat="0" applyBorder="0" applyAlignment="0" applyProtection="0"/>
    <xf numFmtId="0" fontId="61" fillId="35" borderId="0" applyNumberFormat="0" applyBorder="0" applyAlignment="0" applyProtection="0"/>
    <xf numFmtId="0" fontId="70" fillId="72" borderId="0" applyNumberFormat="0" applyBorder="0" applyAlignment="0" applyProtection="0"/>
    <xf numFmtId="0" fontId="70" fillId="123" borderId="0" applyNumberFormat="0" applyBorder="0" applyAlignment="0" applyProtection="0"/>
    <xf numFmtId="0" fontId="70" fillId="53" borderId="0" applyNumberFormat="0" applyBorder="0" applyAlignment="0" applyProtection="0"/>
    <xf numFmtId="0" fontId="61" fillId="35" borderId="0" applyNumberFormat="0" applyBorder="0" applyAlignment="0" applyProtection="0"/>
    <xf numFmtId="0" fontId="70" fillId="72"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70" fillId="72" borderId="0" applyNumberFormat="0" applyBorder="0" applyAlignment="0" applyProtection="0"/>
    <xf numFmtId="0" fontId="70" fillId="123" borderId="0" applyNumberFormat="0" applyBorder="0" applyAlignment="0" applyProtection="0"/>
    <xf numFmtId="0" fontId="70" fillId="53"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70" fillId="72" borderId="0" applyNumberFormat="0" applyBorder="0" applyAlignment="0" applyProtection="0"/>
    <xf numFmtId="0" fontId="70" fillId="123" borderId="0" applyNumberFormat="0" applyBorder="0" applyAlignment="0" applyProtection="0"/>
    <xf numFmtId="0" fontId="70" fillId="53"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70" fillId="124" borderId="0" applyNumberFormat="0" applyBorder="0" applyAlignment="0" applyProtection="0"/>
    <xf numFmtId="0" fontId="70" fillId="72" borderId="0" applyNumberFormat="0" applyBorder="0" applyAlignment="0" applyProtection="0"/>
    <xf numFmtId="0" fontId="70" fillId="72" borderId="0" applyNumberFormat="0" applyBorder="0" applyAlignment="0" applyProtection="0"/>
    <xf numFmtId="0" fontId="70" fillId="123" borderId="0" applyNumberFormat="0" applyBorder="0" applyAlignment="0" applyProtection="0"/>
    <xf numFmtId="0" fontId="70" fillId="53" borderId="0" applyNumberFormat="0" applyBorder="0" applyAlignment="0" applyProtection="0"/>
    <xf numFmtId="0" fontId="70" fillId="124" borderId="0" applyNumberFormat="0" applyBorder="0" applyAlignment="0" applyProtection="0"/>
    <xf numFmtId="0" fontId="70" fillId="123" borderId="0" applyNumberFormat="0" applyBorder="0" applyAlignment="0" applyProtection="0"/>
    <xf numFmtId="0" fontId="70" fillId="53" borderId="0" applyNumberFormat="0" applyBorder="0" applyAlignment="0" applyProtection="0"/>
    <xf numFmtId="0" fontId="70" fillId="123" borderId="0" applyNumberFormat="0" applyBorder="0" applyAlignment="0" applyProtection="0"/>
    <xf numFmtId="0" fontId="70" fillId="123" borderId="0" applyNumberFormat="0" applyBorder="0" applyAlignment="0" applyProtection="0"/>
    <xf numFmtId="178" fontId="14" fillId="73" borderId="29">
      <alignment horizontal="center" vertical="center"/>
    </xf>
    <xf numFmtId="177" fontId="71" fillId="73" borderId="29">
      <alignment horizontal="center" vertical="center"/>
    </xf>
    <xf numFmtId="178" fontId="14" fillId="73" borderId="29">
      <alignment horizontal="center" vertical="center"/>
    </xf>
    <xf numFmtId="177" fontId="71" fillId="73" borderId="29">
      <alignment horizontal="center" vertical="center"/>
    </xf>
    <xf numFmtId="202" fontId="159" fillId="0" borderId="0"/>
    <xf numFmtId="202" fontId="159" fillId="0" borderId="0"/>
    <xf numFmtId="202" fontId="159" fillId="0" borderId="0"/>
    <xf numFmtId="202" fontId="159" fillId="0" borderId="0"/>
    <xf numFmtId="0" fontId="72" fillId="52" borderId="56" applyNumberFormat="0" applyFont="0" applyBorder="0" applyAlignment="0" applyProtection="0">
      <protection hidden="1"/>
    </xf>
    <xf numFmtId="0" fontId="160" fillId="63" borderId="0" applyNumberFormat="0" applyBorder="0" applyAlignment="0" applyProtection="0"/>
    <xf numFmtId="0" fontId="161" fillId="70" borderId="0" applyNumberFormat="0" applyBorder="0" applyAlignment="0" applyProtection="0"/>
    <xf numFmtId="0" fontId="52" fillId="44" borderId="0" applyNumberFormat="0" applyBorder="0" applyAlignment="0" applyProtection="0"/>
    <xf numFmtId="0" fontId="52" fillId="44" borderId="0" applyNumberFormat="0" applyBorder="0" applyAlignment="0" applyProtection="0"/>
    <xf numFmtId="0" fontId="161" fillId="70" borderId="0" applyNumberFormat="0" applyBorder="0" applyAlignment="0" applyProtection="0"/>
    <xf numFmtId="0" fontId="52" fillId="9"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161" fillId="70" borderId="0" applyNumberFormat="0" applyBorder="0" applyAlignment="0" applyProtection="0"/>
    <xf numFmtId="0" fontId="52" fillId="9" borderId="0" applyNumberFormat="0" applyBorder="0" applyAlignment="0" applyProtection="0"/>
    <xf numFmtId="0" fontId="73" fillId="40"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73" fillId="40" borderId="0" applyNumberFormat="0" applyBorder="0" applyAlignment="0" applyProtection="0"/>
    <xf numFmtId="0" fontId="76" fillId="52" borderId="31" applyNumberFormat="0" applyAlignment="0" applyProtection="0"/>
    <xf numFmtId="0" fontId="77" fillId="125" borderId="31" applyNumberFormat="0" applyAlignment="0" applyProtection="0"/>
    <xf numFmtId="0" fontId="162" fillId="126" borderId="63" applyNumberFormat="0" applyAlignment="0" applyProtection="0"/>
    <xf numFmtId="0" fontId="162" fillId="126" borderId="63" applyNumberFormat="0" applyAlignment="0" applyProtection="0"/>
    <xf numFmtId="0" fontId="162" fillId="126" borderId="63" applyNumberFormat="0" applyAlignment="0" applyProtection="0"/>
    <xf numFmtId="0" fontId="56" fillId="12" borderId="23" applyNumberFormat="0" applyAlignment="0" applyProtection="0"/>
    <xf numFmtId="0" fontId="163" fillId="91" borderId="23" applyNumberFormat="0" applyAlignment="0" applyProtection="0"/>
    <xf numFmtId="0" fontId="56" fillId="12" borderId="23" applyNumberFormat="0" applyAlignment="0" applyProtection="0"/>
    <xf numFmtId="0" fontId="78" fillId="64" borderId="32" applyNumberFormat="0" applyAlignment="0" applyProtection="0"/>
    <xf numFmtId="0" fontId="78" fillId="119" borderId="32" applyNumberFormat="0" applyAlignment="0" applyProtection="0"/>
    <xf numFmtId="0" fontId="78" fillId="49" borderId="32" applyNumberFormat="0" applyAlignment="0" applyProtection="0"/>
    <xf numFmtId="0" fontId="78" fillId="119" borderId="32" applyNumberFormat="0" applyAlignment="0" applyProtection="0"/>
    <xf numFmtId="0" fontId="78" fillId="119" borderId="32" applyNumberFormat="0" applyAlignment="0" applyProtection="0"/>
    <xf numFmtId="0" fontId="78" fillId="74" borderId="32" applyNumberFormat="0" applyAlignment="0" applyProtection="0"/>
    <xf numFmtId="0" fontId="58" fillId="13" borderId="26" applyNumberFormat="0" applyAlignment="0" applyProtection="0"/>
    <xf numFmtId="0" fontId="58" fillId="13" borderId="26" applyNumberFormat="0" applyAlignment="0" applyProtection="0"/>
    <xf numFmtId="0" fontId="78" fillId="49" borderId="32" applyNumberFormat="0" applyAlignment="0" applyProtection="0"/>
    <xf numFmtId="41" fontId="20" fillId="0" borderId="0" applyFont="0" applyFill="0" applyBorder="0" applyAlignment="0" applyProtection="0"/>
    <xf numFmtId="41" fontId="20" fillId="0" borderId="0" applyFont="0" applyFill="0" applyBorder="0" applyAlignment="0" applyProtection="0"/>
    <xf numFmtId="41" fontId="164" fillId="0" borderId="0" applyFont="0" applyFill="0" applyBorder="0" applyAlignment="0" applyProtection="0"/>
    <xf numFmtId="38" fontId="79" fillId="0" borderId="0" applyFont="0" applyFill="0" applyBorder="0" applyAlignment="0" applyProtection="0"/>
    <xf numFmtId="41"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82"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82"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43" fontId="75"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5" fillId="0" borderId="0" applyFont="0" applyFill="0" applyBorder="0" applyAlignment="0" applyProtection="0"/>
    <xf numFmtId="43" fontId="20"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7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7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182"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2" fontId="14" fillId="0" borderId="0" applyFont="0" applyFill="0" applyBorder="0" applyAlignment="0" applyProtection="0"/>
    <xf numFmtId="43" fontId="10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0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5" fillId="0" borderId="0" applyFont="0" applyFill="0" applyBorder="0" applyAlignment="0" applyProtection="0"/>
    <xf numFmtId="43" fontId="5"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10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3" fontId="14"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2" fontId="14" fillId="0" borderId="0" applyFont="0" applyFill="0" applyBorder="0" applyAlignment="0" applyProtection="0"/>
    <xf numFmtId="43" fontId="79"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182"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185"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185"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20"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5"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185" fontId="14"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5" fillId="0" borderId="0" applyFont="0" applyFill="0" applyBorder="0" applyAlignment="0" applyProtection="0"/>
    <xf numFmtId="44" fontId="14" fillId="0" borderId="0" applyFont="0" applyFill="0" applyBorder="0" applyAlignment="0" applyProtection="0"/>
    <xf numFmtId="44" fontId="75" fillId="0" borderId="0" applyFont="0" applyFill="0" applyBorder="0" applyAlignment="0" applyProtection="0"/>
    <xf numFmtId="44" fontId="14" fillId="0" borderId="0" applyFont="0" applyFill="0" applyBorder="0" applyAlignment="0" applyProtection="0"/>
    <xf numFmtId="44" fontId="75"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8"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20"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85" fontId="14"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69" fillId="0" borderId="0" applyFont="0" applyFill="0" applyBorder="0" applyAlignment="0" applyProtection="0"/>
    <xf numFmtId="44" fontId="79" fillId="0" borderId="0" applyFont="0" applyFill="0" applyBorder="0" applyAlignment="0" applyProtection="0"/>
    <xf numFmtId="185"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85"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4" fontId="69" fillId="0" borderId="0" applyFont="0" applyFill="0" applyBorder="0" applyAlignment="0" applyProtection="0"/>
    <xf numFmtId="44" fontId="14" fillId="0" borderId="0" applyFont="0" applyFill="0" applyBorder="0" applyAlignment="0" applyProtection="0"/>
    <xf numFmtId="44" fontId="79" fillId="0" borderId="0" applyFont="0" applyFill="0" applyBorder="0" applyAlignment="0" applyProtection="0"/>
    <xf numFmtId="6" fontId="84" fillId="0" borderId="0">
      <protection locked="0"/>
    </xf>
    <xf numFmtId="14" fontId="14" fillId="0" borderId="0" applyFont="0" applyFill="0" applyBorder="0" applyAlignment="0" applyProtection="0"/>
    <xf numFmtId="0" fontId="146" fillId="127" borderId="0" applyNumberFormat="0" applyBorder="0" applyAlignment="0" applyProtection="0"/>
    <xf numFmtId="0" fontId="146" fillId="128" borderId="0" applyNumberFormat="0" applyBorder="0" applyAlignment="0" applyProtection="0"/>
    <xf numFmtId="0" fontId="146" fillId="127" borderId="0" applyNumberFormat="0" applyBorder="0" applyAlignment="0" applyProtection="0"/>
    <xf numFmtId="0" fontId="146" fillId="129" borderId="0" applyNumberFormat="0" applyBorder="0" applyAlignment="0" applyProtection="0"/>
    <xf numFmtId="0" fontId="146" fillId="130" borderId="0" applyNumberFormat="0" applyBorder="0" applyAlignment="0" applyProtection="0"/>
    <xf numFmtId="0" fontId="146" fillId="129" borderId="0" applyNumberFormat="0" applyBorder="0" applyAlignment="0" applyProtection="0"/>
    <xf numFmtId="0" fontId="146" fillId="131" borderId="0" applyNumberFormat="0" applyBorder="0" applyAlignment="0" applyProtection="0"/>
    <xf numFmtId="0" fontId="146" fillId="131" borderId="0" applyNumberFormat="0" applyBorder="0" applyAlignment="0" applyProtection="0"/>
    <xf numFmtId="0" fontId="165" fillId="0" borderId="0" applyNumberFormat="0" applyFill="0" applyBorder="0" applyAlignment="0" applyProtection="0"/>
    <xf numFmtId="0" fontId="86"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86" fillId="0" borderId="0" applyNumberFormat="0" applyFill="0" applyBorder="0" applyAlignment="0" applyProtection="0"/>
    <xf numFmtId="194" fontId="14" fillId="0" borderId="0">
      <protection locked="0"/>
    </xf>
    <xf numFmtId="2" fontId="14" fillId="0" borderId="0" applyFont="0" applyFill="0" applyBorder="0" applyAlignment="0" applyProtection="0"/>
    <xf numFmtId="194" fontId="14" fillId="0" borderId="0">
      <protection locked="0"/>
    </xf>
    <xf numFmtId="2" fontId="14" fillId="0" borderId="0" applyFont="0" applyFill="0" applyBorder="0" applyAlignment="0" applyProtection="0"/>
    <xf numFmtId="0" fontId="89" fillId="42" borderId="0" applyNumberFormat="0" applyBorder="0" applyAlignment="0" applyProtection="0"/>
    <xf numFmtId="0" fontId="89" fillId="132" borderId="0" applyNumberFormat="0" applyBorder="0" applyAlignment="0" applyProtection="0"/>
    <xf numFmtId="0" fontId="69" fillId="116" borderId="0" applyNumberFormat="0" applyBorder="0" applyAlignment="0" applyProtection="0"/>
    <xf numFmtId="0" fontId="89" fillId="42" borderId="0" applyNumberFormat="0" applyBorder="0" applyAlignment="0" applyProtection="0"/>
    <xf numFmtId="0" fontId="69" fillId="116" borderId="0" applyNumberFormat="0" applyBorder="0" applyAlignment="0" applyProtection="0"/>
    <xf numFmtId="0" fontId="69" fillId="116" borderId="0" applyNumberFormat="0" applyBorder="0" applyAlignment="0" applyProtection="0"/>
    <xf numFmtId="0" fontId="69" fillId="116" borderId="0" applyNumberFormat="0" applyBorder="0" applyAlignment="0" applyProtection="0"/>
    <xf numFmtId="0" fontId="89" fillId="76" borderId="0" applyNumberFormat="0" applyBorder="0" applyAlignment="0" applyProtection="0"/>
    <xf numFmtId="0" fontId="51" fillId="8" borderId="0" applyNumberFormat="0" applyBorder="0" applyAlignment="0" applyProtection="0"/>
    <xf numFmtId="0" fontId="51" fillId="46" borderId="0" applyNumberFormat="0" applyBorder="0" applyAlignment="0" applyProtection="0"/>
    <xf numFmtId="0" fontId="51" fillId="8" borderId="0" applyNumberFormat="0" applyBorder="0" applyAlignment="0" applyProtection="0"/>
    <xf numFmtId="0" fontId="92" fillId="0" borderId="35" applyNumberFormat="0" applyFill="0" applyAlignment="0" applyProtection="0"/>
    <xf numFmtId="0" fontId="91" fillId="0" borderId="0" applyNumberFormat="0" applyFont="0" applyFill="0" applyBorder="0" applyProtection="0"/>
    <xf numFmtId="0" fontId="91" fillId="0" borderId="0" applyNumberFormat="0" applyFont="0" applyFill="0" applyBorder="0" applyProtection="0"/>
    <xf numFmtId="0" fontId="93" fillId="0" borderId="64" applyNumberFormat="0" applyFill="0" applyAlignment="0" applyProtection="0"/>
    <xf numFmtId="0" fontId="93" fillId="0" borderId="64" applyNumberFormat="0" applyFill="0" applyAlignment="0" applyProtection="0"/>
    <xf numFmtId="0" fontId="91" fillId="0" borderId="0" applyNumberFormat="0" applyFont="0" applyFill="0" applyBorder="0" applyProtection="0"/>
    <xf numFmtId="0" fontId="91" fillId="0" borderId="0" applyNumberFormat="0" applyFont="0" applyFill="0" applyBorder="0" applyProtection="0"/>
    <xf numFmtId="0" fontId="93" fillId="0" borderId="36" applyNumberFormat="0" applyFill="0" applyAlignment="0" applyProtection="0"/>
    <xf numFmtId="0" fontId="48" fillId="0" borderId="20" applyNumberFormat="0" applyFill="0" applyAlignment="0" applyProtection="0"/>
    <xf numFmtId="0" fontId="166" fillId="0" borderId="65" applyNumberFormat="0" applyFill="0" applyAlignment="0" applyProtection="0"/>
    <xf numFmtId="0" fontId="48" fillId="0" borderId="20" applyNumberFormat="0" applyFill="0" applyAlignment="0" applyProtection="0"/>
    <xf numFmtId="0" fontId="94" fillId="0" borderId="37" applyNumberFormat="0" applyFill="0" applyAlignment="0" applyProtection="0"/>
    <xf numFmtId="0" fontId="29" fillId="0" borderId="0" applyNumberFormat="0" applyFont="0" applyFill="0" applyBorder="0" applyProtection="0"/>
    <xf numFmtId="0" fontId="29" fillId="0" borderId="0" applyNumberFormat="0" applyFont="0" applyFill="0" applyBorder="0" applyProtection="0"/>
    <xf numFmtId="0" fontId="95" fillId="0" borderId="66" applyNumberFormat="0" applyFill="0" applyAlignment="0" applyProtection="0"/>
    <xf numFmtId="0" fontId="95" fillId="0" borderId="66" applyNumberFormat="0" applyFill="0" applyAlignment="0" applyProtection="0"/>
    <xf numFmtId="0" fontId="29" fillId="0" borderId="0" applyNumberFormat="0" applyFont="0" applyFill="0" applyBorder="0" applyProtection="0"/>
    <xf numFmtId="0" fontId="29" fillId="0" borderId="0" applyNumberFormat="0" applyFont="0" applyFill="0" applyBorder="0" applyProtection="0"/>
    <xf numFmtId="0" fontId="95" fillId="0" borderId="38" applyNumberFormat="0" applyFill="0" applyAlignment="0" applyProtection="0"/>
    <xf numFmtId="0" fontId="49" fillId="0" borderId="21" applyNumberFormat="0" applyFill="0" applyAlignment="0" applyProtection="0"/>
    <xf numFmtId="0" fontId="167" fillId="0" borderId="67" applyNumberFormat="0" applyFill="0" applyAlignment="0" applyProtection="0"/>
    <xf numFmtId="0" fontId="49" fillId="0" borderId="21" applyNumberFormat="0" applyFill="0" applyAlignment="0" applyProtection="0"/>
    <xf numFmtId="0" fontId="96" fillId="0" borderId="39" applyNumberFormat="0" applyFill="0" applyAlignment="0" applyProtection="0"/>
    <xf numFmtId="0" fontId="97" fillId="0" borderId="68" applyNumberFormat="0" applyFill="0" applyAlignment="0" applyProtection="0"/>
    <xf numFmtId="0" fontId="97" fillId="0" borderId="69" applyNumberFormat="0" applyFill="0" applyAlignment="0" applyProtection="0"/>
    <xf numFmtId="0" fontId="96" fillId="0" borderId="39" applyNumberFormat="0" applyFill="0" applyAlignment="0" applyProtection="0"/>
    <xf numFmtId="0" fontId="97" fillId="0" borderId="69" applyNumberFormat="0" applyFill="0" applyAlignment="0" applyProtection="0"/>
    <xf numFmtId="0" fontId="97" fillId="0" borderId="69" applyNumberFormat="0" applyFill="0" applyAlignment="0" applyProtection="0"/>
    <xf numFmtId="0" fontId="97" fillId="0" borderId="40" applyNumberFormat="0" applyFill="0" applyAlignment="0" applyProtection="0"/>
    <xf numFmtId="0" fontId="50" fillId="0" borderId="22" applyNumberFormat="0" applyFill="0" applyAlignment="0" applyProtection="0"/>
    <xf numFmtId="0" fontId="168" fillId="0" borderId="70" applyNumberFormat="0" applyFill="0" applyAlignment="0" applyProtection="0"/>
    <xf numFmtId="0" fontId="50" fillId="0" borderId="22"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50" fillId="0" borderId="0" applyNumberFormat="0" applyFill="0" applyBorder="0" applyAlignment="0" applyProtection="0"/>
    <xf numFmtId="0" fontId="168" fillId="0" borderId="0" applyNumberFormat="0" applyFill="0" applyBorder="0" applyAlignment="0" applyProtection="0"/>
    <xf numFmtId="0" fontId="50" fillId="0" borderId="0" applyNumberFormat="0" applyFill="0" applyBorder="0" applyAlignment="0" applyProtection="0"/>
    <xf numFmtId="0" fontId="169"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0" fontId="62" fillId="0" borderId="0" applyNumberFormat="0" applyFill="0" applyBorder="0" applyAlignment="0" applyProtection="0"/>
    <xf numFmtId="0" fontId="169"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72" fillId="0" borderId="0" applyNumberFormat="0" applyFill="0" applyBorder="0" applyAlignment="0" applyProtection="0">
      <alignment vertical="top"/>
      <protection locked="0"/>
    </xf>
    <xf numFmtId="0" fontId="171" fillId="0" borderId="0" applyNumberFormat="0" applyFill="0" applyBorder="0" applyAlignment="0" applyProtection="0">
      <alignment vertical="top"/>
      <protection locked="0"/>
    </xf>
    <xf numFmtId="0" fontId="100" fillId="47" borderId="31"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173" fillId="71" borderId="63" applyNumberFormat="0" applyAlignment="0" applyProtection="0"/>
    <xf numFmtId="0" fontId="173" fillId="71" borderId="63" applyNumberFormat="0" applyAlignment="0" applyProtection="0"/>
    <xf numFmtId="0" fontId="173" fillId="71" borderId="6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100" fillId="47" borderId="31" applyNumberFormat="0" applyAlignment="0" applyProtection="0"/>
    <xf numFmtId="0" fontId="100" fillId="47" borderId="31" applyNumberFormat="0" applyAlignment="0" applyProtection="0"/>
    <xf numFmtId="0" fontId="54" fillId="11" borderId="23" applyNumberFormat="0" applyAlignment="0" applyProtection="0"/>
    <xf numFmtId="0" fontId="54" fillId="11" borderId="23" applyNumberFormat="0" applyAlignment="0" applyProtection="0"/>
    <xf numFmtId="0" fontId="173" fillId="71" borderId="31" applyNumberFormat="0" applyAlignment="0" applyProtection="0"/>
    <xf numFmtId="0" fontId="100" fillId="47" borderId="31" applyNumberFormat="0" applyAlignment="0" applyProtection="0"/>
    <xf numFmtId="0" fontId="173" fillId="71" borderId="31"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11" borderId="23" applyNumberFormat="0" applyAlignment="0" applyProtection="0"/>
    <xf numFmtId="0" fontId="54" fillId="80" borderId="23" applyNumberFormat="0" applyAlignment="0" applyProtection="0"/>
    <xf numFmtId="0" fontId="54" fillId="80" borderId="23" applyNumberFormat="0" applyAlignment="0" applyProtection="0"/>
    <xf numFmtId="0" fontId="54" fillId="11" borderId="23" applyNumberFormat="0" applyAlignment="0" applyProtection="0"/>
    <xf numFmtId="0" fontId="54" fillId="11" borderId="23" applyNumberFormat="0" applyAlignment="0" applyProtection="0"/>
    <xf numFmtId="0" fontId="101" fillId="0" borderId="42" applyNumberFormat="0" applyFill="0" applyAlignment="0" applyProtection="0"/>
    <xf numFmtId="0" fontId="89" fillId="0" borderId="71" applyNumberFormat="0" applyFill="0" applyAlignment="0" applyProtection="0"/>
    <xf numFmtId="0" fontId="101" fillId="0" borderId="42" applyNumberFormat="0" applyFill="0" applyAlignment="0" applyProtection="0"/>
    <xf numFmtId="0" fontId="89" fillId="0" borderId="71" applyNumberFormat="0" applyFill="0" applyAlignment="0" applyProtection="0"/>
    <xf numFmtId="0" fontId="89" fillId="0" borderId="71" applyNumberFormat="0" applyFill="0" applyAlignment="0" applyProtection="0"/>
    <xf numFmtId="0" fontId="102" fillId="0" borderId="43" applyNumberFormat="0" applyFill="0" applyAlignment="0" applyProtection="0"/>
    <xf numFmtId="0" fontId="57" fillId="0" borderId="25" applyNumberFormat="0" applyFill="0" applyAlignment="0" applyProtection="0"/>
    <xf numFmtId="0" fontId="174" fillId="0" borderId="72" applyNumberFormat="0" applyFill="0" applyAlignment="0" applyProtection="0"/>
    <xf numFmtId="0" fontId="57" fillId="0" borderId="25" applyNumberFormat="0" applyFill="0" applyAlignment="0" applyProtection="0"/>
    <xf numFmtId="0" fontId="103" fillId="71" borderId="0" applyNumberFormat="0" applyBorder="0" applyAlignment="0" applyProtection="0"/>
    <xf numFmtId="0" fontId="89" fillId="71" borderId="0" applyNumberFormat="0" applyBorder="0" applyAlignment="0" applyProtection="0"/>
    <xf numFmtId="0" fontId="175" fillId="10" borderId="0" applyNumberFormat="0" applyBorder="0" applyAlignment="0" applyProtection="0"/>
    <xf numFmtId="0" fontId="175" fillId="10" borderId="0" applyNumberFormat="0" applyBorder="0" applyAlignment="0" applyProtection="0"/>
    <xf numFmtId="0" fontId="89" fillId="71" borderId="0" applyNumberFormat="0" applyBorder="0" applyAlignment="0" applyProtection="0"/>
    <xf numFmtId="0" fontId="158" fillId="10" borderId="0" applyNumberFormat="0" applyBorder="0" applyAlignment="0" applyProtection="0"/>
    <xf numFmtId="0" fontId="103" fillId="80" borderId="0" applyNumberFormat="0" applyBorder="0" applyAlignment="0" applyProtection="0"/>
    <xf numFmtId="0" fontId="103" fillId="80" borderId="0" applyNumberFormat="0" applyBorder="0" applyAlignment="0" applyProtection="0"/>
    <xf numFmtId="0" fontId="89" fillId="71" borderId="0" applyNumberFormat="0" applyBorder="0" applyAlignment="0" applyProtection="0"/>
    <xf numFmtId="0" fontId="158" fillId="10" borderId="0" applyNumberFormat="0" applyBorder="0" applyAlignment="0" applyProtection="0"/>
    <xf numFmtId="0" fontId="103" fillId="80" borderId="0" applyNumberFormat="0" applyBorder="0" applyAlignment="0" applyProtection="0"/>
    <xf numFmtId="0" fontId="158" fillId="10" borderId="0" applyNumberFormat="0" applyBorder="0" applyAlignment="0" applyProtection="0"/>
    <xf numFmtId="0" fontId="158" fillId="10" borderId="0" applyNumberFormat="0" applyBorder="0" applyAlignment="0" applyProtection="0"/>
    <xf numFmtId="0" fontId="103" fillId="80" borderId="0" applyNumberFormat="0" applyBorder="0" applyAlignment="0" applyProtection="0"/>
    <xf numFmtId="208" fontId="14" fillId="0" borderId="0"/>
    <xf numFmtId="207" fontId="105" fillId="0" borderId="0"/>
    <xf numFmtId="208" fontId="14" fillId="0" borderId="0"/>
    <xf numFmtId="207" fontId="105" fillId="0" borderId="0"/>
    <xf numFmtId="0" fontId="5" fillId="0" borderId="0"/>
    <xf numFmtId="0" fontId="105" fillId="0" borderId="0"/>
    <xf numFmtId="0" fontId="5" fillId="0" borderId="0"/>
    <xf numFmtId="0" fontId="5" fillId="0" borderId="0"/>
    <xf numFmtId="0" fontId="105" fillId="0" borderId="0"/>
    <xf numFmtId="0" fontId="5" fillId="0" borderId="0"/>
    <xf numFmtId="0" fontId="5" fillId="0" borderId="0"/>
    <xf numFmtId="0" fontId="105"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02" fontId="176" fillId="0" borderId="0"/>
    <xf numFmtId="0" fontId="5" fillId="0" borderId="0"/>
    <xf numFmtId="0" fontId="14" fillId="0" borderId="0"/>
    <xf numFmtId="0" fontId="1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20"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82" fillId="0" borderId="0"/>
    <xf numFmtId="0" fontId="5" fillId="0" borderId="0"/>
    <xf numFmtId="0" fontId="8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20" fillId="0" borderId="0"/>
    <xf numFmtId="0" fontId="5" fillId="0" borderId="0"/>
    <xf numFmtId="202" fontId="176"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5" fillId="0" borderId="0"/>
    <xf numFmtId="0" fontId="107" fillId="0" borderId="0"/>
    <xf numFmtId="0" fontId="107" fillId="0" borderId="0"/>
    <xf numFmtId="0" fontId="20" fillId="0" borderId="0"/>
    <xf numFmtId="0" fontId="14" fillId="0" borderId="0"/>
    <xf numFmtId="0" fontId="20" fillId="0" borderId="0"/>
    <xf numFmtId="0" fontId="5" fillId="0" borderId="0"/>
    <xf numFmtId="0" fontId="87" fillId="133" borderId="0"/>
    <xf numFmtId="0" fontId="5" fillId="0" borderId="0"/>
    <xf numFmtId="0" fontId="14" fillId="0" borderId="0"/>
    <xf numFmtId="0" fontId="14" fillId="0" borderId="0"/>
    <xf numFmtId="0" fontId="87" fillId="133" borderId="0"/>
    <xf numFmtId="0" fontId="14" fillId="0" borderId="0"/>
    <xf numFmtId="0" fontId="69" fillId="0" borderId="0"/>
    <xf numFmtId="0" fontId="69"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0" fillId="0" borderId="0"/>
    <xf numFmtId="0" fontId="5" fillId="0" borderId="0"/>
    <xf numFmtId="0" fontId="5" fillId="0" borderId="0"/>
    <xf numFmtId="0" fontId="79" fillId="0" borderId="0"/>
    <xf numFmtId="0" fontId="5" fillId="0" borderId="0"/>
    <xf numFmtId="0" fontId="5" fillId="0" borderId="0"/>
    <xf numFmtId="0" fontId="176"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20"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14" fillId="0" borderId="0"/>
    <xf numFmtId="0" fontId="5" fillId="0" borderId="0"/>
    <xf numFmtId="0" fontId="20" fillId="0" borderId="0"/>
    <xf numFmtId="0" fontId="20"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0" fillId="0" borderId="0"/>
    <xf numFmtId="0" fontId="79" fillId="0" borderId="0"/>
    <xf numFmtId="0" fontId="5" fillId="0" borderId="0"/>
    <xf numFmtId="0" fontId="5" fillId="0" borderId="0"/>
    <xf numFmtId="0" fontId="5" fillId="0" borderId="0"/>
    <xf numFmtId="0" fontId="79" fillId="0" borderId="0"/>
    <xf numFmtId="0" fontId="5" fillId="0" borderId="0"/>
    <xf numFmtId="0" fontId="5" fillId="0" borderId="0"/>
    <xf numFmtId="0" fontId="79" fillId="0" borderId="0"/>
    <xf numFmtId="0" fontId="5" fillId="0" borderId="0"/>
    <xf numFmtId="0" fontId="5" fillId="0" borderId="0"/>
    <xf numFmtId="0" fontId="79" fillId="0" borderId="0"/>
    <xf numFmtId="0" fontId="5" fillId="0" borderId="0"/>
    <xf numFmtId="0" fontId="79" fillId="0" borderId="0"/>
    <xf numFmtId="0" fontId="5" fillId="0" borderId="0"/>
    <xf numFmtId="0" fontId="5" fillId="0" borderId="0"/>
    <xf numFmtId="0" fontId="79" fillId="0" borderId="0"/>
    <xf numFmtId="0" fontId="5" fillId="0" borderId="0"/>
    <xf numFmtId="0" fontId="5" fillId="0" borderId="0"/>
    <xf numFmtId="0" fontId="5" fillId="0" borderId="0"/>
    <xf numFmtId="0" fontId="5" fillId="0" borderId="0"/>
    <xf numFmtId="0" fontId="75" fillId="0" borderId="0"/>
    <xf numFmtId="0" fontId="14" fillId="0" borderId="0"/>
    <xf numFmtId="0" fontId="69" fillId="0" borderId="0"/>
    <xf numFmtId="0" fontId="5" fillId="0" borderId="0"/>
    <xf numFmtId="0" fontId="20" fillId="0" borderId="0"/>
    <xf numFmtId="0" fontId="20" fillId="0" borderId="0"/>
    <xf numFmtId="0" fontId="7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14" fillId="0" borderId="0"/>
    <xf numFmtId="0" fontId="14" fillId="0" borderId="0"/>
    <xf numFmtId="0" fontId="79" fillId="0" borderId="0"/>
    <xf numFmtId="0" fontId="69" fillId="0" borderId="0"/>
    <xf numFmtId="0" fontId="5" fillId="0" borderId="0"/>
    <xf numFmtId="0" fontId="14" fillId="0" borderId="0"/>
    <xf numFmtId="0" fontId="6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75" fillId="0" borderId="0"/>
    <xf numFmtId="0" fontId="69" fillId="0" borderId="0"/>
    <xf numFmtId="0" fontId="20" fillId="0" borderId="0"/>
    <xf numFmtId="0" fontId="87" fillId="133" borderId="0"/>
    <xf numFmtId="0" fontId="75" fillId="0" borderId="0"/>
    <xf numFmtId="0" fontId="20" fillId="0" borderId="0"/>
    <xf numFmtId="0" fontId="7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20"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20"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20"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20" fillId="0" borderId="0"/>
    <xf numFmtId="0" fontId="20"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21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69" fillId="0" borderId="0"/>
    <xf numFmtId="0" fontId="69" fillId="0" borderId="0"/>
    <xf numFmtId="0" fontId="69" fillId="0" borderId="0"/>
    <xf numFmtId="0" fontId="69" fillId="0" borderId="0"/>
    <xf numFmtId="0" fontId="20" fillId="0" borderId="0"/>
    <xf numFmtId="0" fontId="87" fillId="133" borderId="0"/>
    <xf numFmtId="0" fontId="87" fillId="133" borderId="0"/>
    <xf numFmtId="0" fontId="69" fillId="0" borderId="0"/>
    <xf numFmtId="0" fontId="69" fillId="0" borderId="0"/>
    <xf numFmtId="0" fontId="87" fillId="133" borderId="0"/>
    <xf numFmtId="0" fontId="87" fillId="133" borderId="0"/>
    <xf numFmtId="0" fontId="14" fillId="0" borderId="0"/>
    <xf numFmtId="0" fontId="69" fillId="0" borderId="0"/>
    <xf numFmtId="0" fontId="69" fillId="0" borderId="0"/>
    <xf numFmtId="21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9" fontId="5" fillId="0" borderId="0"/>
    <xf numFmtId="219" fontId="5"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7" fillId="133" borderId="0"/>
    <xf numFmtId="0" fontId="87" fillId="133" borderId="0"/>
    <xf numFmtId="0" fontId="69" fillId="0" borderId="0"/>
    <xf numFmtId="0" fontId="69" fillId="0" borderId="0"/>
    <xf numFmtId="0" fontId="69"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9" fillId="0" borderId="0"/>
    <xf numFmtId="0" fontId="14" fillId="0" borderId="0"/>
    <xf numFmtId="0" fontId="14"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82" fillId="0" borderId="0"/>
    <xf numFmtId="0" fontId="79" fillId="0" borderId="0"/>
    <xf numFmtId="0" fontId="82" fillId="0" borderId="0"/>
    <xf numFmtId="0" fontId="153"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79"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14" fillId="0" borderId="0"/>
    <xf numFmtId="0" fontId="79"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20"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9" fillId="0" borderId="0"/>
    <xf numFmtId="0" fontId="14" fillId="0" borderId="0"/>
    <xf numFmtId="0" fontId="20"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82" fillId="0" borderId="0"/>
    <xf numFmtId="0" fontId="79" fillId="0" borderId="0"/>
    <xf numFmtId="0" fontId="8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20"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85" applyNumberFormat="0" applyAlignment="0">
      <alignment horizontal="center"/>
    </xf>
    <xf numFmtId="0" fontId="14" fillId="0" borderId="0"/>
    <xf numFmtId="0" fontId="14" fillId="0" borderId="0"/>
    <xf numFmtId="0" fontId="14" fillId="0" borderId="30" applyNumberFormat="0" applyAlignment="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14" fillId="0" borderId="30"/>
    <xf numFmtId="0" fontId="14" fillId="0" borderId="0"/>
    <xf numFmtId="0" fontId="14" fillId="0" borderId="0"/>
    <xf numFmtId="4" fontId="75" fillId="92" borderId="86" applyNumberFormat="0" applyProtection="0">
      <alignment horizontal="right" vertical="center"/>
    </xf>
    <xf numFmtId="0" fontId="14" fillId="0" borderId="0"/>
    <xf numFmtId="0" fontId="14" fillId="0" borderId="0"/>
    <xf numFmtId="4" fontId="75" fillId="81" borderId="86" applyNumberForma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7" fillId="133"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3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5" fillId="0" borderId="0"/>
    <xf numFmtId="0" fontId="20" fillId="0" borderId="0"/>
    <xf numFmtId="0" fontId="5" fillId="0" borderId="0"/>
    <xf numFmtId="0" fontId="5" fillId="0" borderId="0"/>
    <xf numFmtId="0" fontId="75" fillId="0" borderId="0"/>
    <xf numFmtId="0" fontId="5"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219" fontId="16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7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14"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14" fillId="0" borderId="0"/>
    <xf numFmtId="0" fontId="14" fillId="0" borderId="0"/>
    <xf numFmtId="0" fontId="14" fillId="0" borderId="0"/>
    <xf numFmtId="0" fontId="20"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5" fillId="0" borderId="0"/>
    <xf numFmtId="0" fontId="14" fillId="0" borderId="0"/>
    <xf numFmtId="0" fontId="5" fillId="0" borderId="0"/>
    <xf numFmtId="0" fontId="5" fillId="0" borderId="0"/>
    <xf numFmtId="0" fontId="5"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5" fillId="0" borderId="0"/>
    <xf numFmtId="219" fontId="5" fillId="0" borderId="0"/>
    <xf numFmtId="0" fontId="14" fillId="0" borderId="0"/>
    <xf numFmtId="0" fontId="14" fillId="0" borderId="0"/>
    <xf numFmtId="0" fontId="5" fillId="0" borderId="0"/>
    <xf numFmtId="0" fontId="14" fillId="0" borderId="0"/>
    <xf numFmtId="0" fontId="5" fillId="0" borderId="0"/>
    <xf numFmtId="219"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5" fillId="0" borderId="0"/>
    <xf numFmtId="0" fontId="5"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7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219"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219" fontId="5" fillId="0" borderId="0"/>
    <xf numFmtId="0" fontId="5" fillId="0" borderId="0"/>
    <xf numFmtId="0" fontId="20"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75" fillId="0" borderId="0"/>
    <xf numFmtId="0" fontId="5" fillId="0" borderId="0"/>
    <xf numFmtId="0" fontId="5"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14" fillId="0" borderId="0"/>
    <xf numFmtId="0" fontId="14" fillId="0" borderId="0"/>
    <xf numFmtId="0" fontId="14" fillId="0" borderId="0"/>
    <xf numFmtId="0" fontId="20" fillId="0" borderId="0"/>
    <xf numFmtId="0" fontId="79" fillId="0" borderId="0"/>
    <xf numFmtId="0" fontId="14" fillId="0" borderId="0"/>
    <xf numFmtId="0" fontId="14" fillId="0" borderId="0"/>
    <xf numFmtId="0" fontId="20" fillId="0" borderId="0"/>
    <xf numFmtId="0" fontId="14" fillId="0" borderId="0"/>
    <xf numFmtId="0" fontId="14" fillId="0" borderId="0"/>
    <xf numFmtId="0" fontId="14" fillId="0" borderId="0"/>
    <xf numFmtId="0" fontId="20" fillId="0" borderId="0"/>
    <xf numFmtId="0" fontId="79" fillId="0" borderId="0"/>
    <xf numFmtId="0" fontId="14" fillId="0" borderId="0"/>
    <xf numFmtId="0" fontId="14" fillId="0" borderId="0"/>
    <xf numFmtId="0" fontId="79" fillId="0" borderId="0"/>
    <xf numFmtId="0" fontId="14" fillId="0" borderId="0"/>
    <xf numFmtId="0" fontId="14" fillId="0" borderId="0"/>
    <xf numFmtId="0" fontId="79" fillId="0" borderId="0"/>
    <xf numFmtId="0" fontId="14" fillId="0" borderId="0"/>
    <xf numFmtId="0" fontId="14" fillId="0" borderId="0"/>
    <xf numFmtId="0" fontId="79" fillId="0" borderId="0"/>
    <xf numFmtId="0" fontId="14" fillId="0" borderId="0"/>
    <xf numFmtId="0" fontId="14" fillId="0" borderId="0"/>
    <xf numFmtId="0" fontId="20" fillId="0" borderId="0"/>
    <xf numFmtId="0" fontId="14" fillId="0" borderId="0"/>
    <xf numFmtId="0" fontId="14" fillId="0" borderId="0"/>
    <xf numFmtId="0" fontId="14" fillId="0" borderId="0"/>
    <xf numFmtId="0" fontId="20"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79" fillId="0" borderId="0"/>
    <xf numFmtId="0" fontId="14" fillId="0" borderId="0"/>
    <xf numFmtId="0" fontId="5" fillId="0" borderId="0"/>
    <xf numFmtId="0" fontId="14" fillId="0" borderId="0"/>
    <xf numFmtId="0" fontId="14" fillId="0" borderId="0"/>
    <xf numFmtId="0" fontId="5" fillId="0" borderId="0"/>
    <xf numFmtId="0" fontId="69" fillId="0" borderId="0"/>
    <xf numFmtId="0" fontId="14" fillId="0" borderId="0"/>
    <xf numFmtId="0" fontId="14" fillId="0" borderId="0"/>
    <xf numFmtId="0" fontId="14" fillId="0" borderId="0"/>
    <xf numFmtId="0" fontId="20" fillId="0" borderId="0"/>
    <xf numFmtId="0" fontId="5" fillId="0" borderId="0"/>
    <xf numFmtId="0" fontId="14" fillId="0" borderId="0"/>
    <xf numFmtId="0" fontId="14" fillId="0" borderId="0"/>
    <xf numFmtId="0" fontId="5" fillId="0" borderId="0"/>
    <xf numFmtId="0" fontId="20" fillId="0" borderId="0"/>
    <xf numFmtId="0" fontId="79"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14" fillId="0" borderId="3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5" fillId="0" borderId="0"/>
    <xf numFmtId="0" fontId="14" fillId="0" borderId="0"/>
    <xf numFmtId="0" fontId="79" fillId="0" borderId="0"/>
    <xf numFmtId="0" fontId="5" fillId="0" borderId="0"/>
    <xf numFmtId="49" fontId="14" fillId="0" borderId="3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79" fillId="0" borderId="0"/>
    <xf numFmtId="0" fontId="14" fillId="0" borderId="0"/>
    <xf numFmtId="0" fontId="14" fillId="0" borderId="0"/>
    <xf numFmtId="0" fontId="69" fillId="0" borderId="0"/>
    <xf numFmtId="0" fontId="14" fillId="0" borderId="0"/>
    <xf numFmtId="0" fontId="5" fillId="0" borderId="0"/>
    <xf numFmtId="0" fontId="14" fillId="0" borderId="0"/>
    <xf numFmtId="0" fontId="14" fillId="0" borderId="0"/>
    <xf numFmtId="0" fontId="5" fillId="0" borderId="0"/>
    <xf numFmtId="0" fontId="20" fillId="0" borderId="0"/>
    <xf numFmtId="0" fontId="79" fillId="0" borderId="0"/>
    <xf numFmtId="0" fontId="14" fillId="0" borderId="0"/>
    <xf numFmtId="0" fontId="5" fillId="0" borderId="0"/>
    <xf numFmtId="0" fontId="79" fillId="0" borderId="0"/>
    <xf numFmtId="0" fontId="79" fillId="0" borderId="0"/>
    <xf numFmtId="0" fontId="14" fillId="0" borderId="0"/>
    <xf numFmtId="0" fontId="14" fillId="0" borderId="0"/>
    <xf numFmtId="0" fontId="69" fillId="0" borderId="0"/>
    <xf numFmtId="0" fontId="14" fillId="0" borderId="0"/>
    <xf numFmtId="0" fontId="5" fillId="0" borderId="0"/>
    <xf numFmtId="0" fontId="5" fillId="0" borderId="0"/>
    <xf numFmtId="0" fontId="79" fillId="0" borderId="0"/>
    <xf numFmtId="0" fontId="14" fillId="0" borderId="0"/>
    <xf numFmtId="0" fontId="14" fillId="0" borderId="0"/>
    <xf numFmtId="0" fontId="5" fillId="0" borderId="0"/>
    <xf numFmtId="0" fontId="79" fillId="0" borderId="0"/>
    <xf numFmtId="0" fontId="14" fillId="0" borderId="0"/>
    <xf numFmtId="0" fontId="79" fillId="0" borderId="0"/>
    <xf numFmtId="0" fontId="14" fillId="0" borderId="0"/>
    <xf numFmtId="0" fontId="14" fillId="0" borderId="0"/>
    <xf numFmtId="0" fontId="69" fillId="0" borderId="0"/>
    <xf numFmtId="0" fontId="14" fillId="0" borderId="0"/>
    <xf numFmtId="0" fontId="14" fillId="0" borderId="0"/>
    <xf numFmtId="0" fontId="5" fillId="0" borderId="0"/>
    <xf numFmtId="0" fontId="79" fillId="0" borderId="0"/>
    <xf numFmtId="0" fontId="79" fillId="0" borderId="0"/>
    <xf numFmtId="0" fontId="5" fillId="0" borderId="0"/>
    <xf numFmtId="0" fontId="14" fillId="0" borderId="0"/>
    <xf numFmtId="0" fontId="14" fillId="0" borderId="0"/>
    <xf numFmtId="0" fontId="79" fillId="0" borderId="0"/>
    <xf numFmtId="0" fontId="14" fillId="0" borderId="0"/>
    <xf numFmtId="0" fontId="14" fillId="0" borderId="0"/>
    <xf numFmtId="0" fontId="69"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5" fillId="0" borderId="0"/>
    <xf numFmtId="0" fontId="79" fillId="0" borderId="0"/>
    <xf numFmtId="0" fontId="5" fillId="0" borderId="0"/>
    <xf numFmtId="0" fontId="5" fillId="0" borderId="0"/>
    <xf numFmtId="0" fontId="14" fillId="0" borderId="0"/>
    <xf numFmtId="0" fontId="5" fillId="0" borderId="0"/>
    <xf numFmtId="0" fontId="14" fillId="0" borderId="0"/>
    <xf numFmtId="0" fontId="79" fillId="0" borderId="0"/>
    <xf numFmtId="0" fontId="5" fillId="0" borderId="0"/>
    <xf numFmtId="0" fontId="14" fillId="0" borderId="0"/>
    <xf numFmtId="0" fontId="79" fillId="0" borderId="0"/>
    <xf numFmtId="0" fontId="5" fillId="0" borderId="0"/>
    <xf numFmtId="0" fontId="14" fillId="0" borderId="0"/>
    <xf numFmtId="0" fontId="79" fillId="0" borderId="0"/>
    <xf numFmtId="0" fontId="14" fillId="0" borderId="0"/>
    <xf numFmtId="0" fontId="14" fillId="0" borderId="0"/>
    <xf numFmtId="0" fontId="69" fillId="0" borderId="0"/>
    <xf numFmtId="0" fontId="14"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73" borderId="81" applyNumberFormat="0" applyAlignment="0"/>
    <xf numFmtId="0" fontId="14" fillId="0" borderId="0"/>
    <xf numFmtId="0" fontId="14" fillId="0" borderId="0"/>
    <xf numFmtId="1" fontId="25" fillId="73" borderId="81" applyNumberFormat="0" applyAlignment="0">
      <alignment horizontal="left"/>
    </xf>
    <xf numFmtId="0" fontId="14" fillId="0" borderId="0"/>
    <xf numFmtId="0" fontId="14" fillId="0" borderId="0"/>
    <xf numFmtId="1" fontId="25" fillId="97" borderId="81" applyNumberFormat="0" applyAlignment="0">
      <alignment horizontal="center"/>
    </xf>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219"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85" applyNumberFormat="0" applyAlignment="0">
      <alignment horizont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3" fontId="147" fillId="0" borderId="84"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79" fillId="0" borderId="0"/>
    <xf numFmtId="0" fontId="14" fillId="0" borderId="0"/>
    <xf numFmtId="0" fontId="14" fillId="0" borderId="0"/>
    <xf numFmtId="0" fontId="14"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14" fillId="0" borderId="0"/>
    <xf numFmtId="0" fontId="87" fillId="133" borderId="0"/>
    <xf numFmtId="0" fontId="14" fillId="0" borderId="0"/>
    <xf numFmtId="0" fontId="14" fillId="0" borderId="0"/>
    <xf numFmtId="0" fontId="75" fillId="0" borderId="0"/>
    <xf numFmtId="0" fontId="14" fillId="0" borderId="0"/>
    <xf numFmtId="0" fontId="14" fillId="0" borderId="0"/>
    <xf numFmtId="0" fontId="14" fillId="0" borderId="0"/>
    <xf numFmtId="0" fontId="79" fillId="0" borderId="0"/>
    <xf numFmtId="0" fontId="14" fillId="0" borderId="0"/>
    <xf numFmtId="0" fontId="14" fillId="0" borderId="0"/>
    <xf numFmtId="0" fontId="14" fillId="0" borderId="0"/>
    <xf numFmtId="0" fontId="14" fillId="0" borderId="0"/>
    <xf numFmtId="0" fontId="5" fillId="0" borderId="0"/>
    <xf numFmtId="0" fontId="5" fillId="0" borderId="0"/>
    <xf numFmtId="0" fontId="75" fillId="0" borderId="0"/>
    <xf numFmtId="0" fontId="14" fillId="0" borderId="0"/>
    <xf numFmtId="0" fontId="14" fillId="0" borderId="0"/>
    <xf numFmtId="0" fontId="5" fillId="0" borderId="0"/>
    <xf numFmtId="0" fontId="5" fillId="0" borderId="0"/>
    <xf numFmtId="0" fontId="14" fillId="0" borderId="0"/>
    <xf numFmtId="0" fontId="87" fillId="133" borderId="0"/>
    <xf numFmtId="219"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5"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5" fillId="0" borderId="0"/>
    <xf numFmtId="0" fontId="79" fillId="0" borderId="0"/>
    <xf numFmtId="0" fontId="5" fillId="0" borderId="0"/>
    <xf numFmtId="0" fontId="5" fillId="0" borderId="0"/>
    <xf numFmtId="0" fontId="14" fillId="0" borderId="0"/>
    <xf numFmtId="0" fontId="5" fillId="0" borderId="0"/>
    <xf numFmtId="0" fontId="5" fillId="0" borderId="0"/>
    <xf numFmtId="0" fontId="6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20"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5" fillId="0" borderId="0"/>
    <xf numFmtId="0" fontId="14" fillId="0" borderId="0"/>
    <xf numFmtId="0" fontId="5" fillId="0" borderId="0"/>
    <xf numFmtId="0" fontId="75"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75" fillId="0" borderId="0"/>
    <xf numFmtId="0" fontId="69" fillId="0" borderId="0"/>
    <xf numFmtId="0" fontId="87" fillId="133"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79" fillId="0" borderId="0"/>
    <xf numFmtId="0" fontId="5" fillId="0" borderId="0"/>
    <xf numFmtId="0" fontId="5"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14" fillId="0" borderId="0"/>
    <xf numFmtId="0" fontId="14" fillId="0" borderId="0"/>
    <xf numFmtId="0" fontId="87" fillId="133" borderId="0"/>
    <xf numFmtId="0" fontId="14" fillId="0" borderId="0"/>
    <xf numFmtId="0" fontId="14" fillId="0" borderId="0"/>
    <xf numFmtId="0" fontId="14" fillId="0" borderId="0"/>
    <xf numFmtId="0" fontId="14" fillId="0" borderId="0"/>
    <xf numFmtId="0" fontId="14" fillId="0" borderId="0"/>
    <xf numFmtId="0" fontId="87" fillId="133" borderId="0"/>
    <xf numFmtId="0" fontId="14" fillId="0" borderId="0"/>
    <xf numFmtId="0" fontId="87" fillId="133" borderId="0"/>
    <xf numFmtId="0" fontId="14" fillId="0" borderId="0"/>
    <xf numFmtId="0" fontId="14" fillId="0" borderId="0"/>
    <xf numFmtId="0" fontId="2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79"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79" fillId="0" borderId="0"/>
    <xf numFmtId="0" fontId="5" fillId="0" borderId="0"/>
    <xf numFmtId="0" fontId="79" fillId="0" borderId="0"/>
    <xf numFmtId="0" fontId="5" fillId="0" borderId="0"/>
    <xf numFmtId="0" fontId="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70" borderId="44"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5" fillId="14" borderId="27" applyNumberFormat="0" applyFont="0" applyAlignment="0" applyProtection="0"/>
    <xf numFmtId="0" fontId="5" fillId="14" borderId="27" applyNumberFormat="0" applyFont="0" applyAlignment="0" applyProtection="0"/>
    <xf numFmtId="0" fontId="14" fillId="0" borderId="0"/>
    <xf numFmtId="0" fontId="5" fillId="14" borderId="27" applyNumberFormat="0" applyFont="0" applyAlignment="0" applyProtection="0"/>
    <xf numFmtId="0" fontId="14" fillId="43" borderId="44"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87" fillId="70" borderId="63" applyNumberFormat="0" applyFont="0" applyAlignment="0" applyProtection="0"/>
    <xf numFmtId="0" fontId="75" fillId="43" borderId="44" applyNumberFormat="0" applyFont="0" applyAlignment="0" applyProtection="0"/>
    <xf numFmtId="0" fontId="14" fillId="0" borderId="0"/>
    <xf numFmtId="0" fontId="14" fillId="0" borderId="0"/>
    <xf numFmtId="0" fontId="87" fillId="70" borderId="63" applyNumberFormat="0" applyFont="0" applyAlignment="0" applyProtection="0"/>
    <xf numFmtId="0" fontId="75" fillId="43" borderId="44" applyNumberFormat="0" applyFont="0" applyAlignment="0" applyProtection="0"/>
    <xf numFmtId="0" fontId="14" fillId="0" borderId="0"/>
    <xf numFmtId="0" fontId="5" fillId="14" borderId="27"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69" fillId="14" borderId="27" applyNumberFormat="0" applyFont="0" applyAlignment="0" applyProtection="0"/>
    <xf numFmtId="0" fontId="75" fillId="43" borderId="44" applyNumberFormat="0" applyFont="0" applyAlignment="0" applyProtection="0"/>
    <xf numFmtId="0" fontId="14" fillId="0" borderId="0"/>
    <xf numFmtId="0" fontId="5" fillId="14" borderId="27"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43" borderId="44" applyNumberFormat="0" applyFont="0" applyAlignment="0" applyProtection="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87" fillId="70" borderId="63"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43" borderId="31"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43" borderId="31"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87" fillId="70" borderId="63" applyNumberFormat="0" applyFont="0" applyAlignment="0" applyProtection="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43" borderId="31"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43" borderId="31"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43" borderId="31"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5" fillId="14" borderId="27" applyNumberFormat="0" applyFont="0" applyAlignment="0" applyProtection="0"/>
    <xf numFmtId="0" fontId="14" fillId="0" borderId="0"/>
    <xf numFmtId="0" fontId="14" fillId="0" borderId="0"/>
    <xf numFmtId="0" fontId="14" fillId="0" borderId="0"/>
    <xf numFmtId="0" fontId="69" fillId="14" borderId="27" applyNumberFormat="0" applyFont="0" applyAlignment="0" applyProtection="0"/>
    <xf numFmtId="0" fontId="14" fillId="0" borderId="0"/>
    <xf numFmtId="0" fontId="14" fillId="0" borderId="0"/>
    <xf numFmtId="0" fontId="109" fillId="125" borderId="45" applyNumberFormat="0" applyAlignment="0" applyProtection="0"/>
    <xf numFmtId="0" fontId="14" fillId="0" borderId="0"/>
    <xf numFmtId="0" fontId="14" fillId="0" borderId="0"/>
    <xf numFmtId="0" fontId="14" fillId="0" borderId="0"/>
    <xf numFmtId="0" fontId="14" fillId="0" borderId="0"/>
    <xf numFmtId="0" fontId="109" fillId="126" borderId="45" applyNumberFormat="0" applyAlignment="0" applyProtection="0"/>
    <xf numFmtId="0" fontId="109" fillId="52" borderId="45" applyNumberFormat="0" applyAlignment="0" applyProtection="0"/>
    <xf numFmtId="0" fontId="14" fillId="0" borderId="0"/>
    <xf numFmtId="0" fontId="109" fillId="126" borderId="45" applyNumberFormat="0" applyAlignment="0" applyProtection="0"/>
    <xf numFmtId="0" fontId="109" fillId="52" borderId="45" applyNumberFormat="0" applyAlignment="0" applyProtection="0"/>
    <xf numFmtId="0" fontId="14" fillId="0" borderId="0"/>
    <xf numFmtId="0" fontId="14" fillId="0" borderId="0"/>
    <xf numFmtId="0" fontId="109" fillId="52" borderId="45" applyNumberFormat="0" applyAlignment="0" applyProtection="0"/>
    <xf numFmtId="0" fontId="14" fillId="0" borderId="0"/>
    <xf numFmtId="0" fontId="14" fillId="0" borderId="0"/>
    <xf numFmtId="0" fontId="14" fillId="0" borderId="0"/>
    <xf numFmtId="0" fontId="109" fillId="45" borderId="45" applyNumberFormat="0" applyAlignment="0" applyProtection="0"/>
    <xf numFmtId="0" fontId="55" fillId="12" borderId="24"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5" fillId="12" borderId="24" applyNumberFormat="0" applyAlignment="0" applyProtection="0"/>
    <xf numFmtId="0" fontId="14" fillId="0" borderId="0"/>
    <xf numFmtId="0" fontId="14" fillId="0" borderId="0"/>
    <xf numFmtId="10" fontId="14" fillId="0" borderId="0" applyFont="0" applyFill="0" applyBorder="0" applyAlignment="0" applyProtection="0"/>
    <xf numFmtId="0" fontId="14" fillId="0" borderId="0"/>
    <xf numFmtId="0" fontId="14" fillId="0" borderId="0"/>
    <xf numFmtId="10" fontId="14" fillId="0" borderId="0" applyFont="0" applyFill="0" applyBorder="0" applyAlignment="0" applyProtection="0"/>
    <xf numFmtId="0" fontId="14" fillId="0" borderId="0"/>
    <xf numFmtId="0" fontId="14" fillId="0" borderId="0"/>
    <xf numFmtId="0" fontId="14" fillId="0" borderId="0"/>
    <xf numFmtId="10"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79"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9" fontId="14"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9" fontId="79"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20" fillId="0" borderId="0" applyFont="0" applyFill="0" applyBorder="0" applyAlignment="0" applyProtection="0"/>
    <xf numFmtId="0" fontId="14" fillId="0" borderId="0"/>
    <xf numFmtId="9" fontId="7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75" fillId="0" borderId="0" applyFont="0" applyFill="0" applyBorder="0" applyAlignment="0" applyProtection="0"/>
    <xf numFmtId="9" fontId="14" fillId="0" borderId="0" applyFont="0" applyFill="0" applyBorder="0" applyAlignment="0" applyProtection="0"/>
    <xf numFmtId="0" fontId="14" fillId="0" borderId="0"/>
    <xf numFmtId="9" fontId="20" fillId="0" borderId="0" applyFont="0" applyFill="0" applyBorder="0" applyAlignment="0" applyProtection="0"/>
    <xf numFmtId="0" fontId="14" fillId="0" borderId="0"/>
    <xf numFmtId="9" fontId="79"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79"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9" fontId="6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9" fontId="20"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79"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79"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9" fontId="20"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7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9" fontId="69" fillId="0" borderId="0" applyFont="0" applyFill="0" applyBorder="0" applyAlignment="0" applyProtection="0"/>
    <xf numFmtId="0" fontId="14" fillId="0" borderId="0"/>
    <xf numFmtId="9" fontId="5" fillId="0" borderId="0" applyFont="0" applyFill="0" applyBorder="0" applyAlignment="0" applyProtection="0"/>
    <xf numFmtId="0" fontId="14" fillId="0" borderId="0"/>
    <xf numFmtId="9" fontId="5"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9" fontId="79"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9" fontId="5"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0" fontId="14" fillId="0" borderId="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0" fontId="14" fillId="0" borderId="0"/>
    <xf numFmtId="9" fontId="20"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9" fontId="79"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6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87" fillId="0" borderId="0" applyFont="0" applyFill="0" applyBorder="0" applyAlignment="0" applyProtection="0"/>
    <xf numFmtId="9" fontId="20"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69" fillId="0" borderId="0" applyFont="0" applyFill="0" applyBorder="0" applyAlignment="0" applyProtection="0"/>
    <xf numFmtId="9" fontId="79" fillId="0" borderId="0" applyFont="0" applyFill="0" applyBorder="0" applyAlignment="0" applyProtection="0"/>
    <xf numFmtId="0" fontId="14" fillId="0" borderId="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9" fontId="69"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79"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209" fontId="111" fillId="0" borderId="0" applyProtection="0"/>
    <xf numFmtId="0" fontId="14" fillId="0" borderId="0"/>
    <xf numFmtId="0" fontId="14" fillId="0" borderId="0"/>
    <xf numFmtId="0" fontId="14" fillId="0" borderId="0"/>
    <xf numFmtId="0" fontId="112" fillId="0" borderId="56" applyNumberFormat="0" applyFill="0" applyBorder="0" applyAlignment="0" applyProtection="0">
      <protection hidden="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 fontId="87" fillId="80" borderId="63" applyNumberFormat="0" applyProtection="0">
      <alignment vertical="center"/>
    </xf>
    <xf numFmtId="0" fontId="14" fillId="0" borderId="0"/>
    <xf numFmtId="0" fontId="14" fillId="0" borderId="0"/>
    <xf numFmtId="4" fontId="75" fillId="81" borderId="45" applyNumberFormat="0" applyProtection="0">
      <alignment vertical="center"/>
    </xf>
    <xf numFmtId="4" fontId="87" fillId="80" borderId="63" applyNumberFormat="0" applyProtection="0">
      <alignment vertical="center"/>
    </xf>
    <xf numFmtId="0" fontId="14" fillId="0" borderId="0"/>
    <xf numFmtId="0" fontId="14" fillId="0" borderId="0"/>
    <xf numFmtId="0" fontId="14" fillId="0" borderId="0"/>
    <xf numFmtId="4" fontId="87" fillId="80" borderId="63" applyNumberFormat="0" applyProtection="0">
      <alignment vertical="center"/>
    </xf>
    <xf numFmtId="0" fontId="14" fillId="0" borderId="0"/>
    <xf numFmtId="0" fontId="14" fillId="0" borderId="0"/>
    <xf numFmtId="4" fontId="87" fillId="80" borderId="63" applyNumberFormat="0" applyProtection="0">
      <alignment vertical="center"/>
    </xf>
    <xf numFmtId="4" fontId="75" fillId="81" borderId="45" applyNumberFormat="0" applyProtection="0">
      <alignment vertical="center"/>
    </xf>
    <xf numFmtId="0" fontId="14" fillId="0" borderId="0"/>
    <xf numFmtId="0" fontId="14" fillId="0" borderId="0"/>
    <xf numFmtId="0" fontId="14" fillId="0" borderId="0"/>
    <xf numFmtId="4" fontId="87" fillId="80" borderId="63" applyNumberFormat="0" applyProtection="0">
      <alignment vertical="center"/>
    </xf>
    <xf numFmtId="4" fontId="115" fillId="82" borderId="3" applyNumberFormat="0" applyProtection="0">
      <alignment horizontal="right" vertical="center" wrapText="1"/>
    </xf>
    <xf numFmtId="4" fontId="75" fillId="81" borderId="45" applyNumberFormat="0" applyProtection="0">
      <alignment vertical="center"/>
    </xf>
    <xf numFmtId="0" fontId="14" fillId="0" borderId="0"/>
    <xf numFmtId="4" fontId="75" fillId="81" borderId="45" applyNumberFormat="0" applyProtection="0">
      <alignment vertical="center"/>
    </xf>
    <xf numFmtId="0" fontId="14" fillId="0" borderId="0"/>
    <xf numFmtId="0" fontId="14" fillId="0" borderId="0"/>
    <xf numFmtId="4" fontId="119" fillId="80" borderId="46" applyNumberFormat="0" applyProtection="0">
      <alignment vertical="center"/>
    </xf>
    <xf numFmtId="0" fontId="14" fillId="0" borderId="0"/>
    <xf numFmtId="0" fontId="14" fillId="0" borderId="0"/>
    <xf numFmtId="0" fontId="14" fillId="0" borderId="0"/>
    <xf numFmtId="0" fontId="14" fillId="0" borderId="0"/>
    <xf numFmtId="4" fontId="177" fillId="81" borderId="63" applyNumberFormat="0" applyProtection="0">
      <alignment vertical="center"/>
    </xf>
    <xf numFmtId="4" fontId="177" fillId="81" borderId="63" applyNumberFormat="0" applyProtection="0">
      <alignment vertical="center"/>
    </xf>
    <xf numFmtId="0" fontId="14" fillId="0" borderId="0"/>
    <xf numFmtId="0" fontId="14" fillId="0" borderId="0"/>
    <xf numFmtId="0" fontId="14" fillId="0" borderId="0"/>
    <xf numFmtId="4" fontId="116" fillId="81" borderId="46" applyNumberFormat="0" applyProtection="0">
      <alignment vertical="center"/>
    </xf>
    <xf numFmtId="4" fontId="125" fillId="81" borderId="45" applyNumberFormat="0" applyProtection="0">
      <alignment vertical="center"/>
    </xf>
    <xf numFmtId="0" fontId="14" fillId="0" borderId="0"/>
    <xf numFmtId="0" fontId="14" fillId="0" borderId="0"/>
    <xf numFmtId="4" fontId="125" fillId="81" borderId="45" applyNumberFormat="0" applyProtection="0">
      <alignment vertical="center"/>
    </xf>
    <xf numFmtId="4" fontId="116" fillId="80" borderId="46" applyNumberFormat="0" applyProtection="0">
      <alignment vertical="center"/>
    </xf>
    <xf numFmtId="0" fontId="14" fillId="0" borderId="0"/>
    <xf numFmtId="0" fontId="14" fillId="0" borderId="0"/>
    <xf numFmtId="4" fontId="117" fillId="83" borderId="37">
      <alignment vertical="center"/>
    </xf>
    <xf numFmtId="0" fontId="14" fillId="0" borderId="0"/>
    <xf numFmtId="0" fontId="14" fillId="0" borderId="0"/>
    <xf numFmtId="0" fontId="14" fillId="0" borderId="0"/>
    <xf numFmtId="4" fontId="118" fillId="83" borderId="37">
      <alignment vertical="center"/>
    </xf>
    <xf numFmtId="0" fontId="14" fillId="0" borderId="0"/>
    <xf numFmtId="0" fontId="14" fillId="0" borderId="0"/>
    <xf numFmtId="0" fontId="14" fillId="0" borderId="0"/>
    <xf numFmtId="4" fontId="117" fillId="84" borderId="37">
      <alignment vertical="center"/>
    </xf>
    <xf numFmtId="0" fontId="14" fillId="0" borderId="0"/>
    <xf numFmtId="0" fontId="14" fillId="0" borderId="0"/>
    <xf numFmtId="0" fontId="14" fillId="0" borderId="0"/>
    <xf numFmtId="4" fontId="118" fillId="84" borderId="37">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4" fontId="87" fillId="81" borderId="63" applyNumberFormat="0" applyProtection="0">
      <alignment horizontal="left" vertical="center" indent="1"/>
    </xf>
    <xf numFmtId="0" fontId="14" fillId="0" borderId="0"/>
    <xf numFmtId="0" fontId="14" fillId="0" borderId="0"/>
    <xf numFmtId="0" fontId="14" fillId="0" borderId="0"/>
    <xf numFmtId="4" fontId="87" fillId="81" borderId="63" applyNumberFormat="0" applyProtection="0">
      <alignment horizontal="left" vertical="center" indent="1"/>
    </xf>
    <xf numFmtId="0" fontId="14" fillId="0" borderId="0"/>
    <xf numFmtId="0" fontId="14" fillId="0" borderId="0"/>
    <xf numFmtId="4" fontId="87" fillId="81" borderId="63" applyNumberFormat="0" applyProtection="0">
      <alignment horizontal="left" vertical="center" indent="1"/>
    </xf>
    <xf numFmtId="4" fontId="87" fillId="81" borderId="63" applyNumberFormat="0" applyProtection="0">
      <alignment horizontal="left" vertical="center" indent="1"/>
    </xf>
    <xf numFmtId="0" fontId="14" fillId="0" borderId="0"/>
    <xf numFmtId="0" fontId="14" fillId="0" borderId="0"/>
    <xf numFmtId="0" fontId="14" fillId="0" borderId="0"/>
    <xf numFmtId="4" fontId="115" fillId="82" borderId="3" applyNumberFormat="0" applyProtection="0">
      <alignment horizontal="left" vertical="center" indent="1"/>
    </xf>
    <xf numFmtId="4" fontId="75" fillId="81" borderId="45" applyNumberFormat="0" applyProtection="0">
      <alignment horizontal="left" vertical="center" indent="1"/>
    </xf>
    <xf numFmtId="0" fontId="14" fillId="0" borderId="0"/>
    <xf numFmtId="0" fontId="14" fillId="0" borderId="0"/>
    <xf numFmtId="4" fontId="75" fillId="81" borderId="45" applyNumberFormat="0" applyProtection="0">
      <alignment horizontal="left" vertical="center" indent="1"/>
    </xf>
    <xf numFmtId="4" fontId="119" fillId="80" borderId="46" applyNumberFormat="0" applyProtection="0">
      <alignment horizontal="left" vertical="center" indent="1"/>
    </xf>
    <xf numFmtId="0" fontId="14" fillId="0" borderId="0"/>
    <xf numFmtId="0" fontId="14" fillId="0" borderId="0"/>
    <xf numFmtId="0" fontId="14" fillId="0" borderId="0"/>
    <xf numFmtId="0" fontId="14" fillId="0" borderId="0"/>
    <xf numFmtId="0" fontId="178" fillId="80" borderId="46" applyNumberFormat="0" applyProtection="0">
      <alignment horizontal="left" vertical="top" indent="1"/>
    </xf>
    <xf numFmtId="0" fontId="178" fillId="80" borderId="46" applyNumberFormat="0" applyProtection="0">
      <alignment horizontal="left" vertical="top" indent="1"/>
    </xf>
    <xf numFmtId="0" fontId="14" fillId="0" borderId="0"/>
    <xf numFmtId="0" fontId="14" fillId="0" borderId="0"/>
    <xf numFmtId="0" fontId="14" fillId="0" borderId="0"/>
    <xf numFmtId="0" fontId="119" fillId="81" borderId="46" applyNumberFormat="0" applyProtection="0">
      <alignment horizontal="left" vertical="top" indent="1"/>
    </xf>
    <xf numFmtId="4" fontId="75" fillId="81" borderId="45" applyNumberFormat="0" applyProtection="0">
      <alignment horizontal="left" vertical="center" indent="1"/>
    </xf>
    <xf numFmtId="0" fontId="14" fillId="0" borderId="0"/>
    <xf numFmtId="0" fontId="14" fillId="0" borderId="0"/>
    <xf numFmtId="4" fontId="75" fillId="81" borderId="45" applyNumberFormat="0" applyProtection="0">
      <alignment horizontal="left" vertical="center" indent="1"/>
    </xf>
    <xf numFmtId="0" fontId="119" fillId="80" borderId="46"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4" fontId="87" fillId="56" borderId="63" applyNumberFormat="0" applyProtection="0">
      <alignment horizontal="left" vertical="center" indent="1"/>
    </xf>
    <xf numFmtId="0" fontId="14" fillId="0" borderId="0"/>
    <xf numFmtId="0" fontId="14" fillId="0" borderId="0"/>
    <xf numFmtId="0" fontId="14" fillId="0" borderId="0"/>
    <xf numFmtId="4" fontId="87" fillId="56" borderId="63" applyNumberFormat="0" applyProtection="0">
      <alignment horizontal="left" vertical="center" indent="1"/>
    </xf>
    <xf numFmtId="0" fontId="14" fillId="0" borderId="0"/>
    <xf numFmtId="0" fontId="14" fillId="0" borderId="0"/>
    <xf numFmtId="4" fontId="120" fillId="85" borderId="3" applyNumberFormat="0" applyProtection="0">
      <alignment horizontal="left" vertical="center"/>
    </xf>
    <xf numFmtId="0" fontId="14" fillId="0" borderId="0"/>
    <xf numFmtId="0" fontId="14" fillId="0" borderId="0"/>
    <xf numFmtId="0" fontId="14" fillId="0" borderId="0"/>
    <xf numFmtId="4" fontId="87" fillId="56" borderId="63" applyNumberFormat="0" applyProtection="0">
      <alignment horizontal="left" vertical="center" indent="1"/>
    </xf>
    <xf numFmtId="4" fontId="87" fillId="56" borderId="63" applyNumberFormat="0" applyProtection="0">
      <alignment horizontal="left" vertical="center" indent="1"/>
    </xf>
    <xf numFmtId="0" fontId="14" fillId="0" borderId="0"/>
    <xf numFmtId="0" fontId="14" fillId="0" borderId="0"/>
    <xf numFmtId="0" fontId="14" fillId="0" borderId="0"/>
    <xf numFmtId="0" fontId="14" fillId="134" borderId="45" applyNumberFormat="0" applyProtection="0">
      <alignment horizontal="left" vertical="center" indent="1"/>
    </xf>
    <xf numFmtId="4" fontId="120" fillId="85" borderId="3" applyNumberFormat="0" applyProtection="0">
      <alignment horizontal="left" vertical="center"/>
    </xf>
    <xf numFmtId="0" fontId="14" fillId="134" borderId="45"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134" borderId="45" applyNumberFormat="0" applyProtection="0">
      <alignment horizontal="left" vertical="center" indent="1"/>
    </xf>
    <xf numFmtId="4" fontId="119" fillId="108" borderId="0"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4" fontId="87" fillId="40" borderId="63" applyNumberFormat="0" applyProtection="0">
      <alignment horizontal="right" vertical="center"/>
    </xf>
    <xf numFmtId="0" fontId="14" fillId="0" borderId="0"/>
    <xf numFmtId="0" fontId="14" fillId="0" borderId="0"/>
    <xf numFmtId="0" fontId="14" fillId="0" borderId="0"/>
    <xf numFmtId="4" fontId="87" fillId="40" borderId="63" applyNumberFormat="0" applyProtection="0">
      <alignment horizontal="right" vertical="center"/>
    </xf>
    <xf numFmtId="0" fontId="14" fillId="0" borderId="0"/>
    <xf numFmtId="0" fontId="14" fillId="0" borderId="0"/>
    <xf numFmtId="4" fontId="87" fillId="40" borderId="63" applyNumberFormat="0" applyProtection="0">
      <alignment horizontal="right" vertical="center"/>
    </xf>
    <xf numFmtId="4" fontId="87" fillId="40" borderId="63" applyNumberFormat="0" applyProtection="0">
      <alignment horizontal="right" vertical="center"/>
    </xf>
    <xf numFmtId="0" fontId="14" fillId="0" borderId="0"/>
    <xf numFmtId="0" fontId="14" fillId="0" borderId="0"/>
    <xf numFmtId="0" fontId="14" fillId="0" borderId="0"/>
    <xf numFmtId="4" fontId="75" fillId="40" borderId="46" applyNumberFormat="0" applyProtection="0">
      <alignment horizontal="right" vertical="center"/>
    </xf>
    <xf numFmtId="4" fontId="75" fillId="102" borderId="45" applyNumberFormat="0" applyProtection="0">
      <alignment horizontal="right" vertical="center"/>
    </xf>
    <xf numFmtId="0" fontId="14" fillId="0" borderId="0"/>
    <xf numFmtId="0" fontId="14" fillId="0" borderId="0"/>
    <xf numFmtId="4" fontId="75" fillId="102" borderId="45" applyNumberFormat="0" applyProtection="0">
      <alignment horizontal="right" vertical="center"/>
    </xf>
    <xf numFmtId="4" fontId="75" fillId="40"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135" borderId="63" applyNumberFormat="0" applyProtection="0">
      <alignment horizontal="right" vertical="center"/>
    </xf>
    <xf numFmtId="0" fontId="14" fillId="0" borderId="0"/>
    <xf numFmtId="0" fontId="14" fillId="0" borderId="0"/>
    <xf numFmtId="0" fontId="14" fillId="0" borderId="0"/>
    <xf numFmtId="4" fontId="87" fillId="135" borderId="63" applyNumberFormat="0" applyProtection="0">
      <alignment horizontal="right" vertical="center"/>
    </xf>
    <xf numFmtId="0" fontId="14" fillId="0" borderId="0"/>
    <xf numFmtId="0" fontId="14" fillId="0" borderId="0"/>
    <xf numFmtId="4" fontId="87" fillId="135" borderId="63" applyNumberFormat="0" applyProtection="0">
      <alignment horizontal="right" vertical="center"/>
    </xf>
    <xf numFmtId="4" fontId="87" fillId="135" borderId="63" applyNumberFormat="0" applyProtection="0">
      <alignment horizontal="right" vertical="center"/>
    </xf>
    <xf numFmtId="0" fontId="14" fillId="0" borderId="0"/>
    <xf numFmtId="0" fontId="14" fillId="0" borderId="0"/>
    <xf numFmtId="0" fontId="14" fillId="0" borderId="0"/>
    <xf numFmtId="4" fontId="75" fillId="41" borderId="46" applyNumberFormat="0" applyProtection="0">
      <alignment horizontal="right" vertical="center"/>
    </xf>
    <xf numFmtId="4" fontId="75" fillId="136" borderId="45" applyNumberFormat="0" applyProtection="0">
      <alignment horizontal="right" vertical="center"/>
    </xf>
    <xf numFmtId="0" fontId="14" fillId="0" borderId="0"/>
    <xf numFmtId="0" fontId="14" fillId="0" borderId="0"/>
    <xf numFmtId="4" fontId="75" fillId="136" borderId="45" applyNumberFormat="0" applyProtection="0">
      <alignment horizontal="right" vertical="center"/>
    </xf>
    <xf numFmtId="4" fontId="75" fillId="41"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65" borderId="73" applyNumberFormat="0" applyProtection="0">
      <alignment horizontal="right" vertical="center"/>
    </xf>
    <xf numFmtId="0" fontId="14" fillId="0" borderId="0"/>
    <xf numFmtId="0" fontId="14" fillId="0" borderId="0"/>
    <xf numFmtId="0" fontId="14" fillId="0" borderId="0"/>
    <xf numFmtId="4" fontId="87" fillId="65" borderId="73" applyNumberFormat="0" applyProtection="0">
      <alignment horizontal="right" vertical="center"/>
    </xf>
    <xf numFmtId="0" fontId="14" fillId="0" borderId="0"/>
    <xf numFmtId="0" fontId="14" fillId="0" borderId="0"/>
    <xf numFmtId="4" fontId="87" fillId="65" borderId="73" applyNumberFormat="0" applyProtection="0">
      <alignment horizontal="right" vertical="center"/>
    </xf>
    <xf numFmtId="4" fontId="87" fillId="65" borderId="73" applyNumberFormat="0" applyProtection="0">
      <alignment horizontal="right" vertical="center"/>
    </xf>
    <xf numFmtId="0" fontId="14" fillId="0" borderId="0"/>
    <xf numFmtId="0" fontId="14" fillId="0" borderId="0"/>
    <xf numFmtId="0" fontId="14" fillId="0" borderId="0"/>
    <xf numFmtId="4" fontId="75" fillId="65" borderId="46" applyNumberFormat="0" applyProtection="0">
      <alignment horizontal="right" vertical="center"/>
    </xf>
    <xf numFmtId="4" fontId="75" fillId="94" borderId="45" applyNumberFormat="0" applyProtection="0">
      <alignment horizontal="right" vertical="center"/>
    </xf>
    <xf numFmtId="0" fontId="14" fillId="0" borderId="0"/>
    <xf numFmtId="0" fontId="14" fillId="0" borderId="0"/>
    <xf numFmtId="4" fontId="75" fillId="94" borderId="45" applyNumberFormat="0" applyProtection="0">
      <alignment horizontal="right" vertical="center"/>
    </xf>
    <xf numFmtId="4" fontId="75" fillId="65"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53" borderId="63" applyNumberFormat="0" applyProtection="0">
      <alignment horizontal="right" vertical="center"/>
    </xf>
    <xf numFmtId="0" fontId="14" fillId="0" borderId="0"/>
    <xf numFmtId="0" fontId="14" fillId="0" borderId="0"/>
    <xf numFmtId="0" fontId="14" fillId="0" borderId="0"/>
    <xf numFmtId="4" fontId="87" fillId="53" borderId="63" applyNumberFormat="0" applyProtection="0">
      <alignment horizontal="right" vertical="center"/>
    </xf>
    <xf numFmtId="0" fontId="14" fillId="0" borderId="0"/>
    <xf numFmtId="0" fontId="14" fillId="0" borderId="0"/>
    <xf numFmtId="4" fontId="87" fillId="53" borderId="63" applyNumberFormat="0" applyProtection="0">
      <alignment horizontal="right" vertical="center"/>
    </xf>
    <xf numFmtId="4" fontId="87" fillId="53" borderId="63" applyNumberFormat="0" applyProtection="0">
      <alignment horizontal="right" vertical="center"/>
    </xf>
    <xf numFmtId="0" fontId="14" fillId="0" borderId="0"/>
    <xf numFmtId="0" fontId="14" fillId="0" borderId="0"/>
    <xf numFmtId="0" fontId="14" fillId="0" borderId="0"/>
    <xf numFmtId="4" fontId="75" fillId="53" borderId="46" applyNumberFormat="0" applyProtection="0">
      <alignment horizontal="right" vertical="center"/>
    </xf>
    <xf numFmtId="4" fontId="75" fillId="99" borderId="45" applyNumberFormat="0" applyProtection="0">
      <alignment horizontal="right" vertical="center"/>
    </xf>
    <xf numFmtId="0" fontId="14" fillId="0" borderId="0"/>
    <xf numFmtId="0" fontId="14" fillId="0" borderId="0"/>
    <xf numFmtId="4" fontId="75" fillId="99" borderId="45" applyNumberFormat="0" applyProtection="0">
      <alignment horizontal="right" vertical="center"/>
    </xf>
    <xf numFmtId="4" fontId="75" fillId="53"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57" borderId="63" applyNumberFormat="0" applyProtection="0">
      <alignment horizontal="right" vertical="center"/>
    </xf>
    <xf numFmtId="0" fontId="14" fillId="0" borderId="0"/>
    <xf numFmtId="0" fontId="14" fillId="0" borderId="0"/>
    <xf numFmtId="0" fontId="14" fillId="0" borderId="0"/>
    <xf numFmtId="4" fontId="87" fillId="57" borderId="63" applyNumberFormat="0" applyProtection="0">
      <alignment horizontal="right" vertical="center"/>
    </xf>
    <xf numFmtId="0" fontId="14" fillId="0" borderId="0"/>
    <xf numFmtId="0" fontId="14" fillId="0" borderId="0"/>
    <xf numFmtId="4" fontId="87" fillId="57" borderId="63" applyNumberFormat="0" applyProtection="0">
      <alignment horizontal="right" vertical="center"/>
    </xf>
    <xf numFmtId="4" fontId="87" fillId="57" borderId="63" applyNumberFormat="0" applyProtection="0">
      <alignment horizontal="right" vertical="center"/>
    </xf>
    <xf numFmtId="0" fontId="14" fillId="0" borderId="0"/>
    <xf numFmtId="0" fontId="14" fillId="0" borderId="0"/>
    <xf numFmtId="0" fontId="14" fillId="0" borderId="0"/>
    <xf numFmtId="4" fontId="75" fillId="57" borderId="46" applyNumberFormat="0" applyProtection="0">
      <alignment horizontal="right" vertical="center"/>
    </xf>
    <xf numFmtId="4" fontId="75" fillId="137" borderId="45" applyNumberFormat="0" applyProtection="0">
      <alignment horizontal="right" vertical="center"/>
    </xf>
    <xf numFmtId="0" fontId="14" fillId="0" borderId="0"/>
    <xf numFmtId="0" fontId="14" fillId="0" borderId="0"/>
    <xf numFmtId="4" fontId="75" fillId="137" borderId="45" applyNumberFormat="0" applyProtection="0">
      <alignment horizontal="right" vertical="center"/>
    </xf>
    <xf numFmtId="4" fontId="75" fillId="57"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72" borderId="63" applyNumberFormat="0" applyProtection="0">
      <alignment horizontal="right" vertical="center"/>
    </xf>
    <xf numFmtId="0" fontId="14" fillId="0" borderId="0"/>
    <xf numFmtId="0" fontId="14" fillId="0" borderId="0"/>
    <xf numFmtId="0" fontId="14" fillId="0" borderId="0"/>
    <xf numFmtId="4" fontId="87" fillId="72" borderId="63" applyNumberFormat="0" applyProtection="0">
      <alignment horizontal="right" vertical="center"/>
    </xf>
    <xf numFmtId="0" fontId="14" fillId="0" borderId="0"/>
    <xf numFmtId="0" fontId="14" fillId="0" borderId="0"/>
    <xf numFmtId="4" fontId="87" fillId="72" borderId="63" applyNumberFormat="0" applyProtection="0">
      <alignment horizontal="right" vertical="center"/>
    </xf>
    <xf numFmtId="4" fontId="87" fillId="72" borderId="63" applyNumberFormat="0" applyProtection="0">
      <alignment horizontal="right" vertical="center"/>
    </xf>
    <xf numFmtId="0" fontId="14" fillId="0" borderId="0"/>
    <xf numFmtId="0" fontId="14" fillId="0" borderId="0"/>
    <xf numFmtId="0" fontId="14" fillId="0" borderId="0"/>
    <xf numFmtId="4" fontId="75" fillId="72" borderId="46" applyNumberFormat="0" applyProtection="0">
      <alignment horizontal="right" vertical="center"/>
    </xf>
    <xf numFmtId="4" fontId="75" fillId="103" borderId="45" applyNumberFormat="0" applyProtection="0">
      <alignment horizontal="right" vertical="center"/>
    </xf>
    <xf numFmtId="0" fontId="14" fillId="0" borderId="0"/>
    <xf numFmtId="0" fontId="14" fillId="0" borderId="0"/>
    <xf numFmtId="4" fontId="75" fillId="103" borderId="45" applyNumberFormat="0" applyProtection="0">
      <alignment horizontal="right" vertical="center"/>
    </xf>
    <xf numFmtId="4" fontId="75" fillId="72"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51" borderId="63" applyNumberFormat="0" applyProtection="0">
      <alignment horizontal="right" vertical="center"/>
    </xf>
    <xf numFmtId="0" fontId="14" fillId="0" borderId="0"/>
    <xf numFmtId="0" fontId="14" fillId="0" borderId="0"/>
    <xf numFmtId="0" fontId="14" fillId="0" borderId="0"/>
    <xf numFmtId="4" fontId="87" fillId="51" borderId="63" applyNumberFormat="0" applyProtection="0">
      <alignment horizontal="right" vertical="center"/>
    </xf>
    <xf numFmtId="0" fontId="14" fillId="0" borderId="0"/>
    <xf numFmtId="0" fontId="14" fillId="0" borderId="0"/>
    <xf numFmtId="4" fontId="87" fillId="51" borderId="63" applyNumberFormat="0" applyProtection="0">
      <alignment horizontal="right" vertical="center"/>
    </xf>
    <xf numFmtId="4" fontId="87" fillId="51" borderId="63" applyNumberFormat="0" applyProtection="0">
      <alignment horizontal="right" vertical="center"/>
    </xf>
    <xf numFmtId="0" fontId="14" fillId="0" borderId="0"/>
    <xf numFmtId="0" fontId="14" fillId="0" borderId="0"/>
    <xf numFmtId="0" fontId="14" fillId="0" borderId="0"/>
    <xf numFmtId="4" fontId="75" fillId="51" borderId="46" applyNumberFormat="0" applyProtection="0">
      <alignment horizontal="right" vertical="center"/>
    </xf>
    <xf numFmtId="4" fontId="75" fillId="138" borderId="45" applyNumberFormat="0" applyProtection="0">
      <alignment horizontal="right" vertical="center"/>
    </xf>
    <xf numFmtId="0" fontId="14" fillId="0" borderId="0"/>
    <xf numFmtId="0" fontId="14" fillId="0" borderId="0"/>
    <xf numFmtId="4" fontId="75" fillId="138" borderId="45" applyNumberFormat="0" applyProtection="0">
      <alignment horizontal="right" vertical="center"/>
    </xf>
    <xf numFmtId="4" fontId="75" fillId="51"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76" borderId="63" applyNumberFormat="0" applyProtection="0">
      <alignment horizontal="right" vertical="center"/>
    </xf>
    <xf numFmtId="0" fontId="14" fillId="0" borderId="0"/>
    <xf numFmtId="0" fontId="14" fillId="0" borderId="0"/>
    <xf numFmtId="0" fontId="14" fillId="0" borderId="0"/>
    <xf numFmtId="4" fontId="87" fillId="76" borderId="63" applyNumberFormat="0" applyProtection="0">
      <alignment horizontal="right" vertical="center"/>
    </xf>
    <xf numFmtId="0" fontId="14" fillId="0" borderId="0"/>
    <xf numFmtId="0" fontId="14" fillId="0" borderId="0"/>
    <xf numFmtId="4" fontId="87" fillId="76" borderId="63" applyNumberFormat="0" applyProtection="0">
      <alignment horizontal="right" vertical="center"/>
    </xf>
    <xf numFmtId="4" fontId="87" fillId="76" borderId="63" applyNumberFormat="0" applyProtection="0">
      <alignment horizontal="right" vertical="center"/>
    </xf>
    <xf numFmtId="0" fontId="14" fillId="0" borderId="0"/>
    <xf numFmtId="0" fontId="14" fillId="0" borderId="0"/>
    <xf numFmtId="0" fontId="14" fillId="0" borderId="0"/>
    <xf numFmtId="4" fontId="75" fillId="76" borderId="46" applyNumberFormat="0" applyProtection="0">
      <alignment horizontal="right" vertical="center"/>
    </xf>
    <xf numFmtId="4" fontId="75" fillId="139" borderId="45" applyNumberFormat="0" applyProtection="0">
      <alignment horizontal="right" vertical="center"/>
    </xf>
    <xf numFmtId="0" fontId="14" fillId="0" borderId="0"/>
    <xf numFmtId="0" fontId="14" fillId="0" borderId="0"/>
    <xf numFmtId="4" fontId="75" fillId="139" borderId="45" applyNumberFormat="0" applyProtection="0">
      <alignment horizontal="right" vertical="center"/>
    </xf>
    <xf numFmtId="4" fontId="75" fillId="76"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50" borderId="63" applyNumberFormat="0" applyProtection="0">
      <alignment horizontal="right" vertical="center"/>
    </xf>
    <xf numFmtId="0" fontId="14" fillId="0" borderId="0"/>
    <xf numFmtId="0" fontId="14" fillId="0" borderId="0"/>
    <xf numFmtId="0" fontId="14" fillId="0" borderId="0"/>
    <xf numFmtId="4" fontId="87" fillId="50" borderId="63" applyNumberFormat="0" applyProtection="0">
      <alignment horizontal="right" vertical="center"/>
    </xf>
    <xf numFmtId="0" fontId="14" fillId="0" borderId="0"/>
    <xf numFmtId="0" fontId="14" fillId="0" borderId="0"/>
    <xf numFmtId="4" fontId="87" fillId="50" borderId="63" applyNumberFormat="0" applyProtection="0">
      <alignment horizontal="right" vertical="center"/>
    </xf>
    <xf numFmtId="4" fontId="87" fillId="50" borderId="63" applyNumberFormat="0" applyProtection="0">
      <alignment horizontal="right" vertical="center"/>
    </xf>
    <xf numFmtId="0" fontId="14" fillId="0" borderId="0"/>
    <xf numFmtId="0" fontId="14" fillId="0" borderId="0"/>
    <xf numFmtId="0" fontId="14" fillId="0" borderId="0"/>
    <xf numFmtId="4" fontId="75" fillId="50" borderId="46" applyNumberFormat="0" applyProtection="0">
      <alignment horizontal="right" vertical="center"/>
    </xf>
    <xf numFmtId="4" fontId="75" fillId="98" borderId="45" applyNumberFormat="0" applyProtection="0">
      <alignment horizontal="right" vertical="center"/>
    </xf>
    <xf numFmtId="0" fontId="14" fillId="0" borderId="0"/>
    <xf numFmtId="0" fontId="14" fillId="0" borderId="0"/>
    <xf numFmtId="4" fontId="75" fillId="98" borderId="45" applyNumberFormat="0" applyProtection="0">
      <alignment horizontal="right" vertical="center"/>
    </xf>
    <xf numFmtId="4" fontId="75" fillId="50" borderId="46" applyNumberFormat="0" applyProtection="0">
      <alignment horizontal="right" vertical="center"/>
    </xf>
    <xf numFmtId="0" fontId="14" fillId="0" borderId="0"/>
    <xf numFmtId="0" fontId="14" fillId="0" borderId="0"/>
    <xf numFmtId="0" fontId="14" fillId="0" borderId="0"/>
    <xf numFmtId="0" fontId="14" fillId="0" borderId="0"/>
    <xf numFmtId="0" fontId="14" fillId="0" borderId="0"/>
    <xf numFmtId="4" fontId="87" fillId="140" borderId="73" applyNumberFormat="0" applyProtection="0">
      <alignment horizontal="left" vertical="center" indent="1"/>
    </xf>
    <xf numFmtId="0" fontId="14" fillId="0" borderId="0"/>
    <xf numFmtId="0" fontId="14" fillId="0" borderId="0"/>
    <xf numFmtId="0" fontId="14" fillId="0" borderId="0"/>
    <xf numFmtId="4" fontId="87" fillId="140" borderId="73" applyNumberFormat="0" applyProtection="0">
      <alignment horizontal="left" vertical="center" indent="1"/>
    </xf>
    <xf numFmtId="0" fontId="14" fillId="0" borderId="0"/>
    <xf numFmtId="0" fontId="14" fillId="0" borderId="0"/>
    <xf numFmtId="4" fontId="87" fillId="140" borderId="73" applyNumberFormat="0" applyProtection="0">
      <alignment horizontal="left" vertical="center" indent="1"/>
    </xf>
    <xf numFmtId="4" fontId="87" fillId="140" borderId="73" applyNumberFormat="0" applyProtection="0">
      <alignment horizontal="left" vertical="center" indent="1"/>
    </xf>
    <xf numFmtId="0" fontId="14" fillId="0" borderId="0"/>
    <xf numFmtId="0" fontId="14" fillId="0" borderId="0"/>
    <xf numFmtId="0" fontId="14" fillId="0" borderId="0"/>
    <xf numFmtId="4" fontId="119" fillId="0" borderId="3" applyNumberFormat="0" applyProtection="0">
      <alignment horizontal="left" vertical="center" indent="1"/>
    </xf>
    <xf numFmtId="4" fontId="119" fillId="141" borderId="45" applyNumberFormat="0" applyProtection="0">
      <alignment horizontal="left" vertical="center" indent="1"/>
    </xf>
    <xf numFmtId="0" fontId="14" fillId="0" borderId="0"/>
    <xf numFmtId="0" fontId="14" fillId="0" borderId="0"/>
    <xf numFmtId="4" fontId="119" fillId="141" borderId="45" applyNumberFormat="0" applyProtection="0">
      <alignment horizontal="left" vertical="center" indent="1"/>
    </xf>
    <xf numFmtId="4" fontId="119" fillId="140" borderId="74" applyNumberFormat="0" applyProtection="0">
      <alignment horizontal="left" vertical="center" indent="1"/>
    </xf>
    <xf numFmtId="0" fontId="14" fillId="0" borderId="0"/>
    <xf numFmtId="0" fontId="14" fillId="0" borderId="0"/>
    <xf numFmtId="0" fontId="14" fillId="0" borderId="0"/>
    <xf numFmtId="0" fontId="14" fillId="0" borderId="0"/>
    <xf numFmtId="4" fontId="14" fillId="69" borderId="73" applyNumberFormat="0" applyProtection="0">
      <alignment horizontal="left" vertical="center" indent="1"/>
    </xf>
    <xf numFmtId="4" fontId="14" fillId="69" borderId="73" applyNumberFormat="0" applyProtection="0">
      <alignment horizontal="left" vertical="center" indent="1"/>
    </xf>
    <xf numFmtId="0" fontId="14" fillId="0" borderId="0"/>
    <xf numFmtId="0" fontId="14" fillId="0" borderId="0"/>
    <xf numFmtId="0" fontId="14" fillId="0" borderId="0"/>
    <xf numFmtId="4" fontId="75" fillId="0" borderId="3" applyNumberFormat="0" applyProtection="0">
      <alignment horizontal="left" vertical="center" indent="1"/>
    </xf>
    <xf numFmtId="4" fontId="75" fillId="92" borderId="75" applyNumberFormat="0" applyProtection="0">
      <alignment horizontal="left" vertical="center" indent="1"/>
    </xf>
    <xf numFmtId="0" fontId="14" fillId="0" borderId="0"/>
    <xf numFmtId="0" fontId="14" fillId="0" borderId="0"/>
    <xf numFmtId="4" fontId="75" fillId="92" borderId="75" applyNumberFormat="0" applyProtection="0">
      <alignment horizontal="left" vertical="center" indent="1"/>
    </xf>
    <xf numFmtId="4" fontId="75" fillId="93" borderId="0" applyNumberFormat="0" applyProtection="0">
      <alignment horizontal="left" vertical="center" indent="1"/>
    </xf>
    <xf numFmtId="0" fontId="14" fillId="0" borderId="0"/>
    <xf numFmtId="0" fontId="14" fillId="0" borderId="0"/>
    <xf numFmtId="0" fontId="14" fillId="0" borderId="0"/>
    <xf numFmtId="0" fontId="14" fillId="0" borderId="0"/>
    <xf numFmtId="4" fontId="14" fillId="69" borderId="73" applyNumberFormat="0" applyProtection="0">
      <alignment horizontal="left" vertical="center" indent="1"/>
    </xf>
    <xf numFmtId="4" fontId="14" fillId="69" borderId="73" applyNumberFormat="0" applyProtection="0">
      <alignment horizontal="left" vertical="center" indent="1"/>
    </xf>
    <xf numFmtId="0" fontId="14" fillId="0" borderId="0"/>
    <xf numFmtId="4" fontId="122" fillId="87" borderId="0" applyNumberFormat="0" applyProtection="0">
      <alignment horizontal="left" vertical="center" indent="1"/>
    </xf>
    <xf numFmtId="0" fontId="14" fillId="0" borderId="0"/>
    <xf numFmtId="0" fontId="14" fillId="0" borderId="0"/>
    <xf numFmtId="4" fontId="122" fillId="69"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4" fontId="87" fillId="108" borderId="63" applyNumberFormat="0" applyProtection="0">
      <alignment horizontal="right" vertical="center"/>
    </xf>
    <xf numFmtId="0" fontId="14" fillId="0" borderId="0"/>
    <xf numFmtId="0" fontId="14" fillId="0" borderId="0"/>
    <xf numFmtId="0" fontId="14" fillId="0" borderId="0"/>
    <xf numFmtId="4" fontId="87" fillId="108" borderId="63" applyNumberFormat="0" applyProtection="0">
      <alignment horizontal="right" vertical="center"/>
    </xf>
    <xf numFmtId="0" fontId="14" fillId="0" borderId="0"/>
    <xf numFmtId="0" fontId="14" fillId="0" borderId="0"/>
    <xf numFmtId="4" fontId="87" fillId="108" borderId="63" applyNumberFormat="0" applyProtection="0">
      <alignment horizontal="right" vertical="center"/>
    </xf>
    <xf numFmtId="4" fontId="87" fillId="108" borderId="63" applyNumberFormat="0" applyProtection="0">
      <alignment horizontal="right" vertical="center"/>
    </xf>
    <xf numFmtId="0" fontId="14" fillId="0" borderId="0"/>
    <xf numFmtId="0" fontId="14" fillId="0" borderId="0"/>
    <xf numFmtId="0" fontId="14" fillId="0" borderId="0"/>
    <xf numFmtId="0" fontId="14" fillId="134" borderId="45" applyNumberFormat="0" applyProtection="0">
      <alignment horizontal="left" vertical="center" indent="1"/>
    </xf>
    <xf numFmtId="4" fontId="123" fillId="52" borderId="46" applyNumberFormat="0" applyProtection="0">
      <alignment horizontal="center" vertical="center"/>
    </xf>
    <xf numFmtId="0" fontId="14" fillId="134" borderId="45"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134" borderId="45" applyNumberFormat="0" applyProtection="0">
      <alignment horizontal="left" vertical="center" indent="1"/>
    </xf>
    <xf numFmtId="4" fontId="75" fillId="108" borderId="46" applyNumberFormat="0" applyProtection="0">
      <alignment horizontal="right" vertical="center"/>
    </xf>
    <xf numFmtId="0" fontId="14" fillId="134" borderId="45" applyNumberFormat="0" applyProtection="0">
      <alignment horizontal="left" vertical="center" indent="1"/>
    </xf>
    <xf numFmtId="0" fontId="14" fillId="0" borderId="0"/>
    <xf numFmtId="0" fontId="14" fillId="0" borderId="0"/>
    <xf numFmtId="4" fontId="124" fillId="79" borderId="47">
      <alignment horizontal="left" vertical="center" indent="1"/>
    </xf>
    <xf numFmtId="0" fontId="14" fillId="0" borderId="0"/>
    <xf numFmtId="0" fontId="14" fillId="0" borderId="0"/>
    <xf numFmtId="0" fontId="14" fillId="0" borderId="0"/>
    <xf numFmtId="0" fontId="14" fillId="0" borderId="0"/>
    <xf numFmtId="0" fontId="14" fillId="0" borderId="0"/>
    <xf numFmtId="0" fontId="14" fillId="0" borderId="0"/>
    <xf numFmtId="4" fontId="87" fillId="93" borderId="73" applyNumberFormat="0" applyProtection="0">
      <alignment horizontal="left" vertical="center" indent="1"/>
    </xf>
    <xf numFmtId="0" fontId="14" fillId="0" borderId="0"/>
    <xf numFmtId="0" fontId="14" fillId="0" borderId="0"/>
    <xf numFmtId="0" fontId="14" fillId="0" borderId="0"/>
    <xf numFmtId="4" fontId="87" fillId="93" borderId="73" applyNumberFormat="0" applyProtection="0">
      <alignment horizontal="left" vertical="center" indent="1"/>
    </xf>
    <xf numFmtId="0" fontId="14" fillId="0" borderId="0"/>
    <xf numFmtId="0" fontId="14" fillId="0" borderId="0"/>
    <xf numFmtId="4" fontId="120" fillId="0" borderId="0" applyNumberFormat="0" applyProtection="0">
      <alignment horizontal="left" vertical="center" indent="1"/>
    </xf>
    <xf numFmtId="0" fontId="14" fillId="0" borderId="0"/>
    <xf numFmtId="0" fontId="14" fillId="0" borderId="0"/>
    <xf numFmtId="0" fontId="14" fillId="0" borderId="0"/>
    <xf numFmtId="4" fontId="87" fillId="93" borderId="73" applyNumberFormat="0" applyProtection="0">
      <alignment horizontal="left" vertical="center" indent="1"/>
    </xf>
    <xf numFmtId="4" fontId="87" fillId="93" borderId="73" applyNumberFormat="0" applyProtection="0">
      <alignment horizontal="left" vertical="center" indent="1"/>
    </xf>
    <xf numFmtId="0" fontId="14" fillId="0" borderId="0"/>
    <xf numFmtId="0" fontId="14" fillId="0" borderId="0"/>
    <xf numFmtId="0" fontId="14" fillId="0" borderId="0"/>
    <xf numFmtId="4" fontId="120" fillId="0" borderId="0" applyNumberFormat="0" applyProtection="0">
      <alignment horizontal="left" vertical="center" indent="1"/>
    </xf>
    <xf numFmtId="4" fontId="75" fillId="92" borderId="45" applyNumberFormat="0" applyProtection="0">
      <alignment horizontal="left" vertical="center" indent="1"/>
    </xf>
    <xf numFmtId="0" fontId="14" fillId="0" borderId="0"/>
    <xf numFmtId="0" fontId="14" fillId="0" borderId="0"/>
    <xf numFmtId="4" fontId="75" fillId="92" borderId="45" applyNumberFormat="0" applyProtection="0">
      <alignment horizontal="left" vertical="center" indent="1"/>
    </xf>
    <xf numFmtId="4" fontId="75" fillId="93"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4" fontId="87" fillId="108" borderId="73" applyNumberFormat="0" applyProtection="0">
      <alignment horizontal="left" vertical="center" indent="1"/>
    </xf>
    <xf numFmtId="0" fontId="14" fillId="0" borderId="0"/>
    <xf numFmtId="0" fontId="14" fillId="0" borderId="0"/>
    <xf numFmtId="0" fontId="14" fillId="0" borderId="0"/>
    <xf numFmtId="4" fontId="87" fillId="108" borderId="73" applyNumberFormat="0" applyProtection="0">
      <alignment horizontal="left" vertical="center" indent="1"/>
    </xf>
    <xf numFmtId="0" fontId="14" fillId="0" borderId="0"/>
    <xf numFmtId="0" fontId="14" fillId="0" borderId="0"/>
    <xf numFmtId="4" fontId="120" fillId="0" borderId="0" applyNumberFormat="0" applyProtection="0">
      <alignment horizontal="left" vertical="center" indent="1"/>
    </xf>
    <xf numFmtId="0" fontId="14" fillId="0" borderId="0"/>
    <xf numFmtId="0" fontId="14" fillId="0" borderId="0"/>
    <xf numFmtId="0" fontId="14" fillId="0" borderId="0"/>
    <xf numFmtId="4" fontId="87" fillId="108" borderId="73" applyNumberFormat="0" applyProtection="0">
      <alignment horizontal="left" vertical="center" indent="1"/>
    </xf>
    <xf numFmtId="4" fontId="87" fillId="108" borderId="73" applyNumberFormat="0" applyProtection="0">
      <alignment horizontal="left" vertical="center" indent="1"/>
    </xf>
    <xf numFmtId="0" fontId="14" fillId="0" borderId="0"/>
    <xf numFmtId="0" fontId="14" fillId="0" borderId="0"/>
    <xf numFmtId="0" fontId="14" fillId="0" borderId="0"/>
    <xf numFmtId="4" fontId="120" fillId="0" borderId="0" applyNumberFormat="0" applyProtection="0">
      <alignment horizontal="left" vertical="center" indent="1"/>
    </xf>
    <xf numFmtId="4" fontId="75" fillId="142" borderId="45" applyNumberFormat="0" applyProtection="0">
      <alignment horizontal="left" vertical="center" indent="1"/>
    </xf>
    <xf numFmtId="0" fontId="14" fillId="0" borderId="0"/>
    <xf numFmtId="0" fontId="14" fillId="0" borderId="0"/>
    <xf numFmtId="4" fontId="75" fillId="142" borderId="45" applyNumberFormat="0" applyProtection="0">
      <alignment horizontal="left" vertical="center" indent="1"/>
    </xf>
    <xf numFmtId="4" fontId="75" fillId="108" borderId="0" applyNumberFormat="0" applyProtection="0">
      <alignment horizontal="left" vertical="center" indent="1"/>
    </xf>
    <xf numFmtId="0" fontId="14" fillId="0" borderId="0"/>
    <xf numFmtId="0" fontId="14" fillId="0" borderId="0"/>
    <xf numFmtId="0" fontId="14" fillId="0" borderId="0"/>
    <xf numFmtId="0" fontId="14" fillId="0" borderId="0"/>
    <xf numFmtId="0" fontId="14" fillId="0" borderId="0"/>
    <xf numFmtId="0" fontId="87" fillId="52" borderId="63" applyNumberFormat="0" applyProtection="0">
      <alignment horizontal="left" vertical="center" indent="1"/>
    </xf>
    <xf numFmtId="0" fontId="14" fillId="0" borderId="0"/>
    <xf numFmtId="0" fontId="14" fillId="0" borderId="0"/>
    <xf numFmtId="0" fontId="14" fillId="0" borderId="0"/>
    <xf numFmtId="0" fontId="87" fillId="52" borderId="63" applyNumberFormat="0" applyProtection="0">
      <alignment horizontal="left" vertical="center" indent="1"/>
    </xf>
    <xf numFmtId="0" fontId="14" fillId="0" borderId="0"/>
    <xf numFmtId="0" fontId="14" fillId="0" borderId="0"/>
    <xf numFmtId="0" fontId="120" fillId="88" borderId="3" applyNumberFormat="0" applyProtection="0">
      <alignment horizontal="left" vertical="center" indent="2"/>
    </xf>
    <xf numFmtId="0" fontId="14" fillId="0" borderId="0"/>
    <xf numFmtId="0" fontId="14" fillId="0" borderId="0"/>
    <xf numFmtId="0" fontId="14" fillId="0" borderId="0"/>
    <xf numFmtId="0" fontId="87" fillId="52" borderId="63" applyNumberFormat="0" applyProtection="0">
      <alignment horizontal="left" vertical="center" indent="1"/>
    </xf>
    <xf numFmtId="0" fontId="87" fillId="52" borderId="63" applyNumberFormat="0" applyProtection="0">
      <alignment horizontal="left" vertical="center" indent="1"/>
    </xf>
    <xf numFmtId="0" fontId="14" fillId="0" borderId="0"/>
    <xf numFmtId="0" fontId="14" fillId="0" borderId="0"/>
    <xf numFmtId="0" fontId="14" fillId="0" borderId="0"/>
    <xf numFmtId="0" fontId="14" fillId="142" borderId="45" applyNumberFormat="0" applyProtection="0">
      <alignment horizontal="left" vertical="center" indent="1"/>
    </xf>
    <xf numFmtId="0" fontId="120" fillId="88" borderId="3" applyNumberFormat="0" applyProtection="0">
      <alignment horizontal="left" vertical="center" indent="2"/>
    </xf>
    <xf numFmtId="0" fontId="14" fillId="142" borderId="45" applyNumberFormat="0" applyProtection="0">
      <alignment horizontal="left" vertical="center" indent="1"/>
    </xf>
    <xf numFmtId="0" fontId="14" fillId="142" borderId="45" applyNumberFormat="0" applyProtection="0">
      <alignment horizontal="left" vertical="center" indent="1"/>
    </xf>
    <xf numFmtId="0" fontId="14" fillId="0" borderId="0"/>
    <xf numFmtId="0" fontId="14" fillId="0" borderId="0"/>
    <xf numFmtId="0" fontId="14" fillId="142" borderId="45" applyNumberFormat="0" applyProtection="0">
      <alignment horizontal="left" vertical="center" indent="1"/>
    </xf>
    <xf numFmtId="0" fontId="14" fillId="69" borderId="46" applyNumberFormat="0" applyProtection="0">
      <alignment horizontal="left" vertical="center" indent="1"/>
    </xf>
    <xf numFmtId="0" fontId="14" fillId="142" borderId="45" applyNumberFormat="0" applyProtection="0">
      <alignment horizontal="left" vertical="center" indent="1"/>
    </xf>
    <xf numFmtId="0" fontId="14" fillId="0" borderId="0"/>
    <xf numFmtId="0" fontId="14" fillId="0" borderId="0"/>
    <xf numFmtId="0" fontId="14" fillId="0" borderId="0"/>
    <xf numFmtId="0" fontId="14" fillId="0" borderId="0"/>
    <xf numFmtId="0" fontId="14" fillId="87" borderId="46" applyNumberFormat="0" applyProtection="0">
      <alignment horizontal="left" vertical="top" indent="1"/>
    </xf>
    <xf numFmtId="0" fontId="14" fillId="0" borderId="0"/>
    <xf numFmtId="0" fontId="14" fillId="0" borderId="0"/>
    <xf numFmtId="0" fontId="14" fillId="0" borderId="0"/>
    <xf numFmtId="0" fontId="87" fillId="69" borderId="46" applyNumberFormat="0" applyProtection="0">
      <alignment horizontal="left" vertical="top" indent="1"/>
    </xf>
    <xf numFmtId="0" fontId="87" fillId="69" borderId="46" applyNumberFormat="0" applyProtection="0">
      <alignment horizontal="left" vertical="top" indent="1"/>
    </xf>
    <xf numFmtId="0" fontId="14" fillId="0" borderId="0"/>
    <xf numFmtId="0" fontId="14" fillId="0" borderId="0"/>
    <xf numFmtId="0" fontId="14" fillId="0" borderId="0"/>
    <xf numFmtId="0" fontId="14" fillId="142" borderId="45" applyNumberFormat="0" applyProtection="0">
      <alignment horizontal="left" vertical="center" indent="1"/>
    </xf>
    <xf numFmtId="0" fontId="14" fillId="87" borderId="46" applyNumberFormat="0" applyProtection="0">
      <alignment horizontal="left" vertical="top" indent="1"/>
    </xf>
    <xf numFmtId="0" fontId="14" fillId="142" borderId="45" applyNumberFormat="0" applyProtection="0">
      <alignment horizontal="left" vertical="center" indent="1"/>
    </xf>
    <xf numFmtId="0" fontId="14" fillId="142" borderId="45" applyNumberFormat="0" applyProtection="0">
      <alignment horizontal="left" vertical="center" indent="1"/>
    </xf>
    <xf numFmtId="0" fontId="14" fillId="0" borderId="0"/>
    <xf numFmtId="0" fontId="14" fillId="0" borderId="0"/>
    <xf numFmtId="0" fontId="14" fillId="87" borderId="46" applyNumberFormat="0" applyProtection="0">
      <alignment horizontal="left" vertical="top" indent="1"/>
    </xf>
    <xf numFmtId="0" fontId="14" fillId="142" borderId="45" applyNumberFormat="0" applyProtection="0">
      <alignment horizontal="left" vertical="center" indent="1"/>
    </xf>
    <xf numFmtId="0" fontId="14" fillId="0" borderId="0"/>
    <xf numFmtId="0" fontId="14" fillId="0" borderId="0"/>
    <xf numFmtId="0" fontId="14" fillId="0" borderId="0"/>
    <xf numFmtId="0" fontId="14" fillId="142" borderId="45" applyNumberFormat="0" applyProtection="0">
      <alignment horizontal="left" vertical="center" indent="1"/>
    </xf>
    <xf numFmtId="0" fontId="14" fillId="69" borderId="46"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87" fillId="74" borderId="63" applyNumberFormat="0" applyProtection="0">
      <alignment horizontal="left" vertical="center" indent="1"/>
    </xf>
    <xf numFmtId="0" fontId="14" fillId="0" borderId="0"/>
    <xf numFmtId="0" fontId="14" fillId="0" borderId="0"/>
    <xf numFmtId="0" fontId="14" fillId="0" borderId="0"/>
    <xf numFmtId="0" fontId="87" fillId="74" borderId="63" applyNumberFormat="0" applyProtection="0">
      <alignment horizontal="left" vertical="center" indent="1"/>
    </xf>
    <xf numFmtId="0" fontId="14" fillId="0" borderId="0"/>
    <xf numFmtId="0" fontId="14" fillId="0" borderId="0"/>
    <xf numFmtId="0" fontId="87" fillId="74" borderId="63" applyNumberFormat="0" applyProtection="0">
      <alignment horizontal="left" vertical="center" indent="1"/>
    </xf>
    <xf numFmtId="0" fontId="87" fillId="74" borderId="63" applyNumberFormat="0" applyProtection="0">
      <alignment horizontal="left" vertical="center" indent="1"/>
    </xf>
    <xf numFmtId="0" fontId="14" fillId="0" borderId="0"/>
    <xf numFmtId="0" fontId="14" fillId="0" borderId="0"/>
    <xf numFmtId="0" fontId="14" fillId="0" borderId="0"/>
    <xf numFmtId="0" fontId="14" fillId="86" borderId="45" applyNumberFormat="0" applyProtection="0">
      <alignment horizontal="left" vertical="center" indent="1"/>
    </xf>
    <xf numFmtId="0" fontId="107" fillId="0" borderId="3" applyNumberFormat="0" applyProtection="0">
      <alignment horizontal="left" vertical="center" indent="2"/>
    </xf>
    <xf numFmtId="0" fontId="14" fillId="86" borderId="45" applyNumberFormat="0" applyProtection="0">
      <alignment horizontal="left" vertical="center" indent="1"/>
    </xf>
    <xf numFmtId="0" fontId="14" fillId="86" borderId="45" applyNumberFormat="0" applyProtection="0">
      <alignment horizontal="left" vertical="center" indent="1"/>
    </xf>
    <xf numFmtId="0" fontId="14" fillId="0" borderId="0"/>
    <xf numFmtId="0" fontId="14" fillId="0" borderId="0"/>
    <xf numFmtId="0" fontId="14" fillId="86" borderId="45" applyNumberFormat="0" applyProtection="0">
      <alignment horizontal="left" vertical="center" indent="1"/>
    </xf>
    <xf numFmtId="0" fontId="14" fillId="108" borderId="46" applyNumberFormat="0" applyProtection="0">
      <alignment horizontal="left" vertical="center" indent="1"/>
    </xf>
    <xf numFmtId="0" fontId="14" fillId="86" borderId="45" applyNumberFormat="0" applyProtection="0">
      <alignment horizontal="left" vertical="center" indent="1"/>
    </xf>
    <xf numFmtId="0" fontId="14" fillId="0" borderId="0"/>
    <xf numFmtId="0" fontId="14" fillId="0" borderId="0"/>
    <xf numFmtId="0" fontId="14" fillId="0" borderId="0"/>
    <xf numFmtId="0" fontId="14" fillId="0" borderId="0"/>
    <xf numFmtId="0" fontId="14" fillId="89" borderId="46" applyNumberFormat="0" applyProtection="0">
      <alignment horizontal="left" vertical="top" indent="1"/>
    </xf>
    <xf numFmtId="0" fontId="14" fillId="0" borderId="0"/>
    <xf numFmtId="0" fontId="14" fillId="0" borderId="0"/>
    <xf numFmtId="0" fontId="14" fillId="0" borderId="0"/>
    <xf numFmtId="0" fontId="87" fillId="108" borderId="46" applyNumberFormat="0" applyProtection="0">
      <alignment horizontal="left" vertical="top" indent="1"/>
    </xf>
    <xf numFmtId="0" fontId="87" fillId="108" borderId="46" applyNumberFormat="0" applyProtection="0">
      <alignment horizontal="left" vertical="top" indent="1"/>
    </xf>
    <xf numFmtId="0" fontId="14" fillId="0" borderId="0"/>
    <xf numFmtId="0" fontId="14" fillId="0" borderId="0"/>
    <xf numFmtId="0" fontId="14" fillId="0" borderId="0"/>
    <xf numFmtId="0" fontId="14" fillId="86" borderId="45" applyNumberFormat="0" applyProtection="0">
      <alignment horizontal="left" vertical="center" indent="1"/>
    </xf>
    <xf numFmtId="0" fontId="14" fillId="89" borderId="46" applyNumberFormat="0" applyProtection="0">
      <alignment horizontal="left" vertical="top" indent="1"/>
    </xf>
    <xf numFmtId="0" fontId="14" fillId="86" borderId="45" applyNumberFormat="0" applyProtection="0">
      <alignment horizontal="left" vertical="center" indent="1"/>
    </xf>
    <xf numFmtId="0" fontId="14" fillId="86" borderId="45" applyNumberFormat="0" applyProtection="0">
      <alignment horizontal="left" vertical="center" indent="1"/>
    </xf>
    <xf numFmtId="0" fontId="14" fillId="0" borderId="0"/>
    <xf numFmtId="0" fontId="14" fillId="0" borderId="0"/>
    <xf numFmtId="0" fontId="14" fillId="89" borderId="46" applyNumberFormat="0" applyProtection="0">
      <alignment horizontal="left" vertical="top" indent="1"/>
    </xf>
    <xf numFmtId="0" fontId="14" fillId="86" borderId="45" applyNumberFormat="0" applyProtection="0">
      <alignment horizontal="left" vertical="center" indent="1"/>
    </xf>
    <xf numFmtId="0" fontId="14" fillId="0" borderId="0"/>
    <xf numFmtId="0" fontId="14" fillId="0" borderId="0"/>
    <xf numFmtId="0" fontId="14" fillId="0" borderId="0"/>
    <xf numFmtId="0" fontId="14" fillId="86" borderId="45" applyNumberFormat="0" applyProtection="0">
      <alignment horizontal="left" vertical="center" indent="1"/>
    </xf>
    <xf numFmtId="0" fontId="14" fillId="108" borderId="46"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87" fillId="48" borderId="63" applyNumberFormat="0" applyProtection="0">
      <alignment horizontal="left" vertical="center" indent="1"/>
    </xf>
    <xf numFmtId="0" fontId="14" fillId="0" borderId="0"/>
    <xf numFmtId="0" fontId="14" fillId="0" borderId="0"/>
    <xf numFmtId="0" fontId="14" fillId="0" borderId="0"/>
    <xf numFmtId="0" fontId="87" fillId="48" borderId="63" applyNumberFormat="0" applyProtection="0">
      <alignment horizontal="left" vertical="center" indent="1"/>
    </xf>
    <xf numFmtId="0" fontId="14" fillId="0" borderId="0"/>
    <xf numFmtId="0" fontId="14" fillId="0" borderId="0"/>
    <xf numFmtId="0" fontId="87" fillId="48" borderId="63" applyNumberFormat="0" applyProtection="0">
      <alignment horizontal="left" vertical="center" indent="1"/>
    </xf>
    <xf numFmtId="0" fontId="87" fillId="48" borderId="63" applyNumberFormat="0" applyProtection="0">
      <alignment horizontal="left" vertical="center" indent="1"/>
    </xf>
    <xf numFmtId="0" fontId="14" fillId="0" borderId="0"/>
    <xf numFmtId="0" fontId="14" fillId="0" borderId="0"/>
    <xf numFmtId="0" fontId="14" fillId="0" borderId="0"/>
    <xf numFmtId="0" fontId="14" fillId="77" borderId="45" applyNumberFormat="0" applyProtection="0">
      <alignment horizontal="left" vertical="center" indent="1"/>
    </xf>
    <xf numFmtId="0" fontId="107" fillId="0" borderId="3" applyNumberFormat="0" applyProtection="0">
      <alignment horizontal="left" vertical="center" indent="2"/>
    </xf>
    <xf numFmtId="0" fontId="14" fillId="77" borderId="45" applyNumberFormat="0" applyProtection="0">
      <alignment horizontal="left" vertical="center" indent="1"/>
    </xf>
    <xf numFmtId="0" fontId="14" fillId="77" borderId="45" applyNumberFormat="0" applyProtection="0">
      <alignment horizontal="left" vertical="center" indent="1"/>
    </xf>
    <xf numFmtId="0" fontId="14" fillId="0" borderId="0"/>
    <xf numFmtId="0" fontId="14" fillId="0" borderId="0"/>
    <xf numFmtId="0" fontId="14" fillId="77" borderId="45" applyNumberFormat="0" applyProtection="0">
      <alignment horizontal="left" vertical="center" indent="1"/>
    </xf>
    <xf numFmtId="0" fontId="14" fillId="48" borderId="46" applyNumberFormat="0" applyProtection="0">
      <alignment horizontal="left" vertical="center" indent="1"/>
    </xf>
    <xf numFmtId="0" fontId="14" fillId="77" borderId="45" applyNumberFormat="0" applyProtection="0">
      <alignment horizontal="left" vertical="center" indent="1"/>
    </xf>
    <xf numFmtId="0" fontId="14" fillId="0" borderId="0"/>
    <xf numFmtId="0" fontId="14" fillId="0" borderId="0"/>
    <xf numFmtId="0" fontId="14" fillId="0" borderId="0"/>
    <xf numFmtId="0" fontId="14" fillId="0" borderId="0"/>
    <xf numFmtId="0" fontId="14" fillId="73" borderId="46" applyNumberFormat="0" applyProtection="0">
      <alignment horizontal="left" vertical="top" indent="1"/>
    </xf>
    <xf numFmtId="0" fontId="14" fillId="0" borderId="0"/>
    <xf numFmtId="0" fontId="14" fillId="0" borderId="0"/>
    <xf numFmtId="0" fontId="14" fillId="0" borderId="0"/>
    <xf numFmtId="0" fontId="87" fillId="48" borderId="46" applyNumberFormat="0" applyProtection="0">
      <alignment horizontal="left" vertical="top" indent="1"/>
    </xf>
    <xf numFmtId="0" fontId="87" fillId="48" borderId="46" applyNumberFormat="0" applyProtection="0">
      <alignment horizontal="left" vertical="top" indent="1"/>
    </xf>
    <xf numFmtId="0" fontId="14" fillId="0" borderId="0"/>
    <xf numFmtId="0" fontId="14" fillId="0" borderId="0"/>
    <xf numFmtId="0" fontId="14" fillId="0" borderId="0"/>
    <xf numFmtId="0" fontId="14" fillId="77" borderId="45" applyNumberFormat="0" applyProtection="0">
      <alignment horizontal="left" vertical="center" indent="1"/>
    </xf>
    <xf numFmtId="0" fontId="14" fillId="73" borderId="46" applyNumberFormat="0" applyProtection="0">
      <alignment horizontal="left" vertical="top" indent="1"/>
    </xf>
    <xf numFmtId="0" fontId="14" fillId="77" borderId="45" applyNumberFormat="0" applyProtection="0">
      <alignment horizontal="left" vertical="center" indent="1"/>
    </xf>
    <xf numFmtId="0" fontId="14" fillId="77" borderId="45" applyNumberFormat="0" applyProtection="0">
      <alignment horizontal="left" vertical="center" indent="1"/>
    </xf>
    <xf numFmtId="0" fontId="14" fillId="0" borderId="0"/>
    <xf numFmtId="0" fontId="14" fillId="0" borderId="0"/>
    <xf numFmtId="0" fontId="14" fillId="73" borderId="46" applyNumberFormat="0" applyProtection="0">
      <alignment horizontal="left" vertical="top" indent="1"/>
    </xf>
    <xf numFmtId="0" fontId="14" fillId="77" borderId="45" applyNumberFormat="0" applyProtection="0">
      <alignment horizontal="left" vertical="center" indent="1"/>
    </xf>
    <xf numFmtId="0" fontId="14" fillId="0" borderId="0"/>
    <xf numFmtId="0" fontId="14" fillId="0" borderId="0"/>
    <xf numFmtId="0" fontId="14" fillId="0" borderId="0"/>
    <xf numFmtId="0" fontId="14" fillId="77" borderId="45" applyNumberFormat="0" applyProtection="0">
      <alignment horizontal="left" vertical="center" indent="1"/>
    </xf>
    <xf numFmtId="0" fontId="14" fillId="48" borderId="46"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87" fillId="93" borderId="63" applyNumberFormat="0" applyProtection="0">
      <alignment horizontal="left" vertical="center" indent="1"/>
    </xf>
    <xf numFmtId="0" fontId="14" fillId="0" borderId="0"/>
    <xf numFmtId="0" fontId="14" fillId="0" borderId="0"/>
    <xf numFmtId="0" fontId="14" fillId="0" borderId="0"/>
    <xf numFmtId="0" fontId="87" fillId="93" borderId="63" applyNumberFormat="0" applyProtection="0">
      <alignment horizontal="left" vertical="center" indent="1"/>
    </xf>
    <xf numFmtId="0" fontId="14" fillId="0" borderId="0"/>
    <xf numFmtId="0" fontId="14" fillId="0" borderId="0"/>
    <xf numFmtId="0" fontId="87" fillId="93" borderId="63" applyNumberFormat="0" applyProtection="0">
      <alignment horizontal="left" vertical="center" indent="1"/>
    </xf>
    <xf numFmtId="0" fontId="87" fillId="93" borderId="63" applyNumberFormat="0" applyProtection="0">
      <alignment horizontal="left" vertical="center" indent="1"/>
    </xf>
    <xf numFmtId="0" fontId="14" fillId="0" borderId="0"/>
    <xf numFmtId="0" fontId="14" fillId="0" borderId="0"/>
    <xf numFmtId="0" fontId="14" fillId="0" borderId="0"/>
    <xf numFmtId="0" fontId="14" fillId="134" borderId="45" applyNumberFormat="0" applyProtection="0">
      <alignment horizontal="left" vertical="center" indent="1"/>
    </xf>
    <xf numFmtId="0" fontId="107" fillId="0" borderId="3" applyNumberFormat="0" applyProtection="0">
      <alignment horizontal="left" vertical="center" indent="2"/>
    </xf>
    <xf numFmtId="0" fontId="14" fillId="134" borderId="45"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134" borderId="45" applyNumberFormat="0" applyProtection="0">
      <alignment horizontal="left" vertical="center" indent="1"/>
    </xf>
    <xf numFmtId="0" fontId="14" fillId="93" borderId="46"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0" borderId="0"/>
    <xf numFmtId="0" fontId="14" fillId="0" borderId="0"/>
    <xf numFmtId="0" fontId="14" fillId="90" borderId="46" applyNumberFormat="0" applyProtection="0">
      <alignment horizontal="left" vertical="top" indent="1"/>
    </xf>
    <xf numFmtId="0" fontId="14" fillId="0" borderId="0"/>
    <xf numFmtId="0" fontId="14" fillId="0" borderId="0"/>
    <xf numFmtId="0" fontId="14" fillId="0" borderId="0"/>
    <xf numFmtId="0" fontId="87" fillId="93" borderId="46" applyNumberFormat="0" applyProtection="0">
      <alignment horizontal="left" vertical="top" indent="1"/>
    </xf>
    <xf numFmtId="0" fontId="87" fillId="93" borderId="46" applyNumberFormat="0" applyProtection="0">
      <alignment horizontal="left" vertical="top" indent="1"/>
    </xf>
    <xf numFmtId="0" fontId="14" fillId="0" borderId="0"/>
    <xf numFmtId="0" fontId="14" fillId="0" borderId="0"/>
    <xf numFmtId="0" fontId="14" fillId="0" borderId="0"/>
    <xf numFmtId="0" fontId="14" fillId="134" borderId="45" applyNumberFormat="0" applyProtection="0">
      <alignment horizontal="left" vertical="center" indent="1"/>
    </xf>
    <xf numFmtId="0" fontId="14" fillId="90" borderId="46" applyNumberFormat="0" applyProtection="0">
      <alignment horizontal="left" vertical="top" indent="1"/>
    </xf>
    <xf numFmtId="0" fontId="14" fillId="134" borderId="45"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90" borderId="46" applyNumberFormat="0" applyProtection="0">
      <alignment horizontal="left" vertical="top" indent="1"/>
    </xf>
    <xf numFmtId="0" fontId="14" fillId="134" borderId="45" applyNumberFormat="0" applyProtection="0">
      <alignment horizontal="left" vertical="center" indent="1"/>
    </xf>
    <xf numFmtId="0" fontId="14" fillId="0" borderId="0"/>
    <xf numFmtId="0" fontId="14" fillId="0" borderId="0"/>
    <xf numFmtId="0" fontId="14" fillId="0" borderId="0"/>
    <xf numFmtId="0" fontId="14" fillId="134" borderId="45" applyNumberFormat="0" applyProtection="0">
      <alignment horizontal="left" vertical="center" indent="1"/>
    </xf>
    <xf numFmtId="0" fontId="14" fillId="93" borderId="46"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87" fillId="91" borderId="76" applyNumberFormat="0">
      <protection locked="0"/>
    </xf>
    <xf numFmtId="0" fontId="5" fillId="0" borderId="0"/>
    <xf numFmtId="0" fontId="14" fillId="91" borderId="3" applyNumberFormat="0">
      <protection locked="0"/>
    </xf>
    <xf numFmtId="0" fontId="14" fillId="0" borderId="0"/>
    <xf numFmtId="0" fontId="14" fillId="0" borderId="0"/>
    <xf numFmtId="0" fontId="14" fillId="0" borderId="0"/>
    <xf numFmtId="0" fontId="14" fillId="91" borderId="3" applyNumberFormat="0">
      <protection locked="0"/>
    </xf>
    <xf numFmtId="0" fontId="14" fillId="0" borderId="0"/>
    <xf numFmtId="0" fontId="14" fillId="0" borderId="0"/>
    <xf numFmtId="0" fontId="14" fillId="0" borderId="0"/>
    <xf numFmtId="0" fontId="87" fillId="91" borderId="76" applyNumberFormat="0">
      <protection locked="0"/>
    </xf>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91" borderId="3" applyNumberFormat="0">
      <protection locked="0"/>
    </xf>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5" fillId="0" borderId="0"/>
    <xf numFmtId="0" fontId="14" fillId="0" borderId="0"/>
    <xf numFmtId="0" fontId="14" fillId="0" borderId="0"/>
    <xf numFmtId="0" fontId="14" fillId="91" borderId="3" applyNumberFormat="0">
      <protection locked="0"/>
    </xf>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xf numFmtId="0" fontId="5" fillId="0" borderId="0"/>
    <xf numFmtId="0" fontId="14" fillId="0" borderId="0"/>
    <xf numFmtId="0" fontId="14" fillId="0" borderId="0"/>
    <xf numFmtId="0" fontId="14" fillId="0" borderId="0"/>
    <xf numFmtId="0" fontId="121" fillId="69" borderId="77" applyBorder="0"/>
    <xf numFmtId="0" fontId="121" fillId="69" borderId="77" applyBorder="0"/>
    <xf numFmtId="0" fontId="14" fillId="0" borderId="0"/>
    <xf numFmtId="0" fontId="14" fillId="0" borderId="0"/>
    <xf numFmtId="0" fontId="14" fillId="0" borderId="0"/>
    <xf numFmtId="0" fontId="14" fillId="0" borderId="0"/>
    <xf numFmtId="4" fontId="111" fillId="43" borderId="46" applyNumberFormat="0" applyProtection="0">
      <alignment vertical="center"/>
    </xf>
    <xf numFmtId="4" fontId="111" fillId="43" borderId="46" applyNumberFormat="0" applyProtection="0">
      <alignment vertical="center"/>
    </xf>
    <xf numFmtId="0" fontId="14" fillId="0" borderId="0"/>
    <xf numFmtId="0" fontId="14" fillId="0" borderId="0"/>
    <xf numFmtId="0" fontId="14" fillId="0" borderId="0"/>
    <xf numFmtId="4" fontId="75" fillId="78" borderId="46" applyNumberFormat="0" applyProtection="0">
      <alignment vertical="center"/>
    </xf>
    <xf numFmtId="4" fontId="75" fillId="78" borderId="45" applyNumberFormat="0" applyProtection="0">
      <alignment vertical="center"/>
    </xf>
    <xf numFmtId="0" fontId="14" fillId="0" borderId="0"/>
    <xf numFmtId="0" fontId="14" fillId="0" borderId="0"/>
    <xf numFmtId="4" fontId="75" fillId="78" borderId="45" applyNumberFormat="0" applyProtection="0">
      <alignment vertical="center"/>
    </xf>
    <xf numFmtId="4" fontId="75" fillId="43" borderId="46" applyNumberFormat="0" applyProtection="0">
      <alignment vertical="center"/>
    </xf>
    <xf numFmtId="0" fontId="14" fillId="0" borderId="0"/>
    <xf numFmtId="0" fontId="14" fillId="0" borderId="0"/>
    <xf numFmtId="0" fontId="14" fillId="0" borderId="0"/>
    <xf numFmtId="0" fontId="14" fillId="0" borderId="0"/>
    <xf numFmtId="4" fontId="177" fillId="78" borderId="3" applyNumberFormat="0" applyProtection="0">
      <alignment vertical="center"/>
    </xf>
    <xf numFmtId="4" fontId="177" fillId="78" borderId="3" applyNumberFormat="0" applyProtection="0">
      <alignment vertical="center"/>
    </xf>
    <xf numFmtId="0" fontId="14" fillId="0" borderId="0"/>
    <xf numFmtId="0" fontId="14" fillId="0" borderId="0"/>
    <xf numFmtId="0" fontId="14" fillId="0" borderId="0"/>
    <xf numFmtId="4" fontId="125" fillId="78" borderId="46" applyNumberFormat="0" applyProtection="0">
      <alignment vertical="center"/>
    </xf>
    <xf numFmtId="4" fontId="125" fillId="78" borderId="45" applyNumberFormat="0" applyProtection="0">
      <alignment vertical="center"/>
    </xf>
    <xf numFmtId="0" fontId="14" fillId="0" borderId="0"/>
    <xf numFmtId="0" fontId="14" fillId="0" borderId="0"/>
    <xf numFmtId="4" fontId="125" fillId="78" borderId="45" applyNumberFormat="0" applyProtection="0">
      <alignment vertical="center"/>
    </xf>
    <xf numFmtId="4" fontId="125" fillId="43" borderId="46" applyNumberFormat="0" applyProtection="0">
      <alignment vertical="center"/>
    </xf>
    <xf numFmtId="0" fontId="14" fillId="0" borderId="0"/>
    <xf numFmtId="0" fontId="14" fillId="0" borderId="0"/>
    <xf numFmtId="4" fontId="126" fillId="83" borderId="47">
      <alignment vertical="center"/>
    </xf>
    <xf numFmtId="0" fontId="14" fillId="0" borderId="0"/>
    <xf numFmtId="0" fontId="14" fillId="0" borderId="0"/>
    <xf numFmtId="0" fontId="14" fillId="0" borderId="0"/>
    <xf numFmtId="4" fontId="127" fillId="83" borderId="47">
      <alignment vertical="center"/>
    </xf>
    <xf numFmtId="0" fontId="14" fillId="0" borderId="0"/>
    <xf numFmtId="0" fontId="14" fillId="0" borderId="0"/>
    <xf numFmtId="0" fontId="14" fillId="0" borderId="0"/>
    <xf numFmtId="4" fontId="126" fillId="84" borderId="47">
      <alignment vertical="center"/>
    </xf>
    <xf numFmtId="0" fontId="14" fillId="0" borderId="0"/>
    <xf numFmtId="0" fontId="14" fillId="0" borderId="0"/>
    <xf numFmtId="0" fontId="14" fillId="0" borderId="0"/>
    <xf numFmtId="4" fontId="127" fillId="84" borderId="47">
      <alignment vertical="center"/>
    </xf>
    <xf numFmtId="0" fontId="14" fillId="0" borderId="0"/>
    <xf numFmtId="0" fontId="14" fillId="0" borderId="0"/>
    <xf numFmtId="0" fontId="14" fillId="0" borderId="0"/>
    <xf numFmtId="0" fontId="14" fillId="0" borderId="0"/>
    <xf numFmtId="0" fontId="14" fillId="0" borderId="0"/>
    <xf numFmtId="4" fontId="111" fillId="52" borderId="46" applyNumberFormat="0" applyProtection="0">
      <alignment horizontal="left" vertical="center" indent="1"/>
    </xf>
    <xf numFmtId="4" fontId="111" fillId="52" borderId="46" applyNumberFormat="0" applyProtection="0">
      <alignment horizontal="left" vertical="center" indent="1"/>
    </xf>
    <xf numFmtId="0" fontId="14" fillId="0" borderId="0"/>
    <xf numFmtId="0" fontId="14" fillId="0" borderId="0"/>
    <xf numFmtId="0" fontId="14" fillId="0" borderId="0"/>
    <xf numFmtId="4" fontId="111" fillId="0" borderId="0" applyNumberFormat="0" applyProtection="0">
      <alignment horizontal="left" vertical="center" indent="1"/>
    </xf>
    <xf numFmtId="4" fontId="75" fillId="78" borderId="45" applyNumberFormat="0" applyProtection="0">
      <alignment horizontal="left" vertical="center" indent="1"/>
    </xf>
    <xf numFmtId="0" fontId="14" fillId="0" borderId="0"/>
    <xf numFmtId="0" fontId="14" fillId="0" borderId="0"/>
    <xf numFmtId="4" fontId="75" fillId="78" borderId="45" applyNumberFormat="0" applyProtection="0">
      <alignment horizontal="left" vertical="center" indent="1"/>
    </xf>
    <xf numFmtId="4" fontId="75" fillId="43" borderId="46" applyNumberFormat="0" applyProtection="0">
      <alignment horizontal="left" vertical="center" indent="1"/>
    </xf>
    <xf numFmtId="0" fontId="14" fillId="0" borderId="0"/>
    <xf numFmtId="0" fontId="14" fillId="0" borderId="0"/>
    <xf numFmtId="0" fontId="14" fillId="0" borderId="0"/>
    <xf numFmtId="0" fontId="14" fillId="0" borderId="0"/>
    <xf numFmtId="0" fontId="111" fillId="43" borderId="46" applyNumberFormat="0" applyProtection="0">
      <alignment horizontal="left" vertical="top" indent="1"/>
    </xf>
    <xf numFmtId="0" fontId="111" fillId="43" borderId="46" applyNumberFormat="0" applyProtection="0">
      <alignment horizontal="left" vertical="top" indent="1"/>
    </xf>
    <xf numFmtId="0" fontId="14" fillId="0" borderId="0"/>
    <xf numFmtId="0" fontId="14" fillId="0" borderId="0"/>
    <xf numFmtId="0" fontId="14" fillId="0" borderId="0"/>
    <xf numFmtId="0" fontId="75" fillId="78" borderId="46" applyNumberFormat="0" applyProtection="0">
      <alignment horizontal="left" vertical="top" indent="1"/>
    </xf>
    <xf numFmtId="4" fontId="75" fillId="78" borderId="45" applyNumberFormat="0" applyProtection="0">
      <alignment horizontal="left" vertical="center" indent="1"/>
    </xf>
    <xf numFmtId="0" fontId="14" fillId="0" borderId="0"/>
    <xf numFmtId="0" fontId="14" fillId="0" borderId="0"/>
    <xf numFmtId="4" fontId="75" fillId="78" borderId="45" applyNumberFormat="0" applyProtection="0">
      <alignment horizontal="left" vertical="center" indent="1"/>
    </xf>
    <xf numFmtId="0" fontId="75" fillId="43" borderId="46" applyNumberFormat="0" applyProtection="0">
      <alignment horizontal="left" vertical="top" indent="1"/>
    </xf>
    <xf numFmtId="0" fontId="14" fillId="0" borderId="0"/>
    <xf numFmtId="0" fontId="14" fillId="0" borderId="0"/>
    <xf numFmtId="0" fontId="14" fillId="0" borderId="0"/>
    <xf numFmtId="0" fontId="14" fillId="0" borderId="0"/>
    <xf numFmtId="0" fontId="14" fillId="0" borderId="0"/>
    <xf numFmtId="4" fontId="87" fillId="0" borderId="63" applyNumberFormat="0" applyProtection="0">
      <alignment horizontal="right" vertical="center"/>
    </xf>
    <xf numFmtId="0" fontId="14" fillId="0" borderId="0"/>
    <xf numFmtId="0" fontId="14" fillId="0" borderId="0"/>
    <xf numFmtId="4" fontId="75" fillId="92" borderId="45" applyNumberFormat="0" applyProtection="0">
      <alignment horizontal="right" vertical="center"/>
    </xf>
    <xf numFmtId="4" fontId="87" fillId="0" borderId="63" applyNumberFormat="0" applyProtection="0">
      <alignment horizontal="right" vertical="center"/>
    </xf>
    <xf numFmtId="0" fontId="14" fillId="0" borderId="0"/>
    <xf numFmtId="0" fontId="14" fillId="0" borderId="0"/>
    <xf numFmtId="0" fontId="14" fillId="0" borderId="0"/>
    <xf numFmtId="4" fontId="87" fillId="0" borderId="63" applyNumberFormat="0" applyProtection="0">
      <alignment horizontal="right" vertical="center"/>
    </xf>
    <xf numFmtId="0" fontId="14" fillId="0" borderId="0"/>
    <xf numFmtId="0" fontId="14" fillId="0" borderId="0"/>
    <xf numFmtId="4" fontId="128" fillId="0" borderId="3" applyNumberFormat="0" applyProtection="0">
      <alignment horizontal="right" vertical="center" wrapText="1"/>
    </xf>
    <xf numFmtId="0" fontId="14" fillId="0" borderId="0"/>
    <xf numFmtId="0" fontId="14" fillId="0" borderId="0"/>
    <xf numFmtId="0" fontId="14" fillId="0" borderId="0"/>
    <xf numFmtId="4" fontId="87" fillId="0" borderId="63" applyNumberFormat="0" applyProtection="0">
      <alignment horizontal="right" vertical="center"/>
    </xf>
    <xf numFmtId="4" fontId="75" fillId="92" borderId="45" applyNumberFormat="0" applyProtection="0">
      <alignment horizontal="right" vertical="center"/>
    </xf>
    <xf numFmtId="0" fontId="14" fillId="0" borderId="0"/>
    <xf numFmtId="0" fontId="14" fillId="0" borderId="0"/>
    <xf numFmtId="0" fontId="14" fillId="0" borderId="0"/>
    <xf numFmtId="4" fontId="87" fillId="0" borderId="63" applyNumberFormat="0" applyProtection="0">
      <alignment horizontal="right" vertical="center"/>
    </xf>
    <xf numFmtId="4" fontId="128" fillId="0" borderId="3" applyNumberFormat="0" applyProtection="0">
      <alignment horizontal="right" vertical="center" wrapText="1"/>
    </xf>
    <xf numFmtId="4" fontId="75" fillId="92" borderId="45" applyNumberFormat="0" applyProtection="0">
      <alignment horizontal="right" vertical="center"/>
    </xf>
    <xf numFmtId="0" fontId="14" fillId="0" borderId="0"/>
    <xf numFmtId="4" fontId="75" fillId="92" borderId="45" applyNumberFormat="0" applyProtection="0">
      <alignment horizontal="right" vertical="center"/>
    </xf>
    <xf numFmtId="0" fontId="14" fillId="0" borderId="0"/>
    <xf numFmtId="0" fontId="14" fillId="0" borderId="0"/>
    <xf numFmtId="4" fontId="75" fillId="93" borderId="46" applyNumberFormat="0" applyProtection="0">
      <alignment horizontal="right" vertical="center"/>
    </xf>
    <xf numFmtId="0" fontId="14" fillId="0" borderId="0"/>
    <xf numFmtId="0" fontId="14" fillId="0" borderId="0"/>
    <xf numFmtId="0" fontId="14" fillId="0" borderId="0"/>
    <xf numFmtId="0" fontId="14" fillId="0" borderId="0"/>
    <xf numFmtId="4" fontId="177" fillId="79" borderId="63" applyNumberFormat="0" applyProtection="0">
      <alignment horizontal="right" vertical="center"/>
    </xf>
    <xf numFmtId="4" fontId="177" fillId="79" borderId="63" applyNumberFormat="0" applyProtection="0">
      <alignment horizontal="right" vertical="center"/>
    </xf>
    <xf numFmtId="0" fontId="14" fillId="0" borderId="0"/>
    <xf numFmtId="0" fontId="14" fillId="0" borderId="0"/>
    <xf numFmtId="0" fontId="14" fillId="0" borderId="0"/>
    <xf numFmtId="4" fontId="125" fillId="93" borderId="46" applyNumberFormat="0" applyProtection="0">
      <alignment horizontal="right" vertical="center"/>
    </xf>
    <xf numFmtId="4" fontId="125" fillId="92" borderId="45" applyNumberFormat="0" applyProtection="0">
      <alignment horizontal="right" vertical="center"/>
    </xf>
    <xf numFmtId="0" fontId="14" fillId="0" borderId="0"/>
    <xf numFmtId="0" fontId="14" fillId="0" borderId="0"/>
    <xf numFmtId="4" fontId="125" fillId="92" borderId="45" applyNumberFormat="0" applyProtection="0">
      <alignment horizontal="right" vertical="center"/>
    </xf>
    <xf numFmtId="4" fontId="125" fillId="93" borderId="46" applyNumberFormat="0" applyProtection="0">
      <alignment horizontal="right" vertical="center"/>
    </xf>
    <xf numFmtId="0" fontId="14" fillId="0" borderId="0"/>
    <xf numFmtId="0" fontId="14" fillId="0" borderId="0"/>
    <xf numFmtId="4" fontId="129" fillId="83" borderId="47">
      <alignment vertical="center"/>
    </xf>
    <xf numFmtId="0" fontId="14" fillId="0" borderId="0"/>
    <xf numFmtId="0" fontId="14" fillId="0" borderId="0"/>
    <xf numFmtId="0" fontId="14" fillId="0" borderId="0"/>
    <xf numFmtId="4" fontId="130" fillId="83" borderId="47">
      <alignment vertical="center"/>
    </xf>
    <xf numFmtId="0" fontId="14" fillId="0" borderId="0"/>
    <xf numFmtId="0" fontId="14" fillId="0" borderId="0"/>
    <xf numFmtId="0" fontId="14" fillId="0" borderId="0"/>
    <xf numFmtId="4" fontId="129" fillId="84" borderId="47">
      <alignment vertical="center"/>
    </xf>
    <xf numFmtId="0" fontId="14" fillId="0" borderId="0"/>
    <xf numFmtId="0" fontId="14" fillId="0" borderId="0"/>
    <xf numFmtId="0" fontId="14" fillId="0" borderId="0"/>
    <xf numFmtId="4" fontId="130" fillId="94" borderId="47">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4" fontId="87" fillId="56" borderId="63" applyNumberFormat="0" applyProtection="0">
      <alignment horizontal="left" vertical="center" indent="1"/>
    </xf>
    <xf numFmtId="0" fontId="14" fillId="0" borderId="0"/>
    <xf numFmtId="0" fontId="14" fillId="0" borderId="0"/>
    <xf numFmtId="0" fontId="14" fillId="0" borderId="0"/>
    <xf numFmtId="4" fontId="87" fillId="56" borderId="63" applyNumberFormat="0" applyProtection="0">
      <alignment horizontal="left" vertical="center" indent="1"/>
    </xf>
    <xf numFmtId="0" fontId="14" fillId="0" borderId="0"/>
    <xf numFmtId="0" fontId="14" fillId="0" borderId="0"/>
    <xf numFmtId="4" fontId="128" fillId="0" borderId="3" applyNumberFormat="0" applyProtection="0">
      <alignment horizontal="left" vertical="center" indent="1"/>
    </xf>
    <xf numFmtId="0" fontId="14" fillId="0" borderId="0"/>
    <xf numFmtId="0" fontId="14" fillId="0" borderId="0"/>
    <xf numFmtId="0" fontId="14" fillId="0" borderId="0"/>
    <xf numFmtId="4" fontId="87" fillId="56" borderId="63" applyNumberFormat="0" applyProtection="0">
      <alignment horizontal="left" vertical="center" indent="1"/>
    </xf>
    <xf numFmtId="4" fontId="87" fillId="56" borderId="63" applyNumberFormat="0" applyProtection="0">
      <alignment horizontal="left" vertical="center" indent="1"/>
    </xf>
    <xf numFmtId="0" fontId="14" fillId="0" borderId="0"/>
    <xf numFmtId="0" fontId="14" fillId="0" borderId="0"/>
    <xf numFmtId="0" fontId="14" fillId="0" borderId="0"/>
    <xf numFmtId="0" fontId="14" fillId="134" borderId="45" applyNumberFormat="0" applyProtection="0">
      <alignment horizontal="left" vertical="center" indent="1"/>
    </xf>
    <xf numFmtId="4" fontId="128" fillId="0" borderId="3" applyNumberFormat="0" applyProtection="0">
      <alignment horizontal="left" vertical="center" indent="1"/>
    </xf>
    <xf numFmtId="0" fontId="14" fillId="134" borderId="45"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134" borderId="45" applyNumberFormat="0" applyProtection="0">
      <alignment horizontal="left" vertical="center" indent="1"/>
    </xf>
    <xf numFmtId="4" fontId="75" fillId="108" borderId="46"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0" borderId="0"/>
    <xf numFmtId="0" fontId="14" fillId="0" borderId="0"/>
    <xf numFmtId="0" fontId="120" fillId="95" borderId="3" applyNumberFormat="0" applyProtection="0">
      <alignment horizontal="center" vertical="top" wrapText="1"/>
    </xf>
    <xf numFmtId="0" fontId="14" fillId="0" borderId="0"/>
    <xf numFmtId="0" fontId="14" fillId="0" borderId="0"/>
    <xf numFmtId="0" fontId="14" fillId="0" borderId="0"/>
    <xf numFmtId="0" fontId="111" fillId="108" borderId="46" applyNumberFormat="0" applyProtection="0">
      <alignment horizontal="left" vertical="top" indent="1"/>
    </xf>
    <xf numFmtId="0" fontId="111" fillId="108" borderId="46" applyNumberFormat="0" applyProtection="0">
      <alignment horizontal="left" vertical="top" indent="1"/>
    </xf>
    <xf numFmtId="0" fontId="14" fillId="0" borderId="0"/>
    <xf numFmtId="0" fontId="14" fillId="0" borderId="0"/>
    <xf numFmtId="0" fontId="14" fillId="0" borderId="0"/>
    <xf numFmtId="0" fontId="14" fillId="134" borderId="45" applyNumberFormat="0" applyProtection="0">
      <alignment horizontal="left" vertical="center" indent="1"/>
    </xf>
    <xf numFmtId="0" fontId="120" fillId="95" borderId="3" applyNumberFormat="0" applyProtection="0">
      <alignment horizontal="center" vertical="top" wrapText="1"/>
    </xf>
    <xf numFmtId="0" fontId="14" fillId="134" borderId="45" applyNumberFormat="0" applyProtection="0">
      <alignment horizontal="left" vertical="center" indent="1"/>
    </xf>
    <xf numFmtId="0" fontId="14" fillId="134" borderId="45" applyNumberFormat="0" applyProtection="0">
      <alignment horizontal="left" vertical="center" indent="1"/>
    </xf>
    <xf numFmtId="0" fontId="14" fillId="0" borderId="0"/>
    <xf numFmtId="0" fontId="14" fillId="0" borderId="0"/>
    <xf numFmtId="0" fontId="14" fillId="134" borderId="45" applyNumberFormat="0" applyProtection="0">
      <alignment horizontal="left" vertical="center" indent="1"/>
    </xf>
    <xf numFmtId="0" fontId="75" fillId="108" borderId="46" applyNumberFormat="0" applyProtection="0">
      <alignment horizontal="left" vertical="top" indent="1"/>
    </xf>
    <xf numFmtId="0" fontId="14" fillId="134" borderId="45" applyNumberFormat="0" applyProtection="0">
      <alignment horizontal="left" vertical="center" indent="1"/>
    </xf>
    <xf numFmtId="0" fontId="14" fillId="0" borderId="0"/>
    <xf numFmtId="0" fontId="14" fillId="0" borderId="0"/>
    <xf numFmtId="4" fontId="131" fillId="79" borderId="48">
      <alignment vertical="center"/>
    </xf>
    <xf numFmtId="0" fontId="14" fillId="0" borderId="0"/>
    <xf numFmtId="0" fontId="14" fillId="0" borderId="0"/>
    <xf numFmtId="0" fontId="14" fillId="0" borderId="0"/>
    <xf numFmtId="4" fontId="132" fillId="79" borderId="48">
      <alignment vertical="center"/>
    </xf>
    <xf numFmtId="0" fontId="14" fillId="0" borderId="0"/>
    <xf numFmtId="0" fontId="14" fillId="0" borderId="0"/>
    <xf numFmtId="0" fontId="14" fillId="0" borderId="0"/>
    <xf numFmtId="4" fontId="117" fillId="83" borderId="48">
      <alignment vertical="center"/>
    </xf>
    <xf numFmtId="0" fontId="14" fillId="0" borderId="0"/>
    <xf numFmtId="0" fontId="14" fillId="0" borderId="0"/>
    <xf numFmtId="0" fontId="14" fillId="0" borderId="0"/>
    <xf numFmtId="4" fontId="118" fillId="83" borderId="48">
      <alignment vertical="center"/>
    </xf>
    <xf numFmtId="0" fontId="14" fillId="0" borderId="0"/>
    <xf numFmtId="0" fontId="14" fillId="0" borderId="0"/>
    <xf numFmtId="0" fontId="14" fillId="0" borderId="0"/>
    <xf numFmtId="4" fontId="117" fillId="84" borderId="47">
      <alignment vertical="center"/>
    </xf>
    <xf numFmtId="0" fontId="14" fillId="0" borderId="0"/>
    <xf numFmtId="0" fontId="14" fillId="0" borderId="0"/>
    <xf numFmtId="0" fontId="14" fillId="0" borderId="0"/>
    <xf numFmtId="4" fontId="118" fillId="84" borderId="47">
      <alignment vertical="center"/>
    </xf>
    <xf numFmtId="0" fontId="14" fillId="0" borderId="0"/>
    <xf numFmtId="0" fontId="14" fillId="0" borderId="0"/>
    <xf numFmtId="0" fontId="14" fillId="0" borderId="0"/>
    <xf numFmtId="4" fontId="133" fillId="78" borderId="48">
      <alignment horizontal="left" vertical="center" indent="1"/>
    </xf>
    <xf numFmtId="0" fontId="14" fillId="0" borderId="0"/>
    <xf numFmtId="0" fontId="14" fillId="0" borderId="0"/>
    <xf numFmtId="0" fontId="14" fillId="0" borderId="0"/>
    <xf numFmtId="0" fontId="14" fillId="0" borderId="0"/>
    <xf numFmtId="0" fontId="14" fillId="0" borderId="0"/>
    <xf numFmtId="4" fontId="179" fillId="143" borderId="73" applyNumberFormat="0" applyProtection="0">
      <alignment horizontal="left" vertical="center" indent="1"/>
    </xf>
    <xf numFmtId="4" fontId="179" fillId="143" borderId="73" applyNumberFormat="0" applyProtection="0">
      <alignment horizontal="left" vertical="center" indent="1"/>
    </xf>
    <xf numFmtId="0" fontId="14" fillId="0" borderId="0"/>
    <xf numFmtId="0" fontId="14" fillId="0" borderId="0"/>
    <xf numFmtId="0" fontId="14" fillId="0" borderId="0"/>
    <xf numFmtId="4" fontId="134" fillId="0" borderId="0" applyNumberFormat="0" applyProtection="0">
      <alignment vertical="center"/>
    </xf>
    <xf numFmtId="0" fontId="180" fillId="0" borderId="0"/>
    <xf numFmtId="0" fontId="14" fillId="0" borderId="0"/>
    <xf numFmtId="0" fontId="14" fillId="0" borderId="0"/>
    <xf numFmtId="0" fontId="180" fillId="0" borderId="0"/>
    <xf numFmtId="4" fontId="181" fillId="143" borderId="0" applyNumberFormat="0" applyProtection="0">
      <alignment horizontal="left" vertical="center" indent="1"/>
    </xf>
    <xf numFmtId="0" fontId="14" fillId="0" borderId="0"/>
    <xf numFmtId="0" fontId="14" fillId="0" borderId="0"/>
    <xf numFmtId="0" fontId="14" fillId="0" borderId="0"/>
    <xf numFmtId="0" fontId="14" fillId="0" borderId="0"/>
    <xf numFmtId="0" fontId="87" fillId="144" borderId="3"/>
    <xf numFmtId="0" fontId="87" fillId="144" borderId="3"/>
    <xf numFmtId="0" fontId="14" fillId="0" borderId="0"/>
    <xf numFmtId="0" fontId="14" fillId="0" borderId="0"/>
    <xf numFmtId="0" fontId="14" fillId="0" borderId="0"/>
    <xf numFmtId="0" fontId="87" fillId="144" borderId="3"/>
    <xf numFmtId="0" fontId="14" fillId="0" borderId="0"/>
    <xf numFmtId="0" fontId="14" fillId="0" borderId="0"/>
    <xf numFmtId="0" fontId="87" fillId="144" borderId="3"/>
    <xf numFmtId="0" fontId="87" fillId="144" borderId="3"/>
    <xf numFmtId="0" fontId="14" fillId="0" borderId="0"/>
    <xf numFmtId="0" fontId="14" fillId="0" borderId="0"/>
    <xf numFmtId="0" fontId="14" fillId="0" borderId="0"/>
    <xf numFmtId="0" fontId="14" fillId="0" borderId="0"/>
    <xf numFmtId="4" fontId="182" fillId="91" borderId="63" applyNumberFormat="0" applyProtection="0">
      <alignment horizontal="right" vertical="center"/>
    </xf>
    <xf numFmtId="4" fontId="182" fillId="91" borderId="63" applyNumberFormat="0" applyProtection="0">
      <alignment horizontal="right" vertical="center"/>
    </xf>
    <xf numFmtId="0" fontId="14" fillId="0" borderId="0"/>
    <xf numFmtId="0" fontId="14" fillId="0" borderId="0"/>
    <xf numFmtId="0" fontId="14" fillId="0" borderId="0"/>
    <xf numFmtId="4" fontId="135" fillId="0" borderId="46" applyNumberFormat="0" applyProtection="0">
      <alignment horizontal="right" vertical="center"/>
    </xf>
    <xf numFmtId="4" fontId="135" fillId="92" borderId="45" applyNumberFormat="0" applyProtection="0">
      <alignment horizontal="right" vertical="center"/>
    </xf>
    <xf numFmtId="0" fontId="14" fillId="0" borderId="0"/>
    <xf numFmtId="0" fontId="14" fillId="0" borderId="0"/>
    <xf numFmtId="4" fontId="135" fillId="92" borderId="45" applyNumberFormat="0" applyProtection="0">
      <alignment horizontal="right" vertical="center"/>
    </xf>
    <xf numFmtId="4" fontId="135" fillId="93" borderId="46" applyNumberFormat="0" applyProtection="0">
      <alignment horizontal="right" vertical="center"/>
    </xf>
    <xf numFmtId="0" fontId="14" fillId="0" borderId="0"/>
    <xf numFmtId="0" fontId="14" fillId="0" borderId="0"/>
    <xf numFmtId="1" fontId="14" fillId="0" borderId="4" applyFill="0" applyBorder="0">
      <alignment horizontal="center"/>
    </xf>
    <xf numFmtId="0" fontId="14" fillId="0" borderId="0"/>
    <xf numFmtId="0" fontId="14" fillId="0" borderId="0"/>
    <xf numFmtId="0" fontId="14" fillId="0" borderId="0"/>
    <xf numFmtId="0" fontId="136" fillId="96" borderId="0"/>
    <xf numFmtId="0" fontId="14" fillId="0" borderId="0"/>
    <xf numFmtId="0" fontId="14" fillId="0" borderId="0"/>
    <xf numFmtId="0" fontId="14" fillId="0" borderId="0"/>
    <xf numFmtId="49" fontId="137" fillId="96" borderId="0"/>
    <xf numFmtId="0" fontId="14" fillId="0" borderId="0"/>
    <xf numFmtId="0" fontId="14" fillId="0" borderId="0"/>
    <xf numFmtId="0" fontId="14" fillId="0" borderId="0"/>
    <xf numFmtId="49" fontId="138" fillId="96" borderId="78"/>
    <xf numFmtId="0" fontId="14" fillId="0" borderId="0"/>
    <xf numFmtId="0" fontId="14" fillId="0" borderId="0"/>
    <xf numFmtId="0" fontId="14" fillId="0" borderId="0"/>
    <xf numFmtId="49" fontId="138" fillId="96" borderId="0"/>
    <xf numFmtId="0" fontId="14" fillId="0" borderId="0"/>
    <xf numFmtId="0" fontId="14" fillId="0" borderId="0"/>
    <xf numFmtId="0" fontId="14" fillId="0" borderId="0"/>
    <xf numFmtId="0" fontId="136" fillId="79" borderId="78">
      <protection locked="0"/>
    </xf>
    <xf numFmtId="0" fontId="14" fillId="0" borderId="0"/>
    <xf numFmtId="0" fontId="14" fillId="0" borderId="0"/>
    <xf numFmtId="0" fontId="14" fillId="0" borderId="0"/>
    <xf numFmtId="0" fontId="136" fillId="96" borderId="0"/>
    <xf numFmtId="0" fontId="14" fillId="0" borderId="0"/>
    <xf numFmtId="0" fontId="14" fillId="0" borderId="0"/>
    <xf numFmtId="0" fontId="14" fillId="0" borderId="0"/>
    <xf numFmtId="0" fontId="139" fillId="97" borderId="0"/>
    <xf numFmtId="0" fontId="14" fillId="0" borderId="0"/>
    <xf numFmtId="0" fontId="14" fillId="0" borderId="0"/>
    <xf numFmtId="0" fontId="14" fillId="0" borderId="0"/>
    <xf numFmtId="0" fontId="139" fillId="98" borderId="0"/>
    <xf numFmtId="0" fontId="14" fillId="0" borderId="0"/>
    <xf numFmtId="0" fontId="14" fillId="0" borderId="0"/>
    <xf numFmtId="0" fontId="14" fillId="0" borderId="0"/>
    <xf numFmtId="0" fontId="139" fillId="99" borderId="0"/>
    <xf numFmtId="0" fontId="14" fillId="0" borderId="0"/>
    <xf numFmtId="0" fontId="14" fillId="0" borderId="0"/>
    <xf numFmtId="0" fontId="14" fillId="0" borderId="0"/>
    <xf numFmtId="0" fontId="14" fillId="0" borderId="0"/>
    <xf numFmtId="0" fontId="140" fillId="0" borderId="0" applyNumberFormat="0" applyFill="0" applyBorder="0" applyAlignment="0" applyProtection="0"/>
    <xf numFmtId="0" fontId="140" fillId="0" borderId="0" applyNumberFormat="0" applyFill="0" applyBorder="0" applyAlignment="0" applyProtection="0"/>
    <xf numFmtId="0" fontId="14" fillId="0" borderId="0"/>
    <xf numFmtId="0" fontId="14" fillId="0" borderId="0"/>
    <xf numFmtId="202" fontId="141" fillId="0" borderId="59">
      <alignment horizontal="center"/>
    </xf>
    <xf numFmtId="0" fontId="14" fillId="0" borderId="0"/>
    <xf numFmtId="0" fontId="14" fillId="0" borderId="0"/>
    <xf numFmtId="0" fontId="14" fillId="0" borderId="0"/>
    <xf numFmtId="0" fontId="63" fillId="0" borderId="0"/>
    <xf numFmtId="0" fontId="14" fillId="0" borderId="0"/>
    <xf numFmtId="0" fontId="14" fillId="0" borderId="0"/>
    <xf numFmtId="0" fontId="14" fillId="0" borderId="0"/>
    <xf numFmtId="0" fontId="14" fillId="0" borderId="0"/>
    <xf numFmtId="0" fontId="183" fillId="0" borderId="0" applyNumberFormat="0" applyFill="0" applyBorder="0" applyProtection="0">
      <alignment vertical="center"/>
    </xf>
    <xf numFmtId="0" fontId="184" fillId="0" borderId="0" applyNumberFormat="0" applyFill="0" applyBorder="0" applyProtection="0">
      <alignment horizontal="center" wrapText="1"/>
    </xf>
    <xf numFmtId="0" fontId="184" fillId="0" borderId="0" applyNumberFormat="0" applyFill="0" applyBorder="0" applyProtection="0">
      <alignment horizontal="center" wrapText="1"/>
    </xf>
    <xf numFmtId="0" fontId="185" fillId="0" borderId="0" applyNumberFormat="0" applyFill="0" applyBorder="0" applyAlignment="0" applyProtection="0"/>
    <xf numFmtId="0" fontId="185"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4" fillId="0" borderId="0" applyNumberFormat="0" applyFill="0" applyBorder="0" applyAlignment="0" applyProtection="0"/>
    <xf numFmtId="0" fontId="184" fillId="0" borderId="0" applyNumberFormat="0" applyFill="0" applyBorder="0" applyAlignment="0" applyProtection="0"/>
    <xf numFmtId="0" fontId="14" fillId="0" borderId="0"/>
    <xf numFmtId="0" fontId="14" fillId="0" borderId="0"/>
    <xf numFmtId="0" fontId="142" fillId="0" borderId="0" applyNumberFormat="0" applyFont="0" applyFill="0" applyBorder="0" applyAlignment="0" applyProtection="0"/>
    <xf numFmtId="0" fontId="14" fillId="0" borderId="0"/>
    <xf numFmtId="210" fontId="184" fillId="0" borderId="0" applyFill="0" applyBorder="0" applyProtection="0">
      <alignment horizontal="center"/>
    </xf>
    <xf numFmtId="210" fontId="184" fillId="0" borderId="0" applyFill="0" applyBorder="0" applyProtection="0">
      <alignment horizontal="center"/>
    </xf>
    <xf numFmtId="0" fontId="14" fillId="0" borderId="0"/>
    <xf numFmtId="210" fontId="186" fillId="0" borderId="0" applyFill="0" applyBorder="0" applyProtection="0">
      <alignment horizontal="center"/>
    </xf>
    <xf numFmtId="0" fontId="14" fillId="0" borderId="0"/>
    <xf numFmtId="0" fontId="14" fillId="0" borderId="0"/>
    <xf numFmtId="212" fontId="14" fillId="0" borderId="0" applyFill="0" applyBorder="0" applyAlignment="0" applyProtection="0">
      <alignment wrapText="1"/>
    </xf>
    <xf numFmtId="210" fontId="186" fillId="0" borderId="0" applyFill="0" applyBorder="0" applyProtection="0">
      <alignment horizontal="center"/>
    </xf>
    <xf numFmtId="0" fontId="14" fillId="0" borderId="0"/>
    <xf numFmtId="220" fontId="184" fillId="0" borderId="0" applyFill="0" applyBorder="0" applyProtection="0">
      <alignment horizontal="center"/>
    </xf>
    <xf numFmtId="220" fontId="184" fillId="0" borderId="0" applyFill="0" applyBorder="0" applyProtection="0">
      <alignment horizontal="center"/>
    </xf>
    <xf numFmtId="0" fontId="14" fillId="0" borderId="0"/>
    <xf numFmtId="41" fontId="20" fillId="0" borderId="0" applyFont="0" applyFill="0" applyBorder="0" applyAlignment="0" applyProtection="0"/>
    <xf numFmtId="0" fontId="14" fillId="0" borderId="0"/>
    <xf numFmtId="0" fontId="14" fillId="0" borderId="0"/>
    <xf numFmtId="220" fontId="186" fillId="0" borderId="0" applyFill="0" applyBorder="0" applyProtection="0">
      <alignment horizontal="center"/>
    </xf>
    <xf numFmtId="220" fontId="186" fillId="0" borderId="0" applyFill="0" applyBorder="0" applyProtection="0">
      <alignment horizontal="center"/>
    </xf>
    <xf numFmtId="0" fontId="186" fillId="0" borderId="0" applyNumberFormat="0" applyFill="0" applyBorder="0" applyProtection="0">
      <alignment wrapText="1"/>
    </xf>
    <xf numFmtId="0" fontId="186" fillId="0" borderId="0" applyNumberFormat="0" applyFill="0" applyBorder="0" applyProtection="0">
      <alignment wrapText="1"/>
    </xf>
    <xf numFmtId="0" fontId="186" fillId="0" borderId="3" applyNumberFormat="0" applyFill="0" applyProtection="0">
      <alignment wrapText="1"/>
    </xf>
    <xf numFmtId="0" fontId="186" fillId="0" borderId="3" applyNumberFormat="0" applyFill="0" applyProtection="0">
      <alignment wrapText="1"/>
    </xf>
    <xf numFmtId="0" fontId="186" fillId="0" borderId="0" applyNumberFormat="0" applyFill="0" applyBorder="0" applyAlignment="0" applyProtection="0"/>
    <xf numFmtId="0" fontId="186" fillId="0" borderId="0" applyNumberFormat="0" applyFill="0" applyBorder="0" applyAlignment="0" applyProtection="0"/>
    <xf numFmtId="0" fontId="14" fillId="0" borderId="60" applyNumberFormat="0" applyFont="0" applyFill="0" applyAlignment="0" applyProtection="0"/>
    <xf numFmtId="0" fontId="14" fillId="0" borderId="60" applyNumberFormat="0" applyFont="0" applyFill="0" applyAlignment="0" applyProtection="0"/>
    <xf numFmtId="0" fontId="14" fillId="0" borderId="60" applyNumberFormat="0" applyFont="0" applyFill="0" applyAlignment="0" applyProtection="0"/>
    <xf numFmtId="0" fontId="14" fillId="0" borderId="60" applyNumberFormat="0" applyFont="0" applyFill="0" applyAlignment="0" applyProtection="0"/>
    <xf numFmtId="0" fontId="14" fillId="0" borderId="0"/>
    <xf numFmtId="0" fontId="14" fillId="0" borderId="6" applyNumberFormat="0" applyFont="0" applyFill="0" applyAlignment="0" applyProtection="0"/>
    <xf numFmtId="0" fontId="14" fillId="0" borderId="6" applyNumberFormat="0" applyFont="0" applyFill="0" applyAlignment="0" applyProtection="0"/>
    <xf numFmtId="0" fontId="14" fillId="0" borderId="0"/>
    <xf numFmtId="0" fontId="14" fillId="0" borderId="6" applyNumberFormat="0" applyFont="0" applyFill="0" applyAlignment="0" applyProtection="0"/>
    <xf numFmtId="0" fontId="14" fillId="0" borderId="0"/>
    <xf numFmtId="0" fontId="25" fillId="0" borderId="0" applyNumberFormat="0" applyFill="0" applyBorder="0">
      <alignment horizontal="center" wrapText="1"/>
    </xf>
    <xf numFmtId="0" fontId="14" fillId="0" borderId="6" applyNumberFormat="0" applyFont="0" applyFill="0" applyAlignment="0" applyProtection="0"/>
    <xf numFmtId="0" fontId="14" fillId="0" borderId="0"/>
    <xf numFmtId="0" fontId="14" fillId="0" borderId="0"/>
    <xf numFmtId="0" fontId="14" fillId="0" borderId="58" applyNumberFormat="0" applyFont="0" applyFill="0" applyAlignment="0" applyProtection="0"/>
    <xf numFmtId="0" fontId="14" fillId="0" borderId="58" applyNumberFormat="0" applyFont="0" applyFill="0" applyAlignment="0" applyProtection="0"/>
    <xf numFmtId="0" fontId="14" fillId="0" borderId="0"/>
    <xf numFmtId="0" fontId="14" fillId="0" borderId="58" applyNumberFormat="0" applyFont="0" applyFill="0" applyAlignment="0" applyProtection="0"/>
    <xf numFmtId="0" fontId="14" fillId="0" borderId="0"/>
    <xf numFmtId="0" fontId="25" fillId="0" borderId="0" applyNumberFormat="0" applyFill="0" applyBorder="0">
      <alignment horizontal="center" wrapText="1"/>
    </xf>
    <xf numFmtId="0" fontId="14" fillId="0" borderId="58" applyNumberFormat="0" applyFont="0" applyFill="0" applyAlignment="0" applyProtection="0"/>
    <xf numFmtId="0" fontId="14" fillId="0" borderId="0"/>
    <xf numFmtId="0" fontId="14" fillId="0" borderId="19" applyNumberFormat="0" applyFont="0" applyFill="0" applyAlignment="0" applyProtection="0"/>
    <xf numFmtId="0" fontId="14" fillId="0" borderId="19" applyNumberFormat="0" applyFont="0" applyFill="0" applyAlignment="0" applyProtection="0"/>
    <xf numFmtId="0" fontId="14" fillId="0" borderId="19" applyNumberFormat="0" applyFont="0" applyFill="0" applyAlignment="0" applyProtection="0"/>
    <xf numFmtId="0" fontId="14" fillId="0" borderId="19" applyNumberFormat="0" applyFont="0" applyFill="0" applyAlignment="0" applyProtection="0"/>
    <xf numFmtId="0" fontId="14" fillId="0" borderId="57" applyNumberFormat="0" applyFont="0" applyFill="0" applyAlignment="0" applyProtection="0"/>
    <xf numFmtId="0" fontId="14" fillId="0" borderId="57" applyNumberFormat="0" applyFont="0" applyFill="0" applyAlignment="0" applyProtection="0"/>
    <xf numFmtId="0" fontId="14" fillId="0" borderId="57" applyNumberFormat="0" applyFont="0" applyFill="0" applyAlignment="0" applyProtection="0"/>
    <xf numFmtId="0" fontId="14" fillId="0" borderId="57" applyNumberFormat="0" applyFont="0" applyFill="0" applyAlignment="0" applyProtection="0"/>
    <xf numFmtId="0" fontId="14" fillId="0" borderId="62" applyNumberFormat="0" applyFont="0" applyFill="0" applyAlignment="0" applyProtection="0"/>
    <xf numFmtId="0" fontId="14" fillId="0" borderId="62" applyNumberFormat="0" applyFont="0" applyFill="0" applyAlignment="0" applyProtection="0"/>
    <xf numFmtId="0" fontId="14" fillId="0" borderId="62" applyNumberFormat="0" applyFont="0" applyFill="0" applyAlignment="0" applyProtection="0"/>
    <xf numFmtId="0" fontId="14" fillId="0" borderId="62" applyNumberFormat="0" applyFont="0" applyFill="0" applyAlignment="0" applyProtection="0"/>
    <xf numFmtId="0" fontId="14" fillId="0" borderId="59" applyNumberFormat="0" applyFont="0" applyFill="0" applyAlignment="0" applyProtection="0"/>
    <xf numFmtId="0" fontId="14" fillId="0" borderId="59" applyNumberFormat="0" applyFont="0" applyFill="0" applyAlignment="0" applyProtection="0"/>
    <xf numFmtId="0" fontId="14" fillId="0" borderId="59" applyNumberFormat="0" applyFont="0" applyFill="0" applyAlignment="0" applyProtection="0"/>
    <xf numFmtId="0" fontId="14" fillId="0" borderId="59" applyNumberFormat="0" applyFont="0" applyFill="0" applyAlignment="0" applyProtection="0"/>
    <xf numFmtId="0" fontId="14" fillId="0" borderId="61" applyNumberFormat="0" applyFont="0" applyFill="0" applyAlignment="0" applyProtection="0"/>
    <xf numFmtId="0" fontId="14" fillId="0" borderId="61" applyNumberFormat="0" applyFont="0" applyFill="0" applyAlignment="0" applyProtection="0"/>
    <xf numFmtId="0" fontId="14" fillId="0" borderId="61" applyNumberFormat="0" applyFont="0" applyFill="0" applyAlignment="0" applyProtection="0"/>
    <xf numFmtId="0" fontId="14" fillId="0" borderId="61" applyNumberFormat="0" applyFont="0" applyFill="0" applyAlignment="0" applyProtection="0"/>
    <xf numFmtId="0" fontId="14" fillId="0" borderId="0"/>
    <xf numFmtId="49" fontId="29" fillId="0" borderId="0" applyFont="0" applyFill="0" applyBorder="0" applyAlignment="0" applyProtection="0"/>
    <xf numFmtId="0" fontId="14" fillId="0" borderId="0"/>
    <xf numFmtId="0" fontId="14" fillId="0" borderId="0"/>
    <xf numFmtId="0" fontId="14" fillId="0" borderId="0"/>
    <xf numFmtId="213" fontId="29" fillId="0" borderId="0" applyFont="0" applyFill="0" applyBorder="0" applyAlignment="0" applyProtection="0"/>
    <xf numFmtId="0" fontId="14" fillId="0" borderId="0"/>
    <xf numFmtId="0" fontId="14" fillId="0" borderId="0"/>
    <xf numFmtId="0" fontId="14" fillId="0" borderId="0"/>
    <xf numFmtId="214" fontId="20" fillId="0" borderId="0" applyFont="0" applyFill="0" applyBorder="0" applyAlignment="0" applyProtection="0"/>
    <xf numFmtId="0" fontId="14" fillId="0" borderId="0"/>
    <xf numFmtId="0" fontId="14" fillId="0" borderId="0"/>
    <xf numFmtId="0" fontId="14" fillId="0" borderId="0"/>
    <xf numFmtId="0" fontId="140" fillId="0" borderId="0" applyNumberFormat="0" applyFill="0" applyBorder="0" applyAlignment="0" applyProtection="0"/>
    <xf numFmtId="0" fontId="14" fillId="0" borderId="0"/>
    <xf numFmtId="0" fontId="14" fillId="0" borderId="0"/>
    <xf numFmtId="0" fontId="14" fillId="0" borderId="0"/>
    <xf numFmtId="0" fontId="145" fillId="0" borderId="0" applyNumberFormat="0" applyFill="0" applyBorder="0" applyAlignment="0" applyProtection="0"/>
    <xf numFmtId="0" fontId="145" fillId="0" borderId="0" applyNumberFormat="0" applyFill="0" applyBorder="0" applyAlignment="0" applyProtection="0"/>
    <xf numFmtId="0" fontId="14" fillId="0" borderId="0"/>
    <xf numFmtId="0" fontId="14" fillId="0" borderId="0"/>
    <xf numFmtId="0" fontId="14" fillId="0" borderId="0"/>
    <xf numFmtId="0" fontId="140" fillId="0" borderId="0" applyNumberFormat="0" applyFill="0" applyBorder="0" applyAlignment="0" applyProtection="0"/>
    <xf numFmtId="0" fontId="157" fillId="0" borderId="0" applyNumberFormat="0" applyFill="0" applyBorder="0" applyAlignment="0" applyProtection="0"/>
    <xf numFmtId="0" fontId="14" fillId="0" borderId="0"/>
    <xf numFmtId="0" fontId="14" fillId="0" borderId="0"/>
    <xf numFmtId="0" fontId="140" fillId="0" borderId="0" applyNumberFormat="0" applyFill="0" applyBorder="0" applyAlignment="0" applyProtection="0"/>
    <xf numFmtId="0" fontId="14" fillId="0" borderId="0"/>
    <xf numFmtId="0" fontId="14" fillId="0" borderId="0"/>
    <xf numFmtId="0" fontId="14" fillId="0" borderId="0"/>
    <xf numFmtId="0" fontId="140" fillId="0" borderId="0" applyNumberFormat="0" applyFill="0" applyBorder="0" applyAlignment="0" applyProtection="0"/>
    <xf numFmtId="0" fontId="14" fillId="0" borderId="0"/>
    <xf numFmtId="0" fontId="14" fillId="0" borderId="0"/>
    <xf numFmtId="0" fontId="14" fillId="0" borderId="0"/>
    <xf numFmtId="0" fontId="140" fillId="0" borderId="0" applyNumberFormat="0" applyFill="0" applyBorder="0" applyAlignment="0" applyProtection="0"/>
    <xf numFmtId="0" fontId="14" fillId="0" borderId="0"/>
    <xf numFmtId="0" fontId="14" fillId="0" borderId="0"/>
    <xf numFmtId="0" fontId="14" fillId="0" borderId="0"/>
    <xf numFmtId="0" fontId="140"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57" fillId="0" borderId="0" applyNumberFormat="0" applyFill="0" applyBorder="0" applyAlignment="0" applyProtection="0"/>
    <xf numFmtId="0" fontId="14" fillId="0" borderId="0"/>
    <xf numFmtId="0" fontId="14" fillId="0" borderId="0"/>
    <xf numFmtId="0" fontId="14" fillId="0" borderId="51" applyNumberFormat="0" applyFill="0" applyBorder="0" applyAlignment="0" applyProtection="0"/>
    <xf numFmtId="0" fontId="14" fillId="0" borderId="0"/>
    <xf numFmtId="0" fontId="14" fillId="0" borderId="51" applyNumberFormat="0" applyFill="0" applyBorder="0" applyAlignment="0" applyProtection="0"/>
    <xf numFmtId="0" fontId="146" fillId="0" borderId="79" applyNumberFormat="0" applyFill="0" applyAlignment="0" applyProtection="0"/>
    <xf numFmtId="0" fontId="14" fillId="0" borderId="0"/>
    <xf numFmtId="0" fontId="14" fillId="0" borderId="0"/>
    <xf numFmtId="0" fontId="146" fillId="0" borderId="80" applyNumberFormat="0" applyFill="0" applyAlignment="0" applyProtection="0"/>
    <xf numFmtId="0" fontId="14" fillId="0" borderId="0"/>
    <xf numFmtId="0" fontId="146" fillId="0" borderId="79" applyNumberFormat="0" applyFill="0" applyAlignment="0" applyProtection="0"/>
    <xf numFmtId="0" fontId="146" fillId="0" borderId="80" applyNumberFormat="0" applyFill="0" applyAlignment="0" applyProtection="0"/>
    <xf numFmtId="0" fontId="14" fillId="0" borderId="0"/>
    <xf numFmtId="0" fontId="14" fillId="0" borderId="51" applyNumberFormat="0" applyFill="0" applyBorder="0" applyAlignment="0" applyProtection="0"/>
    <xf numFmtId="0" fontId="14" fillId="0" borderId="0"/>
    <xf numFmtId="0" fontId="146" fillId="0" borderId="80" applyNumberFormat="0" applyFill="0" applyAlignment="0" applyProtection="0"/>
    <xf numFmtId="0" fontId="14" fillId="0" borderId="0"/>
    <xf numFmtId="0" fontId="14" fillId="0" borderId="51" applyNumberFormat="0" applyFill="0" applyBorder="0" applyAlignment="0" applyProtection="0"/>
    <xf numFmtId="0" fontId="14" fillId="0" borderId="0"/>
    <xf numFmtId="0" fontId="14" fillId="0" borderId="0"/>
    <xf numFmtId="200" fontId="14" fillId="0" borderId="55">
      <protection locked="0"/>
    </xf>
    <xf numFmtId="0" fontId="60" fillId="0" borderId="28" applyNumberFormat="0" applyFill="0" applyAlignment="0" applyProtection="0"/>
    <xf numFmtId="0" fontId="14" fillId="0" borderId="0"/>
    <xf numFmtId="0" fontId="14" fillId="0" borderId="0"/>
    <xf numFmtId="200" fontId="14" fillId="0" borderId="55">
      <protection locked="0"/>
    </xf>
    <xf numFmtId="0" fontId="14" fillId="0" borderId="0"/>
    <xf numFmtId="0" fontId="14" fillId="0" borderId="0"/>
    <xf numFmtId="0" fontId="14" fillId="0" borderId="0"/>
    <xf numFmtId="200" fontId="14" fillId="0" borderId="55">
      <protection locked="0"/>
    </xf>
    <xf numFmtId="0" fontId="14" fillId="0" borderId="0"/>
    <xf numFmtId="0" fontId="14" fillId="0" borderId="0"/>
    <xf numFmtId="0" fontId="14" fillId="0" borderId="0"/>
    <xf numFmtId="200" fontId="14" fillId="0" borderId="55">
      <protection locked="0"/>
    </xf>
    <xf numFmtId="0" fontId="14" fillId="0" borderId="0"/>
    <xf numFmtId="0" fontId="14" fillId="0" borderId="0"/>
    <xf numFmtId="0" fontId="14" fillId="0" borderId="0"/>
    <xf numFmtId="200" fontId="14" fillId="0" borderId="55">
      <protection locked="0"/>
    </xf>
    <xf numFmtId="0" fontId="14" fillId="0" borderId="0"/>
    <xf numFmtId="0" fontId="14" fillId="0" borderId="0"/>
    <xf numFmtId="0" fontId="14" fillId="0" borderId="0"/>
    <xf numFmtId="0" fontId="14" fillId="0" borderId="0"/>
    <xf numFmtId="0" fontId="14" fillId="0" borderId="0"/>
    <xf numFmtId="0" fontId="60" fillId="0" borderId="28" applyNumberFormat="0" applyFill="0" applyAlignment="0" applyProtection="0"/>
    <xf numFmtId="0" fontId="14" fillId="0" borderId="0"/>
    <xf numFmtId="0" fontId="14" fillId="0" borderId="0"/>
    <xf numFmtId="37" fontId="87" fillId="81" borderId="0" applyNumberFormat="0" applyBorder="0" applyAlignment="0" applyProtection="0"/>
    <xf numFmtId="0" fontId="14" fillId="0" borderId="0"/>
    <xf numFmtId="0" fontId="14" fillId="0" borderId="0"/>
    <xf numFmtId="0" fontId="14" fillId="0" borderId="0"/>
    <xf numFmtId="37" fontId="87" fillId="81" borderId="0" applyNumberFormat="0" applyBorder="0" applyAlignment="0" applyProtection="0"/>
    <xf numFmtId="0" fontId="14" fillId="0" borderId="0"/>
    <xf numFmtId="0" fontId="14" fillId="0" borderId="0"/>
    <xf numFmtId="0" fontId="14" fillId="0" borderId="0"/>
    <xf numFmtId="37" fontId="87" fillId="0" borderId="0"/>
    <xf numFmtId="0" fontId="14" fillId="0" borderId="0"/>
    <xf numFmtId="0" fontId="14" fillId="0" borderId="0"/>
    <xf numFmtId="3" fontId="147" fillId="0" borderId="41" applyProtection="0"/>
    <xf numFmtId="0" fontId="14" fillId="0" borderId="0"/>
    <xf numFmtId="0" fontId="14" fillId="0" borderId="0"/>
    <xf numFmtId="171" fontId="148" fillId="0" borderId="0" applyFont="0" applyFill="0" applyBorder="0" applyAlignment="0" applyProtection="0"/>
    <xf numFmtId="0" fontId="14" fillId="0" borderId="0"/>
    <xf numFmtId="0" fontId="14" fillId="0" borderId="0"/>
    <xf numFmtId="0" fontId="14" fillId="0" borderId="0"/>
    <xf numFmtId="215" fontId="88" fillId="0" borderId="0" applyFont="0" applyFill="0" applyBorder="0" applyAlignment="0" applyProtection="0"/>
    <xf numFmtId="0" fontId="14" fillId="0" borderId="0"/>
    <xf numFmtId="0" fontId="14" fillId="0" borderId="0"/>
    <xf numFmtId="0" fontId="14" fillId="0" borderId="0"/>
    <xf numFmtId="216" fontId="88" fillId="0" borderId="0" applyFont="0" applyFill="0" applyBorder="0" applyAlignment="0" applyProtection="0"/>
    <xf numFmtId="0" fontId="14" fillId="0" borderId="0"/>
    <xf numFmtId="0" fontId="14" fillId="0" borderId="0"/>
    <xf numFmtId="0" fontId="14" fillId="0" borderId="0"/>
    <xf numFmtId="217" fontId="88" fillId="0" borderId="0" applyFont="0" applyFill="0" applyBorder="0" applyAlignment="0" applyProtection="0"/>
    <xf numFmtId="0" fontId="14" fillId="0" borderId="0"/>
    <xf numFmtId="0" fontId="14" fillId="0" borderId="0"/>
    <xf numFmtId="0" fontId="14" fillId="0" borderId="0"/>
    <xf numFmtId="0" fontId="149" fillId="0" borderId="0" applyNumberFormat="0" applyFill="0" applyBorder="0" applyAlignment="0" applyProtection="0"/>
    <xf numFmtId="0" fontId="14" fillId="0" borderId="0"/>
    <xf numFmtId="0" fontId="14" fillId="0" borderId="0"/>
    <xf numFmtId="0" fontId="14" fillId="0" borderId="0"/>
    <xf numFmtId="0" fontId="14" fillId="0" borderId="0"/>
    <xf numFmtId="0" fontId="187" fillId="0" borderId="0" applyNumberFormat="0" applyFill="0" applyBorder="0" applyAlignment="0" applyProtection="0"/>
    <xf numFmtId="0" fontId="149" fillId="0" borderId="0" applyNumberFormat="0" applyFill="0" applyBorder="0" applyAlignment="0" applyProtection="0"/>
    <xf numFmtId="0" fontId="14" fillId="0" borderId="0"/>
    <xf numFmtId="0" fontId="187" fillId="0" borderId="0" applyNumberFormat="0" applyFill="0" applyBorder="0" applyAlignment="0" applyProtection="0"/>
    <xf numFmtId="0" fontId="149" fillId="0" borderId="0" applyNumberFormat="0" applyFill="0" applyBorder="0" applyAlignment="0" applyProtection="0"/>
    <xf numFmtId="0" fontId="14" fillId="0" borderId="0"/>
    <xf numFmtId="0" fontId="14" fillId="0" borderId="0"/>
    <xf numFmtId="0" fontId="149" fillId="0" borderId="0" applyNumberFormat="0" applyFill="0" applyBorder="0" applyAlignment="0" applyProtection="0"/>
    <xf numFmtId="0" fontId="14" fillId="0" borderId="0"/>
    <xf numFmtId="0" fontId="14" fillId="0" borderId="0"/>
    <xf numFmtId="0" fontId="14" fillId="0" borderId="0"/>
    <xf numFmtId="0" fontId="149" fillId="0" borderId="0" applyNumberFormat="0" applyFill="0" applyBorder="0" applyAlignment="0" applyProtection="0"/>
    <xf numFmtId="0" fontId="12" fillId="0" borderId="0" applyNumberFormat="0" applyFill="0" applyBorder="0" applyAlignment="0" applyProtection="0"/>
    <xf numFmtId="0" fontId="14" fillId="0" borderId="0"/>
    <xf numFmtId="0" fontId="14" fillId="0" borderId="0"/>
    <xf numFmtId="0" fontId="149" fillId="0" borderId="0" applyNumberFormat="0" applyFill="0" applyBorder="0" applyAlignment="0" applyProtection="0"/>
    <xf numFmtId="0" fontId="14" fillId="0" borderId="0"/>
    <xf numFmtId="0" fontId="14" fillId="0" borderId="0"/>
    <xf numFmtId="0" fontId="14" fillId="0" borderId="0"/>
    <xf numFmtId="0" fontId="149" fillId="0" borderId="0" applyNumberFormat="0" applyFill="0" applyBorder="0" applyAlignment="0" applyProtection="0"/>
    <xf numFmtId="0" fontId="14" fillId="0" borderId="0"/>
    <xf numFmtId="0" fontId="14" fillId="0" borderId="0"/>
    <xf numFmtId="0" fontId="14" fillId="0" borderId="0"/>
    <xf numFmtId="0" fontId="149" fillId="0" borderId="0" applyNumberFormat="0" applyFill="0" applyBorder="0" applyAlignment="0" applyProtection="0"/>
    <xf numFmtId="0" fontId="14" fillId="0" borderId="0"/>
    <xf numFmtId="0" fontId="14" fillId="0" borderId="0"/>
    <xf numFmtId="0" fontId="14" fillId="0" borderId="0"/>
    <xf numFmtId="0" fontId="149"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2" fillId="0" borderId="0" applyNumberFormat="0" applyFill="0" applyBorder="0" applyAlignment="0" applyProtection="0"/>
    <xf numFmtId="0" fontId="14" fillId="0" borderId="0"/>
    <xf numFmtId="0" fontId="14" fillId="0" borderId="0"/>
    <xf numFmtId="1" fontId="14" fillId="0" borderId="0" applyFont="0" applyFill="0" applyBorder="0">
      <alignment horizontal="center"/>
    </xf>
    <xf numFmtId="0" fontId="14" fillId="0" borderId="0"/>
    <xf numFmtId="0" fontId="14" fillId="0" borderId="0"/>
    <xf numFmtId="0" fontId="14" fillId="0" borderId="0"/>
    <xf numFmtId="0" fontId="151" fillId="0" borderId="0" applyFill="0" applyBorder="0" applyAlignment="0" applyProtection="0"/>
    <xf numFmtId="0" fontId="14" fillId="0" borderId="0"/>
    <xf numFmtId="0" fontId="14" fillId="0" borderId="0"/>
    <xf numFmtId="0" fontId="14" fillId="0" borderId="0"/>
    <xf numFmtId="0" fontId="152" fillId="0" borderId="0"/>
    <xf numFmtId="0" fontId="14" fillId="0" borderId="0"/>
    <xf numFmtId="0" fontId="14" fillId="0" borderId="0"/>
    <xf numFmtId="0" fontId="5" fillId="0" borderId="0"/>
    <xf numFmtId="0" fontId="5" fillId="0" borderId="0"/>
    <xf numFmtId="43"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44" fontId="14" fillId="0" borderId="0" applyFont="0" applyFill="0" applyBorder="0" applyAlignment="0" applyProtection="0"/>
    <xf numFmtId="0" fontId="76" fillId="52" borderId="90" applyNumberFormat="0" applyAlignment="0" applyProtection="0"/>
    <xf numFmtId="0" fontId="77" fillId="125" borderId="90" applyNumberFormat="0" applyAlignment="0" applyProtection="0"/>
    <xf numFmtId="0" fontId="162" fillId="126" borderId="91" applyNumberFormat="0" applyAlignment="0" applyProtection="0"/>
    <xf numFmtId="0" fontId="76" fillId="52" borderId="90" applyNumberFormat="0" applyAlignment="0" applyProtection="0"/>
    <xf numFmtId="0" fontId="162" fillId="126" borderId="91" applyNumberFormat="0" applyAlignment="0" applyProtection="0"/>
    <xf numFmtId="0" fontId="162" fillId="126" borderId="91" applyNumberFormat="0" applyAlignment="0" applyProtection="0"/>
    <xf numFmtId="0" fontId="77" fillId="45" borderId="90" applyNumberFormat="0" applyAlignment="0" applyProtection="0"/>
    <xf numFmtId="0" fontId="77" fillId="45" borderId="90" applyNumberFormat="0" applyAlignment="0" applyProtection="0"/>
    <xf numFmtId="0" fontId="77" fillId="45" borderId="90" applyNumberFormat="0" applyAlignment="0" applyProtection="0"/>
    <xf numFmtId="0" fontId="77" fillId="45" borderId="90" applyNumberFormat="0" applyAlignment="0" applyProtection="0"/>
    <xf numFmtId="0" fontId="77" fillId="45" borderId="90" applyNumberFormat="0" applyAlignment="0" applyProtection="0"/>
    <xf numFmtId="0" fontId="77" fillId="45" borderId="90" applyNumberFormat="0" applyAlignment="0" applyProtection="0"/>
    <xf numFmtId="10" fontId="87" fillId="78" borderId="81" applyNumberFormat="0" applyBorder="0" applyAlignment="0" applyProtection="0"/>
    <xf numFmtId="0" fontId="100" fillId="47" borderId="90" applyNumberFormat="0" applyAlignment="0" applyProtection="0"/>
    <xf numFmtId="0" fontId="173" fillId="71" borderId="91" applyNumberFormat="0" applyAlignment="0" applyProtection="0"/>
    <xf numFmtId="0" fontId="100" fillId="47" borderId="90" applyNumberFormat="0" applyAlignment="0" applyProtection="0"/>
    <xf numFmtId="0" fontId="173" fillId="71" borderId="91" applyNumberFormat="0" applyAlignment="0" applyProtection="0"/>
    <xf numFmtId="0" fontId="173" fillId="71" borderId="91"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73" fillId="71" borderId="90" applyNumberFormat="0" applyAlignment="0" applyProtection="0"/>
    <xf numFmtId="0" fontId="100" fillId="47" borderId="90" applyNumberFormat="0" applyAlignment="0" applyProtection="0"/>
    <xf numFmtId="0" fontId="173" fillId="71"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00" fillId="47" borderId="90" applyNumberFormat="0" applyAlignment="0" applyProtection="0"/>
    <xf numFmtId="0" fontId="14" fillId="70" borderId="92" applyNumberFormat="0" applyFont="0" applyAlignment="0" applyProtection="0"/>
    <xf numFmtId="0" fontId="14" fillId="43" borderId="92" applyNumberFormat="0" applyFont="0" applyAlignment="0" applyProtection="0"/>
    <xf numFmtId="0" fontId="87" fillId="70" borderId="91" applyNumberFormat="0" applyFont="0" applyAlignment="0" applyProtection="0"/>
    <xf numFmtId="0" fontId="75" fillId="43" borderId="92" applyNumberFormat="0" applyFont="0" applyAlignment="0" applyProtection="0"/>
    <xf numFmtId="0" fontId="87" fillId="70" borderId="91" applyNumberFormat="0" applyFont="0" applyAlignment="0" applyProtection="0"/>
    <xf numFmtId="0" fontId="75" fillId="43" borderId="92" applyNumberFormat="0" applyFont="0" applyAlignment="0" applyProtection="0"/>
    <xf numFmtId="0" fontId="75" fillId="43" borderId="92" applyNumberFormat="0" applyFont="0" applyAlignment="0" applyProtection="0"/>
    <xf numFmtId="0" fontId="14" fillId="43" borderId="92" applyNumberFormat="0" applyFont="0" applyAlignment="0" applyProtection="0"/>
    <xf numFmtId="0" fontId="87" fillId="70" borderId="91" applyNumberFormat="0" applyFont="0" applyAlignment="0" applyProtection="0"/>
    <xf numFmtId="0" fontId="14" fillId="43" borderId="90" applyNumberFormat="0" applyFont="0" applyAlignment="0" applyProtection="0"/>
    <xf numFmtId="0" fontId="14" fillId="43" borderId="90" applyNumberFormat="0" applyFont="0" applyAlignment="0" applyProtection="0"/>
    <xf numFmtId="0" fontId="87" fillId="70" borderId="91" applyNumberFormat="0" applyFont="0" applyAlignment="0" applyProtection="0"/>
    <xf numFmtId="0" fontId="14" fillId="43" borderId="90" applyNumberFormat="0" applyFont="0" applyAlignment="0" applyProtection="0"/>
    <xf numFmtId="0" fontId="14" fillId="43" borderId="90" applyNumberFormat="0" applyFont="0" applyAlignment="0" applyProtection="0"/>
    <xf numFmtId="0" fontId="14" fillId="43" borderId="90" applyNumberFormat="0" applyFont="0" applyAlignment="0" applyProtection="0"/>
    <xf numFmtId="0" fontId="109" fillId="125" borderId="86" applyNumberFormat="0" applyAlignment="0" applyProtection="0"/>
    <xf numFmtId="0" fontId="109" fillId="126" borderId="86" applyNumberFormat="0" applyAlignment="0" applyProtection="0"/>
    <xf numFmtId="0" fontId="109" fillId="52" borderId="86" applyNumberFormat="0" applyAlignment="0" applyProtection="0"/>
    <xf numFmtId="0" fontId="109" fillId="126" borderId="86" applyNumberFormat="0" applyAlignment="0" applyProtection="0"/>
    <xf numFmtId="0" fontId="109" fillId="52" borderId="86" applyNumberFormat="0" applyAlignment="0" applyProtection="0"/>
    <xf numFmtId="0" fontId="109" fillId="52" borderId="86" applyNumberFormat="0" applyAlignment="0" applyProtection="0"/>
    <xf numFmtId="0" fontId="109" fillId="45" borderId="86" applyNumberFormat="0" applyAlignment="0" applyProtection="0"/>
    <xf numFmtId="0" fontId="109" fillId="45" borderId="86" applyNumberFormat="0" applyAlignment="0" applyProtection="0"/>
    <xf numFmtId="0" fontId="109" fillId="45" borderId="86" applyNumberFormat="0" applyAlignment="0" applyProtection="0"/>
    <xf numFmtId="0" fontId="109" fillId="45" borderId="86" applyNumberFormat="0" applyAlignment="0" applyProtection="0"/>
    <xf numFmtId="0" fontId="109" fillId="45" borderId="86" applyNumberFormat="0" applyAlignment="0" applyProtection="0"/>
    <xf numFmtId="0" fontId="112" fillId="0" borderId="30" applyNumberFormat="0" applyFill="0" applyBorder="0" applyAlignment="0" applyProtection="0">
      <protection hidden="1"/>
    </xf>
    <xf numFmtId="4" fontId="87" fillId="80" borderId="91" applyNumberFormat="0" applyProtection="0">
      <alignment vertical="center"/>
    </xf>
    <xf numFmtId="4" fontId="75" fillId="81" borderId="86" applyNumberFormat="0" applyProtection="0">
      <alignment vertical="center"/>
    </xf>
    <xf numFmtId="4" fontId="87" fillId="80" borderId="91" applyNumberFormat="0" applyProtection="0">
      <alignment vertical="center"/>
    </xf>
    <xf numFmtId="4" fontId="87" fillId="80" borderId="91" applyNumberFormat="0" applyProtection="0">
      <alignment vertical="center"/>
    </xf>
    <xf numFmtId="4" fontId="87" fillId="80" borderId="91" applyNumberFormat="0" applyProtection="0">
      <alignment vertical="center"/>
    </xf>
    <xf numFmtId="4" fontId="75" fillId="81" borderId="86" applyNumberFormat="0" applyProtection="0">
      <alignment vertical="center"/>
    </xf>
    <xf numFmtId="4" fontId="87" fillId="80" borderId="91" applyNumberFormat="0" applyProtection="0">
      <alignment vertical="center"/>
    </xf>
    <xf numFmtId="4" fontId="115" fillId="82" borderId="81" applyNumberFormat="0" applyProtection="0">
      <alignment horizontal="right" vertical="center" wrapText="1"/>
    </xf>
    <xf numFmtId="4" fontId="75" fillId="81" borderId="86" applyNumberFormat="0" applyProtection="0">
      <alignment vertical="center"/>
    </xf>
    <xf numFmtId="4" fontId="75" fillId="81" borderId="86" applyNumberFormat="0" applyProtection="0">
      <alignment vertical="center"/>
    </xf>
    <xf numFmtId="4" fontId="119" fillId="80" borderId="93" applyNumberFormat="0" applyProtection="0">
      <alignment vertical="center"/>
    </xf>
    <xf numFmtId="4" fontId="177" fillId="81" borderId="91" applyNumberFormat="0" applyProtection="0">
      <alignment vertical="center"/>
    </xf>
    <xf numFmtId="4" fontId="177" fillId="81" borderId="91" applyNumberFormat="0" applyProtection="0">
      <alignment vertical="center"/>
    </xf>
    <xf numFmtId="4" fontId="116" fillId="81" borderId="93" applyNumberFormat="0" applyProtection="0">
      <alignment vertical="center"/>
    </xf>
    <xf numFmtId="4" fontId="125" fillId="81" borderId="86" applyNumberFormat="0" applyProtection="0">
      <alignment vertical="center"/>
    </xf>
    <xf numFmtId="4" fontId="125" fillId="81" borderId="86" applyNumberFormat="0" applyProtection="0">
      <alignment vertical="center"/>
    </xf>
    <xf numFmtId="4" fontId="116" fillId="80" borderId="93" applyNumberFormat="0" applyProtection="0">
      <alignment vertical="center"/>
    </xf>
    <xf numFmtId="4" fontId="87" fillId="81" borderId="91" applyNumberFormat="0" applyProtection="0">
      <alignment horizontal="left" vertical="center" indent="1"/>
    </xf>
    <xf numFmtId="4" fontId="87" fillId="81" borderId="91" applyNumberFormat="0" applyProtection="0">
      <alignment horizontal="left" vertical="center" indent="1"/>
    </xf>
    <xf numFmtId="4" fontId="87" fillId="81" borderId="91" applyNumberFormat="0" applyProtection="0">
      <alignment horizontal="left" vertical="center" indent="1"/>
    </xf>
    <xf numFmtId="4" fontId="87" fillId="81" borderId="91" applyNumberFormat="0" applyProtection="0">
      <alignment horizontal="left" vertical="center" indent="1"/>
    </xf>
    <xf numFmtId="4" fontId="115" fillId="82" borderId="81" applyNumberFormat="0" applyProtection="0">
      <alignment horizontal="left" vertical="center" indent="1"/>
    </xf>
    <xf numFmtId="4" fontId="75" fillId="81" borderId="86" applyNumberFormat="0" applyProtection="0">
      <alignment horizontal="left" vertical="center" indent="1"/>
    </xf>
    <xf numFmtId="4" fontId="75" fillId="81" borderId="86" applyNumberFormat="0" applyProtection="0">
      <alignment horizontal="left" vertical="center" indent="1"/>
    </xf>
    <xf numFmtId="4" fontId="119" fillId="80" borderId="93" applyNumberFormat="0" applyProtection="0">
      <alignment horizontal="left" vertical="center" indent="1"/>
    </xf>
    <xf numFmtId="0" fontId="178" fillId="80" borderId="93" applyNumberFormat="0" applyProtection="0">
      <alignment horizontal="left" vertical="top" indent="1"/>
    </xf>
    <xf numFmtId="0" fontId="178" fillId="80" borderId="93" applyNumberFormat="0" applyProtection="0">
      <alignment horizontal="left" vertical="top" indent="1"/>
    </xf>
    <xf numFmtId="0" fontId="119" fillId="81" borderId="93" applyNumberFormat="0" applyProtection="0">
      <alignment horizontal="left" vertical="top" indent="1"/>
    </xf>
    <xf numFmtId="4" fontId="75" fillId="81" borderId="86" applyNumberFormat="0" applyProtection="0">
      <alignment horizontal="left" vertical="center" indent="1"/>
    </xf>
    <xf numFmtId="4" fontId="75" fillId="81" borderId="86" applyNumberFormat="0" applyProtection="0">
      <alignment horizontal="left" vertical="center" indent="1"/>
    </xf>
    <xf numFmtId="0" fontId="119" fillId="80" borderId="93" applyNumberFormat="0" applyProtection="0">
      <alignment horizontal="left" vertical="top" indent="1"/>
    </xf>
    <xf numFmtId="4" fontId="87" fillId="56" borderId="91" applyNumberFormat="0" applyProtection="0">
      <alignment horizontal="left" vertical="center" indent="1"/>
    </xf>
    <xf numFmtId="4" fontId="87" fillId="56" borderId="91" applyNumberFormat="0" applyProtection="0">
      <alignment horizontal="left" vertical="center" indent="1"/>
    </xf>
    <xf numFmtId="4" fontId="120" fillId="85" borderId="81" applyNumberFormat="0" applyProtection="0">
      <alignment horizontal="left" vertical="center"/>
    </xf>
    <xf numFmtId="4" fontId="87" fillId="56" borderId="91" applyNumberFormat="0" applyProtection="0">
      <alignment horizontal="left" vertical="center" indent="1"/>
    </xf>
    <xf numFmtId="4" fontId="87" fillId="56" borderId="91" applyNumberFormat="0" applyProtection="0">
      <alignment horizontal="left" vertical="center" indent="1"/>
    </xf>
    <xf numFmtId="0" fontId="14" fillId="134" borderId="86" applyNumberFormat="0" applyProtection="0">
      <alignment horizontal="left" vertical="center" indent="1"/>
    </xf>
    <xf numFmtId="4" fontId="120" fillId="85" borderId="81" applyNumberFormat="0" applyProtection="0">
      <alignment horizontal="left" vertical="center"/>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4" fontId="87" fillId="40" borderId="91" applyNumberFormat="0" applyProtection="0">
      <alignment horizontal="right" vertical="center"/>
    </xf>
    <xf numFmtId="4" fontId="87" fillId="40" borderId="91" applyNumberFormat="0" applyProtection="0">
      <alignment horizontal="right" vertical="center"/>
    </xf>
    <xf numFmtId="4" fontId="87" fillId="40" borderId="91" applyNumberFormat="0" applyProtection="0">
      <alignment horizontal="right" vertical="center"/>
    </xf>
    <xf numFmtId="4" fontId="87" fillId="40" borderId="91" applyNumberFormat="0" applyProtection="0">
      <alignment horizontal="right" vertical="center"/>
    </xf>
    <xf numFmtId="4" fontId="75" fillId="40" borderId="93" applyNumberFormat="0" applyProtection="0">
      <alignment horizontal="right" vertical="center"/>
    </xf>
    <xf numFmtId="4" fontId="75" fillId="102" borderId="86" applyNumberFormat="0" applyProtection="0">
      <alignment horizontal="right" vertical="center"/>
    </xf>
    <xf numFmtId="4" fontId="75" fillId="102" borderId="86" applyNumberFormat="0" applyProtection="0">
      <alignment horizontal="right" vertical="center"/>
    </xf>
    <xf numFmtId="4" fontId="75" fillId="40" borderId="93" applyNumberFormat="0" applyProtection="0">
      <alignment horizontal="right" vertical="center"/>
    </xf>
    <xf numFmtId="4" fontId="87" fillId="135" borderId="91" applyNumberFormat="0" applyProtection="0">
      <alignment horizontal="right" vertical="center"/>
    </xf>
    <xf numFmtId="4" fontId="87" fillId="135" borderId="91" applyNumberFormat="0" applyProtection="0">
      <alignment horizontal="right" vertical="center"/>
    </xf>
    <xf numFmtId="4" fontId="87" fillId="135" borderId="91" applyNumberFormat="0" applyProtection="0">
      <alignment horizontal="right" vertical="center"/>
    </xf>
    <xf numFmtId="4" fontId="87" fillId="135" borderId="91" applyNumberFormat="0" applyProtection="0">
      <alignment horizontal="right" vertical="center"/>
    </xf>
    <xf numFmtId="4" fontId="75" fillId="41" borderId="93" applyNumberFormat="0" applyProtection="0">
      <alignment horizontal="right" vertical="center"/>
    </xf>
    <xf numFmtId="4" fontId="75" fillId="136" borderId="86" applyNumberFormat="0" applyProtection="0">
      <alignment horizontal="right" vertical="center"/>
    </xf>
    <xf numFmtId="4" fontId="75" fillId="136" borderId="86" applyNumberFormat="0" applyProtection="0">
      <alignment horizontal="right" vertical="center"/>
    </xf>
    <xf numFmtId="4" fontId="75" fillId="41" borderId="93" applyNumberFormat="0" applyProtection="0">
      <alignment horizontal="right" vertical="center"/>
    </xf>
    <xf numFmtId="4" fontId="87" fillId="65" borderId="94" applyNumberFormat="0" applyProtection="0">
      <alignment horizontal="right" vertical="center"/>
    </xf>
    <xf numFmtId="4" fontId="87" fillId="65" borderId="94" applyNumberFormat="0" applyProtection="0">
      <alignment horizontal="right" vertical="center"/>
    </xf>
    <xf numFmtId="4" fontId="87" fillId="65" borderId="94" applyNumberFormat="0" applyProtection="0">
      <alignment horizontal="right" vertical="center"/>
    </xf>
    <xf numFmtId="4" fontId="87" fillId="65" borderId="94" applyNumberFormat="0" applyProtection="0">
      <alignment horizontal="right" vertical="center"/>
    </xf>
    <xf numFmtId="4" fontId="75" fillId="65" borderId="93" applyNumberFormat="0" applyProtection="0">
      <alignment horizontal="right" vertical="center"/>
    </xf>
    <xf numFmtId="4" fontId="75" fillId="94" borderId="86" applyNumberFormat="0" applyProtection="0">
      <alignment horizontal="right" vertical="center"/>
    </xf>
    <xf numFmtId="4" fontId="75" fillId="94" borderId="86" applyNumberFormat="0" applyProtection="0">
      <alignment horizontal="right" vertical="center"/>
    </xf>
    <xf numFmtId="4" fontId="75" fillId="65" borderId="93" applyNumberFormat="0" applyProtection="0">
      <alignment horizontal="right" vertical="center"/>
    </xf>
    <xf numFmtId="4" fontId="87" fillId="53" borderId="91" applyNumberFormat="0" applyProtection="0">
      <alignment horizontal="right" vertical="center"/>
    </xf>
    <xf numFmtId="4" fontId="87" fillId="53" borderId="91" applyNumberFormat="0" applyProtection="0">
      <alignment horizontal="right" vertical="center"/>
    </xf>
    <xf numFmtId="4" fontId="87" fillId="53" borderId="91" applyNumberFormat="0" applyProtection="0">
      <alignment horizontal="right" vertical="center"/>
    </xf>
    <xf numFmtId="4" fontId="87" fillId="53" borderId="91" applyNumberFormat="0" applyProtection="0">
      <alignment horizontal="right" vertical="center"/>
    </xf>
    <xf numFmtId="4" fontId="75" fillId="53" borderId="93" applyNumberFormat="0" applyProtection="0">
      <alignment horizontal="right" vertical="center"/>
    </xf>
    <xf numFmtId="4" fontId="75" fillId="99" borderId="86" applyNumberFormat="0" applyProtection="0">
      <alignment horizontal="right" vertical="center"/>
    </xf>
    <xf numFmtId="4" fontId="75" fillId="99" borderId="86" applyNumberFormat="0" applyProtection="0">
      <alignment horizontal="right" vertical="center"/>
    </xf>
    <xf numFmtId="4" fontId="75" fillId="53" borderId="93" applyNumberFormat="0" applyProtection="0">
      <alignment horizontal="right" vertical="center"/>
    </xf>
    <xf numFmtId="4" fontId="87" fillId="57" borderId="91" applyNumberFormat="0" applyProtection="0">
      <alignment horizontal="right" vertical="center"/>
    </xf>
    <xf numFmtId="4" fontId="87" fillId="57" borderId="91" applyNumberFormat="0" applyProtection="0">
      <alignment horizontal="right" vertical="center"/>
    </xf>
    <xf numFmtId="4" fontId="87" fillId="57" borderId="91" applyNumberFormat="0" applyProtection="0">
      <alignment horizontal="right" vertical="center"/>
    </xf>
    <xf numFmtId="4" fontId="87" fillId="57" borderId="91" applyNumberFormat="0" applyProtection="0">
      <alignment horizontal="right" vertical="center"/>
    </xf>
    <xf numFmtId="4" fontId="75" fillId="57" borderId="93" applyNumberFormat="0" applyProtection="0">
      <alignment horizontal="right" vertical="center"/>
    </xf>
    <xf numFmtId="4" fontId="75" fillId="137" borderId="86" applyNumberFormat="0" applyProtection="0">
      <alignment horizontal="right" vertical="center"/>
    </xf>
    <xf numFmtId="4" fontId="75" fillId="137" borderId="86" applyNumberFormat="0" applyProtection="0">
      <alignment horizontal="right" vertical="center"/>
    </xf>
    <xf numFmtId="4" fontId="75" fillId="57" borderId="93" applyNumberFormat="0" applyProtection="0">
      <alignment horizontal="right" vertical="center"/>
    </xf>
    <xf numFmtId="4" fontId="87" fillId="72" borderId="91" applyNumberFormat="0" applyProtection="0">
      <alignment horizontal="right" vertical="center"/>
    </xf>
    <xf numFmtId="4" fontId="87" fillId="72" borderId="91" applyNumberFormat="0" applyProtection="0">
      <alignment horizontal="right" vertical="center"/>
    </xf>
    <xf numFmtId="4" fontId="87" fillId="72" borderId="91" applyNumberFormat="0" applyProtection="0">
      <alignment horizontal="right" vertical="center"/>
    </xf>
    <xf numFmtId="4" fontId="87" fillId="72" borderId="91" applyNumberFormat="0" applyProtection="0">
      <alignment horizontal="right" vertical="center"/>
    </xf>
    <xf numFmtId="4" fontId="75" fillId="72" borderId="93" applyNumberFormat="0" applyProtection="0">
      <alignment horizontal="right" vertical="center"/>
    </xf>
    <xf numFmtId="4" fontId="75" fillId="103" borderId="86" applyNumberFormat="0" applyProtection="0">
      <alignment horizontal="right" vertical="center"/>
    </xf>
    <xf numFmtId="4" fontId="75" fillId="103" borderId="86" applyNumberFormat="0" applyProtection="0">
      <alignment horizontal="right" vertical="center"/>
    </xf>
    <xf numFmtId="4" fontId="75" fillId="72" borderId="93" applyNumberFormat="0" applyProtection="0">
      <alignment horizontal="right" vertical="center"/>
    </xf>
    <xf numFmtId="4" fontId="87" fillId="51" borderId="91" applyNumberFormat="0" applyProtection="0">
      <alignment horizontal="right" vertical="center"/>
    </xf>
    <xf numFmtId="4" fontId="87" fillId="51" borderId="91" applyNumberFormat="0" applyProtection="0">
      <alignment horizontal="right" vertical="center"/>
    </xf>
    <xf numFmtId="4" fontId="87" fillId="51" borderId="91" applyNumberFormat="0" applyProtection="0">
      <alignment horizontal="right" vertical="center"/>
    </xf>
    <xf numFmtId="4" fontId="87" fillId="51" borderId="91" applyNumberFormat="0" applyProtection="0">
      <alignment horizontal="right" vertical="center"/>
    </xf>
    <xf numFmtId="4" fontId="75" fillId="51" borderId="93" applyNumberFormat="0" applyProtection="0">
      <alignment horizontal="right" vertical="center"/>
    </xf>
    <xf numFmtId="4" fontId="75" fillId="138" borderId="86" applyNumberFormat="0" applyProtection="0">
      <alignment horizontal="right" vertical="center"/>
    </xf>
    <xf numFmtId="4" fontId="75" fillId="138" borderId="86" applyNumberFormat="0" applyProtection="0">
      <alignment horizontal="right" vertical="center"/>
    </xf>
    <xf numFmtId="4" fontId="75" fillId="51" borderId="93" applyNumberFormat="0" applyProtection="0">
      <alignment horizontal="right" vertical="center"/>
    </xf>
    <xf numFmtId="4" fontId="87" fillId="76" borderId="91" applyNumberFormat="0" applyProtection="0">
      <alignment horizontal="right" vertical="center"/>
    </xf>
    <xf numFmtId="4" fontId="87" fillId="76" borderId="91" applyNumberFormat="0" applyProtection="0">
      <alignment horizontal="right" vertical="center"/>
    </xf>
    <xf numFmtId="4" fontId="87" fillId="76" borderId="91" applyNumberFormat="0" applyProtection="0">
      <alignment horizontal="right" vertical="center"/>
    </xf>
    <xf numFmtId="4" fontId="87" fillId="76" borderId="91" applyNumberFormat="0" applyProtection="0">
      <alignment horizontal="right" vertical="center"/>
    </xf>
    <xf numFmtId="4" fontId="75" fillId="76" borderId="93" applyNumberFormat="0" applyProtection="0">
      <alignment horizontal="right" vertical="center"/>
    </xf>
    <xf numFmtId="4" fontId="75" fillId="139" borderId="86" applyNumberFormat="0" applyProtection="0">
      <alignment horizontal="right" vertical="center"/>
    </xf>
    <xf numFmtId="4" fontId="75" fillId="139" borderId="86" applyNumberFormat="0" applyProtection="0">
      <alignment horizontal="right" vertical="center"/>
    </xf>
    <xf numFmtId="4" fontId="75" fillId="76" borderId="93" applyNumberFormat="0" applyProtection="0">
      <alignment horizontal="right" vertical="center"/>
    </xf>
    <xf numFmtId="4" fontId="87" fillId="50" borderId="91" applyNumberFormat="0" applyProtection="0">
      <alignment horizontal="right" vertical="center"/>
    </xf>
    <xf numFmtId="4" fontId="87" fillId="50" borderId="91" applyNumberFormat="0" applyProtection="0">
      <alignment horizontal="right" vertical="center"/>
    </xf>
    <xf numFmtId="4" fontId="87" fillId="50" borderId="91" applyNumberFormat="0" applyProtection="0">
      <alignment horizontal="right" vertical="center"/>
    </xf>
    <xf numFmtId="4" fontId="87" fillId="50" borderId="91" applyNumberFormat="0" applyProtection="0">
      <alignment horizontal="right" vertical="center"/>
    </xf>
    <xf numFmtId="4" fontId="75" fillId="50" borderId="93" applyNumberFormat="0" applyProtection="0">
      <alignment horizontal="right" vertical="center"/>
    </xf>
    <xf numFmtId="4" fontId="75" fillId="98" borderId="86" applyNumberFormat="0" applyProtection="0">
      <alignment horizontal="right" vertical="center"/>
    </xf>
    <xf numFmtId="4" fontId="75" fillId="98" borderId="86" applyNumberFormat="0" applyProtection="0">
      <alignment horizontal="right" vertical="center"/>
    </xf>
    <xf numFmtId="4" fontId="75" fillId="50" borderId="93" applyNumberFormat="0" applyProtection="0">
      <alignment horizontal="right" vertical="center"/>
    </xf>
    <xf numFmtId="4" fontId="87" fillId="140" borderId="94" applyNumberFormat="0" applyProtection="0">
      <alignment horizontal="left" vertical="center" indent="1"/>
    </xf>
    <xf numFmtId="4" fontId="87" fillId="140" borderId="94" applyNumberFormat="0" applyProtection="0">
      <alignment horizontal="left" vertical="center" indent="1"/>
    </xf>
    <xf numFmtId="4" fontId="87" fillId="140" borderId="94" applyNumberFormat="0" applyProtection="0">
      <alignment horizontal="left" vertical="center" indent="1"/>
    </xf>
    <xf numFmtId="4" fontId="87" fillId="140" borderId="94" applyNumberFormat="0" applyProtection="0">
      <alignment horizontal="left" vertical="center" indent="1"/>
    </xf>
    <xf numFmtId="4" fontId="119" fillId="0" borderId="81" applyNumberFormat="0" applyProtection="0">
      <alignment horizontal="left" vertical="center" indent="1"/>
    </xf>
    <xf numFmtId="4" fontId="119" fillId="141" borderId="86" applyNumberFormat="0" applyProtection="0">
      <alignment horizontal="left" vertical="center" indent="1"/>
    </xf>
    <xf numFmtId="4" fontId="119" fillId="141" borderId="86" applyNumberFormat="0" applyProtection="0">
      <alignment horizontal="left" vertical="center" indent="1"/>
    </xf>
    <xf numFmtId="4" fontId="14" fillId="69" borderId="94" applyNumberFormat="0" applyProtection="0">
      <alignment horizontal="left" vertical="center" indent="1"/>
    </xf>
    <xf numFmtId="4" fontId="14" fillId="69" borderId="94" applyNumberFormat="0" applyProtection="0">
      <alignment horizontal="left" vertical="center" indent="1"/>
    </xf>
    <xf numFmtId="4" fontId="75" fillId="0" borderId="81" applyNumberFormat="0" applyProtection="0">
      <alignment horizontal="left" vertical="center" indent="1"/>
    </xf>
    <xf numFmtId="4" fontId="75" fillId="92" borderId="95" applyNumberFormat="0" applyProtection="0">
      <alignment horizontal="left" vertical="center" indent="1"/>
    </xf>
    <xf numFmtId="4" fontId="75" fillId="92" borderId="95" applyNumberFormat="0" applyProtection="0">
      <alignment horizontal="left" vertical="center" indent="1"/>
    </xf>
    <xf numFmtId="4" fontId="14" fillId="69" borderId="94" applyNumberFormat="0" applyProtection="0">
      <alignment horizontal="left" vertical="center" indent="1"/>
    </xf>
    <xf numFmtId="4" fontId="14" fillId="69" borderId="94" applyNumberFormat="0" applyProtection="0">
      <alignment horizontal="left" vertical="center" indent="1"/>
    </xf>
    <xf numFmtId="4" fontId="87" fillId="108" borderId="91" applyNumberFormat="0" applyProtection="0">
      <alignment horizontal="right" vertical="center"/>
    </xf>
    <xf numFmtId="4" fontId="87" fillId="108" borderId="91" applyNumberFormat="0" applyProtection="0">
      <alignment horizontal="right" vertical="center"/>
    </xf>
    <xf numFmtId="4" fontId="87" fillId="108" borderId="91" applyNumberFormat="0" applyProtection="0">
      <alignment horizontal="right" vertical="center"/>
    </xf>
    <xf numFmtId="4" fontId="87" fillId="108" borderId="91" applyNumberFormat="0" applyProtection="0">
      <alignment horizontal="right" vertical="center"/>
    </xf>
    <xf numFmtId="0" fontId="14" fillId="134" borderId="86" applyNumberFormat="0" applyProtection="0">
      <alignment horizontal="left" vertical="center" indent="1"/>
    </xf>
    <xf numFmtId="4" fontId="123" fillId="52" borderId="93" applyNumberFormat="0" applyProtection="0">
      <alignment horizontal="center" vertical="center"/>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4" fontId="75" fillId="108" borderId="93" applyNumberFormat="0" applyProtection="0">
      <alignment horizontal="right" vertical="center"/>
    </xf>
    <xf numFmtId="0" fontId="14" fillId="134" borderId="86" applyNumberFormat="0" applyProtection="0">
      <alignment horizontal="left" vertical="center" indent="1"/>
    </xf>
    <xf numFmtId="4" fontId="87" fillId="93" borderId="94" applyNumberFormat="0" applyProtection="0">
      <alignment horizontal="left" vertical="center" indent="1"/>
    </xf>
    <xf numFmtId="4" fontId="87" fillId="93" borderId="94" applyNumberFormat="0" applyProtection="0">
      <alignment horizontal="left" vertical="center" indent="1"/>
    </xf>
    <xf numFmtId="4" fontId="87" fillId="93" borderId="94" applyNumberFormat="0" applyProtection="0">
      <alignment horizontal="left" vertical="center" indent="1"/>
    </xf>
    <xf numFmtId="4" fontId="87" fillId="93" borderId="94" applyNumberFormat="0" applyProtection="0">
      <alignment horizontal="left" vertical="center" indent="1"/>
    </xf>
    <xf numFmtId="4" fontId="75" fillId="92" borderId="86" applyNumberFormat="0" applyProtection="0">
      <alignment horizontal="left" vertical="center" indent="1"/>
    </xf>
    <xf numFmtId="4" fontId="75" fillId="92" borderId="86" applyNumberFormat="0" applyProtection="0">
      <alignment horizontal="left" vertical="center" indent="1"/>
    </xf>
    <xf numFmtId="4" fontId="87" fillId="108" borderId="94" applyNumberFormat="0" applyProtection="0">
      <alignment horizontal="left" vertical="center" indent="1"/>
    </xf>
    <xf numFmtId="4" fontId="87" fillId="108" borderId="94" applyNumberFormat="0" applyProtection="0">
      <alignment horizontal="left" vertical="center" indent="1"/>
    </xf>
    <xf numFmtId="4" fontId="87" fillId="108" borderId="94" applyNumberFormat="0" applyProtection="0">
      <alignment horizontal="left" vertical="center" indent="1"/>
    </xf>
    <xf numFmtId="4" fontId="87" fillId="108" borderId="94" applyNumberFormat="0" applyProtection="0">
      <alignment horizontal="left" vertical="center" indent="1"/>
    </xf>
    <xf numFmtId="4" fontId="75" fillId="142" borderId="86" applyNumberFormat="0" applyProtection="0">
      <alignment horizontal="left" vertical="center" indent="1"/>
    </xf>
    <xf numFmtId="4" fontId="75" fillId="142" borderId="86" applyNumberFormat="0" applyProtection="0">
      <alignment horizontal="left" vertical="center" indent="1"/>
    </xf>
    <xf numFmtId="0" fontId="87" fillId="52" borderId="91" applyNumberFormat="0" applyProtection="0">
      <alignment horizontal="left" vertical="center" indent="1"/>
    </xf>
    <xf numFmtId="0" fontId="87" fillId="52" borderId="91" applyNumberFormat="0" applyProtection="0">
      <alignment horizontal="left" vertical="center" indent="1"/>
    </xf>
    <xf numFmtId="0" fontId="120" fillId="88" borderId="81" applyNumberFormat="0" applyProtection="0">
      <alignment horizontal="left" vertical="center" indent="2"/>
    </xf>
    <xf numFmtId="0" fontId="87" fillId="52" borderId="91" applyNumberFormat="0" applyProtection="0">
      <alignment horizontal="left" vertical="center" indent="1"/>
    </xf>
    <xf numFmtId="0" fontId="87" fillId="52" borderId="91" applyNumberFormat="0" applyProtection="0">
      <alignment horizontal="left" vertical="center" indent="1"/>
    </xf>
    <xf numFmtId="0" fontId="14" fillId="142" borderId="86" applyNumberFormat="0" applyProtection="0">
      <alignment horizontal="left" vertical="center" indent="1"/>
    </xf>
    <xf numFmtId="0" fontId="120" fillId="88" borderId="81" applyNumberFormat="0" applyProtection="0">
      <alignment horizontal="left" vertical="center" indent="2"/>
    </xf>
    <xf numFmtId="0" fontId="14" fillId="142" borderId="86" applyNumberFormat="0" applyProtection="0">
      <alignment horizontal="left" vertical="center" indent="1"/>
    </xf>
    <xf numFmtId="0" fontId="14" fillId="142" borderId="86" applyNumberFormat="0" applyProtection="0">
      <alignment horizontal="left" vertical="center" indent="1"/>
    </xf>
    <xf numFmtId="0" fontId="14" fillId="142" borderId="86" applyNumberFormat="0" applyProtection="0">
      <alignment horizontal="left" vertical="center" indent="1"/>
    </xf>
    <xf numFmtId="0" fontId="14" fillId="69" borderId="93" applyNumberFormat="0" applyProtection="0">
      <alignment horizontal="left" vertical="center" indent="1"/>
    </xf>
    <xf numFmtId="0" fontId="14" fillId="142" borderId="86" applyNumberFormat="0" applyProtection="0">
      <alignment horizontal="left" vertical="center" indent="1"/>
    </xf>
    <xf numFmtId="0" fontId="14" fillId="87" borderId="93" applyNumberFormat="0" applyProtection="0">
      <alignment horizontal="left" vertical="top" indent="1"/>
    </xf>
    <xf numFmtId="0" fontId="87" fillId="69" borderId="93" applyNumberFormat="0" applyProtection="0">
      <alignment horizontal="left" vertical="top" indent="1"/>
    </xf>
    <xf numFmtId="0" fontId="87" fillId="69" borderId="93" applyNumberFormat="0" applyProtection="0">
      <alignment horizontal="left" vertical="top" indent="1"/>
    </xf>
    <xf numFmtId="0" fontId="14" fillId="142" borderId="86" applyNumberFormat="0" applyProtection="0">
      <alignment horizontal="left" vertical="center" indent="1"/>
    </xf>
    <xf numFmtId="0" fontId="14" fillId="87" borderId="93" applyNumberFormat="0" applyProtection="0">
      <alignment horizontal="left" vertical="top" indent="1"/>
    </xf>
    <xf numFmtId="0" fontId="14" fillId="142" borderId="86" applyNumberFormat="0" applyProtection="0">
      <alignment horizontal="left" vertical="center" indent="1"/>
    </xf>
    <xf numFmtId="0" fontId="14" fillId="142" borderId="86" applyNumberFormat="0" applyProtection="0">
      <alignment horizontal="left" vertical="center" indent="1"/>
    </xf>
    <xf numFmtId="0" fontId="14" fillId="87" borderId="93" applyNumberFormat="0" applyProtection="0">
      <alignment horizontal="left" vertical="top" indent="1"/>
    </xf>
    <xf numFmtId="0" fontId="14" fillId="142" borderId="86" applyNumberFormat="0" applyProtection="0">
      <alignment horizontal="left" vertical="center" indent="1"/>
    </xf>
    <xf numFmtId="0" fontId="14" fillId="142" borderId="86" applyNumberFormat="0" applyProtection="0">
      <alignment horizontal="left" vertical="center" indent="1"/>
    </xf>
    <xf numFmtId="0" fontId="14" fillId="69" borderId="93" applyNumberFormat="0" applyProtection="0">
      <alignment horizontal="left" vertical="top" indent="1"/>
    </xf>
    <xf numFmtId="0" fontId="87" fillId="74" borderId="91" applyNumberFormat="0" applyProtection="0">
      <alignment horizontal="left" vertical="center" indent="1"/>
    </xf>
    <xf numFmtId="0" fontId="87" fillId="74" borderId="91" applyNumberFormat="0" applyProtection="0">
      <alignment horizontal="left" vertical="center" indent="1"/>
    </xf>
    <xf numFmtId="0" fontId="87" fillId="74" borderId="91" applyNumberFormat="0" applyProtection="0">
      <alignment horizontal="left" vertical="center" indent="1"/>
    </xf>
    <xf numFmtId="0" fontId="87" fillId="74" borderId="91" applyNumberFormat="0" applyProtection="0">
      <alignment horizontal="left" vertical="center" indent="1"/>
    </xf>
    <xf numFmtId="0" fontId="14" fillId="86" borderId="86" applyNumberFormat="0" applyProtection="0">
      <alignment horizontal="left" vertical="center" indent="1"/>
    </xf>
    <xf numFmtId="0" fontId="107" fillId="0" borderId="81" applyNumberFormat="0" applyProtection="0">
      <alignment horizontal="left" vertical="center" indent="2"/>
    </xf>
    <xf numFmtId="0" fontId="14" fillId="86" borderId="86" applyNumberFormat="0" applyProtection="0">
      <alignment horizontal="left" vertical="center" indent="1"/>
    </xf>
    <xf numFmtId="0" fontId="14" fillId="86" borderId="86" applyNumberFormat="0" applyProtection="0">
      <alignment horizontal="left" vertical="center" indent="1"/>
    </xf>
    <xf numFmtId="0" fontId="14" fillId="86" borderId="86" applyNumberFormat="0" applyProtection="0">
      <alignment horizontal="left" vertical="center" indent="1"/>
    </xf>
    <xf numFmtId="0" fontId="14" fillId="108" borderId="93" applyNumberFormat="0" applyProtection="0">
      <alignment horizontal="left" vertical="center" indent="1"/>
    </xf>
    <xf numFmtId="0" fontId="14" fillId="86" borderId="86" applyNumberFormat="0" applyProtection="0">
      <alignment horizontal="left" vertical="center" indent="1"/>
    </xf>
    <xf numFmtId="0" fontId="14" fillId="89" borderId="93" applyNumberFormat="0" applyProtection="0">
      <alignment horizontal="left" vertical="top" indent="1"/>
    </xf>
    <xf numFmtId="0" fontId="87" fillId="108" borderId="93" applyNumberFormat="0" applyProtection="0">
      <alignment horizontal="left" vertical="top" indent="1"/>
    </xf>
    <xf numFmtId="0" fontId="87" fillId="108" borderId="93" applyNumberFormat="0" applyProtection="0">
      <alignment horizontal="left" vertical="top" indent="1"/>
    </xf>
    <xf numFmtId="0" fontId="14" fillId="86" borderId="86" applyNumberFormat="0" applyProtection="0">
      <alignment horizontal="left" vertical="center" indent="1"/>
    </xf>
    <xf numFmtId="0" fontId="14" fillId="89" borderId="93" applyNumberFormat="0" applyProtection="0">
      <alignment horizontal="left" vertical="top" indent="1"/>
    </xf>
    <xf numFmtId="0" fontId="14" fillId="86" borderId="86" applyNumberFormat="0" applyProtection="0">
      <alignment horizontal="left" vertical="center" indent="1"/>
    </xf>
    <xf numFmtId="0" fontId="14" fillId="86" borderId="86" applyNumberFormat="0" applyProtection="0">
      <alignment horizontal="left" vertical="center" indent="1"/>
    </xf>
    <xf numFmtId="0" fontId="14" fillId="89" borderId="93" applyNumberFormat="0" applyProtection="0">
      <alignment horizontal="left" vertical="top" indent="1"/>
    </xf>
    <xf numFmtId="0" fontId="14" fillId="86" borderId="86" applyNumberFormat="0" applyProtection="0">
      <alignment horizontal="left" vertical="center" indent="1"/>
    </xf>
    <xf numFmtId="0" fontId="14" fillId="86" borderId="86" applyNumberFormat="0" applyProtection="0">
      <alignment horizontal="left" vertical="center" indent="1"/>
    </xf>
    <xf numFmtId="0" fontId="14" fillId="108" borderId="93" applyNumberFormat="0" applyProtection="0">
      <alignment horizontal="left" vertical="top" indent="1"/>
    </xf>
    <xf numFmtId="0" fontId="87" fillId="48" borderId="91" applyNumberFormat="0" applyProtection="0">
      <alignment horizontal="left" vertical="center" indent="1"/>
    </xf>
    <xf numFmtId="0" fontId="87" fillId="48" borderId="91" applyNumberFormat="0" applyProtection="0">
      <alignment horizontal="left" vertical="center" indent="1"/>
    </xf>
    <xf numFmtId="0" fontId="87" fillId="48" borderId="91" applyNumberFormat="0" applyProtection="0">
      <alignment horizontal="left" vertical="center" indent="1"/>
    </xf>
    <xf numFmtId="0" fontId="87" fillId="48" borderId="91" applyNumberFormat="0" applyProtection="0">
      <alignment horizontal="left" vertical="center" indent="1"/>
    </xf>
    <xf numFmtId="0" fontId="14" fillId="77" borderId="86" applyNumberFormat="0" applyProtection="0">
      <alignment horizontal="left" vertical="center" indent="1"/>
    </xf>
    <xf numFmtId="0" fontId="107" fillId="0" borderId="81" applyNumberFormat="0" applyProtection="0">
      <alignment horizontal="left" vertical="center" indent="2"/>
    </xf>
    <xf numFmtId="0" fontId="14" fillId="77" borderId="86" applyNumberFormat="0" applyProtection="0">
      <alignment horizontal="left" vertical="center" indent="1"/>
    </xf>
    <xf numFmtId="0" fontId="14" fillId="77" borderId="86" applyNumberFormat="0" applyProtection="0">
      <alignment horizontal="left" vertical="center" indent="1"/>
    </xf>
    <xf numFmtId="0" fontId="14" fillId="77" borderId="86" applyNumberFormat="0" applyProtection="0">
      <alignment horizontal="left" vertical="center" indent="1"/>
    </xf>
    <xf numFmtId="0" fontId="14" fillId="48" borderId="93" applyNumberFormat="0" applyProtection="0">
      <alignment horizontal="left" vertical="center" indent="1"/>
    </xf>
    <xf numFmtId="0" fontId="14" fillId="77" borderId="86" applyNumberFormat="0" applyProtection="0">
      <alignment horizontal="left" vertical="center" indent="1"/>
    </xf>
    <xf numFmtId="0" fontId="14" fillId="73" borderId="93" applyNumberFormat="0" applyProtection="0">
      <alignment horizontal="left" vertical="top" indent="1"/>
    </xf>
    <xf numFmtId="0" fontId="87" fillId="48" borderId="93" applyNumberFormat="0" applyProtection="0">
      <alignment horizontal="left" vertical="top" indent="1"/>
    </xf>
    <xf numFmtId="0" fontId="87" fillId="48" borderId="93" applyNumberFormat="0" applyProtection="0">
      <alignment horizontal="left" vertical="top" indent="1"/>
    </xf>
    <xf numFmtId="0" fontId="14" fillId="77" borderId="86" applyNumberFormat="0" applyProtection="0">
      <alignment horizontal="left" vertical="center" indent="1"/>
    </xf>
    <xf numFmtId="0" fontId="14" fillId="73" borderId="93" applyNumberFormat="0" applyProtection="0">
      <alignment horizontal="left" vertical="top" indent="1"/>
    </xf>
    <xf numFmtId="0" fontId="14" fillId="77" borderId="86" applyNumberFormat="0" applyProtection="0">
      <alignment horizontal="left" vertical="center" indent="1"/>
    </xf>
    <xf numFmtId="0" fontId="14" fillId="77" borderId="86" applyNumberFormat="0" applyProtection="0">
      <alignment horizontal="left" vertical="center" indent="1"/>
    </xf>
    <xf numFmtId="0" fontId="14" fillId="73" borderId="93" applyNumberFormat="0" applyProtection="0">
      <alignment horizontal="left" vertical="top" indent="1"/>
    </xf>
    <xf numFmtId="0" fontId="14" fillId="77" borderId="86" applyNumberFormat="0" applyProtection="0">
      <alignment horizontal="left" vertical="center" indent="1"/>
    </xf>
    <xf numFmtId="0" fontId="14" fillId="77" borderId="86" applyNumberFormat="0" applyProtection="0">
      <alignment horizontal="left" vertical="center" indent="1"/>
    </xf>
    <xf numFmtId="0" fontId="14" fillId="48" borderId="93" applyNumberFormat="0" applyProtection="0">
      <alignment horizontal="left" vertical="top" indent="1"/>
    </xf>
    <xf numFmtId="0" fontId="87" fillId="93" borderId="91" applyNumberFormat="0" applyProtection="0">
      <alignment horizontal="left" vertical="center" indent="1"/>
    </xf>
    <xf numFmtId="0" fontId="87" fillId="93" borderId="91" applyNumberFormat="0" applyProtection="0">
      <alignment horizontal="left" vertical="center" indent="1"/>
    </xf>
    <xf numFmtId="0" fontId="87" fillId="93" borderId="91" applyNumberFormat="0" applyProtection="0">
      <alignment horizontal="left" vertical="center" indent="1"/>
    </xf>
    <xf numFmtId="0" fontId="87" fillId="93" borderId="91" applyNumberFormat="0" applyProtection="0">
      <alignment horizontal="left" vertical="center" indent="1"/>
    </xf>
    <xf numFmtId="0" fontId="14" fillId="134" borderId="86" applyNumberFormat="0" applyProtection="0">
      <alignment horizontal="left" vertical="center" indent="1"/>
    </xf>
    <xf numFmtId="0" fontId="107" fillId="0" borderId="81" applyNumberFormat="0" applyProtection="0">
      <alignment horizontal="left" vertical="center" indent="2"/>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93" borderId="93" applyNumberFormat="0" applyProtection="0">
      <alignment horizontal="left" vertical="center" indent="1"/>
    </xf>
    <xf numFmtId="0" fontId="14" fillId="134" borderId="86" applyNumberFormat="0" applyProtection="0">
      <alignment horizontal="left" vertical="center" indent="1"/>
    </xf>
    <xf numFmtId="0" fontId="14" fillId="90" borderId="93" applyNumberFormat="0" applyProtection="0">
      <alignment horizontal="left" vertical="top" indent="1"/>
    </xf>
    <xf numFmtId="0" fontId="87" fillId="93" borderId="93" applyNumberFormat="0" applyProtection="0">
      <alignment horizontal="left" vertical="top" indent="1"/>
    </xf>
    <xf numFmtId="0" fontId="87" fillId="93" borderId="93" applyNumberFormat="0" applyProtection="0">
      <alignment horizontal="left" vertical="top" indent="1"/>
    </xf>
    <xf numFmtId="0" fontId="14" fillId="134" borderId="86" applyNumberFormat="0" applyProtection="0">
      <alignment horizontal="left" vertical="center" indent="1"/>
    </xf>
    <xf numFmtId="0" fontId="14" fillId="90" borderId="93" applyNumberFormat="0" applyProtection="0">
      <alignment horizontal="left" vertical="top"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90" borderId="93" applyNumberFormat="0" applyProtection="0">
      <alignment horizontal="left" vertical="top"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93" borderId="93" applyNumberFormat="0" applyProtection="0">
      <alignment horizontal="left" vertical="top" indent="1"/>
    </xf>
    <xf numFmtId="0" fontId="14" fillId="91" borderId="81" applyNumberFormat="0">
      <protection locked="0"/>
    </xf>
    <xf numFmtId="0" fontId="14" fillId="91" borderId="81" applyNumberFormat="0">
      <protection locked="0"/>
    </xf>
    <xf numFmtId="0" fontId="14" fillId="91" borderId="81" applyNumberFormat="0">
      <protection locked="0"/>
    </xf>
    <xf numFmtId="0" fontId="14" fillId="91" borderId="81" applyNumberFormat="0">
      <protection locked="0"/>
    </xf>
    <xf numFmtId="0" fontId="121" fillId="69" borderId="96" applyBorder="0"/>
    <xf numFmtId="0" fontId="121" fillId="69" borderId="96" applyBorder="0"/>
    <xf numFmtId="4" fontId="111" fillId="43" borderId="93" applyNumberFormat="0" applyProtection="0">
      <alignment vertical="center"/>
    </xf>
    <xf numFmtId="4" fontId="111" fillId="43" borderId="93" applyNumberFormat="0" applyProtection="0">
      <alignment vertical="center"/>
    </xf>
    <xf numFmtId="4" fontId="75" fillId="78" borderId="93" applyNumberFormat="0" applyProtection="0">
      <alignment vertical="center"/>
    </xf>
    <xf numFmtId="4" fontId="75" fillId="78" borderId="86" applyNumberFormat="0" applyProtection="0">
      <alignment vertical="center"/>
    </xf>
    <xf numFmtId="4" fontId="75" fillId="78" borderId="86" applyNumberFormat="0" applyProtection="0">
      <alignment vertical="center"/>
    </xf>
    <xf numFmtId="4" fontId="75" fillId="43" borderId="93" applyNumberFormat="0" applyProtection="0">
      <alignment vertical="center"/>
    </xf>
    <xf numFmtId="4" fontId="177" fillId="78" borderId="81" applyNumberFormat="0" applyProtection="0">
      <alignment vertical="center"/>
    </xf>
    <xf numFmtId="4" fontId="177" fillId="78" borderId="81" applyNumberFormat="0" applyProtection="0">
      <alignment vertical="center"/>
    </xf>
    <xf numFmtId="4" fontId="125" fillId="78" borderId="93" applyNumberFormat="0" applyProtection="0">
      <alignment vertical="center"/>
    </xf>
    <xf numFmtId="4" fontId="125" fillId="78" borderId="86" applyNumberFormat="0" applyProtection="0">
      <alignment vertical="center"/>
    </xf>
    <xf numFmtId="4" fontId="125" fillId="78" borderId="86" applyNumberFormat="0" applyProtection="0">
      <alignment vertical="center"/>
    </xf>
    <xf numFmtId="4" fontId="125" fillId="43" borderId="93" applyNumberFormat="0" applyProtection="0">
      <alignment vertical="center"/>
    </xf>
    <xf numFmtId="4" fontId="111" fillId="52" borderId="93" applyNumberFormat="0" applyProtection="0">
      <alignment horizontal="left" vertical="center" indent="1"/>
    </xf>
    <xf numFmtId="4" fontId="111" fillId="52" borderId="93" applyNumberFormat="0" applyProtection="0">
      <alignment horizontal="left" vertical="center" indent="1"/>
    </xf>
    <xf numFmtId="4" fontId="75" fillId="78" borderId="86" applyNumberFormat="0" applyProtection="0">
      <alignment horizontal="left" vertical="center" indent="1"/>
    </xf>
    <xf numFmtId="4" fontId="75" fillId="78" borderId="86" applyNumberFormat="0" applyProtection="0">
      <alignment horizontal="left" vertical="center" indent="1"/>
    </xf>
    <xf numFmtId="4" fontId="75" fillId="43" borderId="93" applyNumberFormat="0" applyProtection="0">
      <alignment horizontal="left" vertical="center" indent="1"/>
    </xf>
    <xf numFmtId="0" fontId="111" fillId="43" borderId="93" applyNumberFormat="0" applyProtection="0">
      <alignment horizontal="left" vertical="top" indent="1"/>
    </xf>
    <xf numFmtId="0" fontId="111" fillId="43" borderId="93" applyNumberFormat="0" applyProtection="0">
      <alignment horizontal="left" vertical="top" indent="1"/>
    </xf>
    <xf numFmtId="0" fontId="75" fillId="78" borderId="93" applyNumberFormat="0" applyProtection="0">
      <alignment horizontal="left" vertical="top" indent="1"/>
    </xf>
    <xf numFmtId="4" fontId="75" fillId="78" borderId="86" applyNumberFormat="0" applyProtection="0">
      <alignment horizontal="left" vertical="center" indent="1"/>
    </xf>
    <xf numFmtId="4" fontId="75" fillId="78" borderId="86" applyNumberFormat="0" applyProtection="0">
      <alignment horizontal="left" vertical="center" indent="1"/>
    </xf>
    <xf numFmtId="0" fontId="75" fillId="43" borderId="93" applyNumberFormat="0" applyProtection="0">
      <alignment horizontal="left" vertical="top" indent="1"/>
    </xf>
    <xf numFmtId="4" fontId="87" fillId="0" borderId="91" applyNumberFormat="0" applyProtection="0">
      <alignment horizontal="right" vertical="center"/>
    </xf>
    <xf numFmtId="4" fontId="75" fillId="92" borderId="86" applyNumberFormat="0" applyProtection="0">
      <alignment horizontal="right" vertical="center"/>
    </xf>
    <xf numFmtId="4" fontId="87" fillId="0" borderId="91" applyNumberFormat="0" applyProtection="0">
      <alignment horizontal="right" vertical="center"/>
    </xf>
    <xf numFmtId="4" fontId="87" fillId="0" borderId="91" applyNumberFormat="0" applyProtection="0">
      <alignment horizontal="right" vertical="center"/>
    </xf>
    <xf numFmtId="4" fontId="128" fillId="0" borderId="81" applyNumberFormat="0" applyProtection="0">
      <alignment horizontal="right" vertical="center" wrapText="1"/>
    </xf>
    <xf numFmtId="4" fontId="87" fillId="0" borderId="91" applyNumberFormat="0" applyProtection="0">
      <alignment horizontal="right" vertical="center"/>
    </xf>
    <xf numFmtId="4" fontId="75" fillId="92" borderId="86" applyNumberFormat="0" applyProtection="0">
      <alignment horizontal="right" vertical="center"/>
    </xf>
    <xf numFmtId="4" fontId="87" fillId="0" borderId="91" applyNumberFormat="0" applyProtection="0">
      <alignment horizontal="right" vertical="center"/>
    </xf>
    <xf numFmtId="4" fontId="128" fillId="0" borderId="81" applyNumberFormat="0" applyProtection="0">
      <alignment horizontal="right" vertical="center" wrapText="1"/>
    </xf>
    <xf numFmtId="4" fontId="75" fillId="92" borderId="86" applyNumberFormat="0" applyProtection="0">
      <alignment horizontal="right" vertical="center"/>
    </xf>
    <xf numFmtId="4" fontId="75" fillId="92" borderId="86" applyNumberFormat="0" applyProtection="0">
      <alignment horizontal="right" vertical="center"/>
    </xf>
    <xf numFmtId="4" fontId="75" fillId="93" borderId="93" applyNumberFormat="0" applyProtection="0">
      <alignment horizontal="right" vertical="center"/>
    </xf>
    <xf numFmtId="4" fontId="177" fillId="79" borderId="91" applyNumberFormat="0" applyProtection="0">
      <alignment horizontal="right" vertical="center"/>
    </xf>
    <xf numFmtId="4" fontId="177" fillId="79" borderId="91" applyNumberFormat="0" applyProtection="0">
      <alignment horizontal="right" vertical="center"/>
    </xf>
    <xf numFmtId="4" fontId="125" fillId="93" borderId="93" applyNumberFormat="0" applyProtection="0">
      <alignment horizontal="right" vertical="center"/>
    </xf>
    <xf numFmtId="4" fontId="125" fillId="92" borderId="86" applyNumberFormat="0" applyProtection="0">
      <alignment horizontal="right" vertical="center"/>
    </xf>
    <xf numFmtId="4" fontId="125" fillId="92" borderId="86" applyNumberFormat="0" applyProtection="0">
      <alignment horizontal="right" vertical="center"/>
    </xf>
    <xf numFmtId="4" fontId="125" fillId="93" borderId="93" applyNumberFormat="0" applyProtection="0">
      <alignment horizontal="right" vertical="center"/>
    </xf>
    <xf numFmtId="4" fontId="87" fillId="56" borderId="91" applyNumberFormat="0" applyProtection="0">
      <alignment horizontal="left" vertical="center" indent="1"/>
    </xf>
    <xf numFmtId="4" fontId="87" fillId="56" borderId="91" applyNumberFormat="0" applyProtection="0">
      <alignment horizontal="left" vertical="center" indent="1"/>
    </xf>
    <xf numFmtId="4" fontId="128" fillId="0" borderId="81" applyNumberFormat="0" applyProtection="0">
      <alignment horizontal="left" vertical="center" indent="1"/>
    </xf>
    <xf numFmtId="4" fontId="87" fillId="56" borderId="91" applyNumberFormat="0" applyProtection="0">
      <alignment horizontal="left" vertical="center" indent="1"/>
    </xf>
    <xf numFmtId="4" fontId="87" fillId="56" borderId="91" applyNumberFormat="0" applyProtection="0">
      <alignment horizontal="left" vertical="center" indent="1"/>
    </xf>
    <xf numFmtId="0" fontId="14" fillId="134" borderId="86" applyNumberFormat="0" applyProtection="0">
      <alignment horizontal="left" vertical="center" indent="1"/>
    </xf>
    <xf numFmtId="4" fontId="128" fillId="0" borderId="81"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4" fontId="75" fillId="108" borderId="93" applyNumberFormat="0" applyProtection="0">
      <alignment horizontal="left" vertical="center" indent="1"/>
    </xf>
    <xf numFmtId="0" fontId="14" fillId="134" borderId="86" applyNumberFormat="0" applyProtection="0">
      <alignment horizontal="left" vertical="center" indent="1"/>
    </xf>
    <xf numFmtId="0" fontId="120" fillId="95" borderId="81" applyNumberFormat="0" applyProtection="0">
      <alignment horizontal="center" vertical="top" wrapText="1"/>
    </xf>
    <xf numFmtId="0" fontId="111" fillId="108" borderId="93" applyNumberFormat="0" applyProtection="0">
      <alignment horizontal="left" vertical="top" indent="1"/>
    </xf>
    <xf numFmtId="0" fontId="111" fillId="108" borderId="93" applyNumberFormat="0" applyProtection="0">
      <alignment horizontal="left" vertical="top" indent="1"/>
    </xf>
    <xf numFmtId="0" fontId="14" fillId="134" borderId="86" applyNumberFormat="0" applyProtection="0">
      <alignment horizontal="left" vertical="center" indent="1"/>
    </xf>
    <xf numFmtId="0" fontId="120" fillId="95" borderId="81" applyNumberFormat="0" applyProtection="0">
      <alignment horizontal="center" vertical="top" wrapTex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14" fillId="134" borderId="86" applyNumberFormat="0" applyProtection="0">
      <alignment horizontal="left" vertical="center" indent="1"/>
    </xf>
    <xf numFmtId="0" fontId="75" fillId="108" borderId="93" applyNumberFormat="0" applyProtection="0">
      <alignment horizontal="left" vertical="top" indent="1"/>
    </xf>
    <xf numFmtId="0" fontId="14" fillId="134" borderId="86" applyNumberFormat="0" applyProtection="0">
      <alignment horizontal="left" vertical="center" indent="1"/>
    </xf>
    <xf numFmtId="4" fontId="179" fillId="143" borderId="94" applyNumberFormat="0" applyProtection="0">
      <alignment horizontal="left" vertical="center" indent="1"/>
    </xf>
    <xf numFmtId="4" fontId="179" fillId="143" borderId="94" applyNumberFormat="0" applyProtection="0">
      <alignment horizontal="left" vertical="center" indent="1"/>
    </xf>
    <xf numFmtId="0" fontId="87" fillId="144" borderId="81"/>
    <xf numFmtId="0" fontId="87" fillId="144" borderId="81"/>
    <xf numFmtId="0" fontId="87" fillId="144" borderId="81"/>
    <xf numFmtId="0" fontId="87" fillId="144" borderId="81"/>
    <xf numFmtId="0" fontId="87" fillId="144" borderId="81"/>
    <xf numFmtId="4" fontId="182" fillId="91" borderId="91" applyNumberFormat="0" applyProtection="0">
      <alignment horizontal="right" vertical="center"/>
    </xf>
    <xf numFmtId="4" fontId="182" fillId="91" borderId="91" applyNumberFormat="0" applyProtection="0">
      <alignment horizontal="right" vertical="center"/>
    </xf>
    <xf numFmtId="4" fontId="135" fillId="0" borderId="93" applyNumberFormat="0" applyProtection="0">
      <alignment horizontal="right" vertical="center"/>
    </xf>
    <xf numFmtId="4" fontId="135" fillId="92" borderId="86" applyNumberFormat="0" applyProtection="0">
      <alignment horizontal="right" vertical="center"/>
    </xf>
    <xf numFmtId="4" fontId="135" fillId="92" borderId="86" applyNumberFormat="0" applyProtection="0">
      <alignment horizontal="right" vertical="center"/>
    </xf>
    <xf numFmtId="4" fontId="135" fillId="93" borderId="93" applyNumberFormat="0" applyProtection="0">
      <alignment horizontal="right" vertical="center"/>
    </xf>
    <xf numFmtId="202" fontId="141" fillId="0" borderId="87">
      <alignment horizontal="center"/>
    </xf>
    <xf numFmtId="0" fontId="186" fillId="0" borderId="81" applyNumberFormat="0" applyFill="0" applyProtection="0">
      <alignment wrapText="1"/>
    </xf>
    <xf numFmtId="0" fontId="186" fillId="0" borderId="81" applyNumberFormat="0" applyFill="0" applyProtection="0">
      <alignment wrapText="1"/>
    </xf>
    <xf numFmtId="0" fontId="14" fillId="0" borderId="88" applyNumberFormat="0" applyFont="0" applyFill="0" applyAlignment="0" applyProtection="0"/>
    <xf numFmtId="0" fontId="14" fillId="0" borderId="88" applyNumberFormat="0" applyFont="0" applyFill="0" applyAlignment="0" applyProtection="0"/>
    <xf numFmtId="0" fontId="14" fillId="0" borderId="88" applyNumberFormat="0" applyFont="0" applyFill="0" applyAlignment="0" applyProtection="0"/>
    <xf numFmtId="0" fontId="14" fillId="0" borderId="88" applyNumberFormat="0" applyFont="0" applyFill="0" applyAlignment="0" applyProtection="0"/>
    <xf numFmtId="0" fontId="14" fillId="0" borderId="87" applyNumberFormat="0" applyFont="0" applyFill="0" applyAlignment="0" applyProtection="0"/>
    <xf numFmtId="0" fontId="14" fillId="0" borderId="87" applyNumberFormat="0" applyFont="0" applyFill="0" applyAlignment="0" applyProtection="0"/>
    <xf numFmtId="0" fontId="14" fillId="0" borderId="87" applyNumberFormat="0" applyFont="0" applyFill="0" applyAlignment="0" applyProtection="0"/>
    <xf numFmtId="0" fontId="14" fillId="0" borderId="87" applyNumberFormat="0" applyFont="0" applyFill="0" applyAlignment="0" applyProtection="0"/>
    <xf numFmtId="0" fontId="14" fillId="0" borderId="89" applyNumberFormat="0" applyFont="0" applyFill="0" applyAlignment="0" applyProtection="0"/>
    <xf numFmtId="0" fontId="14" fillId="0" borderId="89" applyNumberFormat="0" applyFont="0" applyFill="0" applyAlignment="0" applyProtection="0"/>
    <xf numFmtId="0" fontId="14" fillId="0" borderId="89" applyNumberFormat="0" applyFont="0" applyFill="0" applyAlignment="0" applyProtection="0"/>
    <xf numFmtId="0" fontId="14" fillId="0" borderId="89" applyNumberFormat="0" applyFont="0" applyFill="0" applyAlignment="0" applyProtection="0"/>
    <xf numFmtId="0" fontId="146" fillId="0" borderId="97" applyNumberFormat="0" applyFill="0" applyAlignment="0" applyProtection="0"/>
    <xf numFmtId="0" fontId="146" fillId="0" borderId="98" applyNumberFormat="0" applyFill="0" applyAlignment="0" applyProtection="0"/>
    <xf numFmtId="0" fontId="146" fillId="0" borderId="97" applyNumberFormat="0" applyFill="0" applyAlignment="0" applyProtection="0"/>
    <xf numFmtId="0" fontId="146" fillId="0" borderId="98" applyNumberFormat="0" applyFill="0" applyAlignment="0" applyProtection="0"/>
    <xf numFmtId="0" fontId="146" fillId="0" borderId="98" applyNumberFormat="0" applyFill="0" applyAlignment="0" applyProtection="0"/>
    <xf numFmtId="3" fontId="147" fillId="0" borderId="84" applyProtection="0"/>
    <xf numFmtId="0" fontId="5" fillId="0" borderId="0"/>
    <xf numFmtId="0" fontId="5" fillId="0" borderId="0"/>
    <xf numFmtId="0" fontId="5" fillId="0" borderId="0"/>
    <xf numFmtId="44" fontId="14" fillId="0" borderId="0" applyFont="0" applyFill="0" applyBorder="0" applyAlignment="0" applyProtection="0"/>
    <xf numFmtId="44" fontId="36"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9" fontId="36" fillId="0" borderId="0" applyFont="0" applyFill="0" applyBorder="0" applyAlignment="0" applyProtection="0"/>
    <xf numFmtId="44" fontId="2" fillId="0" borderId="0" applyFont="0" applyFill="0" applyBorder="0" applyAlignment="0" applyProtection="0"/>
    <xf numFmtId="43" fontId="36" fillId="0" borderId="0" applyFont="0" applyFill="0" applyBorder="0" applyAlignment="0" applyProtection="0"/>
    <xf numFmtId="0" fontId="2" fillId="0" borderId="0"/>
    <xf numFmtId="0" fontId="2" fillId="0" borderId="0"/>
    <xf numFmtId="0" fontId="36"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44" fontId="36"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731">
    <xf numFmtId="0" fontId="0" fillId="0" borderId="0" xfId="0"/>
    <xf numFmtId="0" fontId="15" fillId="0" borderId="0" xfId="2" applyFont="1"/>
    <xf numFmtId="0" fontId="15" fillId="0" borderId="0" xfId="2" applyFont="1" applyAlignment="1">
      <alignment wrapText="1"/>
    </xf>
    <xf numFmtId="43" fontId="15" fillId="0" borderId="0" xfId="2" applyNumberFormat="1" applyFont="1"/>
    <xf numFmtId="43" fontId="15" fillId="0" borderId="0" xfId="2" applyNumberFormat="1" applyFont="1" applyBorder="1"/>
    <xf numFmtId="0" fontId="15" fillId="0" borderId="0" xfId="2" applyFont="1" applyAlignment="1">
      <alignment horizontal="left"/>
    </xf>
    <xf numFmtId="0" fontId="15" fillId="0" borderId="0" xfId="2" applyFont="1" applyFill="1" applyAlignment="1">
      <alignment horizontal="left"/>
    </xf>
    <xf numFmtId="0" fontId="15" fillId="0" borderId="0" xfId="2" applyFont="1" applyFill="1"/>
    <xf numFmtId="0" fontId="17" fillId="0" borderId="0" xfId="2" applyFont="1" applyFill="1"/>
    <xf numFmtId="0" fontId="15" fillId="0" borderId="0" xfId="2" applyFont="1" applyProtection="1">
      <protection locked="0"/>
    </xf>
    <xf numFmtId="0" fontId="13" fillId="0" borderId="0" xfId="2" applyFont="1" applyProtection="1">
      <protection locked="0"/>
    </xf>
    <xf numFmtId="0" fontId="13" fillId="0" borderId="4" xfId="2" applyFont="1" applyFill="1" applyBorder="1" applyAlignment="1" applyProtection="1">
      <alignment horizontal="left" wrapText="1"/>
      <protection locked="0"/>
    </xf>
    <xf numFmtId="0" fontId="15" fillId="0" borderId="0" xfId="2" applyFont="1" applyFill="1" applyBorder="1" applyAlignment="1" applyProtection="1">
      <alignment horizontal="left" wrapText="1" indent="3"/>
      <protection locked="0"/>
    </xf>
    <xf numFmtId="169" fontId="15" fillId="0" borderId="0" xfId="2" applyNumberFormat="1" applyFont="1" applyFill="1" applyBorder="1" applyAlignment="1" applyProtection="1">
      <alignment horizontal="center"/>
      <protection locked="0"/>
    </xf>
    <xf numFmtId="0" fontId="15" fillId="0" borderId="0" xfId="2" applyFont="1" applyBorder="1" applyProtection="1">
      <protection locked="0"/>
    </xf>
    <xf numFmtId="0" fontId="14" fillId="2" borderId="0" xfId="6" applyFill="1" applyBorder="1"/>
    <xf numFmtId="0" fontId="14" fillId="2" borderId="0" xfId="6" applyFill="1" applyBorder="1" applyAlignment="1">
      <alignment horizontal="center"/>
    </xf>
    <xf numFmtId="0" fontId="14" fillId="2" borderId="0" xfId="6" applyFill="1" applyAlignment="1">
      <alignment horizontal="center"/>
    </xf>
    <xf numFmtId="166" fontId="14" fillId="2" borderId="0" xfId="7" applyNumberFormat="1" applyFont="1" applyFill="1" applyAlignment="1">
      <alignment horizontal="center"/>
    </xf>
    <xf numFmtId="0" fontId="14" fillId="2" borderId="0" xfId="6" applyFill="1"/>
    <xf numFmtId="0" fontId="25" fillId="2" borderId="0" xfId="6" applyFont="1" applyFill="1" applyBorder="1" applyAlignment="1">
      <alignment horizontal="center" vertical="center"/>
    </xf>
    <xf numFmtId="166" fontId="25" fillId="2" borderId="0" xfId="7" applyNumberFormat="1" applyFont="1" applyFill="1" applyBorder="1" applyAlignment="1">
      <alignment horizontal="center" vertical="center"/>
    </xf>
    <xf numFmtId="0" fontId="25" fillId="2" borderId="0" xfId="6" applyFont="1" applyFill="1" applyBorder="1" applyAlignment="1">
      <alignment horizontal="right" vertical="center" wrapText="1"/>
    </xf>
    <xf numFmtId="0" fontId="25" fillId="2" borderId="0" xfId="6" applyFont="1" applyFill="1" applyBorder="1" applyAlignment="1">
      <alignment horizontal="right" vertical="center"/>
    </xf>
    <xf numFmtId="0" fontId="14" fillId="2" borderId="0" xfId="6" applyFont="1" applyFill="1" applyBorder="1" applyAlignment="1">
      <alignment horizontal="center"/>
    </xf>
    <xf numFmtId="0" fontId="14" fillId="2" borderId="0" xfId="6" applyFont="1" applyFill="1" applyAlignment="1">
      <alignment horizontal="center"/>
    </xf>
    <xf numFmtId="0" fontId="25" fillId="2" borderId="0" xfId="6" applyFont="1" applyFill="1"/>
    <xf numFmtId="0" fontId="14" fillId="2" borderId="0" xfId="6" applyFont="1" applyFill="1"/>
    <xf numFmtId="0" fontId="14" fillId="2" borderId="0" xfId="6" applyFont="1" applyFill="1" applyBorder="1"/>
    <xf numFmtId="0" fontId="14" fillId="0" borderId="0" xfId="6" applyFont="1" applyFill="1" applyBorder="1" applyAlignment="1">
      <alignment horizontal="center" vertical="center" wrapText="1"/>
    </xf>
    <xf numFmtId="0" fontId="14" fillId="0" borderId="0" xfId="6" applyFill="1" applyBorder="1"/>
    <xf numFmtId="0" fontId="27" fillId="0" borderId="6" xfId="6" applyFont="1" applyFill="1" applyBorder="1" applyAlignment="1"/>
    <xf numFmtId="0" fontId="28" fillId="0" borderId="6" xfId="6" applyFont="1" applyFill="1" applyBorder="1" applyAlignment="1"/>
    <xf numFmtId="0" fontId="25" fillId="0" borderId="0" xfId="6" applyFont="1" applyFill="1" applyBorder="1" applyAlignment="1">
      <alignment horizontal="center" vertical="center" wrapText="1"/>
    </xf>
    <xf numFmtId="0" fontId="14" fillId="2" borderId="0" xfId="6" applyFont="1" applyFill="1" applyBorder="1" applyAlignment="1"/>
    <xf numFmtId="0" fontId="29" fillId="2" borderId="0" xfId="6" applyFont="1" applyFill="1" applyBorder="1" applyAlignment="1"/>
    <xf numFmtId="0" fontId="14" fillId="0" borderId="0" xfId="6" applyFont="1" applyFill="1"/>
    <xf numFmtId="166" fontId="14" fillId="2" borderId="0" xfId="7" applyNumberFormat="1" applyFont="1" applyFill="1" applyBorder="1" applyAlignment="1">
      <alignment horizontal="center"/>
    </xf>
    <xf numFmtId="166" fontId="25" fillId="2" borderId="19" xfId="7" applyNumberFormat="1" applyFont="1" applyFill="1" applyBorder="1" applyAlignment="1">
      <alignment horizontal="center" vertical="center"/>
    </xf>
    <xf numFmtId="166" fontId="14" fillId="2" borderId="19" xfId="7" applyNumberFormat="1" applyFont="1" applyFill="1" applyBorder="1" applyAlignment="1">
      <alignment horizontal="center"/>
    </xf>
    <xf numFmtId="166" fontId="14" fillId="0" borderId="0" xfId="7" applyNumberFormat="1" applyFont="1" applyFill="1" applyAlignment="1">
      <alignment horizontal="center"/>
    </xf>
    <xf numFmtId="166" fontId="14" fillId="0" borderId="0" xfId="7" applyNumberFormat="1" applyFont="1" applyFill="1" applyBorder="1" applyAlignment="1">
      <alignment horizontal="center"/>
    </xf>
    <xf numFmtId="166" fontId="25" fillId="0" borderId="0" xfId="7" applyNumberFormat="1" applyFont="1" applyFill="1" applyBorder="1" applyAlignment="1">
      <alignment horizontal="center" vertical="center"/>
    </xf>
    <xf numFmtId="166" fontId="25" fillId="0" borderId="19" xfId="7" applyNumberFormat="1" applyFont="1" applyFill="1" applyBorder="1" applyAlignment="1">
      <alignment horizontal="center" vertical="center"/>
    </xf>
    <xf numFmtId="166" fontId="14" fillId="0" borderId="19" xfId="7" applyNumberFormat="1" applyFont="1" applyFill="1" applyBorder="1" applyAlignment="1">
      <alignment horizontal="center"/>
    </xf>
    <xf numFmtId="166" fontId="35" fillId="2" borderId="6" xfId="7" applyNumberFormat="1" applyFont="1" applyFill="1" applyBorder="1" applyAlignment="1">
      <alignment horizontal="left" wrapText="1"/>
    </xf>
    <xf numFmtId="166" fontId="35" fillId="0" borderId="6" xfId="7" applyNumberFormat="1" applyFont="1" applyFill="1" applyBorder="1" applyAlignment="1">
      <alignment horizontal="left" wrapText="1"/>
    </xf>
    <xf numFmtId="0" fontId="25" fillId="4" borderId="4" xfId="6" applyFont="1" applyFill="1" applyBorder="1"/>
    <xf numFmtId="0" fontId="25" fillId="4" borderId="4" xfId="6" applyFont="1" applyFill="1" applyBorder="1" applyAlignment="1">
      <alignment horizontal="left" wrapText="1"/>
    </xf>
    <xf numFmtId="166" fontId="25" fillId="4" borderId="4" xfId="7" applyNumberFormat="1" applyFont="1" applyFill="1" applyBorder="1" applyAlignment="1">
      <alignment horizontal="center"/>
    </xf>
    <xf numFmtId="0" fontId="14" fillId="0" borderId="0" xfId="6" applyFont="1" applyFill="1" applyBorder="1"/>
    <xf numFmtId="0" fontId="25" fillId="0" borderId="0" xfId="6" applyFont="1" applyFill="1" applyBorder="1" applyAlignment="1">
      <alignment horizontal="right" vertical="center"/>
    </xf>
    <xf numFmtId="0" fontId="13" fillId="0" borderId="0" xfId="59" applyFont="1"/>
    <xf numFmtId="164" fontId="15" fillId="0" borderId="0" xfId="60" applyNumberFormat="1" applyFont="1"/>
    <xf numFmtId="165" fontId="15" fillId="0" borderId="0" xfId="60" applyNumberFormat="1" applyFont="1"/>
    <xf numFmtId="166" fontId="15" fillId="0" borderId="0" xfId="60" applyNumberFormat="1" applyFont="1"/>
    <xf numFmtId="43" fontId="15" fillId="0" borderId="0" xfId="61" applyFont="1"/>
    <xf numFmtId="166" fontId="15" fillId="0" borderId="0" xfId="60" applyNumberFormat="1" applyFont="1" applyBorder="1"/>
    <xf numFmtId="166" fontId="15" fillId="0" borderId="0" xfId="60" applyNumberFormat="1" applyFont="1" applyFill="1" applyAlignment="1"/>
    <xf numFmtId="164" fontId="17" fillId="0" borderId="0" xfId="60" applyNumberFormat="1" applyFont="1" applyFill="1"/>
    <xf numFmtId="165" fontId="17" fillId="0" borderId="0" xfId="60" applyNumberFormat="1" applyFont="1" applyFill="1"/>
    <xf numFmtId="166" fontId="17" fillId="0" borderId="0" xfId="60" applyNumberFormat="1" applyFont="1" applyFill="1"/>
    <xf numFmtId="166" fontId="15" fillId="0" borderId="0" xfId="60" applyNumberFormat="1" applyFont="1" applyFill="1"/>
    <xf numFmtId="0" fontId="17" fillId="0" borderId="0" xfId="2" applyFont="1" applyProtection="1">
      <protection locked="0"/>
    </xf>
    <xf numFmtId="166" fontId="25" fillId="0" borderId="0" xfId="7" applyNumberFormat="1" applyFont="1" applyFill="1" applyAlignment="1">
      <alignment horizontal="center"/>
    </xf>
    <xf numFmtId="0" fontId="15" fillId="0" borderId="4" xfId="2" applyFont="1" applyFill="1" applyBorder="1" applyAlignment="1" applyProtection="1">
      <alignment horizontal="left" wrapText="1"/>
      <protection locked="0"/>
    </xf>
    <xf numFmtId="166" fontId="25" fillId="6" borderId="4" xfId="7" applyNumberFormat="1" applyFont="1" applyFill="1" applyBorder="1" applyAlignment="1">
      <alignment horizontal="center"/>
    </xf>
    <xf numFmtId="166" fontId="35" fillId="2" borderId="6" xfId="7" applyNumberFormat="1" applyFont="1" applyFill="1" applyBorder="1" applyAlignment="1">
      <alignment horizontal="center" wrapText="1"/>
    </xf>
    <xf numFmtId="166" fontId="25" fillId="2" borderId="0" xfId="7" applyNumberFormat="1" applyFont="1" applyFill="1" applyAlignment="1">
      <alignment horizontal="right"/>
    </xf>
    <xf numFmtId="166" fontId="25" fillId="2" borderId="0" xfId="7" applyNumberFormat="1" applyFont="1" applyFill="1" applyAlignment="1">
      <alignment horizontal="left"/>
    </xf>
    <xf numFmtId="166" fontId="35" fillId="0" borderId="6" xfId="7" applyNumberFormat="1" applyFont="1" applyFill="1" applyBorder="1" applyAlignment="1">
      <alignment horizontal="center" wrapText="1"/>
    </xf>
    <xf numFmtId="166" fontId="35" fillId="2" borderId="0" xfId="7" applyNumberFormat="1" applyFont="1" applyFill="1" applyAlignment="1">
      <alignment horizontal="center"/>
    </xf>
    <xf numFmtId="9" fontId="45" fillId="0" borderId="0" xfId="58" applyFont="1"/>
    <xf numFmtId="174" fontId="5" fillId="0" borderId="0" xfId="163" applyNumberFormat="1" applyFont="1"/>
    <xf numFmtId="174" fontId="5" fillId="0" borderId="0" xfId="163" applyNumberFormat="1" applyFont="1"/>
    <xf numFmtId="0" fontId="15" fillId="0" borderId="0" xfId="2" applyFont="1"/>
    <xf numFmtId="174" fontId="5" fillId="0" borderId="0" xfId="13594" applyNumberFormat="1" applyFont="1"/>
    <xf numFmtId="44" fontId="15" fillId="0" borderId="0" xfId="2" applyNumberFormat="1" applyFont="1" applyFill="1" applyAlignment="1">
      <alignment horizontal="left"/>
    </xf>
    <xf numFmtId="0" fontId="5" fillId="0" borderId="0" xfId="15922" applyFill="1"/>
    <xf numFmtId="0" fontId="5" fillId="0" borderId="0" xfId="15914" applyFill="1"/>
    <xf numFmtId="165" fontId="15" fillId="0" borderId="0" xfId="60" applyNumberFormat="1" applyFont="1" applyFill="1"/>
    <xf numFmtId="164" fontId="15" fillId="0" borderId="0" xfId="60" applyNumberFormat="1" applyFont="1" applyFill="1"/>
    <xf numFmtId="0" fontId="5" fillId="0" borderId="0" xfId="15917" applyFill="1"/>
    <xf numFmtId="0" fontId="5" fillId="0" borderId="0" xfId="20529" applyFill="1"/>
    <xf numFmtId="174" fontId="5" fillId="0" borderId="0" xfId="163" applyNumberFormat="1" applyFont="1" applyFill="1"/>
    <xf numFmtId="0" fontId="13" fillId="0" borderId="102" xfId="2" applyFont="1" applyFill="1" applyBorder="1" applyAlignment="1">
      <alignment horizontal="left" wrapText="1"/>
    </xf>
    <xf numFmtId="164" fontId="13" fillId="0" borderId="103" xfId="60" applyNumberFormat="1" applyFont="1" applyFill="1" applyBorder="1" applyAlignment="1">
      <alignment horizontal="center" wrapText="1"/>
    </xf>
    <xf numFmtId="165" fontId="13" fillId="0" borderId="103" xfId="60" applyNumberFormat="1" applyFont="1" applyFill="1" applyBorder="1" applyAlignment="1">
      <alignment horizontal="center" wrapText="1"/>
    </xf>
    <xf numFmtId="166" fontId="13" fillId="0" borderId="103" xfId="60" applyNumberFormat="1" applyFont="1" applyFill="1" applyBorder="1" applyAlignment="1">
      <alignment horizontal="center" wrapText="1"/>
    </xf>
    <xf numFmtId="166" fontId="13" fillId="0" borderId="104" xfId="60" applyNumberFormat="1" applyFont="1" applyFill="1" applyBorder="1" applyAlignment="1">
      <alignment horizontal="center" wrapText="1"/>
    </xf>
    <xf numFmtId="164" fontId="16" fillId="0" borderId="103" xfId="60" applyNumberFormat="1" applyFont="1" applyFill="1" applyBorder="1" applyAlignment="1">
      <alignment horizontal="center" wrapText="1"/>
    </xf>
    <xf numFmtId="165" fontId="16" fillId="0" borderId="103" xfId="60" applyNumberFormat="1" applyFont="1" applyFill="1" applyBorder="1" applyAlignment="1">
      <alignment horizontal="center" wrapText="1"/>
    </xf>
    <xf numFmtId="166" fontId="16" fillId="0" borderId="103" xfId="60" applyNumberFormat="1" applyFont="1" applyFill="1" applyBorder="1" applyAlignment="1">
      <alignment horizontal="center" wrapText="1"/>
    </xf>
    <xf numFmtId="166" fontId="16" fillId="0" borderId="104" xfId="60" applyNumberFormat="1" applyFont="1" applyFill="1" applyBorder="1" applyAlignment="1">
      <alignment horizontal="center" wrapText="1"/>
    </xf>
    <xf numFmtId="0" fontId="15" fillId="0" borderId="102" xfId="2" applyFont="1" applyBorder="1" applyAlignment="1">
      <alignment horizontal="left" wrapText="1" indent="1"/>
    </xf>
    <xf numFmtId="167" fontId="15" fillId="0" borderId="103" xfId="114" applyNumberFormat="1" applyFont="1" applyFill="1" applyBorder="1"/>
    <xf numFmtId="166" fontId="15" fillId="0" borderId="103" xfId="114" applyNumberFormat="1" applyFont="1" applyFill="1" applyBorder="1"/>
    <xf numFmtId="166" fontId="15" fillId="0" borderId="104" xfId="114" applyNumberFormat="1" applyFont="1" applyFill="1" applyBorder="1"/>
    <xf numFmtId="218" fontId="156" fillId="0" borderId="103" xfId="5499" applyNumberFormat="1" applyFont="1" applyFill="1" applyBorder="1"/>
    <xf numFmtId="218" fontId="156" fillId="0" borderId="104" xfId="5499" applyNumberFormat="1" applyFont="1" applyFill="1" applyBorder="1"/>
    <xf numFmtId="167" fontId="15" fillId="0" borderId="103" xfId="60" applyNumberFormat="1" applyFont="1" applyFill="1" applyBorder="1"/>
    <xf numFmtId="167" fontId="15" fillId="0" borderId="103" xfId="3" applyNumberFormat="1" applyFont="1" applyFill="1" applyBorder="1"/>
    <xf numFmtId="166" fontId="15" fillId="0" borderId="103" xfId="60" applyNumberFormat="1" applyFont="1" applyFill="1" applyBorder="1"/>
    <xf numFmtId="166" fontId="15" fillId="0" borderId="104" xfId="60" applyNumberFormat="1" applyFont="1" applyFill="1" applyBorder="1"/>
    <xf numFmtId="0" fontId="15" fillId="0" borderId="105" xfId="2" applyFont="1" applyBorder="1" applyAlignment="1">
      <alignment horizontal="left" wrapText="1" indent="1"/>
    </xf>
    <xf numFmtId="167" fontId="15" fillId="0" borderId="106" xfId="162" applyNumberFormat="1" applyFont="1" applyFill="1" applyBorder="1"/>
    <xf numFmtId="167" fontId="15" fillId="0" borderId="106" xfId="114" applyNumberFormat="1" applyFont="1" applyFill="1" applyBorder="1"/>
    <xf numFmtId="166" fontId="15" fillId="0" borderId="106" xfId="60" applyNumberFormat="1" applyFont="1" applyFill="1" applyBorder="1"/>
    <xf numFmtId="166" fontId="15" fillId="0" borderId="107" xfId="60" applyNumberFormat="1" applyFont="1" applyFill="1" applyBorder="1"/>
    <xf numFmtId="0" fontId="14" fillId="0" borderId="0" xfId="6" applyFill="1"/>
    <xf numFmtId="0" fontId="14" fillId="0" borderId="0" xfId="6" applyFill="1" applyAlignment="1">
      <alignment horizontal="center"/>
    </xf>
    <xf numFmtId="0" fontId="14" fillId="0" borderId="0" xfId="6" applyFill="1" applyBorder="1" applyAlignment="1">
      <alignment horizontal="center"/>
    </xf>
    <xf numFmtId="0" fontId="15" fillId="0" borderId="0" xfId="2" applyFont="1" applyFill="1" applyProtection="1">
      <protection locked="0"/>
    </xf>
    <xf numFmtId="0" fontId="13" fillId="0" borderId="0" xfId="2" applyFont="1" applyFill="1" applyBorder="1" applyAlignment="1" applyProtection="1">
      <protection locked="0"/>
    </xf>
    <xf numFmtId="0" fontId="15" fillId="6" borderId="0" xfId="2" applyFont="1" applyFill="1" applyAlignment="1">
      <alignment horizontal="left"/>
    </xf>
    <xf numFmtId="0" fontId="20" fillId="0" borderId="108" xfId="2" applyFont="1" applyFill="1" applyBorder="1" applyAlignment="1" applyProtection="1">
      <alignment horizontal="left"/>
      <protection locked="0"/>
    </xf>
    <xf numFmtId="0" fontId="13" fillId="0" borderId="0" xfId="20532" applyFont="1" applyFill="1"/>
    <xf numFmtId="0" fontId="13" fillId="0" borderId="0" xfId="20532" applyFont="1"/>
    <xf numFmtId="166" fontId="14" fillId="2" borderId="0" xfId="7" applyNumberFormat="1" applyFont="1" applyFill="1" applyAlignment="1">
      <alignment horizontal="left"/>
    </xf>
    <xf numFmtId="166" fontId="25" fillId="0" borderId="0" xfId="6" applyNumberFormat="1" applyFont="1" applyFill="1" applyBorder="1" applyAlignment="1">
      <alignment horizontal="center" vertical="center" wrapText="1"/>
    </xf>
    <xf numFmtId="166" fontId="25" fillId="0" borderId="110" xfId="7" applyNumberFormat="1" applyFont="1" applyFill="1" applyBorder="1" applyAlignment="1">
      <alignment vertical="center"/>
    </xf>
    <xf numFmtId="166" fontId="25" fillId="0" borderId="109" xfId="7" applyNumberFormat="1" applyFont="1" applyFill="1" applyBorder="1" applyAlignment="1">
      <alignment vertical="center"/>
    </xf>
    <xf numFmtId="0" fontId="14" fillId="2" borderId="4" xfId="6" applyFont="1" applyFill="1" applyBorder="1" applyAlignment="1">
      <alignment horizontal="right"/>
    </xf>
    <xf numFmtId="0" fontId="14" fillId="2" borderId="4" xfId="6" applyFont="1" applyFill="1" applyBorder="1" applyAlignment="1">
      <alignment horizontal="left" wrapText="1" indent="1"/>
    </xf>
    <xf numFmtId="166" fontId="14" fillId="0" borderId="4" xfId="7" applyNumberFormat="1" applyFont="1" applyFill="1" applyBorder="1" applyAlignment="1">
      <alignment horizontal="center"/>
    </xf>
    <xf numFmtId="166" fontId="14" fillId="2" borderId="4" xfId="7" applyNumberFormat="1" applyFont="1" applyFill="1" applyBorder="1" applyAlignment="1">
      <alignment horizontal="center"/>
    </xf>
    <xf numFmtId="0" fontId="14" fillId="7" borderId="0" xfId="6" applyFont="1" applyFill="1" applyBorder="1"/>
    <xf numFmtId="0" fontId="14" fillId="7" borderId="4" xfId="6" applyFont="1" applyFill="1" applyBorder="1" applyAlignment="1">
      <alignment horizontal="left" wrapText="1" indent="1"/>
    </xf>
    <xf numFmtId="166" fontId="14" fillId="7" borderId="4" xfId="7" applyNumberFormat="1" applyFont="1" applyFill="1" applyBorder="1" applyAlignment="1">
      <alignment horizontal="center"/>
    </xf>
    <xf numFmtId="0" fontId="14" fillId="2" borderId="4" xfId="6" applyFont="1" applyFill="1" applyBorder="1" applyAlignment="1">
      <alignment horizontal="left" indent="1"/>
    </xf>
    <xf numFmtId="171" fontId="14" fillId="2" borderId="4" xfId="6" applyNumberFormat="1" applyFont="1" applyFill="1" applyBorder="1" applyAlignment="1">
      <alignment horizontal="left" wrapText="1" indent="1"/>
    </xf>
    <xf numFmtId="0" fontId="14" fillId="0" borderId="0" xfId="6" applyFont="1" applyFill="1" applyBorder="1" applyAlignment="1">
      <alignment horizontal="left" vertical="center"/>
    </xf>
    <xf numFmtId="0" fontId="25" fillId="145" borderId="4" xfId="6" applyFont="1" applyFill="1" applyBorder="1" applyAlignment="1">
      <alignment horizontal="right" vertical="center"/>
    </xf>
    <xf numFmtId="0" fontId="25" fillId="145" borderId="4" xfId="6" applyFont="1" applyFill="1" applyBorder="1" applyAlignment="1">
      <alignment horizontal="right" vertical="center" wrapText="1"/>
    </xf>
    <xf numFmtId="166" fontId="25" fillId="145" borderId="4" xfId="7" applyNumberFormat="1" applyFont="1" applyFill="1" applyBorder="1" applyAlignment="1">
      <alignment horizontal="center" vertical="center"/>
    </xf>
    <xf numFmtId="0" fontId="25" fillId="145" borderId="0" xfId="6" applyFont="1" applyFill="1" applyBorder="1" applyAlignment="1">
      <alignment horizontal="right" vertical="center"/>
    </xf>
    <xf numFmtId="0" fontId="25" fillId="5" borderId="0" xfId="6" applyFont="1" applyFill="1" applyBorder="1" applyAlignment="1">
      <alignment horizontal="center" vertical="center"/>
    </xf>
    <xf numFmtId="0" fontId="14" fillId="5" borderId="0" xfId="6" applyFont="1" applyFill="1" applyAlignment="1">
      <alignment horizontal="center"/>
    </xf>
    <xf numFmtId="0" fontId="14" fillId="5" borderId="0" xfId="6" applyFill="1" applyAlignment="1">
      <alignment horizontal="center"/>
    </xf>
    <xf numFmtId="0" fontId="4" fillId="0" borderId="0" xfId="20532"/>
    <xf numFmtId="0" fontId="24" fillId="0" borderId="0" xfId="20532" applyFont="1"/>
    <xf numFmtId="0" fontId="31" fillId="0" borderId="102" xfId="20532" applyFont="1" applyFill="1" applyBorder="1" applyAlignment="1">
      <alignment wrapText="1"/>
    </xf>
    <xf numFmtId="0" fontId="24" fillId="0" borderId="0" xfId="20532" applyFont="1" applyFill="1"/>
    <xf numFmtId="0" fontId="24" fillId="0" borderId="0" xfId="20532" applyFont="1" applyFill="1" applyAlignment="1">
      <alignment horizontal="right"/>
    </xf>
    <xf numFmtId="0" fontId="33" fillId="0" borderId="0" xfId="20532" applyFont="1"/>
    <xf numFmtId="0" fontId="30" fillId="0" borderId="13" xfId="20532" applyFont="1" applyBorder="1" applyAlignment="1">
      <alignment wrapText="1"/>
    </xf>
    <xf numFmtId="0" fontId="30" fillId="0" borderId="15" xfId="20532" applyFont="1" applyBorder="1" applyAlignment="1">
      <alignment horizontal="center" wrapText="1"/>
    </xf>
    <xf numFmtId="0" fontId="30" fillId="0" borderId="9" xfId="20532" applyFont="1" applyBorder="1" applyAlignment="1">
      <alignment wrapText="1"/>
    </xf>
    <xf numFmtId="0" fontId="30" fillId="0" borderId="11" xfId="20532" applyFont="1" applyBorder="1" applyAlignment="1">
      <alignment horizontal="center" wrapText="1"/>
    </xf>
    <xf numFmtId="0" fontId="31" fillId="7" borderId="9" xfId="20532" applyFont="1" applyFill="1" applyBorder="1" applyAlignment="1">
      <alignment wrapText="1"/>
    </xf>
    <xf numFmtId="6" fontId="30" fillId="7" borderId="11" xfId="20532" applyNumberFormat="1" applyFont="1" applyFill="1" applyBorder="1" applyAlignment="1">
      <alignment horizontal="right" wrapText="1"/>
    </xf>
    <xf numFmtId="0" fontId="31" fillId="0" borderId="9" xfId="20532" applyFont="1" applyBorder="1" applyAlignment="1">
      <alignment wrapText="1"/>
    </xf>
    <xf numFmtId="6" fontId="30" fillId="0" borderId="11" xfId="20532" applyNumberFormat="1" applyFont="1" applyBorder="1" applyAlignment="1">
      <alignment horizontal="right" wrapText="1"/>
    </xf>
    <xf numFmtId="6" fontId="30" fillId="0" borderId="1" xfId="20532" applyNumberFormat="1" applyFont="1" applyBorder="1" applyAlignment="1">
      <alignment horizontal="center" wrapText="1"/>
    </xf>
    <xf numFmtId="0" fontId="45" fillId="0" borderId="0" xfId="20532" applyFont="1" applyAlignment="1">
      <alignment horizontal="center"/>
    </xf>
    <xf numFmtId="0" fontId="30" fillId="0" borderId="102" xfId="20532" applyFont="1" applyBorder="1" applyAlignment="1">
      <alignment horizontal="left" wrapText="1"/>
    </xf>
    <xf numFmtId="0" fontId="45" fillId="0" borderId="0" xfId="20532" applyFont="1"/>
    <xf numFmtId="0" fontId="31" fillId="0" borderId="102" xfId="20532" applyFont="1" applyBorder="1" applyAlignment="1">
      <alignment wrapText="1"/>
    </xf>
    <xf numFmtId="166" fontId="30" fillId="0" borderId="104" xfId="20531" applyNumberFormat="1" applyFont="1" applyBorder="1" applyAlignment="1">
      <alignment horizontal="right" wrapText="1"/>
    </xf>
    <xf numFmtId="6" fontId="45" fillId="0" borderId="0" xfId="20532" applyNumberFormat="1" applyFont="1"/>
    <xf numFmtId="166" fontId="30" fillId="0" borderId="103" xfId="20531" applyNumberFormat="1" applyFont="1" applyBorder="1" applyAlignment="1">
      <alignment horizontal="right" wrapText="1"/>
    </xf>
    <xf numFmtId="166" fontId="30" fillId="3" borderId="103" xfId="20531" applyNumberFormat="1" applyFont="1" applyFill="1" applyBorder="1" applyAlignment="1">
      <alignment horizontal="right" wrapText="1"/>
    </xf>
    <xf numFmtId="166" fontId="30" fillId="3" borderId="104" xfId="20531" applyNumberFormat="1" applyFont="1" applyFill="1" applyBorder="1" applyAlignment="1">
      <alignment horizontal="right" wrapText="1"/>
    </xf>
    <xf numFmtId="0" fontId="31" fillId="0" borderId="102" xfId="20532" applyFont="1" applyFill="1" applyBorder="1" applyAlignment="1">
      <alignment horizontal="left" wrapText="1" indent="2"/>
    </xf>
    <xf numFmtId="0" fontId="31" fillId="0" borderId="105" xfId="20532" applyFont="1" applyFill="1" applyBorder="1" applyAlignment="1">
      <alignment horizontal="left" wrapText="1" indent="2"/>
    </xf>
    <xf numFmtId="166" fontId="30" fillId="0" borderId="106" xfId="20531" applyNumberFormat="1" applyFont="1" applyFill="1" applyBorder="1" applyAlignment="1">
      <alignment horizontal="right" wrapText="1"/>
    </xf>
    <xf numFmtId="174" fontId="60" fillId="0" borderId="0" xfId="20535" applyNumberFormat="1" applyFont="1"/>
    <xf numFmtId="0" fontId="4" fillId="0" borderId="103" xfId="20532" applyBorder="1"/>
    <xf numFmtId="0" fontId="4" fillId="146" borderId="103" xfId="20532" applyFill="1" applyBorder="1" applyAlignment="1">
      <alignment horizontal="center" vertical="center"/>
    </xf>
    <xf numFmtId="0" fontId="4" fillId="146" borderId="103" xfId="20532" applyFill="1" applyBorder="1" applyAlignment="1">
      <alignment horizontal="center" vertical="center" wrapText="1"/>
    </xf>
    <xf numFmtId="0" fontId="4" fillId="0" borderId="0" xfId="20532" applyAlignment="1">
      <alignment vertical="center"/>
    </xf>
    <xf numFmtId="0" fontId="4" fillId="0" borderId="103" xfId="20532" applyFill="1" applyBorder="1"/>
    <xf numFmtId="43" fontId="0" fillId="0" borderId="103" xfId="20535" applyNumberFormat="1" applyFont="1" applyFill="1" applyBorder="1"/>
    <xf numFmtId="43" fontId="0" fillId="0" borderId="103" xfId="20535" applyNumberFormat="1" applyFont="1" applyBorder="1"/>
    <xf numFmtId="0" fontId="24" fillId="0" borderId="103" xfId="20532" applyFont="1" applyFill="1" applyBorder="1"/>
    <xf numFmtId="0" fontId="4" fillId="5" borderId="103" xfId="20532" applyFill="1" applyBorder="1"/>
    <xf numFmtId="43" fontId="0" fillId="5" borderId="103" xfId="20535" applyNumberFormat="1" applyFont="1" applyFill="1" applyBorder="1"/>
    <xf numFmtId="0" fontId="4" fillId="0" borderId="56" xfId="20532" applyFill="1" applyBorder="1"/>
    <xf numFmtId="174" fontId="0" fillId="0" borderId="0" xfId="20535" applyNumberFormat="1" applyFont="1"/>
    <xf numFmtId="0" fontId="190" fillId="0" borderId="0" xfId="20532" applyFont="1"/>
    <xf numFmtId="0" fontId="60" fillId="0" borderId="0" xfId="20532" applyFont="1"/>
    <xf numFmtId="0" fontId="191" fillId="147" borderId="13" xfId="20532" applyFont="1" applyFill="1" applyBorder="1" applyAlignment="1">
      <alignment vertical="center" wrapText="1"/>
    </xf>
    <xf numFmtId="0" fontId="191" fillId="147" borderId="111" xfId="20532" applyFont="1" applyFill="1" applyBorder="1" applyAlignment="1">
      <alignment vertical="center"/>
    </xf>
    <xf numFmtId="0" fontId="192" fillId="147" borderId="11" xfId="20532" applyFont="1" applyFill="1" applyBorder="1" applyAlignment="1">
      <alignment vertical="center" wrapText="1"/>
    </xf>
    <xf numFmtId="0" fontId="192" fillId="147" borderId="11" xfId="20532" applyFont="1" applyFill="1" applyBorder="1" applyAlignment="1">
      <alignment vertical="center"/>
    </xf>
    <xf numFmtId="0" fontId="192" fillId="0" borderId="11" xfId="20532" applyFont="1" applyBorder="1" applyAlignment="1">
      <alignment vertical="center" wrapText="1"/>
    </xf>
    <xf numFmtId="0" fontId="4" fillId="2" borderId="103" xfId="20532" applyFill="1" applyBorder="1" applyAlignment="1">
      <alignment wrapText="1"/>
    </xf>
    <xf numFmtId="0" fontId="192" fillId="0" borderId="11" xfId="20532" applyFont="1" applyBorder="1" applyAlignment="1">
      <alignment vertical="center"/>
    </xf>
    <xf numFmtId="0" fontId="192" fillId="0" borderId="9" xfId="20532" applyFont="1" applyBorder="1" applyAlignment="1">
      <alignment vertical="center" wrapText="1"/>
    </xf>
    <xf numFmtId="0" fontId="192" fillId="147" borderId="9" xfId="20532" applyFont="1" applyFill="1" applyBorder="1" applyAlignment="1">
      <alignment vertical="center" wrapText="1"/>
    </xf>
    <xf numFmtId="0" fontId="4" fillId="0" borderId="0" xfId="20532" applyBorder="1"/>
    <xf numFmtId="0" fontId="4" fillId="146" borderId="103" xfId="20532" applyFill="1" applyBorder="1"/>
    <xf numFmtId="0" fontId="4" fillId="0" borderId="0" xfId="20532" applyBorder="1" applyAlignment="1"/>
    <xf numFmtId="0" fontId="4" fillId="2" borderId="103" xfId="20532" applyFill="1" applyBorder="1"/>
    <xf numFmtId="221" fontId="0" fillId="0" borderId="103" xfId="20535" applyNumberFormat="1" applyFont="1" applyBorder="1"/>
    <xf numFmtId="0" fontId="4" fillId="2" borderId="103" xfId="20532" applyFill="1" applyBorder="1" applyAlignment="1">
      <alignment horizontal="right"/>
    </xf>
    <xf numFmtId="221" fontId="0" fillId="0" borderId="0" xfId="20535" applyNumberFormat="1" applyFont="1" applyBorder="1"/>
    <xf numFmtId="0" fontId="194" fillId="2" borderId="0" xfId="0" applyFont="1" applyFill="1" applyAlignment="1">
      <alignment vertical="center"/>
    </xf>
    <xf numFmtId="0" fontId="194" fillId="2" borderId="0" xfId="0" applyFont="1" applyFill="1" applyAlignment="1">
      <alignment vertical="center" wrapText="1"/>
    </xf>
    <xf numFmtId="0" fontId="194" fillId="2" borderId="0" xfId="0" applyFont="1" applyFill="1" applyAlignment="1">
      <alignment horizontal="center" vertical="center" wrapText="1"/>
    </xf>
    <xf numFmtId="0" fontId="194" fillId="2" borderId="0" xfId="0" applyFont="1" applyFill="1" applyAlignment="1">
      <alignment horizontal="center" vertical="center"/>
    </xf>
    <xf numFmtId="0" fontId="194" fillId="2" borderId="10" xfId="0" applyFont="1" applyFill="1" applyBorder="1" applyAlignment="1">
      <alignment horizontal="center" vertical="center" wrapText="1"/>
    </xf>
    <xf numFmtId="0" fontId="194" fillId="2" borderId="10" xfId="0" quotePrefix="1" applyFont="1" applyFill="1" applyBorder="1" applyAlignment="1">
      <alignment horizontal="center" vertical="center" wrapText="1"/>
    </xf>
    <xf numFmtId="0" fontId="0" fillId="2" borderId="0" xfId="0" applyFill="1"/>
    <xf numFmtId="0" fontId="196" fillId="2" borderId="0" xfId="0" applyFont="1" applyFill="1" applyAlignment="1">
      <alignment horizontal="center"/>
    </xf>
    <xf numFmtId="0" fontId="197" fillId="5" borderId="116" xfId="0" applyFont="1" applyFill="1" applyBorder="1" applyAlignment="1">
      <alignment horizontal="center" wrapText="1"/>
    </xf>
    <xf numFmtId="0" fontId="197" fillId="5" borderId="117" xfId="0" applyFont="1" applyFill="1" applyBorder="1" applyAlignment="1">
      <alignment horizontal="center" wrapText="1"/>
    </xf>
    <xf numFmtId="0" fontId="197" fillId="5" borderId="122" xfId="0" applyFont="1" applyFill="1" applyBorder="1" applyAlignment="1">
      <alignment horizontal="center" wrapText="1"/>
    </xf>
    <xf numFmtId="0" fontId="196" fillId="148" borderId="116" xfId="0" applyFont="1" applyFill="1" applyBorder="1" applyAlignment="1">
      <alignment horizontal="center" wrapText="1"/>
    </xf>
    <xf numFmtId="0" fontId="197" fillId="148" borderId="117" xfId="0" applyFont="1" applyFill="1" applyBorder="1" applyAlignment="1">
      <alignment horizontal="center" wrapText="1"/>
    </xf>
    <xf numFmtId="0" fontId="196" fillId="148" borderId="122" xfId="0" applyFont="1" applyFill="1" applyBorder="1" applyAlignment="1">
      <alignment horizontal="center" wrapText="1"/>
    </xf>
    <xf numFmtId="0" fontId="196" fillId="5" borderId="123" xfId="0" applyFont="1" applyFill="1" applyBorder="1" applyAlignment="1">
      <alignment horizontal="center" wrapText="1"/>
    </xf>
    <xf numFmtId="0" fontId="197" fillId="5" borderId="124" xfId="0" applyFont="1" applyFill="1" applyBorder="1" applyAlignment="1">
      <alignment horizontal="center" wrapText="1"/>
    </xf>
    <xf numFmtId="0" fontId="196" fillId="5" borderId="125" xfId="0" applyFont="1" applyFill="1" applyBorder="1" applyAlignment="1">
      <alignment horizontal="center" wrapText="1"/>
    </xf>
    <xf numFmtId="0" fontId="0" fillId="2" borderId="0" xfId="0" applyFill="1" applyAlignment="1">
      <alignment vertical="center"/>
    </xf>
    <xf numFmtId="0" fontId="199" fillId="2" borderId="115" xfId="0" applyFont="1" applyFill="1" applyBorder="1" applyAlignment="1">
      <alignment vertical="center" wrapText="1"/>
    </xf>
    <xf numFmtId="42" fontId="0" fillId="2" borderId="126" xfId="0" applyNumberFormat="1" applyFill="1" applyBorder="1" applyAlignment="1">
      <alignment horizontal="right" vertical="center"/>
    </xf>
    <xf numFmtId="42" fontId="0" fillId="2" borderId="57" xfId="0" applyNumberFormat="1" applyFill="1" applyBorder="1" applyAlignment="1">
      <alignment horizontal="right" vertical="center"/>
    </xf>
    <xf numFmtId="212" fontId="0" fillId="2" borderId="8" xfId="0" applyNumberFormat="1" applyFill="1" applyBorder="1" applyAlignment="1">
      <alignment horizontal="center" vertical="center"/>
    </xf>
    <xf numFmtId="9" fontId="0" fillId="2" borderId="127" xfId="58" applyFont="1" applyFill="1" applyBorder="1" applyAlignment="1">
      <alignment horizontal="center" vertical="center"/>
    </xf>
    <xf numFmtId="10" fontId="199" fillId="2" borderId="7" xfId="58" applyNumberFormat="1" applyFont="1" applyFill="1" applyBorder="1" applyAlignment="1">
      <alignment horizontal="center" vertical="center"/>
    </xf>
    <xf numFmtId="10" fontId="199" fillId="2" borderId="4" xfId="58" applyNumberFormat="1" applyFont="1" applyFill="1" applyBorder="1" applyAlignment="1">
      <alignment horizontal="center" vertical="center"/>
    </xf>
    <xf numFmtId="10" fontId="199" fillId="2" borderId="4" xfId="0" applyNumberFormat="1" applyFont="1" applyFill="1" applyBorder="1" applyAlignment="1">
      <alignment horizontal="center" vertical="center"/>
    </xf>
    <xf numFmtId="10" fontId="199" fillId="2" borderId="8" xfId="0" applyNumberFormat="1" applyFont="1" applyFill="1" applyBorder="1" applyAlignment="1">
      <alignment horizontal="center" vertical="center"/>
    </xf>
    <xf numFmtId="42" fontId="0" fillId="2" borderId="7" xfId="0" applyNumberFormat="1" applyFill="1" applyBorder="1" applyAlignment="1">
      <alignment horizontal="center" vertical="center"/>
    </xf>
    <xf numFmtId="42" fontId="0" fillId="2" borderId="4" xfId="0" applyNumberFormat="1" applyFill="1" applyBorder="1" applyAlignment="1">
      <alignment horizontal="center" vertical="center"/>
    </xf>
    <xf numFmtId="42" fontId="0" fillId="2" borderId="8" xfId="0" applyNumberFormat="1" applyFill="1" applyBorder="1" applyAlignment="1">
      <alignment horizontal="center" vertical="center"/>
    </xf>
    <xf numFmtId="42" fontId="0" fillId="2" borderId="99" xfId="0" applyNumberFormat="1" applyFill="1" applyBorder="1" applyAlignment="1">
      <alignment horizontal="center" vertical="center"/>
    </xf>
    <xf numFmtId="42" fontId="0" fillId="2" borderId="100" xfId="0" applyNumberFormat="1" applyFill="1" applyBorder="1" applyAlignment="1">
      <alignment horizontal="center" vertical="center"/>
    </xf>
    <xf numFmtId="42" fontId="0" fillId="2" borderId="101" xfId="0" applyNumberFormat="1" applyFill="1" applyBorder="1" applyAlignment="1">
      <alignment horizontal="center" vertical="center"/>
    </xf>
    <xf numFmtId="42" fontId="0" fillId="2" borderId="99" xfId="0" applyNumberFormat="1" applyFill="1" applyBorder="1" applyAlignment="1">
      <alignment horizontal="right" vertical="center"/>
    </xf>
    <xf numFmtId="42" fontId="0" fillId="2" borderId="100" xfId="0" applyNumberFormat="1" applyFill="1" applyBorder="1" applyAlignment="1">
      <alignment horizontal="right" vertical="center"/>
    </xf>
    <xf numFmtId="42" fontId="0" fillId="2" borderId="101" xfId="0" applyNumberFormat="1" applyFill="1" applyBorder="1" applyAlignment="1">
      <alignment horizontal="right" vertical="center"/>
    </xf>
    <xf numFmtId="0" fontId="0" fillId="2" borderId="0" xfId="0" applyFill="1" applyAlignment="1">
      <alignment vertical="center" wrapText="1"/>
    </xf>
    <xf numFmtId="0" fontId="199" fillId="2" borderId="128" xfId="0" applyFont="1" applyFill="1" applyBorder="1" applyAlignment="1">
      <alignment vertical="center" wrapText="1"/>
    </xf>
    <xf numFmtId="42" fontId="0" fillId="2" borderId="83" xfId="0" applyNumberFormat="1" applyFill="1" applyBorder="1" applyAlignment="1">
      <alignment horizontal="right" vertical="center"/>
    </xf>
    <xf numFmtId="42" fontId="0" fillId="2" borderId="110" xfId="0" applyNumberFormat="1" applyFill="1" applyBorder="1" applyAlignment="1">
      <alignment horizontal="right" vertical="center"/>
    </xf>
    <xf numFmtId="212" fontId="0" fillId="2" borderId="104" xfId="0" applyNumberFormat="1" applyFill="1" applyBorder="1" applyAlignment="1">
      <alignment horizontal="center" vertical="center"/>
    </xf>
    <xf numFmtId="9" fontId="0" fillId="2" borderId="128" xfId="58" applyFont="1" applyFill="1" applyBorder="1" applyAlignment="1">
      <alignment horizontal="center" vertical="center"/>
    </xf>
    <xf numFmtId="10" fontId="199" fillId="2" borderId="102" xfId="58" applyNumberFormat="1" applyFont="1" applyFill="1" applyBorder="1" applyAlignment="1">
      <alignment horizontal="center" vertical="center"/>
    </xf>
    <xf numFmtId="10" fontId="199" fillId="2" borderId="103" xfId="58" applyNumberFormat="1" applyFont="1" applyFill="1" applyBorder="1" applyAlignment="1">
      <alignment horizontal="center" vertical="center"/>
    </xf>
    <xf numFmtId="10" fontId="199" fillId="2" borderId="103" xfId="0" applyNumberFormat="1" applyFont="1" applyFill="1" applyBorder="1" applyAlignment="1">
      <alignment horizontal="center" vertical="center"/>
    </xf>
    <xf numFmtId="10" fontId="199" fillId="2" borderId="104" xfId="0" applyNumberFormat="1" applyFont="1" applyFill="1" applyBorder="1" applyAlignment="1">
      <alignment horizontal="center" vertical="center"/>
    </xf>
    <xf numFmtId="42" fontId="0" fillId="2" borderId="102" xfId="0" applyNumberFormat="1" applyFill="1" applyBorder="1" applyAlignment="1">
      <alignment horizontal="center" vertical="center"/>
    </xf>
    <xf numFmtId="42" fontId="0" fillId="2" borderId="103" xfId="0" applyNumberFormat="1" applyFill="1" applyBorder="1" applyAlignment="1">
      <alignment horizontal="center" vertical="center"/>
    </xf>
    <xf numFmtId="42" fontId="0" fillId="2" borderId="104" xfId="0" applyNumberFormat="1" applyFill="1" applyBorder="1" applyAlignment="1">
      <alignment horizontal="center" vertical="center"/>
    </xf>
    <xf numFmtId="42" fontId="0" fillId="2" borderId="102" xfId="0" applyNumberFormat="1" applyFill="1" applyBorder="1" applyAlignment="1">
      <alignment horizontal="right" vertical="center"/>
    </xf>
    <xf numFmtId="42" fontId="0" fillId="2" borderId="103" xfId="0" applyNumberFormat="1" applyFill="1" applyBorder="1" applyAlignment="1">
      <alignment horizontal="right" vertical="center"/>
    </xf>
    <xf numFmtId="42" fontId="0" fillId="2" borderId="104" xfId="0" applyNumberFormat="1" applyFill="1" applyBorder="1" applyAlignment="1">
      <alignment horizontal="right" vertical="center"/>
    </xf>
    <xf numFmtId="0" fontId="199" fillId="2" borderId="121" xfId="0" applyFont="1" applyFill="1" applyBorder="1" applyAlignment="1">
      <alignment vertical="center" wrapText="1"/>
    </xf>
    <xf numFmtId="42" fontId="0" fillId="2" borderId="129" xfId="0" applyNumberFormat="1" applyFill="1" applyBorder="1" applyAlignment="1">
      <alignment horizontal="right" vertical="center"/>
    </xf>
    <xf numFmtId="212" fontId="0" fillId="2" borderId="107" xfId="0" applyNumberFormat="1" applyFill="1" applyBorder="1" applyAlignment="1">
      <alignment horizontal="center" vertical="center"/>
    </xf>
    <xf numFmtId="9" fontId="0" fillId="2" borderId="121" xfId="58" applyFont="1" applyFill="1" applyBorder="1" applyAlignment="1">
      <alignment horizontal="center" vertical="center"/>
    </xf>
    <xf numFmtId="10" fontId="199" fillId="2" borderId="105" xfId="58" applyNumberFormat="1" applyFont="1" applyFill="1" applyBorder="1" applyAlignment="1">
      <alignment horizontal="center" vertical="center"/>
    </xf>
    <xf numFmtId="10" fontId="199" fillId="2" borderId="106" xfId="58" applyNumberFormat="1" applyFont="1" applyFill="1" applyBorder="1" applyAlignment="1">
      <alignment horizontal="center" vertical="center"/>
    </xf>
    <xf numFmtId="10" fontId="199" fillId="2" borderId="106" xfId="0" applyNumberFormat="1" applyFont="1" applyFill="1" applyBorder="1" applyAlignment="1">
      <alignment horizontal="center" vertical="center"/>
    </xf>
    <xf numFmtId="10" fontId="199" fillId="2" borderId="107" xfId="0" applyNumberFormat="1" applyFont="1" applyFill="1" applyBorder="1" applyAlignment="1">
      <alignment horizontal="center" vertical="center"/>
    </xf>
    <xf numFmtId="42" fontId="0" fillId="2" borderId="105" xfId="0" applyNumberFormat="1" applyFill="1" applyBorder="1" applyAlignment="1">
      <alignment horizontal="center" vertical="center"/>
    </xf>
    <xf numFmtId="42" fontId="0" fillId="2" borderId="106" xfId="0" applyNumberFormat="1" applyFill="1" applyBorder="1" applyAlignment="1">
      <alignment horizontal="center" vertical="center"/>
    </xf>
    <xf numFmtId="42" fontId="0" fillId="2" borderId="107" xfId="0" applyNumberFormat="1" applyFill="1" applyBorder="1" applyAlignment="1">
      <alignment horizontal="center" vertical="center"/>
    </xf>
    <xf numFmtId="42" fontId="0" fillId="2" borderId="105" xfId="0" applyNumberFormat="1" applyFill="1" applyBorder="1" applyAlignment="1">
      <alignment horizontal="right" vertical="center"/>
    </xf>
    <xf numFmtId="42" fontId="0" fillId="2" borderId="106" xfId="0" applyNumberFormat="1" applyFill="1" applyBorder="1" applyAlignment="1">
      <alignment horizontal="right" vertical="center"/>
    </xf>
    <xf numFmtId="42" fontId="0" fillId="2" borderId="107" xfId="0" applyNumberFormat="1" applyFill="1" applyBorder="1" applyAlignment="1">
      <alignment horizontal="right" vertical="center"/>
    </xf>
    <xf numFmtId="42" fontId="0" fillId="2" borderId="130" xfId="0" applyNumberFormat="1" applyFill="1" applyBorder="1" applyAlignment="1">
      <alignment horizontal="right" vertical="center"/>
    </xf>
    <xf numFmtId="10" fontId="199" fillId="2" borderId="99" xfId="58" applyNumberFormat="1" applyFont="1" applyFill="1" applyBorder="1" applyAlignment="1">
      <alignment horizontal="center" vertical="center"/>
    </xf>
    <xf numFmtId="10" fontId="199" fillId="2" borderId="100" xfId="58" applyNumberFormat="1" applyFont="1" applyFill="1" applyBorder="1" applyAlignment="1">
      <alignment horizontal="center" vertical="center"/>
    </xf>
    <xf numFmtId="10" fontId="199" fillId="2" borderId="100" xfId="0" applyNumberFormat="1" applyFont="1" applyFill="1" applyBorder="1" applyAlignment="1">
      <alignment horizontal="center" vertical="center"/>
    </xf>
    <xf numFmtId="10" fontId="199" fillId="2" borderId="101" xfId="0" applyNumberFormat="1" applyFont="1" applyFill="1" applyBorder="1" applyAlignment="1">
      <alignment horizontal="center" vertical="center"/>
    </xf>
    <xf numFmtId="42" fontId="0" fillId="2" borderId="131" xfId="0" applyNumberFormat="1" applyFill="1" applyBorder="1" applyAlignment="1">
      <alignment horizontal="right" vertical="center"/>
    </xf>
    <xf numFmtId="9" fontId="0" fillId="2" borderId="115" xfId="58" applyFont="1" applyFill="1" applyBorder="1" applyAlignment="1">
      <alignment horizontal="center" vertical="center"/>
    </xf>
    <xf numFmtId="42" fontId="0" fillId="2" borderId="132" xfId="0" applyNumberFormat="1" applyFill="1" applyBorder="1" applyAlignment="1">
      <alignment horizontal="right" vertical="center"/>
    </xf>
    <xf numFmtId="212" fontId="0" fillId="2" borderId="101" xfId="0" applyNumberFormat="1" applyFill="1" applyBorder="1" applyAlignment="1">
      <alignment horizontal="center" vertical="center"/>
    </xf>
    <xf numFmtId="42" fontId="0" fillId="2" borderId="109" xfId="20531" applyNumberFormat="1" applyFont="1" applyFill="1" applyBorder="1" applyAlignment="1">
      <alignment horizontal="right" vertical="center"/>
    </xf>
    <xf numFmtId="42" fontId="0" fillId="2" borderId="133" xfId="0" applyNumberFormat="1" applyFill="1" applyBorder="1" applyAlignment="1">
      <alignment horizontal="right" vertical="center"/>
    </xf>
    <xf numFmtId="0" fontId="197" fillId="2" borderId="134" xfId="0" applyFont="1" applyFill="1" applyBorder="1" applyAlignment="1">
      <alignment vertical="center" wrapText="1"/>
    </xf>
    <xf numFmtId="0" fontId="196" fillId="149" borderId="134" xfId="0" applyFont="1" applyFill="1" applyBorder="1" applyAlignment="1">
      <alignment horizontal="center" vertical="center"/>
    </xf>
    <xf numFmtId="42" fontId="196" fillId="2" borderId="116" xfId="0" applyNumberFormat="1" applyFont="1" applyFill="1" applyBorder="1" applyAlignment="1">
      <alignment horizontal="right" vertical="center"/>
    </xf>
    <xf numFmtId="42" fontId="196" fillId="2" borderId="117" xfId="0" applyNumberFormat="1" applyFont="1" applyFill="1" applyBorder="1" applyAlignment="1">
      <alignment horizontal="right" vertical="center"/>
    </xf>
    <xf numFmtId="212" fontId="196" fillId="149" borderId="122" xfId="0" applyNumberFormat="1" applyFont="1" applyFill="1" applyBorder="1" applyAlignment="1">
      <alignment horizontal="center" vertical="center"/>
    </xf>
    <xf numFmtId="9" fontId="196" fillId="149" borderId="134" xfId="58" applyFont="1" applyFill="1" applyBorder="1" applyAlignment="1">
      <alignment horizontal="center" vertical="center"/>
    </xf>
    <xf numFmtId="10" fontId="197" fillId="149" borderId="119" xfId="58" applyNumberFormat="1" applyFont="1" applyFill="1" applyBorder="1" applyAlignment="1">
      <alignment horizontal="center" vertical="center"/>
    </xf>
    <xf numFmtId="10" fontId="197" fillId="149" borderId="82" xfId="58" applyNumberFormat="1" applyFont="1" applyFill="1" applyBorder="1" applyAlignment="1">
      <alignment horizontal="center" vertical="center"/>
    </xf>
    <xf numFmtId="10" fontId="197" fillId="149" borderId="82" xfId="0" applyNumberFormat="1" applyFont="1" applyFill="1" applyBorder="1" applyAlignment="1">
      <alignment horizontal="center" vertical="center"/>
    </xf>
    <xf numFmtId="10" fontId="197" fillId="149" borderId="120" xfId="0" applyNumberFormat="1" applyFont="1" applyFill="1" applyBorder="1" applyAlignment="1">
      <alignment horizontal="center" vertical="center"/>
    </xf>
    <xf numFmtId="42" fontId="196" fillId="2" borderId="122" xfId="0" applyNumberFormat="1" applyFont="1" applyFill="1" applyBorder="1" applyAlignment="1">
      <alignment horizontal="right" vertical="center"/>
    </xf>
    <xf numFmtId="0" fontId="196" fillId="2" borderId="0" xfId="0" applyFont="1" applyFill="1" applyAlignment="1">
      <alignment vertical="center"/>
    </xf>
    <xf numFmtId="0" fontId="0" fillId="2" borderId="0" xfId="0" applyFill="1" applyAlignment="1">
      <alignment horizontal="center" vertical="center"/>
    </xf>
    <xf numFmtId="0" fontId="199"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vertical="top"/>
    </xf>
    <xf numFmtId="0" fontId="0" fillId="2" borderId="0" xfId="0" applyFill="1" applyAlignment="1">
      <alignment horizontal="left" vertical="center"/>
    </xf>
    <xf numFmtId="0" fontId="0" fillId="2" borderId="0" xfId="0" applyFill="1" applyAlignment="1">
      <alignment wrapText="1"/>
    </xf>
    <xf numFmtId="0" fontId="196" fillId="151" borderId="7" xfId="0" applyFont="1" applyFill="1" applyBorder="1" applyAlignment="1">
      <alignment horizontal="center"/>
    </xf>
    <xf numFmtId="0" fontId="196" fillId="151" borderId="4" xfId="0" applyFont="1" applyFill="1" applyBorder="1" applyAlignment="1">
      <alignment horizontal="center" wrapText="1"/>
    </xf>
    <xf numFmtId="0" fontId="196" fillId="151" borderId="8" xfId="0" applyFont="1" applyFill="1" applyBorder="1" applyAlignment="1">
      <alignment horizontal="center" wrapText="1"/>
    </xf>
    <xf numFmtId="0" fontId="196" fillId="2" borderId="102" xfId="0" applyFont="1" applyFill="1" applyBorder="1"/>
    <xf numFmtId="9" fontId="0" fillId="2" borderId="103" xfId="58" applyFont="1" applyFill="1" applyBorder="1" applyAlignment="1">
      <alignment horizontal="center"/>
    </xf>
    <xf numFmtId="169" fontId="0" fillId="2" borderId="103" xfId="58" applyNumberFormat="1" applyFont="1" applyFill="1" applyBorder="1" applyAlignment="1">
      <alignment horizontal="center"/>
    </xf>
    <xf numFmtId="169" fontId="0" fillId="2" borderId="104" xfId="58" applyNumberFormat="1" applyFont="1" applyFill="1" applyBorder="1" applyAlignment="1">
      <alignment horizontal="center"/>
    </xf>
    <xf numFmtId="0" fontId="196" fillId="2" borderId="105" xfId="0" applyFont="1" applyFill="1" applyBorder="1"/>
    <xf numFmtId="9" fontId="0" fillId="2" borderId="106" xfId="58" applyFont="1" applyFill="1" applyBorder="1" applyAlignment="1">
      <alignment horizontal="center"/>
    </xf>
    <xf numFmtId="169" fontId="0" fillId="2" borderId="106" xfId="58" applyNumberFormat="1" applyFont="1" applyFill="1" applyBorder="1" applyAlignment="1">
      <alignment horizontal="center"/>
    </xf>
    <xf numFmtId="169" fontId="0" fillId="2" borderId="107" xfId="58" applyNumberFormat="1" applyFont="1" applyFill="1" applyBorder="1" applyAlignment="1">
      <alignment horizontal="center"/>
    </xf>
    <xf numFmtId="0" fontId="24" fillId="0" borderId="0" xfId="20536" applyFont="1" applyAlignment="1">
      <alignment vertical="top" wrapText="1"/>
    </xf>
    <xf numFmtId="0" fontId="24" fillId="0" borderId="0" xfId="20536" applyFont="1" applyAlignment="1">
      <alignment horizontal="left" vertical="top" wrapText="1"/>
    </xf>
    <xf numFmtId="0" fontId="24" fillId="0" borderId="0" xfId="20536" applyFont="1" applyAlignment="1">
      <alignment horizontal="center" vertical="top" wrapText="1"/>
    </xf>
    <xf numFmtId="0" fontId="24" fillId="0" borderId="0" xfId="20536" applyFont="1" applyAlignment="1">
      <alignment vertical="top"/>
    </xf>
    <xf numFmtId="0" fontId="201" fillId="0" borderId="0" xfId="70" applyFont="1" applyFill="1" applyAlignment="1">
      <alignment horizontal="center" wrapText="1"/>
    </xf>
    <xf numFmtId="0" fontId="201" fillId="2" borderId="0" xfId="20536" applyFont="1" applyFill="1" applyAlignment="1">
      <alignment horizontal="center" wrapText="1"/>
    </xf>
    <xf numFmtId="0" fontId="201" fillId="0" borderId="0" xfId="20536" applyFont="1" applyFill="1" applyAlignment="1">
      <alignment horizontal="center" wrapText="1"/>
    </xf>
    <xf numFmtId="0" fontId="201" fillId="2" borderId="57" xfId="20536" applyFont="1" applyFill="1" applyBorder="1" applyAlignment="1">
      <alignment horizontal="center" wrapText="1"/>
    </xf>
    <xf numFmtId="3" fontId="201" fillId="2" borderId="6" xfId="20536" applyNumberFormat="1" applyFont="1" applyFill="1" applyBorder="1" applyAlignment="1">
      <alignment horizontal="center" wrapText="1"/>
    </xf>
    <xf numFmtId="3" fontId="201" fillId="2" borderId="62" xfId="20536" applyNumberFormat="1" applyFont="1" applyFill="1" applyBorder="1" applyAlignment="1">
      <alignment horizontal="center" wrapText="1"/>
    </xf>
    <xf numFmtId="0" fontId="201" fillId="2" borderId="6" xfId="20536" applyFont="1" applyFill="1" applyBorder="1" applyAlignment="1">
      <alignment horizontal="center" wrapText="1"/>
    </xf>
    <xf numFmtId="0" fontId="201" fillId="0" borderId="62" xfId="20536" applyFont="1" applyFill="1" applyBorder="1" applyAlignment="1">
      <alignment horizontal="center" wrapText="1"/>
    </xf>
    <xf numFmtId="0" fontId="203" fillId="0" borderId="57" xfId="70" applyFont="1" applyFill="1" applyBorder="1" applyAlignment="1">
      <alignment horizontal="center" vertical="center" wrapText="1"/>
    </xf>
    <xf numFmtId="0" fontId="203" fillId="0" borderId="6" xfId="70" applyFont="1" applyFill="1" applyBorder="1" applyAlignment="1">
      <alignment horizontal="center" vertical="center" wrapText="1"/>
    </xf>
    <xf numFmtId="0" fontId="203" fillId="0" borderId="62" xfId="70" applyFont="1" applyFill="1" applyBorder="1" applyAlignment="1">
      <alignment horizontal="center" vertical="center" wrapText="1"/>
    </xf>
    <xf numFmtId="0" fontId="202" fillId="0" borderId="0" xfId="20536" applyFont="1" applyAlignment="1">
      <alignment horizontal="center" wrapText="1"/>
    </xf>
    <xf numFmtId="0" fontId="202" fillId="0" borderId="0" xfId="20536" applyFont="1" applyAlignment="1">
      <alignment horizontal="center" vertical="center" wrapText="1"/>
    </xf>
    <xf numFmtId="0" fontId="24" fillId="0" borderId="135" xfId="20536" applyFont="1" applyBorder="1" applyAlignment="1">
      <alignment horizontal="left" vertical="top" wrapText="1"/>
    </xf>
    <xf numFmtId="0" fontId="24" fillId="0" borderId="136" xfId="20536" applyFont="1" applyBorder="1" applyAlignment="1">
      <alignment vertical="top" wrapText="1"/>
    </xf>
    <xf numFmtId="0" fontId="24" fillId="0" borderId="136" xfId="20536" applyFont="1" applyBorder="1" applyAlignment="1">
      <alignment horizontal="left" vertical="top" wrapText="1"/>
    </xf>
    <xf numFmtId="3" fontId="24" fillId="0" borderId="136" xfId="70" applyNumberFormat="1" applyFont="1" applyFill="1" applyBorder="1" applyAlignment="1">
      <alignment horizontal="right" vertical="top" wrapText="1"/>
    </xf>
    <xf numFmtId="174" fontId="24" fillId="0" borderId="136" xfId="20537" applyNumberFormat="1" applyFont="1" applyFill="1" applyBorder="1" applyAlignment="1">
      <alignment horizontal="right" vertical="top" wrapText="1"/>
    </xf>
    <xf numFmtId="174" fontId="24" fillId="0" borderId="136" xfId="70" applyNumberFormat="1" applyFont="1" applyFill="1" applyBorder="1" applyAlignment="1">
      <alignment horizontal="right" vertical="top" wrapText="1"/>
    </xf>
    <xf numFmtId="0" fontId="24" fillId="0" borderId="136" xfId="20536" applyFont="1" applyBorder="1" applyAlignment="1">
      <alignment horizontal="center" vertical="top" wrapText="1"/>
    </xf>
    <xf numFmtId="0" fontId="24" fillId="0" borderId="137" xfId="20536" applyFont="1" applyBorder="1" applyAlignment="1">
      <alignment horizontal="center" vertical="top" wrapText="1"/>
    </xf>
    <xf numFmtId="0" fontId="24" fillId="0" borderId="138" xfId="20536" applyFont="1" applyBorder="1" applyAlignment="1">
      <alignment vertical="top" wrapText="1"/>
    </xf>
    <xf numFmtId="0" fontId="24" fillId="0" borderId="136" xfId="70" applyFont="1" applyFill="1" applyBorder="1" applyAlignment="1">
      <alignment horizontal="right" vertical="top" wrapText="1"/>
    </xf>
    <xf numFmtId="0" fontId="24" fillId="0" borderId="139" xfId="20536" applyFont="1" applyBorder="1" applyAlignment="1">
      <alignment horizontal="left" vertical="top" wrapText="1"/>
    </xf>
    <xf numFmtId="0" fontId="24" fillId="0" borderId="138" xfId="20536" applyFont="1" applyBorder="1" applyAlignment="1">
      <alignment horizontal="left" vertical="top" wrapText="1"/>
    </xf>
    <xf numFmtId="0" fontId="24" fillId="0" borderId="138" xfId="20536" applyFont="1" applyBorder="1" applyAlignment="1">
      <alignment horizontal="center" vertical="top" wrapText="1"/>
    </xf>
    <xf numFmtId="0" fontId="24" fillId="0" borderId="140" xfId="20536" applyFont="1" applyBorder="1" applyAlignment="1">
      <alignment horizontal="center" vertical="top" wrapText="1"/>
    </xf>
    <xf numFmtId="174" fontId="24" fillId="0" borderId="138" xfId="20537" applyNumberFormat="1" applyFont="1" applyFill="1" applyBorder="1" applyAlignment="1">
      <alignment horizontal="right" vertical="top" wrapText="1"/>
    </xf>
    <xf numFmtId="4" fontId="24" fillId="0" borderId="138" xfId="70" applyNumberFormat="1" applyFont="1" applyFill="1" applyBorder="1" applyAlignment="1">
      <alignment horizontal="right" vertical="top" wrapText="1"/>
    </xf>
    <xf numFmtId="0" fontId="24" fillId="0" borderId="138" xfId="70" applyFont="1" applyFill="1" applyBorder="1" applyAlignment="1">
      <alignment horizontal="right" vertical="top" wrapText="1"/>
    </xf>
    <xf numFmtId="0" fontId="24" fillId="0" borderId="138" xfId="20536" applyFont="1" applyFill="1" applyBorder="1" applyAlignment="1">
      <alignment vertical="top" wrapText="1"/>
    </xf>
    <xf numFmtId="10" fontId="24" fillId="0" borderId="136" xfId="20537" applyNumberFormat="1" applyFont="1" applyFill="1" applyBorder="1" applyAlignment="1">
      <alignment horizontal="right" vertical="top" wrapText="1"/>
    </xf>
    <xf numFmtId="169" fontId="24" fillId="0" borderId="138" xfId="20538" applyNumberFormat="1" applyFont="1" applyBorder="1" applyAlignment="1">
      <alignment horizontal="right" vertical="top" wrapText="1"/>
    </xf>
    <xf numFmtId="0" fontId="24" fillId="0" borderId="138" xfId="20536" applyFont="1" applyBorder="1" applyAlignment="1">
      <alignment horizontal="right" vertical="top" wrapText="1"/>
    </xf>
    <xf numFmtId="3" fontId="24" fillId="0" borderId="138" xfId="70" applyNumberFormat="1" applyFont="1" applyFill="1" applyBorder="1" applyAlignment="1">
      <alignment horizontal="right" vertical="top" wrapText="1"/>
    </xf>
    <xf numFmtId="1" fontId="24" fillId="0" borderId="138" xfId="70" applyNumberFormat="1" applyFont="1" applyFill="1" applyBorder="1" applyAlignment="1">
      <alignment horizontal="right" vertical="top" wrapText="1"/>
    </xf>
    <xf numFmtId="2" fontId="24" fillId="0" borderId="138" xfId="70" applyNumberFormat="1" applyFont="1" applyFill="1" applyBorder="1" applyAlignment="1">
      <alignment horizontal="right" vertical="top" wrapText="1"/>
    </xf>
    <xf numFmtId="169" fontId="24" fillId="0" borderId="138" xfId="70" applyNumberFormat="1" applyFont="1" applyFill="1" applyBorder="1" applyAlignment="1">
      <alignment horizontal="right" vertical="top" wrapText="1"/>
    </xf>
    <xf numFmtId="10" fontId="24" fillId="0" borderId="138" xfId="70" applyNumberFormat="1" applyFont="1" applyFill="1" applyBorder="1" applyAlignment="1">
      <alignment horizontal="right" vertical="top" wrapText="1"/>
    </xf>
    <xf numFmtId="0" fontId="24" fillId="2" borderId="138" xfId="20536" applyFont="1" applyFill="1" applyBorder="1" applyAlignment="1">
      <alignment horizontal="center" vertical="top" wrapText="1"/>
    </xf>
    <xf numFmtId="0" fontId="24" fillId="0" borderId="0" xfId="20536" applyFont="1" applyFill="1" applyAlignment="1">
      <alignment horizontal="center" vertical="top" wrapText="1"/>
    </xf>
    <xf numFmtId="3" fontId="24" fillId="0" borderId="138" xfId="20536" applyNumberFormat="1" applyFont="1" applyBorder="1" applyAlignment="1">
      <alignment horizontal="right" vertical="top" wrapText="1"/>
    </xf>
    <xf numFmtId="2" fontId="24" fillId="0" borderId="138" xfId="20536" applyNumberFormat="1" applyFont="1" applyBorder="1" applyAlignment="1">
      <alignment horizontal="right" vertical="top" wrapText="1"/>
    </xf>
    <xf numFmtId="169" fontId="24" fillId="0" borderId="138" xfId="20538" applyNumberFormat="1" applyFont="1" applyFill="1" applyBorder="1" applyAlignment="1">
      <alignment horizontal="right" vertical="top" wrapText="1"/>
    </xf>
    <xf numFmtId="9" fontId="24" fillId="0" borderId="138" xfId="70" applyNumberFormat="1" applyFont="1" applyFill="1" applyBorder="1" applyAlignment="1">
      <alignment horizontal="right" vertical="top" wrapText="1"/>
    </xf>
    <xf numFmtId="10" fontId="24" fillId="0" borderId="138" xfId="20538" applyNumberFormat="1" applyFont="1" applyBorder="1" applyAlignment="1">
      <alignment horizontal="right" vertical="top" wrapText="1"/>
    </xf>
    <xf numFmtId="0" fontId="24" fillId="0" borderId="139" xfId="20536" applyFont="1" applyFill="1" applyBorder="1" applyAlignment="1">
      <alignment horizontal="left" vertical="top" wrapText="1"/>
    </xf>
    <xf numFmtId="0" fontId="24" fillId="0" borderId="138" xfId="20536" applyFont="1" applyFill="1" applyBorder="1" applyAlignment="1">
      <alignment horizontal="center" vertical="top" wrapText="1"/>
    </xf>
    <xf numFmtId="1" fontId="24" fillId="0" borderId="136" xfId="70" applyNumberFormat="1" applyFont="1" applyFill="1" applyBorder="1" applyAlignment="1">
      <alignment horizontal="right" vertical="top" wrapText="1"/>
    </xf>
    <xf numFmtId="9" fontId="24" fillId="0" borderId="138" xfId="20538" applyFont="1" applyBorder="1" applyAlignment="1">
      <alignment horizontal="right" vertical="top" wrapText="1"/>
    </xf>
    <xf numFmtId="0" fontId="24" fillId="0" borderId="138" xfId="20536" applyFont="1" applyFill="1" applyBorder="1" applyAlignment="1">
      <alignment horizontal="left" vertical="top" wrapText="1"/>
    </xf>
    <xf numFmtId="37" fontId="24" fillId="0" borderId="136" xfId="20537" applyNumberFormat="1" applyFont="1" applyFill="1" applyBorder="1" applyAlignment="1">
      <alignment horizontal="right" vertical="top" wrapText="1"/>
    </xf>
    <xf numFmtId="9" fontId="24" fillId="0" borderId="138" xfId="20538" applyFont="1" applyFill="1" applyBorder="1" applyAlignment="1">
      <alignment horizontal="right" vertical="top" wrapText="1"/>
    </xf>
    <xf numFmtId="0" fontId="24" fillId="0" borderId="141" xfId="20536" applyFont="1" applyBorder="1" applyAlignment="1">
      <alignment horizontal="left" vertical="top" wrapText="1"/>
    </xf>
    <xf numFmtId="0" fontId="24" fillId="0" borderId="142" xfId="20536" applyFont="1" applyBorder="1" applyAlignment="1">
      <alignment vertical="top" wrapText="1"/>
    </xf>
    <xf numFmtId="0" fontId="24" fillId="0" borderId="142" xfId="20536" applyFont="1" applyBorder="1" applyAlignment="1">
      <alignment horizontal="left" vertical="top" wrapText="1"/>
    </xf>
    <xf numFmtId="3" fontId="24" fillId="0" borderId="142" xfId="70" applyNumberFormat="1" applyFont="1" applyFill="1" applyBorder="1" applyAlignment="1">
      <alignment horizontal="right" vertical="top" wrapText="1"/>
    </xf>
    <xf numFmtId="174" fontId="24" fillId="0" borderId="142" xfId="20537" applyNumberFormat="1" applyFont="1" applyFill="1" applyBorder="1" applyAlignment="1">
      <alignment horizontal="right" vertical="top" wrapText="1"/>
    </xf>
    <xf numFmtId="0" fontId="24" fillId="0" borderId="142" xfId="70" applyFont="1" applyFill="1" applyBorder="1" applyAlignment="1">
      <alignment horizontal="right" vertical="top" wrapText="1"/>
    </xf>
    <xf numFmtId="0" fontId="24" fillId="0" borderId="142" xfId="20536" applyFont="1" applyBorder="1" applyAlignment="1">
      <alignment horizontal="center" vertical="top" wrapText="1"/>
    </xf>
    <xf numFmtId="0" fontId="24" fillId="0" borderId="143" xfId="20536" applyFont="1" applyBorder="1" applyAlignment="1">
      <alignment horizontal="center" vertical="top" wrapText="1"/>
    </xf>
    <xf numFmtId="3" fontId="24" fillId="0" borderId="0" xfId="70" applyNumberFormat="1" applyFont="1" applyFill="1" applyAlignment="1">
      <alignment horizontal="center" vertical="top" wrapText="1"/>
    </xf>
    <xf numFmtId="0" fontId="24" fillId="0" borderId="0" xfId="70" applyFont="1" applyFill="1" applyAlignment="1">
      <alignment horizontal="center" vertical="top" wrapText="1"/>
    </xf>
    <xf numFmtId="174" fontId="24" fillId="0" borderId="0" xfId="70" applyNumberFormat="1" applyFont="1" applyFill="1" applyAlignment="1">
      <alignment horizontal="center" vertical="top" wrapText="1"/>
    </xf>
    <xf numFmtId="0" fontId="24" fillId="0" borderId="0" xfId="20536" applyFont="1" applyAlignment="1">
      <alignment horizontal="left" vertical="top"/>
    </xf>
    <xf numFmtId="0" fontId="3" fillId="2" borderId="103" xfId="20532" applyFont="1" applyFill="1" applyBorder="1"/>
    <xf numFmtId="0" fontId="3" fillId="0" borderId="0" xfId="20532" applyFont="1"/>
    <xf numFmtId="0" fontId="190" fillId="0" borderId="0" xfId="20532" applyFont="1" applyFill="1"/>
    <xf numFmtId="0" fontId="3" fillId="0" borderId="103" xfId="20532" applyFont="1" applyFill="1" applyBorder="1" applyAlignment="1">
      <alignment horizontal="center" vertical="center" wrapText="1"/>
    </xf>
    <xf numFmtId="174" fontId="4" fillId="0" borderId="0" xfId="64" applyNumberFormat="1" applyFont="1"/>
    <xf numFmtId="174" fontId="0" fillId="0" borderId="103" xfId="64" applyNumberFormat="1" applyFont="1" applyFill="1" applyBorder="1"/>
    <xf numFmtId="174" fontId="0" fillId="0" borderId="103" xfId="64" applyNumberFormat="1" applyFont="1" applyBorder="1"/>
    <xf numFmtId="174" fontId="0" fillId="5" borderId="103" xfId="20535" applyNumberFormat="1" applyFont="1" applyFill="1" applyBorder="1"/>
    <xf numFmtId="44" fontId="0" fillId="0" borderId="103" xfId="20531" applyFont="1" applyFill="1" applyBorder="1"/>
    <xf numFmtId="44" fontId="0" fillId="0" borderId="103" xfId="20531" applyFont="1" applyBorder="1"/>
    <xf numFmtId="44" fontId="0" fillId="5" borderId="103" xfId="20531" applyFont="1" applyFill="1" applyBorder="1"/>
    <xf numFmtId="44" fontId="4" fillId="0" borderId="0" xfId="20531" applyFont="1"/>
    <xf numFmtId="174" fontId="4" fillId="146" borderId="103" xfId="64" applyNumberFormat="1" applyFont="1" applyFill="1" applyBorder="1" applyAlignment="1">
      <alignment horizontal="center" vertical="center"/>
    </xf>
    <xf numFmtId="174" fontId="0" fillId="5" borderId="103" xfId="64" applyNumberFormat="1" applyFont="1" applyFill="1" applyBorder="1"/>
    <xf numFmtId="174" fontId="60" fillId="0" borderId="0" xfId="20535" applyNumberFormat="1" applyFont="1" applyFill="1"/>
    <xf numFmtId="0" fontId="191" fillId="147" borderId="134" xfId="20532" applyFont="1" applyFill="1" applyBorder="1" applyAlignment="1">
      <alignment vertical="center" wrapText="1"/>
    </xf>
    <xf numFmtId="0" fontId="191" fillId="147" borderId="120" xfId="20532" applyFont="1" applyFill="1" applyBorder="1" applyAlignment="1">
      <alignment vertical="center"/>
    </xf>
    <xf numFmtId="0" fontId="192" fillId="147" borderId="164" xfId="20532" applyFont="1" applyFill="1" applyBorder="1" applyAlignment="1">
      <alignment vertical="center" wrapText="1"/>
    </xf>
    <xf numFmtId="0" fontId="192" fillId="0" borderId="165" xfId="20532" applyFont="1" applyBorder="1" applyAlignment="1">
      <alignment vertical="center" wrapText="1"/>
    </xf>
    <xf numFmtId="0" fontId="192" fillId="147" borderId="15" xfId="20532" applyFont="1" applyFill="1" applyBorder="1" applyAlignment="1">
      <alignment vertical="center"/>
    </xf>
    <xf numFmtId="44" fontId="0" fillId="0" borderId="103" xfId="20531" applyNumberFormat="1" applyFont="1" applyFill="1" applyBorder="1"/>
    <xf numFmtId="44" fontId="0" fillId="0" borderId="103" xfId="20531" applyNumberFormat="1" applyFont="1" applyBorder="1"/>
    <xf numFmtId="44" fontId="0" fillId="5" borderId="163" xfId="20541" applyNumberFormat="1" applyFont="1" applyFill="1" applyBorder="1"/>
    <xf numFmtId="0" fontId="3" fillId="5" borderId="103" xfId="20532" applyFont="1" applyFill="1" applyBorder="1"/>
    <xf numFmtId="0" fontId="13" fillId="0" borderId="0" xfId="20542" applyFont="1"/>
    <xf numFmtId="164" fontId="15" fillId="0" borderId="0" xfId="20543" applyNumberFormat="1" applyFont="1" applyProtection="1">
      <protection locked="0"/>
    </xf>
    <xf numFmtId="165" fontId="15" fillId="0" borderId="0" xfId="20543" applyNumberFormat="1" applyFont="1" applyProtection="1">
      <protection locked="0"/>
    </xf>
    <xf numFmtId="166" fontId="15" fillId="0" borderId="0" xfId="20543" applyNumberFormat="1" applyFont="1" applyProtection="1">
      <protection locked="0"/>
    </xf>
    <xf numFmtId="164" fontId="15" fillId="0" borderId="0" xfId="20543" applyNumberFormat="1" applyFont="1" applyFill="1" applyProtection="1">
      <protection locked="0"/>
    </xf>
    <xf numFmtId="165" fontId="15" fillId="0" borderId="0" xfId="20543" applyNumberFormat="1" applyFont="1" applyFill="1" applyProtection="1">
      <protection locked="0"/>
    </xf>
    <xf numFmtId="166" fontId="15" fillId="0" borderId="0" xfId="20543" applyNumberFormat="1" applyFont="1" applyFill="1" applyProtection="1">
      <protection locked="0"/>
    </xf>
    <xf numFmtId="164" fontId="13" fillId="0" borderId="163" xfId="20543" applyNumberFormat="1" applyFont="1" applyFill="1" applyBorder="1" applyAlignment="1" applyProtection="1">
      <alignment horizontal="center" wrapText="1"/>
      <protection locked="0"/>
    </xf>
    <xf numFmtId="0" fontId="18" fillId="0" borderId="163" xfId="2" applyFont="1" applyFill="1" applyBorder="1" applyAlignment="1" applyProtection="1">
      <alignment horizontal="left" wrapText="1" indent="1"/>
      <protection locked="0"/>
    </xf>
    <xf numFmtId="166" fontId="15" fillId="0" borderId="163" xfId="20543" applyNumberFormat="1" applyFont="1" applyFill="1" applyBorder="1" applyAlignment="1" applyProtection="1">
      <alignment horizontal="center"/>
      <protection locked="0"/>
    </xf>
    <xf numFmtId="3" fontId="15" fillId="0" borderId="163" xfId="20543" applyNumberFormat="1" applyFont="1" applyFill="1" applyBorder="1" applyAlignment="1" applyProtection="1">
      <alignment horizontal="center"/>
      <protection locked="0"/>
    </xf>
    <xf numFmtId="168" fontId="15" fillId="0" borderId="163" xfId="20543" applyNumberFormat="1" applyFont="1" applyFill="1" applyBorder="1" applyAlignment="1" applyProtection="1">
      <alignment horizontal="center"/>
      <protection locked="0"/>
    </xf>
    <xf numFmtId="167" fontId="15" fillId="0" borderId="163" xfId="20543" applyNumberFormat="1" applyFont="1" applyFill="1" applyBorder="1" applyAlignment="1" applyProtection="1">
      <alignment horizontal="center"/>
      <protection locked="0"/>
    </xf>
    <xf numFmtId="0" fontId="15" fillId="0" borderId="163" xfId="2" applyFont="1" applyFill="1" applyBorder="1" applyAlignment="1" applyProtection="1">
      <alignment horizontal="left" wrapText="1" indent="3"/>
      <protection locked="0"/>
    </xf>
    <xf numFmtId="169" fontId="15" fillId="0" borderId="163" xfId="20544" applyNumberFormat="1" applyFont="1" applyFill="1" applyBorder="1" applyAlignment="1" applyProtection="1">
      <alignment horizontal="center"/>
      <protection locked="0"/>
    </xf>
    <xf numFmtId="167" fontId="15" fillId="0" borderId="163" xfId="20545" applyNumberFormat="1" applyFont="1" applyFill="1" applyBorder="1" applyAlignment="1" applyProtection="1">
      <alignment horizontal="center"/>
      <protection locked="0"/>
    </xf>
    <xf numFmtId="172" fontId="15" fillId="0" borderId="163" xfId="20545" applyNumberFormat="1" applyFont="1" applyFill="1" applyBorder="1" applyAlignment="1" applyProtection="1">
      <alignment horizontal="center"/>
      <protection locked="0"/>
    </xf>
    <xf numFmtId="10" fontId="15" fillId="0" borderId="163" xfId="20544" applyNumberFormat="1" applyFont="1" applyFill="1" applyBorder="1" applyAlignment="1" applyProtection="1">
      <alignment horizontal="center"/>
      <protection locked="0"/>
    </xf>
    <xf numFmtId="0" fontId="15" fillId="5" borderId="163" xfId="2" applyFont="1" applyFill="1" applyBorder="1" applyAlignment="1" applyProtection="1">
      <alignment horizontal="left" wrapText="1" indent="3"/>
      <protection locked="0"/>
    </xf>
    <xf numFmtId="166" fontId="15" fillId="5" borderId="163" xfId="20543" applyNumberFormat="1" applyFont="1" applyFill="1" applyBorder="1" applyAlignment="1" applyProtection="1">
      <alignment horizontal="center"/>
      <protection locked="0"/>
    </xf>
    <xf numFmtId="168" fontId="15" fillId="5" borderId="163" xfId="20543" applyNumberFormat="1" applyFont="1" applyFill="1" applyBorder="1" applyAlignment="1" applyProtection="1">
      <alignment horizontal="center"/>
      <protection locked="0"/>
    </xf>
    <xf numFmtId="167" fontId="15" fillId="5" borderId="163" xfId="20543" applyNumberFormat="1" applyFont="1" applyFill="1" applyBorder="1" applyAlignment="1" applyProtection="1">
      <alignment horizontal="center"/>
      <protection locked="0"/>
    </xf>
    <xf numFmtId="167" fontId="15" fillId="5" borderId="163" xfId="20545" applyNumberFormat="1" applyFont="1" applyFill="1" applyBorder="1" applyAlignment="1" applyProtection="1">
      <alignment horizontal="center"/>
      <protection locked="0"/>
    </xf>
    <xf numFmtId="169" fontId="15" fillId="5" borderId="163" xfId="20545" applyNumberFormat="1" applyFont="1" applyFill="1" applyBorder="1" applyAlignment="1" applyProtection="1">
      <alignment horizontal="center"/>
      <protection locked="0"/>
    </xf>
    <xf numFmtId="169" fontId="15" fillId="0" borderId="163" xfId="20545" applyNumberFormat="1" applyFont="1" applyFill="1" applyBorder="1" applyAlignment="1" applyProtection="1">
      <alignment horizontal="center"/>
      <protection locked="0"/>
    </xf>
    <xf numFmtId="10" fontId="15" fillId="0" borderId="163" xfId="20545" applyNumberFormat="1" applyFont="1" applyFill="1" applyBorder="1" applyAlignment="1" applyProtection="1">
      <alignment horizontal="center"/>
      <protection locked="0"/>
    </xf>
    <xf numFmtId="0" fontId="15" fillId="3" borderId="163" xfId="2" applyFont="1" applyFill="1" applyBorder="1" applyAlignment="1" applyProtection="1">
      <alignment horizontal="left" indent="3"/>
      <protection locked="0"/>
    </xf>
    <xf numFmtId="166" fontId="15" fillId="3" borderId="163" xfId="20543" applyNumberFormat="1" applyFont="1" applyFill="1" applyBorder="1" applyAlignment="1" applyProtection="1">
      <alignment horizontal="center"/>
      <protection locked="0"/>
    </xf>
    <xf numFmtId="0" fontId="18" fillId="5" borderId="163" xfId="2" applyFont="1" applyFill="1" applyBorder="1" applyAlignment="1" applyProtection="1">
      <alignment horizontal="left" wrapText="1" indent="1"/>
      <protection locked="0"/>
    </xf>
    <xf numFmtId="0" fontId="15" fillId="5" borderId="163" xfId="2" applyFont="1" applyFill="1" applyBorder="1" applyAlignment="1" applyProtection="1">
      <alignment horizontal="left" indent="3"/>
      <protection locked="0"/>
    </xf>
    <xf numFmtId="166" fontId="17" fillId="0" borderId="108" xfId="20543" applyNumberFormat="1" applyFont="1" applyFill="1" applyBorder="1" applyAlignment="1" applyProtection="1">
      <alignment horizontal="center"/>
      <protection locked="0"/>
    </xf>
    <xf numFmtId="44" fontId="42" fillId="0" borderId="156" xfId="2" applyNumberFormat="1" applyFont="1" applyFill="1" applyBorder="1" applyAlignment="1" applyProtection="1">
      <alignment horizontal="left"/>
      <protection locked="0"/>
    </xf>
    <xf numFmtId="167" fontId="17" fillId="0" borderId="108" xfId="20543" applyNumberFormat="1" applyFont="1" applyFill="1" applyBorder="1" applyAlignment="1" applyProtection="1">
      <alignment horizontal="center"/>
      <protection locked="0"/>
    </xf>
    <xf numFmtId="166" fontId="15" fillId="0" borderId="163" xfId="20543" applyNumberFormat="1" applyFont="1" applyFill="1" applyBorder="1" applyAlignment="1" applyProtection="1">
      <alignment horizontal="center" wrapText="1"/>
      <protection locked="0"/>
    </xf>
    <xf numFmtId="169" fontId="15" fillId="0" borderId="163" xfId="20543" applyNumberFormat="1" applyFont="1" applyFill="1" applyBorder="1" applyAlignment="1" applyProtection="1">
      <alignment horizontal="center" wrapText="1"/>
      <protection locked="0"/>
    </xf>
    <xf numFmtId="167" fontId="15" fillId="0" borderId="163" xfId="20543" applyNumberFormat="1" applyFont="1" applyFill="1" applyBorder="1" applyAlignment="1" applyProtection="1">
      <alignment horizontal="center" wrapText="1"/>
      <protection locked="0"/>
    </xf>
    <xf numFmtId="167" fontId="15" fillId="0" borderId="163" xfId="20545" applyNumberFormat="1" applyFont="1" applyFill="1" applyBorder="1" applyAlignment="1" applyProtection="1">
      <alignment horizontal="center" wrapText="1"/>
      <protection locked="0"/>
    </xf>
    <xf numFmtId="173" fontId="15" fillId="0" borderId="163" xfId="20546" applyNumberFormat="1" applyFont="1" applyFill="1" applyBorder="1" applyAlignment="1" applyProtection="1">
      <alignment horizontal="center" wrapText="1"/>
      <protection locked="0"/>
    </xf>
    <xf numFmtId="169" fontId="15" fillId="0" borderId="163" xfId="20545" applyNumberFormat="1" applyFont="1" applyFill="1" applyBorder="1" applyAlignment="1" applyProtection="1">
      <alignment horizontal="center" wrapText="1"/>
      <protection locked="0"/>
    </xf>
    <xf numFmtId="166" fontId="13" fillId="0" borderId="163" xfId="20543" applyNumberFormat="1" applyFont="1" applyFill="1" applyBorder="1" applyAlignment="1" applyProtection="1">
      <alignment horizontal="center" wrapText="1"/>
      <protection locked="0"/>
    </xf>
    <xf numFmtId="168" fontId="15" fillId="0" borderId="163" xfId="20543" applyNumberFormat="1" applyFont="1" applyFill="1" applyBorder="1" applyAlignment="1" applyProtection="1">
      <alignment horizontal="center" wrapText="1"/>
      <protection locked="0"/>
    </xf>
    <xf numFmtId="38" fontId="15" fillId="0" borderId="163" xfId="20543" applyNumberFormat="1" applyFont="1" applyFill="1" applyBorder="1" applyAlignment="1" applyProtection="1">
      <alignment horizontal="center" wrapText="1"/>
      <protection locked="0"/>
    </xf>
    <xf numFmtId="166" fontId="15" fillId="0" borderId="0" xfId="20543" applyNumberFormat="1" applyFont="1" applyFill="1" applyBorder="1" applyAlignment="1" applyProtection="1">
      <alignment horizontal="center" wrapText="1"/>
      <protection locked="0"/>
    </xf>
    <xf numFmtId="167" fontId="15" fillId="0" borderId="0" xfId="20543" applyNumberFormat="1" applyFont="1" applyFill="1" applyBorder="1" applyAlignment="1" applyProtection="1">
      <alignment horizontal="center" wrapText="1"/>
      <protection locked="0"/>
    </xf>
    <xf numFmtId="0" fontId="29" fillId="0" borderId="0" xfId="20547" applyFont="1" applyBorder="1"/>
    <xf numFmtId="0" fontId="29" fillId="0" borderId="0" xfId="20547" applyFont="1" applyFill="1" applyBorder="1"/>
    <xf numFmtId="166" fontId="25" fillId="0" borderId="156" xfId="7" applyNumberFormat="1" applyFont="1" applyFill="1" applyBorder="1" applyAlignment="1">
      <alignment vertical="center"/>
    </xf>
    <xf numFmtId="0" fontId="25" fillId="0" borderId="166" xfId="6" applyFont="1" applyFill="1" applyBorder="1" applyAlignment="1">
      <alignment horizontal="center" vertical="center" wrapText="1"/>
    </xf>
    <xf numFmtId="0" fontId="25" fillId="0" borderId="166" xfId="9" applyFont="1" applyFill="1" applyBorder="1" applyAlignment="1" applyProtection="1">
      <alignment horizontal="center" vertical="center" wrapText="1"/>
    </xf>
    <xf numFmtId="166" fontId="25" fillId="0" borderId="166" xfId="7" applyNumberFormat="1" applyFont="1" applyFill="1" applyBorder="1" applyAlignment="1" applyProtection="1">
      <alignment horizontal="center" vertical="center" wrapText="1"/>
      <protection locked="0"/>
    </xf>
    <xf numFmtId="0" fontId="25" fillId="5" borderId="166" xfId="6" applyFont="1" applyFill="1" applyBorder="1" applyAlignment="1">
      <alignment horizontal="center" vertical="center" wrapText="1"/>
    </xf>
    <xf numFmtId="0" fontId="14" fillId="2" borderId="163" xfId="6" applyFont="1" applyFill="1" applyBorder="1" applyAlignment="1">
      <alignment horizontal="center"/>
    </xf>
    <xf numFmtId="0" fontId="14" fillId="5" borderId="163" xfId="6" applyFont="1" applyFill="1" applyBorder="1" applyAlignment="1">
      <alignment horizontal="center"/>
    </xf>
    <xf numFmtId="0" fontId="14" fillId="2" borderId="163" xfId="6" applyFont="1" applyFill="1" applyBorder="1" applyAlignment="1">
      <alignment horizontal="right"/>
    </xf>
    <xf numFmtId="0" fontId="14" fillId="2" borderId="163" xfId="6" applyFont="1" applyFill="1" applyBorder="1" applyAlignment="1">
      <alignment horizontal="left" wrapText="1" indent="1"/>
    </xf>
    <xf numFmtId="166" fontId="14" fillId="0" borderId="163" xfId="7" applyNumberFormat="1" applyFont="1" applyFill="1" applyBorder="1" applyAlignment="1">
      <alignment horizontal="center"/>
    </xf>
    <xf numFmtId="166" fontId="14" fillId="2" borderId="163" xfId="7" applyNumberFormat="1" applyFont="1" applyFill="1" applyBorder="1" applyAlignment="1">
      <alignment horizontal="center"/>
    </xf>
    <xf numFmtId="0" fontId="14" fillId="2" borderId="163" xfId="6" applyFont="1" applyFill="1" applyBorder="1" applyAlignment="1">
      <alignment horizontal="left" indent="1"/>
    </xf>
    <xf numFmtId="0" fontId="14" fillId="0" borderId="163" xfId="6" applyFont="1" applyFill="1" applyBorder="1" applyAlignment="1">
      <alignment horizontal="center"/>
    </xf>
    <xf numFmtId="171" fontId="14" fillId="2" borderId="163" xfId="6" applyNumberFormat="1" applyFont="1" applyFill="1" applyBorder="1" applyAlignment="1">
      <alignment horizontal="left" wrapText="1" indent="1"/>
    </xf>
    <xf numFmtId="0" fontId="14" fillId="2" borderId="163" xfId="6" applyFont="1" applyFill="1" applyBorder="1"/>
    <xf numFmtId="0" fontId="14" fillId="2" borderId="163" xfId="6" applyFont="1" applyFill="1" applyBorder="1" applyAlignment="1">
      <alignment horizontal="left" wrapText="1"/>
    </xf>
    <xf numFmtId="166" fontId="25" fillId="0" borderId="163" xfId="7" applyNumberFormat="1" applyFont="1" applyFill="1" applyBorder="1" applyAlignment="1">
      <alignment horizontal="center"/>
    </xf>
    <xf numFmtId="166" fontId="25" fillId="2" borderId="163" xfId="7" applyNumberFormat="1" applyFont="1" applyFill="1" applyBorder="1" applyAlignment="1">
      <alignment horizontal="center"/>
    </xf>
    <xf numFmtId="1" fontId="14" fillId="2" borderId="163" xfId="6" applyNumberFormat="1" applyFont="1" applyFill="1" applyBorder="1" applyAlignment="1">
      <alignment horizontal="right"/>
    </xf>
    <xf numFmtId="0" fontId="14" fillId="0" borderId="163" xfId="6" applyFont="1" applyFill="1" applyBorder="1" applyAlignment="1">
      <alignment horizontal="right"/>
    </xf>
    <xf numFmtId="0" fontId="14" fillId="0" borderId="163" xfId="6" applyFont="1" applyFill="1" applyBorder="1" applyAlignment="1">
      <alignment horizontal="left" wrapText="1" indent="1"/>
    </xf>
    <xf numFmtId="0" fontId="25" fillId="145" borderId="163" xfId="6" applyFont="1" applyFill="1" applyBorder="1" applyAlignment="1">
      <alignment horizontal="center" vertical="center"/>
    </xf>
    <xf numFmtId="0" fontId="14" fillId="4" borderId="163" xfId="6" applyFont="1" applyFill="1" applyBorder="1" applyAlignment="1">
      <alignment horizontal="center"/>
    </xf>
    <xf numFmtId="0" fontId="25" fillId="4" borderId="163" xfId="6" applyFont="1" applyFill="1" applyBorder="1" applyAlignment="1">
      <alignment horizontal="center"/>
    </xf>
    <xf numFmtId="169" fontId="14" fillId="0" borderId="163" xfId="6" applyNumberFormat="1" applyFont="1" applyFill="1" applyBorder="1"/>
    <xf numFmtId="0" fontId="25" fillId="0" borderId="163" xfId="6" applyFont="1" applyFill="1" applyBorder="1" applyAlignment="1">
      <alignment horizontal="right" vertical="center"/>
    </xf>
    <xf numFmtId="0" fontId="25" fillId="0" borderId="163" xfId="6" applyFont="1" applyFill="1" applyBorder="1" applyAlignment="1">
      <alignment horizontal="right" vertical="center" wrapText="1"/>
    </xf>
    <xf numFmtId="166" fontId="25" fillId="0" borderId="163" xfId="7" applyNumberFormat="1" applyFont="1" applyFill="1" applyBorder="1" applyAlignment="1">
      <alignment horizontal="center" vertical="center"/>
    </xf>
    <xf numFmtId="0" fontId="25" fillId="0" borderId="163" xfId="6" applyFont="1" applyFill="1" applyBorder="1" applyAlignment="1">
      <alignment horizontal="center" vertical="center"/>
    </xf>
    <xf numFmtId="0" fontId="25" fillId="5" borderId="163" xfId="6" applyFont="1" applyFill="1" applyBorder="1" applyAlignment="1">
      <alignment horizontal="center" vertical="center"/>
    </xf>
    <xf numFmtId="0" fontId="12" fillId="0" borderId="0" xfId="20547" applyFont="1" applyFill="1" applyAlignment="1">
      <alignment horizontal="left"/>
    </xf>
    <xf numFmtId="0" fontId="25" fillId="5" borderId="163" xfId="6" applyFont="1" applyFill="1" applyBorder="1" applyAlignment="1">
      <alignment horizontal="center"/>
    </xf>
    <xf numFmtId="0" fontId="13" fillId="0" borderId="0" xfId="20548" applyFont="1" applyFill="1"/>
    <xf numFmtId="0" fontId="15" fillId="0" borderId="0" xfId="20549" applyFont="1" applyFill="1" applyBorder="1"/>
    <xf numFmtId="0" fontId="22" fillId="0" borderId="0" xfId="20549" applyFont="1"/>
    <xf numFmtId="0" fontId="36" fillId="0" borderId="0" xfId="20549"/>
    <xf numFmtId="0" fontId="13" fillId="0" borderId="0" xfId="20548" applyFont="1"/>
    <xf numFmtId="0" fontId="13" fillId="0" borderId="0" xfId="20549" applyFont="1" applyFill="1" applyBorder="1"/>
    <xf numFmtId="42" fontId="15" fillId="0" borderId="99" xfId="1856" applyNumberFormat="1" applyFont="1" applyFill="1" applyBorder="1" applyAlignment="1">
      <alignment horizontal="left"/>
    </xf>
    <xf numFmtId="170" fontId="13" fillId="0" borderId="101" xfId="1856" applyNumberFormat="1" applyFont="1" applyFill="1" applyBorder="1" applyAlignment="1">
      <alignment horizontal="right"/>
    </xf>
    <xf numFmtId="0" fontId="23" fillId="0" borderId="0" xfId="20549" applyFont="1" applyFill="1"/>
    <xf numFmtId="42" fontId="15" fillId="0" borderId="102" xfId="1856" applyNumberFormat="1" applyFont="1" applyFill="1" applyBorder="1" applyAlignment="1">
      <alignment horizontal="left"/>
    </xf>
    <xf numFmtId="42" fontId="15" fillId="0" borderId="165" xfId="1856" applyNumberFormat="1" applyFont="1" applyFill="1" applyBorder="1" applyAlignment="1">
      <alignment horizontal="left"/>
    </xf>
    <xf numFmtId="0" fontId="44" fillId="0" borderId="0" xfId="20549" applyFont="1"/>
    <xf numFmtId="42" fontId="13" fillId="0" borderId="105" xfId="1856" applyNumberFormat="1" applyFont="1" applyFill="1" applyBorder="1" applyAlignment="1">
      <alignment horizontal="left"/>
    </xf>
    <xf numFmtId="42" fontId="13" fillId="0" borderId="107" xfId="1856" applyNumberFormat="1" applyFont="1" applyFill="1" applyBorder="1" applyAlignment="1">
      <alignment horizontal="left"/>
    </xf>
    <xf numFmtId="42" fontId="13" fillId="0" borderId="99" xfId="1856" applyNumberFormat="1" applyFont="1" applyFill="1" applyBorder="1" applyAlignment="1">
      <alignment horizontal="left"/>
    </xf>
    <xf numFmtId="42" fontId="13" fillId="0" borderId="100" xfId="1856" applyNumberFormat="1" applyFont="1" applyFill="1" applyBorder="1" applyAlignment="1">
      <alignment horizontal="right"/>
    </xf>
    <xf numFmtId="166" fontId="15" fillId="0" borderId="163" xfId="1856" applyNumberFormat="1" applyFont="1" applyFill="1" applyBorder="1" applyAlignment="1">
      <alignment horizontal="left"/>
    </xf>
    <xf numFmtId="9" fontId="15" fillId="0" borderId="165" xfId="1856" applyNumberFormat="1" applyFont="1" applyFill="1" applyBorder="1" applyAlignment="1">
      <alignment horizontal="center"/>
    </xf>
    <xf numFmtId="42" fontId="13" fillId="0" borderId="106" xfId="1856" applyNumberFormat="1" applyFont="1" applyFill="1" applyBorder="1" applyAlignment="1">
      <alignment horizontal="left"/>
    </xf>
    <xf numFmtId="9" fontId="13" fillId="0" borderId="107" xfId="1856" applyNumberFormat="1" applyFont="1" applyFill="1" applyBorder="1" applyAlignment="1">
      <alignment horizontal="center"/>
    </xf>
    <xf numFmtId="42" fontId="13" fillId="0" borderId="100" xfId="1856" applyNumberFormat="1" applyFont="1" applyFill="1" applyBorder="1" applyAlignment="1">
      <alignment horizontal="right" wrapText="1"/>
    </xf>
    <xf numFmtId="170" fontId="13" fillId="0" borderId="101" xfId="1856" applyNumberFormat="1" applyFont="1" applyFill="1" applyBorder="1" applyAlignment="1">
      <alignment horizontal="right" wrapText="1"/>
    </xf>
    <xf numFmtId="42" fontId="15" fillId="0" borderId="167" xfId="1856" applyNumberFormat="1" applyFont="1" applyFill="1" applyBorder="1" applyAlignment="1">
      <alignment horizontal="left"/>
    </xf>
    <xf numFmtId="42" fontId="13" fillId="0" borderId="106" xfId="1856" applyNumberFormat="1" applyFont="1" applyFill="1" applyBorder="1" applyAlignment="1">
      <alignment horizontal="right"/>
    </xf>
    <xf numFmtId="0" fontId="36" fillId="0" borderId="0" xfId="20549" applyAlignment="1">
      <alignment wrapText="1"/>
    </xf>
    <xf numFmtId="0" fontId="23" fillId="0" borderId="0" xfId="20549" applyFont="1"/>
    <xf numFmtId="170" fontId="13" fillId="0" borderId="5" xfId="1856" applyNumberFormat="1" applyFont="1" applyFill="1" applyBorder="1" applyAlignment="1">
      <alignment horizontal="right" wrapText="1"/>
    </xf>
    <xf numFmtId="42" fontId="13" fillId="0" borderId="5" xfId="1856" applyNumberFormat="1" applyFont="1" applyFill="1" applyBorder="1" applyAlignment="1">
      <alignment horizontal="right"/>
    </xf>
    <xf numFmtId="170" fontId="15" fillId="0" borderId="102" xfId="1856" applyNumberFormat="1" applyFont="1" applyFill="1" applyBorder="1" applyAlignment="1">
      <alignment horizontal="left"/>
    </xf>
    <xf numFmtId="42" fontId="15" fillId="0" borderId="163" xfId="1856" applyNumberFormat="1" applyFont="1" applyFill="1" applyBorder="1" applyAlignment="1">
      <alignment horizontal="left"/>
    </xf>
    <xf numFmtId="42" fontId="15" fillId="0" borderId="109" xfId="1856" applyNumberFormat="1" applyFont="1" applyFill="1" applyBorder="1" applyAlignment="1">
      <alignment horizontal="left"/>
    </xf>
    <xf numFmtId="42" fontId="13" fillId="0" borderId="107" xfId="1856" applyNumberFormat="1" applyFont="1" applyFill="1" applyBorder="1" applyAlignment="1">
      <alignment horizontal="right"/>
    </xf>
    <xf numFmtId="0" fontId="24" fillId="0" borderId="0" xfId="20549" applyFont="1" applyFill="1" applyBorder="1"/>
    <xf numFmtId="0" fontId="14" fillId="7" borderId="163" xfId="6" applyFont="1" applyFill="1" applyBorder="1" applyAlignment="1">
      <alignment horizontal="right"/>
    </xf>
    <xf numFmtId="0" fontId="14" fillId="7" borderId="163" xfId="6" applyFont="1" applyFill="1" applyBorder="1" applyAlignment="1">
      <alignment horizontal="left" indent="1"/>
    </xf>
    <xf numFmtId="166" fontId="14" fillId="7" borderId="163" xfId="7" applyNumberFormat="1" applyFont="1" applyFill="1" applyBorder="1" applyAlignment="1">
      <alignment horizontal="center"/>
    </xf>
    <xf numFmtId="0" fontId="14" fillId="7" borderId="163" xfId="6" applyFont="1" applyFill="1" applyBorder="1" applyAlignment="1">
      <alignment horizontal="center"/>
    </xf>
    <xf numFmtId="0" fontId="14" fillId="2" borderId="163" xfId="6" applyNumberFormat="1" applyFont="1" applyFill="1" applyBorder="1" applyAlignment="1">
      <alignment horizontal="right"/>
    </xf>
    <xf numFmtId="171" fontId="14" fillId="7" borderId="163" xfId="6" applyNumberFormat="1" applyFont="1" applyFill="1" applyBorder="1" applyAlignment="1">
      <alignment horizontal="left" wrapText="1" indent="1"/>
    </xf>
    <xf numFmtId="0" fontId="14" fillId="7" borderId="163" xfId="6" applyFont="1" applyFill="1" applyBorder="1" applyAlignment="1">
      <alignment horizontal="left" wrapText="1" indent="1"/>
    </xf>
    <xf numFmtId="166" fontId="14" fillId="6" borderId="163" xfId="7" applyNumberFormat="1" applyFont="1" applyFill="1" applyBorder="1" applyAlignment="1">
      <alignment horizontal="center"/>
    </xf>
    <xf numFmtId="0" fontId="14" fillId="0" borderId="0" xfId="6" applyFont="1" applyFill="1" applyAlignment="1">
      <alignment horizontal="center"/>
    </xf>
    <xf numFmtId="166" fontId="14" fillId="0" borderId="0" xfId="6" applyNumberFormat="1" applyFont="1" applyFill="1" applyAlignment="1">
      <alignment horizontal="center"/>
    </xf>
    <xf numFmtId="166" fontId="25" fillId="0" borderId="4" xfId="7" applyNumberFormat="1" applyFont="1" applyFill="1" applyBorder="1" applyAlignment="1">
      <alignment horizontal="center"/>
    </xf>
    <xf numFmtId="0" fontId="25" fillId="0" borderId="0" xfId="6" applyFont="1" applyFill="1" applyBorder="1" applyAlignment="1">
      <alignment horizontal="center" vertical="center"/>
    </xf>
    <xf numFmtId="0" fontId="25" fillId="0" borderId="163" xfId="6" applyFont="1" applyFill="1" applyBorder="1" applyAlignment="1">
      <alignment horizontal="center"/>
    </xf>
    <xf numFmtId="0" fontId="25" fillId="0" borderId="4" xfId="6" applyFont="1" applyFill="1" applyBorder="1" applyAlignment="1">
      <alignment horizontal="center"/>
    </xf>
    <xf numFmtId="0" fontId="25" fillId="4" borderId="4" xfId="6" applyFont="1" applyFill="1" applyBorder="1" applyAlignment="1">
      <alignment horizontal="center"/>
    </xf>
    <xf numFmtId="0" fontId="25" fillId="4" borderId="163" xfId="6" applyFont="1" applyFill="1" applyBorder="1"/>
    <xf numFmtId="0" fontId="25" fillId="4" borderId="163" xfId="6" applyFont="1" applyFill="1" applyBorder="1" applyAlignment="1">
      <alignment horizontal="left" wrapText="1"/>
    </xf>
    <xf numFmtId="166" fontId="25" fillId="4" borderId="163" xfId="7" applyNumberFormat="1" applyFont="1" applyFill="1" applyBorder="1" applyAlignment="1">
      <alignment horizontal="center"/>
    </xf>
    <xf numFmtId="0" fontId="2" fillId="0" borderId="0" xfId="20548"/>
    <xf numFmtId="0" fontId="24" fillId="0" borderId="0" xfId="20548" applyFont="1"/>
    <xf numFmtId="0" fontId="31" fillId="0" borderId="99" xfId="20548" applyFont="1" applyBorder="1" applyAlignment="1">
      <alignment wrapText="1"/>
    </xf>
    <xf numFmtId="0" fontId="31" fillId="0" borderId="100" xfId="20548" applyFont="1" applyBorder="1" applyAlignment="1">
      <alignment wrapText="1"/>
    </xf>
    <xf numFmtId="0" fontId="31" fillId="0" borderId="101" xfId="20548" applyFont="1" applyBorder="1" applyAlignment="1">
      <alignment wrapText="1"/>
    </xf>
    <xf numFmtId="0" fontId="24" fillId="0" borderId="0" xfId="20548" applyFont="1" applyAlignment="1">
      <alignment wrapText="1"/>
    </xf>
    <xf numFmtId="9" fontId="2" fillId="0" borderId="0" xfId="20548" applyNumberFormat="1"/>
    <xf numFmtId="0" fontId="31" fillId="0" borderId="7" xfId="20548" applyFont="1" applyFill="1" applyBorder="1" applyAlignment="1">
      <alignment wrapText="1"/>
    </xf>
    <xf numFmtId="166" fontId="38" fillId="0" borderId="4" xfId="20550" applyNumberFormat="1" applyFont="1" applyFill="1" applyBorder="1" applyAlignment="1">
      <alignment wrapText="1"/>
    </xf>
    <xf numFmtId="166" fontId="38" fillId="0" borderId="8" xfId="20550" applyNumberFormat="1" applyFont="1" applyFill="1" applyBorder="1" applyAlignment="1">
      <alignment wrapText="1"/>
    </xf>
    <xf numFmtId="166" fontId="2" fillId="0" borderId="0" xfId="20548" applyNumberFormat="1"/>
    <xf numFmtId="0" fontId="31" fillId="0" borderId="102" xfId="20548" applyFont="1" applyFill="1" applyBorder="1" applyAlignment="1">
      <alignment wrapText="1"/>
    </xf>
    <xf numFmtId="0" fontId="31" fillId="0" borderId="163" xfId="20548" applyFont="1" applyFill="1" applyBorder="1" applyAlignment="1">
      <alignment wrapText="1"/>
    </xf>
    <xf numFmtId="166" fontId="30" fillId="0" borderId="163" xfId="20550" applyNumberFormat="1" applyFont="1" applyFill="1" applyBorder="1" applyAlignment="1">
      <alignment wrapText="1"/>
    </xf>
    <xf numFmtId="166" fontId="30" fillId="0" borderId="165" xfId="20550" applyNumberFormat="1" applyFont="1" applyFill="1" applyBorder="1" applyAlignment="1">
      <alignment wrapText="1"/>
    </xf>
    <xf numFmtId="166" fontId="30" fillId="0" borderId="106" xfId="20550" applyNumberFormat="1" applyFont="1" applyFill="1" applyBorder="1" applyAlignment="1">
      <alignment wrapText="1"/>
    </xf>
    <xf numFmtId="166" fontId="38" fillId="0" borderId="106" xfId="20550" applyNumberFormat="1" applyFont="1" applyFill="1" applyBorder="1" applyAlignment="1">
      <alignment wrapText="1"/>
    </xf>
    <xf numFmtId="166" fontId="38" fillId="0" borderId="107" xfId="20550" applyNumberFormat="1" applyFont="1" applyFill="1" applyBorder="1" applyAlignment="1">
      <alignment wrapText="1"/>
    </xf>
    <xf numFmtId="0" fontId="30" fillId="0" borderId="105" xfId="20548" applyFont="1" applyFill="1" applyBorder="1" applyAlignment="1">
      <alignment horizontal="right" wrapText="1"/>
    </xf>
    <xf numFmtId="3" fontId="37" fillId="0" borderId="134" xfId="0" applyNumberFormat="1" applyFont="1" applyFill="1" applyBorder="1" applyAlignment="1">
      <alignment wrapText="1"/>
    </xf>
    <xf numFmtId="166" fontId="30" fillId="0" borderId="4" xfId="20550" applyNumberFormat="1" applyFont="1" applyFill="1" applyBorder="1" applyAlignment="1">
      <alignment wrapText="1"/>
    </xf>
    <xf numFmtId="166" fontId="30" fillId="0" borderId="8" xfId="20550" applyNumberFormat="1" applyFont="1" applyFill="1" applyBorder="1" applyAlignment="1">
      <alignment wrapText="1"/>
    </xf>
    <xf numFmtId="0" fontId="24" fillId="0" borderId="0" xfId="20548" applyFont="1" applyAlignment="1"/>
    <xf numFmtId="0" fontId="24" fillId="0" borderId="0" xfId="20548" applyFont="1" applyFill="1"/>
    <xf numFmtId="0" fontId="12" fillId="0" borderId="0" xfId="20548" applyFont="1" applyFill="1"/>
    <xf numFmtId="0" fontId="2" fillId="0" borderId="0" xfId="20551"/>
    <xf numFmtId="0" fontId="2" fillId="0" borderId="0" xfId="20551" applyAlignment="1">
      <alignment horizontal="right"/>
    </xf>
    <xf numFmtId="166" fontId="0" fillId="0" borderId="0" xfId="20552" applyNumberFormat="1" applyFont="1"/>
    <xf numFmtId="0" fontId="2" fillId="0" borderId="162" xfId="20551" applyBorder="1" applyAlignment="1">
      <alignment horizontal="center"/>
    </xf>
    <xf numFmtId="0" fontId="60" fillId="0" borderId="0" xfId="20551" applyFont="1" applyBorder="1" applyAlignment="1">
      <alignment horizontal="center" vertical="top" wrapText="1"/>
    </xf>
    <xf numFmtId="166" fontId="60" fillId="0" borderId="0" xfId="20552" applyNumberFormat="1" applyFont="1" applyBorder="1" applyAlignment="1">
      <alignment horizontal="center" vertical="top" wrapText="1"/>
    </xf>
    <xf numFmtId="0" fontId="2" fillId="0" borderId="0" xfId="20551" applyAlignment="1">
      <alignment horizontal="center" vertical="top" wrapText="1"/>
    </xf>
    <xf numFmtId="0" fontId="60" fillId="0" borderId="147" xfId="20551" applyFont="1" applyBorder="1" applyAlignment="1">
      <alignment horizontal="center"/>
    </xf>
    <xf numFmtId="0" fontId="60" fillId="0" borderId="157" xfId="20551" applyFont="1" applyBorder="1" applyAlignment="1">
      <alignment horizontal="center" wrapText="1"/>
    </xf>
    <xf numFmtId="0" fontId="2" fillId="0" borderId="155" xfId="20551" applyBorder="1" applyAlignment="1">
      <alignment horizontal="center" wrapText="1"/>
    </xf>
    <xf numFmtId="0" fontId="153" fillId="0" borderId="155" xfId="20551" applyFont="1" applyBorder="1" applyAlignment="1">
      <alignment horizontal="center" wrapText="1"/>
    </xf>
    <xf numFmtId="0" fontId="2" fillId="0" borderId="152" xfId="20551" applyBorder="1" applyAlignment="1">
      <alignment horizontal="left"/>
    </xf>
    <xf numFmtId="6" fontId="2" fillId="0" borderId="156" xfId="20551" applyNumberFormat="1" applyBorder="1"/>
    <xf numFmtId="174" fontId="0" fillId="0" borderId="161" xfId="20553" applyNumberFormat="1" applyFont="1" applyBorder="1" applyAlignment="1">
      <alignment horizontal="right"/>
    </xf>
    <xf numFmtId="0" fontId="2" fillId="0" borderId="156" xfId="20551" applyBorder="1" applyAlignment="1">
      <alignment horizontal="left"/>
    </xf>
    <xf numFmtId="174" fontId="0" fillId="0" borderId="161" xfId="20553" applyNumberFormat="1" applyFont="1" applyBorder="1"/>
    <xf numFmtId="211" fontId="0" fillId="0" borderId="0" xfId="20552" applyNumberFormat="1" applyFont="1"/>
    <xf numFmtId="174" fontId="0" fillId="0" borderId="0" xfId="20553" applyNumberFormat="1" applyFont="1"/>
    <xf numFmtId="0" fontId="2" fillId="0" borderId="6" xfId="20551" applyBorder="1" applyAlignment="1">
      <alignment horizontal="left"/>
    </xf>
    <xf numFmtId="6" fontId="2" fillId="0" borderId="6" xfId="20551" applyNumberFormat="1" applyBorder="1"/>
    <xf numFmtId="174" fontId="0" fillId="0" borderId="160" xfId="20553" applyNumberFormat="1" applyFont="1" applyBorder="1" applyAlignment="1">
      <alignment horizontal="right"/>
    </xf>
    <xf numFmtId="0" fontId="2" fillId="0" borderId="0" xfId="20551" applyAlignment="1">
      <alignment horizontal="left"/>
    </xf>
    <xf numFmtId="6" fontId="2" fillId="0" borderId="0" xfId="20551" applyNumberFormat="1"/>
    <xf numFmtId="174" fontId="0" fillId="0" borderId="159" xfId="20553" applyNumberFormat="1" applyFont="1" applyBorder="1" applyAlignment="1">
      <alignment horizontal="right"/>
    </xf>
    <xf numFmtId="0" fontId="60" fillId="0" borderId="149" xfId="20551" applyFont="1" applyBorder="1" applyAlignment="1">
      <alignment horizontal="left"/>
    </xf>
    <xf numFmtId="6" fontId="2" fillId="0" borderId="149" xfId="20551" applyNumberFormat="1" applyBorder="1"/>
    <xf numFmtId="174" fontId="0" fillId="0" borderId="155" xfId="20553" applyNumberFormat="1" applyFont="1" applyBorder="1" applyAlignment="1">
      <alignment horizontal="right"/>
    </xf>
    <xf numFmtId="0" fontId="2" fillId="0" borderId="152" xfId="20551" applyBorder="1"/>
    <xf numFmtId="0" fontId="202" fillId="0" borderId="152" xfId="20551" applyFont="1" applyBorder="1" applyAlignment="1">
      <alignment horizontal="right"/>
    </xf>
    <xf numFmtId="0" fontId="2" fillId="0" borderId="158" xfId="20551" applyBorder="1"/>
    <xf numFmtId="0" fontId="202" fillId="0" borderId="147" xfId="20551" applyFont="1" applyBorder="1" applyAlignment="1">
      <alignment horizontal="right"/>
    </xf>
    <xf numFmtId="9" fontId="0" fillId="0" borderId="155" xfId="20544" applyFont="1" applyBorder="1" applyAlignment="1">
      <alignment horizontal="right"/>
    </xf>
    <xf numFmtId="174" fontId="0" fillId="0" borderId="0" xfId="20553" applyNumberFormat="1" applyFont="1" applyBorder="1"/>
    <xf numFmtId="5" fontId="0" fillId="0" borderId="163" xfId="20554" applyNumberFormat="1" applyFont="1" applyBorder="1" applyAlignment="1">
      <alignment horizontal="right"/>
    </xf>
    <xf numFmtId="0" fontId="2" fillId="0" borderId="0" xfId="20551" applyBorder="1"/>
    <xf numFmtId="0" fontId="202" fillId="0" borderId="152" xfId="20551" applyFont="1" applyBorder="1" applyAlignment="1">
      <alignment horizontal="left"/>
    </xf>
    <xf numFmtId="211" fontId="2" fillId="0" borderId="154" xfId="20551" applyNumberFormat="1" applyBorder="1"/>
    <xf numFmtId="9" fontId="2" fillId="0" borderId="150" xfId="20551" applyNumberFormat="1" applyBorder="1" applyAlignment="1">
      <alignment horizontal="right"/>
    </xf>
    <xf numFmtId="9" fontId="2" fillId="0" borderId="0" xfId="20551" applyNumberFormat="1" applyBorder="1" applyAlignment="1">
      <alignment horizontal="right"/>
    </xf>
    <xf numFmtId="0" fontId="202" fillId="0" borderId="6" xfId="20551" applyFont="1" applyBorder="1" applyAlignment="1">
      <alignment horizontal="left"/>
    </xf>
    <xf numFmtId="211" fontId="2" fillId="0" borderId="153" xfId="20551" applyNumberFormat="1" applyBorder="1"/>
    <xf numFmtId="0" fontId="202" fillId="0" borderId="149" xfId="20551" applyFont="1" applyFill="1" applyBorder="1" applyAlignment="1">
      <alignment horizontal="left"/>
    </xf>
    <xf numFmtId="211" fontId="2" fillId="0" borderId="148" xfId="20551" applyNumberFormat="1" applyBorder="1" applyAlignment="1">
      <alignment horizontal="right"/>
    </xf>
    <xf numFmtId="0" fontId="202" fillId="0" borderId="149" xfId="20551" applyFont="1" applyBorder="1" applyAlignment="1">
      <alignment horizontal="left"/>
    </xf>
    <xf numFmtId="211" fontId="2" fillId="0" borderId="148" xfId="20551" applyNumberFormat="1" applyBorder="1"/>
    <xf numFmtId="211" fontId="2" fillId="0" borderId="148" xfId="20551" applyNumberFormat="1" applyFont="1" applyBorder="1" applyAlignment="1">
      <alignment horizontal="right"/>
    </xf>
    <xf numFmtId="211" fontId="2" fillId="0" borderId="148" xfId="20551" applyNumberFormat="1" applyFill="1" applyBorder="1"/>
    <xf numFmtId="0" fontId="2" fillId="0" borderId="150" xfId="20551" applyFill="1" applyBorder="1" applyAlignment="1">
      <alignment horizontal="right" vertical="center" wrapText="1"/>
    </xf>
    <xf numFmtId="0" fontId="2" fillId="0" borderId="0" xfId="20551" applyBorder="1" applyAlignment="1">
      <alignment horizontal="right"/>
    </xf>
    <xf numFmtId="0" fontId="2" fillId="0" borderId="0" xfId="20551" applyFill="1" applyBorder="1" applyAlignment="1">
      <alignment horizontal="right"/>
    </xf>
    <xf numFmtId="166" fontId="0" fillId="0" borderId="0" xfId="20552" applyNumberFormat="1" applyFont="1" applyFill="1" applyBorder="1" applyAlignment="1">
      <alignment horizontal="right"/>
    </xf>
    <xf numFmtId="211" fontId="2" fillId="0" borderId="151" xfId="20551" applyNumberFormat="1" applyBorder="1"/>
    <xf numFmtId="0" fontId="2" fillId="0" borderId="0" xfId="20551" applyFill="1" applyBorder="1"/>
    <xf numFmtId="166" fontId="0" fillId="0" borderId="0" xfId="20552" applyNumberFormat="1" applyFont="1" applyFill="1" applyBorder="1"/>
    <xf numFmtId="166" fontId="0" fillId="0" borderId="0" xfId="20552" applyNumberFormat="1" applyFont="1" applyBorder="1"/>
    <xf numFmtId="43" fontId="0" fillId="0" borderId="148" xfId="20553" applyFont="1" applyBorder="1" applyAlignment="1">
      <alignment horizontal="right"/>
    </xf>
    <xf numFmtId="0" fontId="2" fillId="0" borderId="0" xfId="20551" applyFill="1" applyBorder="1" applyAlignment="1">
      <alignment horizontal="right" vertical="center" wrapText="1"/>
    </xf>
    <xf numFmtId="0" fontId="202" fillId="0" borderId="147" xfId="20551" applyFont="1" applyFill="1" applyBorder="1" applyAlignment="1">
      <alignment horizontal="left"/>
    </xf>
    <xf numFmtId="43" fontId="0" fillId="0" borderId="147" xfId="20553" applyFont="1" applyFill="1" applyBorder="1" applyAlignment="1">
      <alignment horizontal="right"/>
    </xf>
    <xf numFmtId="0" fontId="60" fillId="0" borderId="0" xfId="20551" applyFont="1" applyFill="1" applyBorder="1" applyAlignment="1">
      <alignment horizontal="left"/>
    </xf>
    <xf numFmtId="0" fontId="60" fillId="6" borderId="149" xfId="20551" applyFont="1" applyFill="1" applyBorder="1" applyAlignment="1">
      <alignment horizontal="left"/>
    </xf>
    <xf numFmtId="0" fontId="60" fillId="6" borderId="147" xfId="20551" applyFont="1" applyFill="1" applyBorder="1" applyAlignment="1">
      <alignment horizontal="left"/>
    </xf>
    <xf numFmtId="211" fontId="2" fillId="0" borderId="146" xfId="20551" applyNumberFormat="1" applyBorder="1"/>
    <xf numFmtId="0" fontId="60" fillId="6" borderId="145" xfId="20551" applyFont="1" applyFill="1" applyBorder="1" applyAlignment="1">
      <alignment horizontal="left"/>
    </xf>
    <xf numFmtId="211" fontId="2" fillId="0" borderId="144" xfId="20551" applyNumberFormat="1" applyBorder="1"/>
    <xf numFmtId="0" fontId="60" fillId="0" borderId="0" xfId="20551" applyFont="1" applyBorder="1" applyAlignment="1">
      <alignment horizontal="left"/>
    </xf>
    <xf numFmtId="211" fontId="2" fillId="0" borderId="0" xfId="20551" applyNumberFormat="1" applyBorder="1"/>
    <xf numFmtId="0" fontId="2" fillId="0" borderId="0" xfId="20551" applyFill="1"/>
    <xf numFmtId="0" fontId="206" fillId="0" borderId="0" xfId="20551" applyFont="1"/>
    <xf numFmtId="0" fontId="190" fillId="0" borderId="0" xfId="20548" applyFont="1" applyFill="1"/>
    <xf numFmtId="0" fontId="2" fillId="0" borderId="0" xfId="20548" applyFill="1"/>
    <xf numFmtId="0" fontId="60" fillId="0" borderId="0" xfId="20548" applyFont="1"/>
    <xf numFmtId="0" fontId="2" fillId="0" borderId="163" xfId="20548" applyBorder="1"/>
    <xf numFmtId="0" fontId="2" fillId="146" borderId="163" xfId="20548" applyFill="1" applyBorder="1" applyAlignment="1">
      <alignment horizontal="left"/>
    </xf>
    <xf numFmtId="0" fontId="2" fillId="146" borderId="163" xfId="20548" applyFill="1" applyBorder="1"/>
    <xf numFmtId="0" fontId="2" fillId="0" borderId="163" xfId="20548" applyFill="1" applyBorder="1" applyAlignment="1">
      <alignment horizontal="center" wrapText="1"/>
    </xf>
    <xf numFmtId="0" fontId="2" fillId="2" borderId="163" xfId="20548" applyFill="1" applyBorder="1"/>
    <xf numFmtId="165" fontId="0" fillId="0" borderId="163" xfId="20555" applyNumberFormat="1" applyFont="1" applyBorder="1"/>
    <xf numFmtId="165" fontId="2" fillId="0" borderId="163" xfId="20548" applyNumberFormat="1" applyFill="1" applyBorder="1"/>
    <xf numFmtId="165" fontId="0" fillId="0" borderId="163" xfId="20548" applyNumberFormat="1" applyFont="1" applyFill="1" applyBorder="1"/>
    <xf numFmtId="0" fontId="2" fillId="5" borderId="163" xfId="20548" applyFill="1" applyBorder="1"/>
    <xf numFmtId="165" fontId="0" fillId="5" borderId="163" xfId="20555" applyNumberFormat="1" applyFont="1" applyFill="1" applyBorder="1"/>
    <xf numFmtId="0" fontId="2" fillId="0" borderId="163" xfId="20548" applyFill="1" applyBorder="1"/>
    <xf numFmtId="165" fontId="0" fillId="0" borderId="163" xfId="20555" applyNumberFormat="1" applyFont="1" applyFill="1" applyBorder="1"/>
    <xf numFmtId="0" fontId="2" fillId="6" borderId="0" xfId="20548" applyFill="1"/>
    <xf numFmtId="0" fontId="0" fillId="0" borderId="163" xfId="20548" applyFont="1" applyFill="1" applyBorder="1"/>
    <xf numFmtId="0" fontId="2" fillId="0" borderId="30" xfId="20548" applyFill="1" applyBorder="1"/>
    <xf numFmtId="165" fontId="0" fillId="146" borderId="163" xfId="20555" applyNumberFormat="1" applyFont="1" applyFill="1" applyBorder="1"/>
    <xf numFmtId="44" fontId="0" fillId="0" borderId="163" xfId="20555" applyFont="1" applyBorder="1"/>
    <xf numFmtId="0" fontId="2" fillId="0" borderId="0" xfId="20548" applyBorder="1"/>
    <xf numFmtId="0" fontId="2" fillId="0" borderId="19" xfId="20548" applyFont="1" applyFill="1" applyBorder="1"/>
    <xf numFmtId="0" fontId="2" fillId="0" borderId="0" xfId="20548" applyFill="1" applyBorder="1"/>
    <xf numFmtId="0" fontId="0" fillId="0" borderId="0" xfId="20548" applyFont="1" applyFill="1" applyBorder="1"/>
    <xf numFmtId="0" fontId="60" fillId="0" borderId="0" xfId="20548" applyFont="1" applyFill="1"/>
    <xf numFmtId="0" fontId="2" fillId="0" borderId="19" xfId="20548" applyFill="1" applyBorder="1"/>
    <xf numFmtId="0" fontId="0" fillId="0" borderId="0" xfId="20548" applyFont="1"/>
    <xf numFmtId="165" fontId="2" fillId="0" borderId="163" xfId="20555" applyNumberFormat="1" applyBorder="1"/>
    <xf numFmtId="165" fontId="2" fillId="0" borderId="163" xfId="20531" applyNumberFormat="1" applyFont="1" applyBorder="1"/>
    <xf numFmtId="0" fontId="1" fillId="0" borderId="0" xfId="20548" applyFont="1"/>
    <xf numFmtId="0" fontId="1" fillId="146" borderId="163" xfId="20548" applyFont="1" applyFill="1" applyBorder="1"/>
    <xf numFmtId="0" fontId="13" fillId="0" borderId="99" xfId="2" applyFont="1" applyFill="1" applyBorder="1" applyAlignment="1">
      <alignment horizontal="left"/>
    </xf>
    <xf numFmtId="0" fontId="13" fillId="0" borderId="100" xfId="2" applyFont="1" applyFill="1" applyBorder="1" applyAlignment="1">
      <alignment horizontal="left"/>
    </xf>
    <xf numFmtId="0" fontId="13" fillId="0" borderId="101" xfId="2" applyFont="1" applyFill="1" applyBorder="1" applyAlignment="1">
      <alignment horizontal="left"/>
    </xf>
    <xf numFmtId="166" fontId="25" fillId="0" borderId="110" xfId="7" applyNumberFormat="1" applyFont="1" applyFill="1" applyBorder="1" applyAlignment="1">
      <alignment horizontal="center" vertical="center"/>
    </xf>
    <xf numFmtId="166" fontId="25" fillId="0" borderId="156" xfId="7" applyNumberFormat="1" applyFont="1" applyFill="1" applyBorder="1" applyAlignment="1">
      <alignment horizontal="center" vertical="center"/>
    </xf>
    <xf numFmtId="166" fontId="25" fillId="0" borderId="109" xfId="7" applyNumberFormat="1" applyFont="1" applyFill="1" applyBorder="1" applyAlignment="1">
      <alignment horizontal="center" vertical="center"/>
    </xf>
    <xf numFmtId="37" fontId="26" fillId="0" borderId="6" xfId="6" applyNumberFormat="1" applyFont="1" applyFill="1" applyBorder="1" applyAlignment="1">
      <alignment horizontal="center"/>
    </xf>
    <xf numFmtId="0" fontId="30" fillId="0" borderId="0" xfId="20548" applyFont="1" applyBorder="1" applyAlignment="1">
      <alignment horizontal="left"/>
    </xf>
    <xf numFmtId="0" fontId="31" fillId="0" borderId="12" xfId="20548" applyFont="1" applyFill="1" applyBorder="1" applyAlignment="1">
      <alignment horizontal="left" wrapText="1"/>
    </xf>
    <xf numFmtId="0" fontId="31" fillId="0" borderId="0" xfId="20548" applyFont="1" applyFill="1" applyBorder="1" applyAlignment="1">
      <alignment horizontal="left" wrapText="1"/>
    </xf>
    <xf numFmtId="0" fontId="30" fillId="0" borderId="10" xfId="20532" applyFont="1" applyBorder="1" applyAlignment="1">
      <alignment horizontal="left"/>
    </xf>
    <xf numFmtId="0" fontId="30" fillId="0" borderId="14" xfId="20532" applyFont="1" applyBorder="1" applyAlignment="1">
      <alignment horizontal="center" wrapText="1"/>
    </xf>
    <xf numFmtId="0" fontId="30" fillId="0" borderId="16" xfId="20532" applyFont="1" applyBorder="1" applyAlignment="1">
      <alignment horizontal="center" wrapText="1"/>
    </xf>
    <xf numFmtId="0" fontId="39" fillId="0" borderId="0" xfId="20532" applyFont="1" applyFill="1" applyBorder="1" applyAlignment="1">
      <alignment horizontal="left" wrapText="1"/>
    </xf>
    <xf numFmtId="0" fontId="34" fillId="0" borderId="0" xfId="20532" applyFont="1" applyFill="1" applyBorder="1" applyAlignment="1">
      <alignment horizontal="left" wrapText="1"/>
    </xf>
    <xf numFmtId="0" fontId="30" fillId="0" borderId="2" xfId="20532" applyFont="1" applyBorder="1" applyAlignment="1">
      <alignment horizontal="center" wrapText="1"/>
    </xf>
    <xf numFmtId="0" fontId="30" fillId="0" borderId="103" xfId="20532" applyFont="1" applyBorder="1" applyAlignment="1">
      <alignment horizontal="center" wrapText="1"/>
    </xf>
    <xf numFmtId="0" fontId="30" fillId="0" borderId="17" xfId="20532" applyFont="1" applyBorder="1" applyAlignment="1">
      <alignment horizontal="center" wrapText="1"/>
    </xf>
    <xf numFmtId="0" fontId="0" fillId="0" borderId="8" xfId="0" applyBorder="1" applyAlignment="1">
      <alignment horizontal="center" wrapText="1"/>
    </xf>
    <xf numFmtId="0" fontId="34" fillId="0" borderId="12" xfId="20532" applyFont="1" applyFill="1" applyBorder="1" applyAlignment="1">
      <alignment horizontal="left" wrapText="1"/>
    </xf>
    <xf numFmtId="0" fontId="34" fillId="0" borderId="0" xfId="20532" applyFont="1" applyAlignment="1">
      <alignment horizontal="left" vertical="center" wrapText="1"/>
    </xf>
    <xf numFmtId="0" fontId="0" fillId="2" borderId="115" xfId="0" applyFill="1" applyBorder="1" applyAlignment="1">
      <alignment horizontal="center" vertical="center"/>
    </xf>
    <xf numFmtId="0" fontId="0" fillId="2" borderId="128" xfId="0" applyFill="1" applyBorder="1" applyAlignment="1">
      <alignment horizontal="center" vertical="center"/>
    </xf>
    <xf numFmtId="0" fontId="0" fillId="2" borderId="121" xfId="0" applyFill="1" applyBorder="1" applyAlignment="1">
      <alignment horizontal="center" vertical="center"/>
    </xf>
    <xf numFmtId="0" fontId="199" fillId="2" borderId="0" xfId="0" applyFont="1" applyFill="1" applyAlignment="1">
      <alignment horizontal="left" vertical="top" wrapText="1"/>
    </xf>
    <xf numFmtId="0" fontId="200" fillId="150" borderId="119" xfId="0" applyFont="1" applyFill="1" applyBorder="1" applyAlignment="1">
      <alignment horizontal="center"/>
    </xf>
    <xf numFmtId="0" fontId="200" fillId="150" borderId="82" xfId="0" applyFont="1" applyFill="1" applyBorder="1" applyAlignment="1">
      <alignment horizontal="center"/>
    </xf>
    <xf numFmtId="0" fontId="200" fillId="150" borderId="120" xfId="0" applyFont="1" applyFill="1" applyBorder="1" applyAlignment="1">
      <alignment horizontal="center"/>
    </xf>
    <xf numFmtId="0" fontId="197" fillId="148" borderId="119" xfId="0" applyFont="1" applyFill="1" applyBorder="1" applyAlignment="1">
      <alignment horizontal="center" vertical="center" wrapText="1"/>
    </xf>
    <xf numFmtId="0" fontId="197" fillId="148" borderId="82" xfId="0" applyFont="1" applyFill="1" applyBorder="1" applyAlignment="1">
      <alignment horizontal="center" vertical="center" wrapText="1"/>
    </xf>
    <xf numFmtId="0" fontId="197" fillId="148" borderId="120" xfId="0" applyFont="1" applyFill="1" applyBorder="1" applyAlignment="1">
      <alignment horizontal="center" vertical="center" wrapText="1"/>
    </xf>
    <xf numFmtId="0" fontId="197" fillId="5" borderId="119" xfId="0" applyFont="1" applyFill="1" applyBorder="1" applyAlignment="1">
      <alignment horizontal="center" vertical="center" wrapText="1"/>
    </xf>
    <xf numFmtId="0" fontId="197" fillId="5" borderId="82" xfId="0" applyFont="1" applyFill="1" applyBorder="1" applyAlignment="1">
      <alignment horizontal="center" vertical="center" wrapText="1"/>
    </xf>
    <xf numFmtId="0" fontId="197" fillId="5" borderId="120" xfId="0" applyFont="1" applyFill="1" applyBorder="1" applyAlignment="1">
      <alignment horizontal="center" vertical="center" wrapText="1"/>
    </xf>
    <xf numFmtId="0" fontId="196" fillId="148" borderId="119" xfId="0" applyFont="1" applyFill="1" applyBorder="1" applyAlignment="1">
      <alignment horizontal="center" vertical="center" wrapText="1"/>
    </xf>
    <xf numFmtId="0" fontId="196" fillId="148" borderId="82" xfId="0" applyFont="1" applyFill="1" applyBorder="1" applyAlignment="1">
      <alignment horizontal="center" vertical="center" wrapText="1"/>
    </xf>
    <xf numFmtId="0" fontId="196" fillId="148" borderId="120" xfId="0" applyFont="1" applyFill="1" applyBorder="1" applyAlignment="1">
      <alignment horizontal="center" vertical="center" wrapText="1"/>
    </xf>
    <xf numFmtId="0" fontId="0" fillId="2" borderId="115" xfId="0" applyFont="1" applyFill="1" applyBorder="1" applyAlignment="1">
      <alignment horizontal="center" vertical="center"/>
    </xf>
    <xf numFmtId="0" fontId="0" fillId="2" borderId="128" xfId="0" applyFont="1" applyFill="1" applyBorder="1" applyAlignment="1">
      <alignment horizontal="center" vertical="center"/>
    </xf>
    <xf numFmtId="0" fontId="0" fillId="2" borderId="121" xfId="0" applyFont="1" applyFill="1" applyBorder="1" applyAlignment="1">
      <alignment horizontal="center" vertical="center"/>
    </xf>
    <xf numFmtId="0" fontId="195" fillId="2" borderId="0" xfId="0" applyFont="1" applyFill="1" applyAlignment="1">
      <alignment horizontal="center" vertical="center" wrapText="1"/>
    </xf>
    <xf numFmtId="0" fontId="195" fillId="2" borderId="10" xfId="0" applyFont="1" applyFill="1" applyBorder="1" applyAlignment="1">
      <alignment horizontal="center" vertical="center" wrapText="1"/>
    </xf>
    <xf numFmtId="0" fontId="196" fillId="5" borderId="115" xfId="0" applyFont="1" applyFill="1" applyBorder="1" applyAlignment="1">
      <alignment horizontal="center" wrapText="1"/>
    </xf>
    <xf numFmtId="0" fontId="196" fillId="5" borderId="121" xfId="0" applyFont="1" applyFill="1" applyBorder="1" applyAlignment="1">
      <alignment horizontal="center" wrapText="1"/>
    </xf>
    <xf numFmtId="0" fontId="196" fillId="148" borderId="115" xfId="0" applyFont="1" applyFill="1" applyBorder="1" applyAlignment="1">
      <alignment horizontal="center" wrapText="1"/>
    </xf>
    <xf numFmtId="0" fontId="196" fillId="148" borderId="121" xfId="0" applyFont="1" applyFill="1" applyBorder="1" applyAlignment="1">
      <alignment horizontal="center" wrapText="1"/>
    </xf>
    <xf numFmtId="0" fontId="197" fillId="5" borderId="115" xfId="0" applyFont="1" applyFill="1" applyBorder="1" applyAlignment="1">
      <alignment horizontal="center" wrapText="1"/>
    </xf>
    <xf numFmtId="0" fontId="197" fillId="5" borderId="121" xfId="0" applyFont="1" applyFill="1" applyBorder="1" applyAlignment="1">
      <alignment horizontal="center" wrapText="1"/>
    </xf>
    <xf numFmtId="0" fontId="197" fillId="5" borderId="114" xfId="0" applyFont="1" applyFill="1" applyBorder="1" applyAlignment="1">
      <alignment horizontal="center" wrapText="1"/>
    </xf>
    <xf numFmtId="0" fontId="197" fillId="5" borderId="9" xfId="0" applyFont="1" applyFill="1" applyBorder="1" applyAlignment="1">
      <alignment horizontal="center" wrapText="1"/>
    </xf>
    <xf numFmtId="0" fontId="196" fillId="148" borderId="114" xfId="0" applyFont="1" applyFill="1" applyBorder="1" applyAlignment="1">
      <alignment horizontal="center" wrapText="1"/>
    </xf>
    <xf numFmtId="0" fontId="196" fillId="148" borderId="9" xfId="0" applyFont="1" applyFill="1" applyBorder="1" applyAlignment="1">
      <alignment horizontal="center" wrapText="1"/>
    </xf>
    <xf numFmtId="0" fontId="197" fillId="5" borderId="116" xfId="0" applyFont="1" applyFill="1" applyBorder="1" applyAlignment="1">
      <alignment horizontal="center" vertical="center" wrapText="1"/>
    </xf>
    <xf numFmtId="0" fontId="197" fillId="5" borderId="117" xfId="0" applyFont="1" applyFill="1" applyBorder="1" applyAlignment="1">
      <alignment horizontal="center" vertical="center" wrapText="1"/>
    </xf>
    <xf numFmtId="0" fontId="197" fillId="5" borderId="118" xfId="0" applyFont="1" applyFill="1" applyBorder="1" applyAlignment="1">
      <alignment horizontal="center" vertical="center" wrapText="1"/>
    </xf>
    <xf numFmtId="0" fontId="195" fillId="2" borderId="0" xfId="0" applyFont="1" applyFill="1" applyAlignment="1">
      <alignment horizontal="center" vertical="center"/>
    </xf>
    <xf numFmtId="0" fontId="60" fillId="0" borderId="162" xfId="20551" applyFont="1" applyBorder="1" applyAlignment="1">
      <alignment horizontal="center" vertical="top" wrapText="1"/>
    </xf>
    <xf numFmtId="0" fontId="2" fillId="0" borderId="162" xfId="20551" applyBorder="1" applyAlignment="1">
      <alignment horizontal="center" vertical="top" wrapText="1"/>
    </xf>
    <xf numFmtId="0" fontId="192" fillId="147" borderId="112" xfId="20532" applyFont="1" applyFill="1" applyBorder="1" applyAlignment="1">
      <alignment vertical="center" wrapText="1"/>
    </xf>
    <xf numFmtId="0" fontId="192" fillId="147" borderId="16" xfId="20532" applyFont="1" applyFill="1" applyBorder="1" applyAlignment="1">
      <alignment vertical="center" wrapText="1"/>
    </xf>
    <xf numFmtId="0" fontId="192" fillId="147" borderId="114" xfId="20532" applyFont="1" applyFill="1" applyBorder="1" applyAlignment="1">
      <alignment vertical="center" wrapText="1"/>
    </xf>
    <xf numFmtId="0" fontId="192" fillId="147" borderId="113" xfId="20532" applyFont="1" applyFill="1" applyBorder="1" applyAlignment="1">
      <alignment vertical="center" wrapText="1"/>
    </xf>
    <xf numFmtId="0" fontId="192" fillId="147" borderId="114" xfId="20532" applyFont="1" applyFill="1" applyBorder="1" applyAlignment="1">
      <alignment horizontal="center" vertical="center"/>
    </xf>
    <xf numFmtId="0" fontId="192" fillId="147" borderId="9" xfId="20532" applyFont="1" applyFill="1" applyBorder="1" applyAlignment="1">
      <alignment horizontal="center" vertical="center"/>
    </xf>
    <xf numFmtId="0" fontId="192" fillId="147" borderId="112" xfId="20532" applyFont="1" applyFill="1" applyBorder="1" applyAlignment="1">
      <alignment vertical="center"/>
    </xf>
    <xf numFmtId="0" fontId="192" fillId="147" borderId="16" xfId="20532" applyFont="1" applyFill="1" applyBorder="1" applyAlignment="1">
      <alignment vertical="center"/>
    </xf>
    <xf numFmtId="0" fontId="192" fillId="147" borderId="14" xfId="20532" applyFont="1" applyFill="1" applyBorder="1" applyAlignment="1">
      <alignment vertical="center" wrapText="1"/>
    </xf>
    <xf numFmtId="0" fontId="192" fillId="147" borderId="9" xfId="20532" applyFont="1" applyFill="1" applyBorder="1" applyAlignment="1">
      <alignment vertical="center" wrapText="1"/>
    </xf>
    <xf numFmtId="0" fontId="4" fillId="0" borderId="103" xfId="20532" applyFill="1" applyBorder="1" applyAlignment="1">
      <alignment horizontal="center"/>
    </xf>
    <xf numFmtId="174" fontId="4" fillId="0" borderId="103" xfId="64" applyNumberFormat="1" applyFont="1" applyFill="1" applyBorder="1" applyAlignment="1">
      <alignment horizontal="center"/>
    </xf>
    <xf numFmtId="0" fontId="201" fillId="2" borderId="89" xfId="20536" applyFont="1" applyFill="1" applyBorder="1" applyAlignment="1">
      <alignment horizontal="center" wrapText="1"/>
    </xf>
    <xf numFmtId="0" fontId="201" fillId="2" borderId="62" xfId="20536" applyFont="1" applyFill="1" applyBorder="1" applyAlignment="1">
      <alignment horizontal="center" wrapText="1"/>
    </xf>
    <xf numFmtId="0" fontId="201" fillId="0" borderId="0" xfId="70" applyFont="1" applyFill="1" applyAlignment="1">
      <alignment horizontal="center" wrapText="1"/>
    </xf>
    <xf numFmtId="0" fontId="202" fillId="0" borderId="87" xfId="20536" applyFont="1" applyBorder="1" applyAlignment="1">
      <alignment horizontal="center" vertical="top" wrapText="1"/>
    </xf>
    <xf numFmtId="0" fontId="202" fillId="0" borderId="108" xfId="20536" applyFont="1" applyBorder="1" applyAlignment="1">
      <alignment horizontal="center" vertical="top" wrapText="1"/>
    </xf>
    <xf numFmtId="0" fontId="202" fillId="0" borderId="89" xfId="20536" applyFont="1" applyBorder="1" applyAlignment="1">
      <alignment horizontal="center" vertical="top" wrapText="1"/>
    </xf>
    <xf numFmtId="0" fontId="202" fillId="0" borderId="87" xfId="70" applyFont="1" applyFill="1" applyBorder="1" applyAlignment="1">
      <alignment horizontal="center" vertical="top" wrapText="1"/>
    </xf>
    <xf numFmtId="0" fontId="202" fillId="0" borderId="108" xfId="70" applyFont="1" applyFill="1" applyBorder="1" applyAlignment="1">
      <alignment horizontal="center" vertical="top" wrapText="1"/>
    </xf>
    <xf numFmtId="0" fontId="202" fillId="0" borderId="89" xfId="70" applyFont="1" applyFill="1" applyBorder="1" applyAlignment="1">
      <alignment horizontal="center" vertical="top" wrapText="1"/>
    </xf>
    <xf numFmtId="0" fontId="201" fillId="2" borderId="87" xfId="20536" applyFont="1" applyFill="1" applyBorder="1" applyAlignment="1">
      <alignment horizontal="center" wrapText="1"/>
    </xf>
    <xf numFmtId="0" fontId="201" fillId="2" borderId="57" xfId="20536" applyFont="1" applyFill="1" applyBorder="1" applyAlignment="1">
      <alignment horizontal="center" wrapText="1"/>
    </xf>
  </cellXfs>
  <cellStyles count="20557">
    <cellStyle name="%" xfId="182" xr:uid="{00000000-0005-0000-0000-000000000000}"/>
    <cellStyle name="*MB Hardwired" xfId="179" xr:uid="{00000000-0005-0000-0000-000001000000}"/>
    <cellStyle name="*MB Input Table Calc" xfId="180" xr:uid="{00000000-0005-0000-0000-000002000000}"/>
    <cellStyle name="*MB Normal" xfId="202" xr:uid="{00000000-0005-0000-0000-000003000000}"/>
    <cellStyle name="*MB Normal 2" xfId="5552" xr:uid="{00000000-0005-0000-0000-000004000000}"/>
    <cellStyle name="*MB Placeholder" xfId="181" xr:uid="{00000000-0005-0000-0000-000004000000}"/>
    <cellStyle name="_x0013_,î3_x0001_N@4" xfId="111" xr:uid="{00000000-0005-0000-0000-000005000000}"/>
    <cellStyle name=":¨áy¡’?(" xfId="191" xr:uid="{00000000-0005-0000-0000-000006000000}"/>
    <cellStyle name="?? [0]_??" xfId="190" xr:uid="{00000000-0005-0000-0000-000007000000}"/>
    <cellStyle name="?????_VERA" xfId="193" xr:uid="{00000000-0005-0000-0000-000008000000}"/>
    <cellStyle name="??_?.????" xfId="198" xr:uid="{00000000-0005-0000-0000-000009000000}"/>
    <cellStyle name="_2530023 2Q05 Analysis" xfId="200" xr:uid="{00000000-0005-0000-0000-00000A000000}"/>
    <cellStyle name="_August Expense Reports" xfId="175" xr:uid="{00000000-0005-0000-0000-00000B000000}"/>
    <cellStyle name="_August Expense Reports_PwrGen" xfId="176" xr:uid="{00000000-0005-0000-0000-00000C000000}"/>
    <cellStyle name="_IDSM Contracts- 10 15 10 tlc" xfId="115" xr:uid="{00000000-0005-0000-0000-00000D000000}"/>
    <cellStyle name="_July YTD Staff Aug_all IDSM Manipulated" xfId="177" xr:uid="{00000000-0005-0000-0000-00000E000000}"/>
    <cellStyle name="_July YTD Staff Aug_Teri" xfId="117" xr:uid="{00000000-0005-0000-0000-00000F000000}"/>
    <cellStyle name="_Labor and OH from Pavel" xfId="167" xr:uid="{00000000-0005-0000-0000-000010000000}"/>
    <cellStyle name="_L-Other Non Current Liab" xfId="168" xr:uid="{00000000-0005-0000-0000-000011000000}"/>
    <cellStyle name="_Pavel_Staff Aug PCC charged 8.30" xfId="204" xr:uid="{00000000-0005-0000-0000-000012000000}"/>
    <cellStyle name="_Transfers - Adjustments" xfId="160" xr:uid="{00000000-0005-0000-0000-000013000000}"/>
    <cellStyle name="_Transfers - Adjustments_PwrGen" xfId="116" xr:uid="{00000000-0005-0000-0000-000014000000}"/>
    <cellStyle name="_x0010_“+ˆÉ•?pý¤" xfId="197" xr:uid="{00000000-0005-0000-0000-000015000000}"/>
    <cellStyle name="_x0010_“+ˆÉ•?pý¤ 2" xfId="5495" xr:uid="{00000000-0005-0000-0000-000017000000}"/>
    <cellStyle name="10 in (Normal)" xfId="183" xr:uid="{00000000-0005-0000-0000-000016000000}"/>
    <cellStyle name="20% - Accent1" xfId="82" builtinId="30" customBuiltin="1"/>
    <cellStyle name="20% - Accent1 10" xfId="5586" xr:uid="{00000000-0005-0000-0000-000019000000}"/>
    <cellStyle name="20% - Accent1 10 2" xfId="5272" xr:uid="{00000000-0005-0000-0000-00001A000000}"/>
    <cellStyle name="20% - Accent1 10 2 2" xfId="5589" xr:uid="{00000000-0005-0000-0000-00001B000000}"/>
    <cellStyle name="20% - Accent1 10 2 3" xfId="5592" xr:uid="{00000000-0005-0000-0000-00001C000000}"/>
    <cellStyle name="20% - Accent1 10 3" xfId="5595" xr:uid="{00000000-0005-0000-0000-00001D000000}"/>
    <cellStyle name="20% - Accent1 10 4" xfId="5598" xr:uid="{00000000-0005-0000-0000-00001E000000}"/>
    <cellStyle name="20% - Accent1 10 4 2" xfId="5601" xr:uid="{00000000-0005-0000-0000-00001F000000}"/>
    <cellStyle name="20% - Accent1 10 5" xfId="5604" xr:uid="{00000000-0005-0000-0000-000020000000}"/>
    <cellStyle name="20% - Accent1 11" xfId="5605" xr:uid="{00000000-0005-0000-0000-000021000000}"/>
    <cellStyle name="20% - Accent1 11 2" xfId="5271" xr:uid="{00000000-0005-0000-0000-000022000000}"/>
    <cellStyle name="20% - Accent1 11 3" xfId="5270" xr:uid="{00000000-0005-0000-0000-000023000000}"/>
    <cellStyle name="20% - Accent1 11 3 2" xfId="5585" xr:uid="{00000000-0005-0000-0000-000024000000}"/>
    <cellStyle name="20% - Accent1 12" xfId="5535" xr:uid="{00000000-0005-0000-0000-000025000000}"/>
    <cellStyle name="20% - Accent1 12 2" xfId="5269" xr:uid="{00000000-0005-0000-0000-000026000000}"/>
    <cellStyle name="20% - Accent1 12 3" xfId="5268" xr:uid="{00000000-0005-0000-0000-000027000000}"/>
    <cellStyle name="20% - Accent1 13" xfId="5267" xr:uid="{00000000-0005-0000-0000-000028000000}"/>
    <cellStyle name="20% - Accent1 13 2" xfId="5584" xr:uid="{00000000-0005-0000-0000-000029000000}"/>
    <cellStyle name="20% - Accent1 13 3" xfId="5534" xr:uid="{00000000-0005-0000-0000-00002A000000}"/>
    <cellStyle name="20% - Accent1 14" xfId="5266" xr:uid="{00000000-0005-0000-0000-00002B000000}"/>
    <cellStyle name="20% - Accent1 14 2" xfId="5265" xr:uid="{00000000-0005-0000-0000-00002C000000}"/>
    <cellStyle name="20% - Accent1 15" xfId="5264" xr:uid="{00000000-0005-0000-0000-00002D000000}"/>
    <cellStyle name="20% - Accent1 16" xfId="5612" xr:uid="{00000000-0005-0000-0000-00002E000000}"/>
    <cellStyle name="20% - Accent1 2" xfId="184" xr:uid="{00000000-0005-0000-0000-000017000000}"/>
    <cellStyle name="20% - Accent1 2 2" xfId="5617" xr:uid="{00000000-0005-0000-0000-000030000000}"/>
    <cellStyle name="20% - Accent1 2 3" xfId="5620" xr:uid="{00000000-0005-0000-0000-000031000000}"/>
    <cellStyle name="20% - Accent1 2 3 2" xfId="5623" xr:uid="{00000000-0005-0000-0000-000032000000}"/>
    <cellStyle name="20% - Accent1 2 3 2 2" xfId="5626" xr:uid="{00000000-0005-0000-0000-000033000000}"/>
    <cellStyle name="20% - Accent1 2 3 2 2 2" xfId="5627" xr:uid="{00000000-0005-0000-0000-000034000000}"/>
    <cellStyle name="20% - Accent1 2 3 2 2 2 2" xfId="5630" xr:uid="{00000000-0005-0000-0000-000035000000}"/>
    <cellStyle name="20% - Accent1 2 3 2 2 2 3" xfId="5558" xr:uid="{00000000-0005-0000-0000-000036000000}"/>
    <cellStyle name="20% - Accent1 2 3 2 2 3" xfId="5559" xr:uid="{00000000-0005-0000-0000-000037000000}"/>
    <cellStyle name="20% - Accent1 2 3 2 2 3 2" xfId="5263" xr:uid="{00000000-0005-0000-0000-000038000000}"/>
    <cellStyle name="20% - Accent1 2 3 2 2 4" xfId="5262" xr:uid="{00000000-0005-0000-0000-000039000000}"/>
    <cellStyle name="20% - Accent1 2 3 2 3" xfId="5261" xr:uid="{00000000-0005-0000-0000-00003A000000}"/>
    <cellStyle name="20% - Accent1 2 3 2 3 2" xfId="5260" xr:uid="{00000000-0005-0000-0000-00003B000000}"/>
    <cellStyle name="20% - Accent1 2 3 2 3 2 2" xfId="5259" xr:uid="{00000000-0005-0000-0000-00003C000000}"/>
    <cellStyle name="20% - Accent1 2 3 2 3 2 3" xfId="5258" xr:uid="{00000000-0005-0000-0000-00003D000000}"/>
    <cellStyle name="20% - Accent1 2 3 2 3 3" xfId="5257" xr:uid="{00000000-0005-0000-0000-00003E000000}"/>
    <cellStyle name="20% - Accent1 2 3 2 3 3 2" xfId="5256" xr:uid="{00000000-0005-0000-0000-00003F000000}"/>
    <cellStyle name="20% - Accent1 2 3 2 3 4" xfId="5255" xr:uid="{00000000-0005-0000-0000-000040000000}"/>
    <cellStyle name="20% - Accent1 2 3 2 4" xfId="5254" xr:uid="{00000000-0005-0000-0000-000041000000}"/>
    <cellStyle name="20% - Accent1 2 3 2 4 2" xfId="5253" xr:uid="{00000000-0005-0000-0000-000042000000}"/>
    <cellStyle name="20% - Accent1 2 3 2 4 3" xfId="5252" xr:uid="{00000000-0005-0000-0000-000043000000}"/>
    <cellStyle name="20% - Accent1 2 3 2 5" xfId="5251" xr:uid="{00000000-0005-0000-0000-000044000000}"/>
    <cellStyle name="20% - Accent1 2 3 2 6" xfId="5250" xr:uid="{00000000-0005-0000-0000-000045000000}"/>
    <cellStyle name="20% - Accent1 2 3 2 6 2" xfId="5249" xr:uid="{00000000-0005-0000-0000-000046000000}"/>
    <cellStyle name="20% - Accent1 2 3 2 7" xfId="5248" xr:uid="{00000000-0005-0000-0000-000047000000}"/>
    <cellStyle name="20% - Accent1 2 3 3" xfId="5247" xr:uid="{00000000-0005-0000-0000-000048000000}"/>
    <cellStyle name="20% - Accent1 2 3 3 2" xfId="5246" xr:uid="{00000000-0005-0000-0000-000049000000}"/>
    <cellStyle name="20% - Accent1 2 3 3 2 2" xfId="5245" xr:uid="{00000000-0005-0000-0000-00004A000000}"/>
    <cellStyle name="20% - Accent1 2 3 3 2 3" xfId="5244" xr:uid="{00000000-0005-0000-0000-00004B000000}"/>
    <cellStyle name="20% - Accent1 2 3 3 3" xfId="5243" xr:uid="{00000000-0005-0000-0000-00004C000000}"/>
    <cellStyle name="20% - Accent1 2 3 3 3 2" xfId="5242" xr:uid="{00000000-0005-0000-0000-00004D000000}"/>
    <cellStyle name="20% - Accent1 2 3 3 4" xfId="5241" xr:uid="{00000000-0005-0000-0000-00004E000000}"/>
    <cellStyle name="20% - Accent1 2 3 4" xfId="5240" xr:uid="{00000000-0005-0000-0000-00004F000000}"/>
    <cellStyle name="20% - Accent1 2 3 4 2" xfId="5239" xr:uid="{00000000-0005-0000-0000-000050000000}"/>
    <cellStyle name="20% - Accent1 2 3 4 2 2" xfId="5238" xr:uid="{00000000-0005-0000-0000-000051000000}"/>
    <cellStyle name="20% - Accent1 2 3 4 2 3" xfId="5237" xr:uid="{00000000-0005-0000-0000-000052000000}"/>
    <cellStyle name="20% - Accent1 2 3 4 3" xfId="5236" xr:uid="{00000000-0005-0000-0000-000053000000}"/>
    <cellStyle name="20% - Accent1 2 3 4 3 2" xfId="5235" xr:uid="{00000000-0005-0000-0000-000054000000}"/>
    <cellStyle name="20% - Accent1 2 3 4 4" xfId="5234" xr:uid="{00000000-0005-0000-0000-000055000000}"/>
    <cellStyle name="20% - Accent1 2 3 5" xfId="5233" xr:uid="{00000000-0005-0000-0000-000056000000}"/>
    <cellStyle name="20% - Accent1 2 3 5 2" xfId="5232" xr:uid="{00000000-0005-0000-0000-000057000000}"/>
    <cellStyle name="20% - Accent1 2 3 5 3" xfId="5231" xr:uid="{00000000-0005-0000-0000-000058000000}"/>
    <cellStyle name="20% - Accent1 2 3 6" xfId="5230" xr:uid="{00000000-0005-0000-0000-000059000000}"/>
    <cellStyle name="20% - Accent1 2 3 7" xfId="5229" xr:uid="{00000000-0005-0000-0000-00005A000000}"/>
    <cellStyle name="20% - Accent1 2 3 7 2" xfId="5228" xr:uid="{00000000-0005-0000-0000-00005B000000}"/>
    <cellStyle name="20% - Accent1 2 3 8" xfId="5227" xr:uid="{00000000-0005-0000-0000-00005C000000}"/>
    <cellStyle name="20% - Accent1 2 4" xfId="5226" xr:uid="{00000000-0005-0000-0000-00005D000000}"/>
    <cellStyle name="20% - Accent1 2 4 2" xfId="5225" xr:uid="{00000000-0005-0000-0000-00005E000000}"/>
    <cellStyle name="20% - Accent1 2 4 2 2" xfId="5224" xr:uid="{00000000-0005-0000-0000-00005F000000}"/>
    <cellStyle name="20% - Accent1 2 4 2 2 2" xfId="5223" xr:uid="{00000000-0005-0000-0000-000060000000}"/>
    <cellStyle name="20% - Accent1 2 4 2 2 2 2" xfId="5222" xr:uid="{00000000-0005-0000-0000-000061000000}"/>
    <cellStyle name="20% - Accent1 2 4 2 2 2 3" xfId="5221" xr:uid="{00000000-0005-0000-0000-000062000000}"/>
    <cellStyle name="20% - Accent1 2 4 2 2 3" xfId="5220" xr:uid="{00000000-0005-0000-0000-000063000000}"/>
    <cellStyle name="20% - Accent1 2 4 2 2 3 2" xfId="5219" xr:uid="{00000000-0005-0000-0000-000064000000}"/>
    <cellStyle name="20% - Accent1 2 4 2 2 4" xfId="5218" xr:uid="{00000000-0005-0000-0000-000065000000}"/>
    <cellStyle name="20% - Accent1 2 4 2 3" xfId="5217" xr:uid="{00000000-0005-0000-0000-000066000000}"/>
    <cellStyle name="20% - Accent1 2 4 2 3 2" xfId="5216" xr:uid="{00000000-0005-0000-0000-000067000000}"/>
    <cellStyle name="20% - Accent1 2 4 2 3 2 2" xfId="5215" xr:uid="{00000000-0005-0000-0000-000068000000}"/>
    <cellStyle name="20% - Accent1 2 4 2 3 2 3" xfId="5214" xr:uid="{00000000-0005-0000-0000-000069000000}"/>
    <cellStyle name="20% - Accent1 2 4 2 3 3" xfId="5213" xr:uid="{00000000-0005-0000-0000-00006A000000}"/>
    <cellStyle name="20% - Accent1 2 4 2 3 3 2" xfId="5212" xr:uid="{00000000-0005-0000-0000-00006B000000}"/>
    <cellStyle name="20% - Accent1 2 4 2 3 4" xfId="5211" xr:uid="{00000000-0005-0000-0000-00006C000000}"/>
    <cellStyle name="20% - Accent1 2 4 2 4" xfId="5210" xr:uid="{00000000-0005-0000-0000-00006D000000}"/>
    <cellStyle name="20% - Accent1 2 4 2 4 2" xfId="5209" xr:uid="{00000000-0005-0000-0000-00006E000000}"/>
    <cellStyle name="20% - Accent1 2 4 2 4 3" xfId="5208" xr:uid="{00000000-0005-0000-0000-00006F000000}"/>
    <cellStyle name="20% - Accent1 2 4 2 5" xfId="5207" xr:uid="{00000000-0005-0000-0000-000070000000}"/>
    <cellStyle name="20% - Accent1 2 4 2 6" xfId="5206" xr:uid="{00000000-0005-0000-0000-000071000000}"/>
    <cellStyle name="20% - Accent1 2 4 2 6 2" xfId="5205" xr:uid="{00000000-0005-0000-0000-000072000000}"/>
    <cellStyle name="20% - Accent1 2 4 2 7" xfId="5204" xr:uid="{00000000-0005-0000-0000-000073000000}"/>
    <cellStyle name="20% - Accent1 2 4 3" xfId="5203" xr:uid="{00000000-0005-0000-0000-000074000000}"/>
    <cellStyle name="20% - Accent1 2 4 3 2" xfId="5202" xr:uid="{00000000-0005-0000-0000-000075000000}"/>
    <cellStyle name="20% - Accent1 2 4 3 2 2" xfId="5201" xr:uid="{00000000-0005-0000-0000-000076000000}"/>
    <cellStyle name="20% - Accent1 2 4 3 2 3" xfId="5200" xr:uid="{00000000-0005-0000-0000-000077000000}"/>
    <cellStyle name="20% - Accent1 2 4 3 3" xfId="5199" xr:uid="{00000000-0005-0000-0000-000078000000}"/>
    <cellStyle name="20% - Accent1 2 4 3 3 2" xfId="5198" xr:uid="{00000000-0005-0000-0000-000079000000}"/>
    <cellStyle name="20% - Accent1 2 4 3 4" xfId="5197" xr:uid="{00000000-0005-0000-0000-00007A000000}"/>
    <cellStyle name="20% - Accent1 2 4 4" xfId="5196" xr:uid="{00000000-0005-0000-0000-00007B000000}"/>
    <cellStyle name="20% - Accent1 2 4 4 2" xfId="5195" xr:uid="{00000000-0005-0000-0000-00007C000000}"/>
    <cellStyle name="20% - Accent1 2 4 4 2 2" xfId="5194" xr:uid="{00000000-0005-0000-0000-00007D000000}"/>
    <cellStyle name="20% - Accent1 2 4 4 2 3" xfId="5193" xr:uid="{00000000-0005-0000-0000-00007E000000}"/>
    <cellStyle name="20% - Accent1 2 4 4 3" xfId="5192" xr:uid="{00000000-0005-0000-0000-00007F000000}"/>
    <cellStyle name="20% - Accent1 2 4 4 3 2" xfId="5191" xr:uid="{00000000-0005-0000-0000-000080000000}"/>
    <cellStyle name="20% - Accent1 2 4 4 4" xfId="5190" xr:uid="{00000000-0005-0000-0000-000081000000}"/>
    <cellStyle name="20% - Accent1 2 4 5" xfId="5189" xr:uid="{00000000-0005-0000-0000-000082000000}"/>
    <cellStyle name="20% - Accent1 2 4 5 2" xfId="5188" xr:uid="{00000000-0005-0000-0000-000083000000}"/>
    <cellStyle name="20% - Accent1 2 4 5 3" xfId="5187" xr:uid="{00000000-0005-0000-0000-000084000000}"/>
    <cellStyle name="20% - Accent1 2 4 6" xfId="5186" xr:uid="{00000000-0005-0000-0000-000085000000}"/>
    <cellStyle name="20% - Accent1 2 4 7" xfId="5185" xr:uid="{00000000-0005-0000-0000-000086000000}"/>
    <cellStyle name="20% - Accent1 2 4 7 2" xfId="5184" xr:uid="{00000000-0005-0000-0000-000087000000}"/>
    <cellStyle name="20% - Accent1 2 4 8" xfId="5183" xr:uid="{00000000-0005-0000-0000-000088000000}"/>
    <cellStyle name="20% - Accent1 2 5" xfId="5182" xr:uid="{00000000-0005-0000-0000-000089000000}"/>
    <cellStyle name="20% - Accent1 2 5 2" xfId="5181" xr:uid="{00000000-0005-0000-0000-00008A000000}"/>
    <cellStyle name="20% - Accent1 2 5 2 2" xfId="5180" xr:uid="{00000000-0005-0000-0000-00008B000000}"/>
    <cellStyle name="20% - Accent1 2 5 2 2 2" xfId="5179" xr:uid="{00000000-0005-0000-0000-00008C000000}"/>
    <cellStyle name="20% - Accent1 2 5 2 2 2 2" xfId="5178" xr:uid="{00000000-0005-0000-0000-00008D000000}"/>
    <cellStyle name="20% - Accent1 2 5 2 2 2 3" xfId="5177" xr:uid="{00000000-0005-0000-0000-00008E000000}"/>
    <cellStyle name="20% - Accent1 2 5 2 2 3" xfId="5176" xr:uid="{00000000-0005-0000-0000-00008F000000}"/>
    <cellStyle name="20% - Accent1 2 5 2 2 3 2" xfId="5175" xr:uid="{00000000-0005-0000-0000-000090000000}"/>
    <cellStyle name="20% - Accent1 2 5 2 2 4" xfId="5174" xr:uid="{00000000-0005-0000-0000-000091000000}"/>
    <cellStyle name="20% - Accent1 2 5 2 3" xfId="5173" xr:uid="{00000000-0005-0000-0000-000092000000}"/>
    <cellStyle name="20% - Accent1 2 5 2 3 2" xfId="5172" xr:uid="{00000000-0005-0000-0000-000093000000}"/>
    <cellStyle name="20% - Accent1 2 5 2 3 2 2" xfId="5171" xr:uid="{00000000-0005-0000-0000-000094000000}"/>
    <cellStyle name="20% - Accent1 2 5 2 3 2 3" xfId="5170" xr:uid="{00000000-0005-0000-0000-000095000000}"/>
    <cellStyle name="20% - Accent1 2 5 2 3 3" xfId="5169" xr:uid="{00000000-0005-0000-0000-000096000000}"/>
    <cellStyle name="20% - Accent1 2 5 2 3 3 2" xfId="5168" xr:uid="{00000000-0005-0000-0000-000097000000}"/>
    <cellStyle name="20% - Accent1 2 5 2 3 4" xfId="5167" xr:uid="{00000000-0005-0000-0000-000098000000}"/>
    <cellStyle name="20% - Accent1 2 5 2 4" xfId="5166" xr:uid="{00000000-0005-0000-0000-000099000000}"/>
    <cellStyle name="20% - Accent1 2 5 2 4 2" xfId="5165" xr:uid="{00000000-0005-0000-0000-00009A000000}"/>
    <cellStyle name="20% - Accent1 2 5 2 4 3" xfId="5164" xr:uid="{00000000-0005-0000-0000-00009B000000}"/>
    <cellStyle name="20% - Accent1 2 5 2 5" xfId="5163" xr:uid="{00000000-0005-0000-0000-00009C000000}"/>
    <cellStyle name="20% - Accent1 2 5 2 6" xfId="5162" xr:uid="{00000000-0005-0000-0000-00009D000000}"/>
    <cellStyle name="20% - Accent1 2 5 2 6 2" xfId="5161" xr:uid="{00000000-0005-0000-0000-00009E000000}"/>
    <cellStyle name="20% - Accent1 2 5 2 7" xfId="5160" xr:uid="{00000000-0005-0000-0000-00009F000000}"/>
    <cellStyle name="20% - Accent1 2 5 3" xfId="5159" xr:uid="{00000000-0005-0000-0000-0000A0000000}"/>
    <cellStyle name="20% - Accent1 2 5 3 2" xfId="5158" xr:uid="{00000000-0005-0000-0000-0000A1000000}"/>
    <cellStyle name="20% - Accent1 2 5 3 2 2" xfId="5157" xr:uid="{00000000-0005-0000-0000-0000A2000000}"/>
    <cellStyle name="20% - Accent1 2 5 3 2 3" xfId="5156" xr:uid="{00000000-0005-0000-0000-0000A3000000}"/>
    <cellStyle name="20% - Accent1 2 5 3 3" xfId="5155" xr:uid="{00000000-0005-0000-0000-0000A4000000}"/>
    <cellStyle name="20% - Accent1 2 5 3 3 2" xfId="5154" xr:uid="{00000000-0005-0000-0000-0000A5000000}"/>
    <cellStyle name="20% - Accent1 2 5 3 4" xfId="5153" xr:uid="{00000000-0005-0000-0000-0000A6000000}"/>
    <cellStyle name="20% - Accent1 2 5 4" xfId="5152" xr:uid="{00000000-0005-0000-0000-0000A7000000}"/>
    <cellStyle name="20% - Accent1 2 5 4 2" xfId="5151" xr:uid="{00000000-0005-0000-0000-0000A8000000}"/>
    <cellStyle name="20% - Accent1 2 5 4 2 2" xfId="5150" xr:uid="{00000000-0005-0000-0000-0000A9000000}"/>
    <cellStyle name="20% - Accent1 2 5 4 2 3" xfId="5149" xr:uid="{00000000-0005-0000-0000-0000AA000000}"/>
    <cellStyle name="20% - Accent1 2 5 4 3" xfId="5148" xr:uid="{00000000-0005-0000-0000-0000AB000000}"/>
    <cellStyle name="20% - Accent1 2 5 4 3 2" xfId="5147" xr:uid="{00000000-0005-0000-0000-0000AC000000}"/>
    <cellStyle name="20% - Accent1 2 5 4 4" xfId="5146" xr:uid="{00000000-0005-0000-0000-0000AD000000}"/>
    <cellStyle name="20% - Accent1 2 5 5" xfId="5145" xr:uid="{00000000-0005-0000-0000-0000AE000000}"/>
    <cellStyle name="20% - Accent1 2 5 5 2" xfId="5144" xr:uid="{00000000-0005-0000-0000-0000AF000000}"/>
    <cellStyle name="20% - Accent1 2 5 5 3" xfId="5143" xr:uid="{00000000-0005-0000-0000-0000B0000000}"/>
    <cellStyle name="20% - Accent1 2 5 6" xfId="5142" xr:uid="{00000000-0005-0000-0000-0000B1000000}"/>
    <cellStyle name="20% - Accent1 2 5 7" xfId="5141" xr:uid="{00000000-0005-0000-0000-0000B2000000}"/>
    <cellStyle name="20% - Accent1 2 5 7 2" xfId="5140" xr:uid="{00000000-0005-0000-0000-0000B3000000}"/>
    <cellStyle name="20% - Accent1 2 5 8" xfId="5139" xr:uid="{00000000-0005-0000-0000-0000B4000000}"/>
    <cellStyle name="20% - Accent1 2 6" xfId="5138" xr:uid="{00000000-0005-0000-0000-0000B5000000}"/>
    <cellStyle name="20% - Accent1 2 6 2" xfId="5137" xr:uid="{00000000-0005-0000-0000-0000B6000000}"/>
    <cellStyle name="20% - Accent1 2 6 2 2" xfId="5136" xr:uid="{00000000-0005-0000-0000-0000B7000000}"/>
    <cellStyle name="20% - Accent1 2 6 2 2 2" xfId="5135" xr:uid="{00000000-0005-0000-0000-0000B8000000}"/>
    <cellStyle name="20% - Accent1 2 6 2 2 2 2" xfId="5134" xr:uid="{00000000-0005-0000-0000-0000B9000000}"/>
    <cellStyle name="20% - Accent1 2 6 2 2 2 3" xfId="5133" xr:uid="{00000000-0005-0000-0000-0000BA000000}"/>
    <cellStyle name="20% - Accent1 2 6 2 2 3" xfId="5132" xr:uid="{00000000-0005-0000-0000-0000BB000000}"/>
    <cellStyle name="20% - Accent1 2 6 2 2 3 2" xfId="5131" xr:uid="{00000000-0005-0000-0000-0000BC000000}"/>
    <cellStyle name="20% - Accent1 2 6 2 2 4" xfId="5130" xr:uid="{00000000-0005-0000-0000-0000BD000000}"/>
    <cellStyle name="20% - Accent1 2 6 2 3" xfId="5129" xr:uid="{00000000-0005-0000-0000-0000BE000000}"/>
    <cellStyle name="20% - Accent1 2 6 2 3 2" xfId="5128" xr:uid="{00000000-0005-0000-0000-0000BF000000}"/>
    <cellStyle name="20% - Accent1 2 6 2 3 2 2" xfId="5127" xr:uid="{00000000-0005-0000-0000-0000C0000000}"/>
    <cellStyle name="20% - Accent1 2 6 2 3 2 3" xfId="5126" xr:uid="{00000000-0005-0000-0000-0000C1000000}"/>
    <cellStyle name="20% - Accent1 2 6 2 3 3" xfId="5125" xr:uid="{00000000-0005-0000-0000-0000C2000000}"/>
    <cellStyle name="20% - Accent1 2 6 2 3 3 2" xfId="5124" xr:uid="{00000000-0005-0000-0000-0000C3000000}"/>
    <cellStyle name="20% - Accent1 2 6 2 3 4" xfId="5123" xr:uid="{00000000-0005-0000-0000-0000C4000000}"/>
    <cellStyle name="20% - Accent1 2 6 2 4" xfId="5122" xr:uid="{00000000-0005-0000-0000-0000C5000000}"/>
    <cellStyle name="20% - Accent1 2 6 2 4 2" xfId="5121" xr:uid="{00000000-0005-0000-0000-0000C6000000}"/>
    <cellStyle name="20% - Accent1 2 6 2 4 3" xfId="5120" xr:uid="{00000000-0005-0000-0000-0000C7000000}"/>
    <cellStyle name="20% - Accent1 2 6 2 5" xfId="5119" xr:uid="{00000000-0005-0000-0000-0000C8000000}"/>
    <cellStyle name="20% - Accent1 2 6 2 6" xfId="5118" xr:uid="{00000000-0005-0000-0000-0000C9000000}"/>
    <cellStyle name="20% - Accent1 2 6 2 6 2" xfId="5117" xr:uid="{00000000-0005-0000-0000-0000CA000000}"/>
    <cellStyle name="20% - Accent1 2 6 2 7" xfId="5116" xr:uid="{00000000-0005-0000-0000-0000CB000000}"/>
    <cellStyle name="20% - Accent1 2 6 3" xfId="5115" xr:uid="{00000000-0005-0000-0000-0000CC000000}"/>
    <cellStyle name="20% - Accent1 2 6 3 2" xfId="5114" xr:uid="{00000000-0005-0000-0000-0000CD000000}"/>
    <cellStyle name="20% - Accent1 2 6 3 2 2" xfId="5113" xr:uid="{00000000-0005-0000-0000-0000CE000000}"/>
    <cellStyle name="20% - Accent1 2 6 3 2 3" xfId="5112" xr:uid="{00000000-0005-0000-0000-0000CF000000}"/>
    <cellStyle name="20% - Accent1 2 6 3 3" xfId="5111" xr:uid="{00000000-0005-0000-0000-0000D0000000}"/>
    <cellStyle name="20% - Accent1 2 6 3 3 2" xfId="5110" xr:uid="{00000000-0005-0000-0000-0000D1000000}"/>
    <cellStyle name="20% - Accent1 2 6 3 4" xfId="5109" xr:uid="{00000000-0005-0000-0000-0000D2000000}"/>
    <cellStyle name="20% - Accent1 2 6 4" xfId="5108" xr:uid="{00000000-0005-0000-0000-0000D3000000}"/>
    <cellStyle name="20% - Accent1 2 6 4 2" xfId="5107" xr:uid="{00000000-0005-0000-0000-0000D4000000}"/>
    <cellStyle name="20% - Accent1 2 6 4 2 2" xfId="5106" xr:uid="{00000000-0005-0000-0000-0000D5000000}"/>
    <cellStyle name="20% - Accent1 2 6 4 2 3" xfId="5105" xr:uid="{00000000-0005-0000-0000-0000D6000000}"/>
    <cellStyle name="20% - Accent1 2 6 4 3" xfId="5104" xr:uid="{00000000-0005-0000-0000-0000D7000000}"/>
    <cellStyle name="20% - Accent1 2 6 4 3 2" xfId="5103" xr:uid="{00000000-0005-0000-0000-0000D8000000}"/>
    <cellStyle name="20% - Accent1 2 6 4 4" xfId="5102" xr:uid="{00000000-0005-0000-0000-0000D9000000}"/>
    <cellStyle name="20% - Accent1 2 6 5" xfId="5101" xr:uid="{00000000-0005-0000-0000-0000DA000000}"/>
    <cellStyle name="20% - Accent1 2 6 5 2" xfId="5100" xr:uid="{00000000-0005-0000-0000-0000DB000000}"/>
    <cellStyle name="20% - Accent1 2 6 5 3" xfId="5099" xr:uid="{00000000-0005-0000-0000-0000DC000000}"/>
    <cellStyle name="20% - Accent1 2 6 6" xfId="5098" xr:uid="{00000000-0005-0000-0000-0000DD000000}"/>
    <cellStyle name="20% - Accent1 2 6 7" xfId="5097" xr:uid="{00000000-0005-0000-0000-0000DE000000}"/>
    <cellStyle name="20% - Accent1 2 6 7 2" xfId="5096" xr:uid="{00000000-0005-0000-0000-0000DF000000}"/>
    <cellStyle name="20% - Accent1 2 6 8" xfId="5095" xr:uid="{00000000-0005-0000-0000-0000E0000000}"/>
    <cellStyle name="20% - Accent1 2 7" xfId="5094" xr:uid="{00000000-0005-0000-0000-0000E1000000}"/>
    <cellStyle name="20% - Accent1 2 7 2" xfId="5093" xr:uid="{00000000-0005-0000-0000-0000E2000000}"/>
    <cellStyle name="20% - Accent1 2 7 2 2" xfId="5092" xr:uid="{00000000-0005-0000-0000-0000E3000000}"/>
    <cellStyle name="20% - Accent1 2 7 2 3" xfId="5091" xr:uid="{00000000-0005-0000-0000-0000E4000000}"/>
    <cellStyle name="20% - Accent1 2 7 3" xfId="5090" xr:uid="{00000000-0005-0000-0000-0000E5000000}"/>
    <cellStyle name="20% - Accent1 2 7 3 2" xfId="5089" xr:uid="{00000000-0005-0000-0000-0000E6000000}"/>
    <cellStyle name="20% - Accent1 2 7 4" xfId="5088" xr:uid="{00000000-0005-0000-0000-0000E7000000}"/>
    <cellStyle name="20% - Accent1 3" xfId="169" xr:uid="{00000000-0005-0000-0000-000018000000}"/>
    <cellStyle name="20% - Accent1 3 10" xfId="5087" xr:uid="{00000000-0005-0000-0000-0000E8000000}"/>
    <cellStyle name="20% - Accent1 3 2" xfId="5086" xr:uid="{00000000-0005-0000-0000-0000E9000000}"/>
    <cellStyle name="20% - Accent1 3 2 2" xfId="5085" xr:uid="{00000000-0005-0000-0000-0000EA000000}"/>
    <cellStyle name="20% - Accent1 3 2 2 2" xfId="5084" xr:uid="{00000000-0005-0000-0000-0000EB000000}"/>
    <cellStyle name="20% - Accent1 3 2 2 2 2" xfId="5083" xr:uid="{00000000-0005-0000-0000-0000EC000000}"/>
    <cellStyle name="20% - Accent1 3 2 2 2 2 2" xfId="5082" xr:uid="{00000000-0005-0000-0000-0000ED000000}"/>
    <cellStyle name="20% - Accent1 3 2 2 2 2 3" xfId="5081" xr:uid="{00000000-0005-0000-0000-0000EE000000}"/>
    <cellStyle name="20% - Accent1 3 2 2 2 3" xfId="5080" xr:uid="{00000000-0005-0000-0000-0000EF000000}"/>
    <cellStyle name="20% - Accent1 3 2 2 2 3 2" xfId="5079" xr:uid="{00000000-0005-0000-0000-0000F0000000}"/>
    <cellStyle name="20% - Accent1 3 2 2 2 4" xfId="5078" xr:uid="{00000000-0005-0000-0000-0000F1000000}"/>
    <cellStyle name="20% - Accent1 3 2 2 3" xfId="5077" xr:uid="{00000000-0005-0000-0000-0000F2000000}"/>
    <cellStyle name="20% - Accent1 3 2 2 3 2" xfId="5076" xr:uid="{00000000-0005-0000-0000-0000F3000000}"/>
    <cellStyle name="20% - Accent1 3 2 2 3 3" xfId="5075" xr:uid="{00000000-0005-0000-0000-0000F4000000}"/>
    <cellStyle name="20% - Accent1 3 2 2 4" xfId="5074" xr:uid="{00000000-0005-0000-0000-0000F5000000}"/>
    <cellStyle name="20% - Accent1 3 2 2 5" xfId="5073" xr:uid="{00000000-0005-0000-0000-0000F6000000}"/>
    <cellStyle name="20% - Accent1 3 2 2 5 2" xfId="5072" xr:uid="{00000000-0005-0000-0000-0000F7000000}"/>
    <cellStyle name="20% - Accent1 3 2 2 6" xfId="5071" xr:uid="{00000000-0005-0000-0000-0000F8000000}"/>
    <cellStyle name="20% - Accent1 3 2 3" xfId="5070" xr:uid="{00000000-0005-0000-0000-0000F9000000}"/>
    <cellStyle name="20% - Accent1 3 2 3 2" xfId="5069" xr:uid="{00000000-0005-0000-0000-0000FA000000}"/>
    <cellStyle name="20% - Accent1 3 2 3 2 2" xfId="5068" xr:uid="{00000000-0005-0000-0000-0000FB000000}"/>
    <cellStyle name="20% - Accent1 3 2 3 2 3" xfId="5067" xr:uid="{00000000-0005-0000-0000-0000FC000000}"/>
    <cellStyle name="20% - Accent1 3 2 3 3" xfId="5066" xr:uid="{00000000-0005-0000-0000-0000FD000000}"/>
    <cellStyle name="20% - Accent1 3 2 3 3 2" xfId="5065" xr:uid="{00000000-0005-0000-0000-0000FE000000}"/>
    <cellStyle name="20% - Accent1 3 2 3 4" xfId="5064" xr:uid="{00000000-0005-0000-0000-0000FF000000}"/>
    <cellStyle name="20% - Accent1 3 2 4" xfId="5063" xr:uid="{00000000-0005-0000-0000-000000010000}"/>
    <cellStyle name="20% - Accent1 3 2 5" xfId="5062" xr:uid="{00000000-0005-0000-0000-000001010000}"/>
    <cellStyle name="20% - Accent1 3 3" xfId="5061" xr:uid="{00000000-0005-0000-0000-000002010000}"/>
    <cellStyle name="20% - Accent1 3 3 2" xfId="5060" xr:uid="{00000000-0005-0000-0000-000003010000}"/>
    <cellStyle name="20% - Accent1 3 3 2 2" xfId="5059" xr:uid="{00000000-0005-0000-0000-000004010000}"/>
    <cellStyle name="20% - Accent1 3 3 2 3" xfId="5058" xr:uid="{00000000-0005-0000-0000-000005010000}"/>
    <cellStyle name="20% - Accent1 3 3 2 3 2" xfId="5057" xr:uid="{00000000-0005-0000-0000-000006010000}"/>
    <cellStyle name="20% - Accent1 3 3 3" xfId="5056" xr:uid="{00000000-0005-0000-0000-000007010000}"/>
    <cellStyle name="20% - Accent1 3 3 4" xfId="5055" xr:uid="{00000000-0005-0000-0000-000008010000}"/>
    <cellStyle name="20% - Accent1 3 3 4 2" xfId="5054" xr:uid="{00000000-0005-0000-0000-000009010000}"/>
    <cellStyle name="20% - Accent1 3 3 5" xfId="5053" xr:uid="{00000000-0005-0000-0000-00000A010000}"/>
    <cellStyle name="20% - Accent1 3 4" xfId="5052" xr:uid="{00000000-0005-0000-0000-00000B010000}"/>
    <cellStyle name="20% - Accent1 3 4 2" xfId="5051" xr:uid="{00000000-0005-0000-0000-00000C010000}"/>
    <cellStyle name="20% - Accent1 3 4 2 2" xfId="5050" xr:uid="{00000000-0005-0000-0000-00000D010000}"/>
    <cellStyle name="20% - Accent1 3 4 2 3" xfId="5049" xr:uid="{00000000-0005-0000-0000-00000E010000}"/>
    <cellStyle name="20% - Accent1 3 4 3" xfId="5048" xr:uid="{00000000-0005-0000-0000-00000F010000}"/>
    <cellStyle name="20% - Accent1 3 4 4" xfId="5047" xr:uid="{00000000-0005-0000-0000-000010010000}"/>
    <cellStyle name="20% - Accent1 3 4 4 2" xfId="5046" xr:uid="{00000000-0005-0000-0000-000011010000}"/>
    <cellStyle name="20% - Accent1 3 4 5" xfId="5045" xr:uid="{00000000-0005-0000-0000-000012010000}"/>
    <cellStyle name="20% - Accent1 3 5" xfId="5044" xr:uid="{00000000-0005-0000-0000-000013010000}"/>
    <cellStyle name="20% - Accent1 3 5 2" xfId="5043" xr:uid="{00000000-0005-0000-0000-000014010000}"/>
    <cellStyle name="20% - Accent1 3 5 2 2" xfId="5042" xr:uid="{00000000-0005-0000-0000-000015010000}"/>
    <cellStyle name="20% - Accent1 3 5 2 3" xfId="5041" xr:uid="{00000000-0005-0000-0000-000016010000}"/>
    <cellStyle name="20% - Accent1 3 5 3" xfId="5040" xr:uid="{00000000-0005-0000-0000-000017010000}"/>
    <cellStyle name="20% - Accent1 3 5 3 2" xfId="5039" xr:uid="{00000000-0005-0000-0000-000018010000}"/>
    <cellStyle name="20% - Accent1 3 5 4" xfId="5038" xr:uid="{00000000-0005-0000-0000-000019010000}"/>
    <cellStyle name="20% - Accent1 3 6" xfId="5037" xr:uid="{00000000-0005-0000-0000-00001A010000}"/>
    <cellStyle name="20% - Accent1 3 6 2" xfId="5036" xr:uid="{00000000-0005-0000-0000-00001B010000}"/>
    <cellStyle name="20% - Accent1 3 6 3" xfId="5035" xr:uid="{00000000-0005-0000-0000-00001C010000}"/>
    <cellStyle name="20% - Accent1 3 7" xfId="5034" xr:uid="{00000000-0005-0000-0000-00001D010000}"/>
    <cellStyle name="20% - Accent1 3 8" xfId="5033" xr:uid="{00000000-0005-0000-0000-00001E010000}"/>
    <cellStyle name="20% - Accent1 3 8 2" xfId="5032" xr:uid="{00000000-0005-0000-0000-00001F010000}"/>
    <cellStyle name="20% - Accent1 3 9" xfId="5031" xr:uid="{00000000-0005-0000-0000-000020010000}"/>
    <cellStyle name="20% - Accent1 4" xfId="194" xr:uid="{00000000-0005-0000-0000-000019000000}"/>
    <cellStyle name="20% - Accent1 4 10" xfId="5030" xr:uid="{00000000-0005-0000-0000-000021010000}"/>
    <cellStyle name="20% - Accent1 4 2" xfId="5029" xr:uid="{00000000-0005-0000-0000-000022010000}"/>
    <cellStyle name="20% - Accent1 4 2 2" xfId="5028" xr:uid="{00000000-0005-0000-0000-000023010000}"/>
    <cellStyle name="20% - Accent1 4 2 2 2" xfId="5027" xr:uid="{00000000-0005-0000-0000-000024010000}"/>
    <cellStyle name="20% - Accent1 4 2 2 2 2" xfId="5026" xr:uid="{00000000-0005-0000-0000-000025010000}"/>
    <cellStyle name="20% - Accent1 4 2 2 2 2 2" xfId="5025" xr:uid="{00000000-0005-0000-0000-000026010000}"/>
    <cellStyle name="20% - Accent1 4 2 2 2 2 3" xfId="5024" xr:uid="{00000000-0005-0000-0000-000027010000}"/>
    <cellStyle name="20% - Accent1 4 2 2 2 3" xfId="5023" xr:uid="{00000000-0005-0000-0000-000028010000}"/>
    <cellStyle name="20% - Accent1 4 2 2 2 3 2" xfId="5022" xr:uid="{00000000-0005-0000-0000-000029010000}"/>
    <cellStyle name="20% - Accent1 4 2 2 2 4" xfId="5021" xr:uid="{00000000-0005-0000-0000-00002A010000}"/>
    <cellStyle name="20% - Accent1 4 2 2 3" xfId="5020" xr:uid="{00000000-0005-0000-0000-00002B010000}"/>
    <cellStyle name="20% - Accent1 4 2 2 3 2" xfId="5019" xr:uid="{00000000-0005-0000-0000-00002C010000}"/>
    <cellStyle name="20% - Accent1 4 2 2 3 3" xfId="5018" xr:uid="{00000000-0005-0000-0000-00002D010000}"/>
    <cellStyle name="20% - Accent1 4 2 2 4" xfId="5017" xr:uid="{00000000-0005-0000-0000-00002E010000}"/>
    <cellStyle name="20% - Accent1 4 2 2 5" xfId="5016" xr:uid="{00000000-0005-0000-0000-00002F010000}"/>
    <cellStyle name="20% - Accent1 4 2 2 5 2" xfId="5015" xr:uid="{00000000-0005-0000-0000-000030010000}"/>
    <cellStyle name="20% - Accent1 4 2 2 6" xfId="5014" xr:uid="{00000000-0005-0000-0000-000031010000}"/>
    <cellStyle name="20% - Accent1 4 2 3" xfId="5013" xr:uid="{00000000-0005-0000-0000-000032010000}"/>
    <cellStyle name="20% - Accent1 4 2 3 2" xfId="5012" xr:uid="{00000000-0005-0000-0000-000033010000}"/>
    <cellStyle name="20% - Accent1 4 2 3 2 2" xfId="5011" xr:uid="{00000000-0005-0000-0000-000034010000}"/>
    <cellStyle name="20% - Accent1 4 2 3 2 3" xfId="5010" xr:uid="{00000000-0005-0000-0000-000035010000}"/>
    <cellStyle name="20% - Accent1 4 2 3 3" xfId="5009" xr:uid="{00000000-0005-0000-0000-000036010000}"/>
    <cellStyle name="20% - Accent1 4 2 3 3 2" xfId="5008" xr:uid="{00000000-0005-0000-0000-000037010000}"/>
    <cellStyle name="20% - Accent1 4 2 3 4" xfId="5007" xr:uid="{00000000-0005-0000-0000-000038010000}"/>
    <cellStyle name="20% - Accent1 4 2 4" xfId="5006" xr:uid="{00000000-0005-0000-0000-000039010000}"/>
    <cellStyle name="20% - Accent1 4 2 5" xfId="5005" xr:uid="{00000000-0005-0000-0000-00003A010000}"/>
    <cellStyle name="20% - Accent1 4 3" xfId="5004" xr:uid="{00000000-0005-0000-0000-00003B010000}"/>
    <cellStyle name="20% - Accent1 4 3 2" xfId="5003" xr:uid="{00000000-0005-0000-0000-00003C010000}"/>
    <cellStyle name="20% - Accent1 4 3 2 2" xfId="5002" xr:uid="{00000000-0005-0000-0000-00003D010000}"/>
    <cellStyle name="20% - Accent1 4 3 2 3" xfId="5001" xr:uid="{00000000-0005-0000-0000-00003E010000}"/>
    <cellStyle name="20% - Accent1 4 3 3" xfId="5000" xr:uid="{00000000-0005-0000-0000-00003F010000}"/>
    <cellStyle name="20% - Accent1 4 3 4" xfId="4999" xr:uid="{00000000-0005-0000-0000-000040010000}"/>
    <cellStyle name="20% - Accent1 4 3 4 2" xfId="4998" xr:uid="{00000000-0005-0000-0000-000041010000}"/>
    <cellStyle name="20% - Accent1 4 3 5" xfId="4997" xr:uid="{00000000-0005-0000-0000-000042010000}"/>
    <cellStyle name="20% - Accent1 4 4" xfId="4996" xr:uid="{00000000-0005-0000-0000-000043010000}"/>
    <cellStyle name="20% - Accent1 4 4 2" xfId="4995" xr:uid="{00000000-0005-0000-0000-000044010000}"/>
    <cellStyle name="20% - Accent1 4 4 2 2" xfId="4994" xr:uid="{00000000-0005-0000-0000-000045010000}"/>
    <cellStyle name="20% - Accent1 4 4 2 3" xfId="4993" xr:uid="{00000000-0005-0000-0000-000046010000}"/>
    <cellStyle name="20% - Accent1 4 4 3" xfId="5579" xr:uid="{00000000-0005-0000-0000-000047010000}"/>
    <cellStyle name="20% - Accent1 4 4 3 2" xfId="5533" xr:uid="{00000000-0005-0000-0000-000048010000}"/>
    <cellStyle name="20% - Accent1 4 4 4" xfId="4992" xr:uid="{00000000-0005-0000-0000-000049010000}"/>
    <cellStyle name="20% - Accent1 4 5" xfId="4991" xr:uid="{00000000-0005-0000-0000-00004A010000}"/>
    <cellStyle name="20% - Accent1 4 5 2" xfId="4990" xr:uid="{00000000-0005-0000-0000-00004B010000}"/>
    <cellStyle name="20% - Accent1 4 5 2 2" xfId="4989" xr:uid="{00000000-0005-0000-0000-00004C010000}"/>
    <cellStyle name="20% - Accent1 4 5 2 3" xfId="4988" xr:uid="{00000000-0005-0000-0000-00004D010000}"/>
    <cellStyle name="20% - Accent1 4 5 3" xfId="4987" xr:uid="{00000000-0005-0000-0000-00004E010000}"/>
    <cellStyle name="20% - Accent1 4 5 3 2" xfId="4986" xr:uid="{00000000-0005-0000-0000-00004F010000}"/>
    <cellStyle name="20% - Accent1 4 5 4" xfId="4985" xr:uid="{00000000-0005-0000-0000-000050010000}"/>
    <cellStyle name="20% - Accent1 4 6" xfId="4984" xr:uid="{00000000-0005-0000-0000-000051010000}"/>
    <cellStyle name="20% - Accent1 4 6 2" xfId="4983" xr:uid="{00000000-0005-0000-0000-000052010000}"/>
    <cellStyle name="20% - Accent1 4 6 3" xfId="4982" xr:uid="{00000000-0005-0000-0000-000053010000}"/>
    <cellStyle name="20% - Accent1 4 7" xfId="4981" xr:uid="{00000000-0005-0000-0000-000054010000}"/>
    <cellStyle name="20% - Accent1 4 8" xfId="4980" xr:uid="{00000000-0005-0000-0000-000055010000}"/>
    <cellStyle name="20% - Accent1 4 8 2" xfId="4979" xr:uid="{00000000-0005-0000-0000-000056010000}"/>
    <cellStyle name="20% - Accent1 4 9" xfId="4978" xr:uid="{00000000-0005-0000-0000-000057010000}"/>
    <cellStyle name="20% - Accent1 5" xfId="199" xr:uid="{00000000-0005-0000-0000-00001A000000}"/>
    <cellStyle name="20% - Accent1 5 2" xfId="4976" xr:uid="{00000000-0005-0000-0000-000059010000}"/>
    <cellStyle name="20% - Accent1 5 2 2" xfId="4975" xr:uid="{00000000-0005-0000-0000-00005A010000}"/>
    <cellStyle name="20% - Accent1 5 2 2 2" xfId="4974" xr:uid="{00000000-0005-0000-0000-00005B010000}"/>
    <cellStyle name="20% - Accent1 5 2 2 2 2" xfId="4973" xr:uid="{00000000-0005-0000-0000-00005C010000}"/>
    <cellStyle name="20% - Accent1 5 2 2 2 2 2" xfId="4972" xr:uid="{00000000-0005-0000-0000-00005D010000}"/>
    <cellStyle name="20% - Accent1 5 2 2 2 2 3" xfId="4971" xr:uid="{00000000-0005-0000-0000-00005E010000}"/>
    <cellStyle name="20% - Accent1 5 2 2 2 3" xfId="4970" xr:uid="{00000000-0005-0000-0000-00005F010000}"/>
    <cellStyle name="20% - Accent1 5 2 2 2 3 2" xfId="4969" xr:uid="{00000000-0005-0000-0000-000060010000}"/>
    <cellStyle name="20% - Accent1 5 2 2 2 4" xfId="4968" xr:uid="{00000000-0005-0000-0000-000061010000}"/>
    <cellStyle name="20% - Accent1 5 2 2 3" xfId="4967" xr:uid="{00000000-0005-0000-0000-000062010000}"/>
    <cellStyle name="20% - Accent1 5 2 2 3 2" xfId="4966" xr:uid="{00000000-0005-0000-0000-000063010000}"/>
    <cellStyle name="20% - Accent1 5 2 2 3 3" xfId="4965" xr:uid="{00000000-0005-0000-0000-000064010000}"/>
    <cellStyle name="20% - Accent1 5 2 2 4" xfId="4964" xr:uid="{00000000-0005-0000-0000-000065010000}"/>
    <cellStyle name="20% - Accent1 5 2 2 5" xfId="4963" xr:uid="{00000000-0005-0000-0000-000066010000}"/>
    <cellStyle name="20% - Accent1 5 2 2 5 2" xfId="4962" xr:uid="{00000000-0005-0000-0000-000067010000}"/>
    <cellStyle name="20% - Accent1 5 2 2 6" xfId="4961" xr:uid="{00000000-0005-0000-0000-000068010000}"/>
    <cellStyle name="20% - Accent1 5 2 3" xfId="4960" xr:uid="{00000000-0005-0000-0000-000069010000}"/>
    <cellStyle name="20% - Accent1 5 2 3 2" xfId="4959" xr:uid="{00000000-0005-0000-0000-00006A010000}"/>
    <cellStyle name="20% - Accent1 5 2 3 2 2" xfId="4958" xr:uid="{00000000-0005-0000-0000-00006B010000}"/>
    <cellStyle name="20% - Accent1 5 2 3 2 3" xfId="4957" xr:uid="{00000000-0005-0000-0000-00006C010000}"/>
    <cellStyle name="20% - Accent1 5 2 3 3" xfId="4956" xr:uid="{00000000-0005-0000-0000-00006D010000}"/>
    <cellStyle name="20% - Accent1 5 2 3 3 2" xfId="4955" xr:uid="{00000000-0005-0000-0000-00006E010000}"/>
    <cellStyle name="20% - Accent1 5 2 3 4" xfId="4954" xr:uid="{00000000-0005-0000-0000-00006F010000}"/>
    <cellStyle name="20% - Accent1 5 2 4" xfId="4953" xr:uid="{00000000-0005-0000-0000-000070010000}"/>
    <cellStyle name="20% - Accent1 5 2 5" xfId="4952" xr:uid="{00000000-0005-0000-0000-000071010000}"/>
    <cellStyle name="20% - Accent1 5 3" xfId="4951" xr:uid="{00000000-0005-0000-0000-000072010000}"/>
    <cellStyle name="20% - Accent1 5 3 2" xfId="4950" xr:uid="{00000000-0005-0000-0000-000073010000}"/>
    <cellStyle name="20% - Accent1 5 3 2 2" xfId="4949" xr:uid="{00000000-0005-0000-0000-000074010000}"/>
    <cellStyle name="20% - Accent1 5 3 2 3" xfId="4948" xr:uid="{00000000-0005-0000-0000-000075010000}"/>
    <cellStyle name="20% - Accent1 5 3 3" xfId="4947" xr:uid="{00000000-0005-0000-0000-000076010000}"/>
    <cellStyle name="20% - Accent1 5 3 4" xfId="4946" xr:uid="{00000000-0005-0000-0000-000077010000}"/>
    <cellStyle name="20% - Accent1 5 3 4 2" xfId="4945" xr:uid="{00000000-0005-0000-0000-000078010000}"/>
    <cellStyle name="20% - Accent1 5 3 5" xfId="4944" xr:uid="{00000000-0005-0000-0000-000079010000}"/>
    <cellStyle name="20% - Accent1 5 4" xfId="4943" xr:uid="{00000000-0005-0000-0000-00007A010000}"/>
    <cellStyle name="20% - Accent1 5 4 2" xfId="4942" xr:uid="{00000000-0005-0000-0000-00007B010000}"/>
    <cellStyle name="20% - Accent1 5 4 2 2" xfId="4941" xr:uid="{00000000-0005-0000-0000-00007C010000}"/>
    <cellStyle name="20% - Accent1 5 4 2 3" xfId="4940" xr:uid="{00000000-0005-0000-0000-00007D010000}"/>
    <cellStyle name="20% - Accent1 5 4 3" xfId="4939" xr:uid="{00000000-0005-0000-0000-00007E010000}"/>
    <cellStyle name="20% - Accent1 5 4 3 2" xfId="4938" xr:uid="{00000000-0005-0000-0000-00007F010000}"/>
    <cellStyle name="20% - Accent1 5 4 4" xfId="4937" xr:uid="{00000000-0005-0000-0000-000080010000}"/>
    <cellStyle name="20% - Accent1 5 5" xfId="4936" xr:uid="{00000000-0005-0000-0000-000081010000}"/>
    <cellStyle name="20% - Accent1 5 5 2" xfId="4935" xr:uid="{00000000-0005-0000-0000-000082010000}"/>
    <cellStyle name="20% - Accent1 5 5 3" xfId="4934" xr:uid="{00000000-0005-0000-0000-000083010000}"/>
    <cellStyle name="20% - Accent1 5 6" xfId="4933" xr:uid="{00000000-0005-0000-0000-000084010000}"/>
    <cellStyle name="20% - Accent1 5 7" xfId="4932" xr:uid="{00000000-0005-0000-0000-000085010000}"/>
    <cellStyle name="20% - Accent1 5 7 2" xfId="4931" xr:uid="{00000000-0005-0000-0000-000086010000}"/>
    <cellStyle name="20% - Accent1 5 8" xfId="4930" xr:uid="{00000000-0005-0000-0000-000087010000}"/>
    <cellStyle name="20% - Accent1 5 9" xfId="4977" xr:uid="{00000000-0005-0000-0000-000058010000}"/>
    <cellStyle name="20% - Accent1 6" xfId="201" xr:uid="{00000000-0005-0000-0000-00001B000000}"/>
    <cellStyle name="20% - Accent1 6 2" xfId="4929" xr:uid="{00000000-0005-0000-0000-000089010000}"/>
    <cellStyle name="20% - Accent1 6 2 2" xfId="4928" xr:uid="{00000000-0005-0000-0000-00008A010000}"/>
    <cellStyle name="20% - Accent1 6 2 2 2" xfId="4927" xr:uid="{00000000-0005-0000-0000-00008B010000}"/>
    <cellStyle name="20% - Accent1 6 2 2 2 2" xfId="4926" xr:uid="{00000000-0005-0000-0000-00008C010000}"/>
    <cellStyle name="20% - Accent1 6 2 2 2 3" xfId="4925" xr:uid="{00000000-0005-0000-0000-00008D010000}"/>
    <cellStyle name="20% - Accent1 6 2 2 3" xfId="4924" xr:uid="{00000000-0005-0000-0000-00008E010000}"/>
    <cellStyle name="20% - Accent1 6 2 2 3 2" xfId="4923" xr:uid="{00000000-0005-0000-0000-00008F010000}"/>
    <cellStyle name="20% - Accent1 6 2 2 4" xfId="4922" xr:uid="{00000000-0005-0000-0000-000090010000}"/>
    <cellStyle name="20% - Accent1 6 2 3" xfId="4921" xr:uid="{00000000-0005-0000-0000-000091010000}"/>
    <cellStyle name="20% - Accent1 6 2 3 2" xfId="4920" xr:uid="{00000000-0005-0000-0000-000092010000}"/>
    <cellStyle name="20% - Accent1 6 2 3 3" xfId="4919" xr:uid="{00000000-0005-0000-0000-000093010000}"/>
    <cellStyle name="20% - Accent1 6 2 4" xfId="4918" xr:uid="{00000000-0005-0000-0000-000094010000}"/>
    <cellStyle name="20% - Accent1 6 2 5" xfId="4917" xr:uid="{00000000-0005-0000-0000-000095010000}"/>
    <cellStyle name="20% - Accent1 6 2 5 2" xfId="4916" xr:uid="{00000000-0005-0000-0000-000096010000}"/>
    <cellStyle name="20% - Accent1 6 2 6" xfId="4915" xr:uid="{00000000-0005-0000-0000-000097010000}"/>
    <cellStyle name="20% - Accent1 6 3" xfId="4914" xr:uid="{00000000-0005-0000-0000-000098010000}"/>
    <cellStyle name="20% - Accent1 6 3 2" xfId="4913" xr:uid="{00000000-0005-0000-0000-000099010000}"/>
    <cellStyle name="20% - Accent1 6 3 2 2" xfId="4912" xr:uid="{00000000-0005-0000-0000-00009A010000}"/>
    <cellStyle name="20% - Accent1 6 3 2 3" xfId="4911" xr:uid="{00000000-0005-0000-0000-00009B010000}"/>
    <cellStyle name="20% - Accent1 6 3 3" xfId="4910" xr:uid="{00000000-0005-0000-0000-00009C010000}"/>
    <cellStyle name="20% - Accent1 6 3 3 2" xfId="4909" xr:uid="{00000000-0005-0000-0000-00009D010000}"/>
    <cellStyle name="20% - Accent1 6 3 4" xfId="4908" xr:uid="{00000000-0005-0000-0000-00009E010000}"/>
    <cellStyle name="20% - Accent1 6 4" xfId="4907" xr:uid="{00000000-0005-0000-0000-00009F010000}"/>
    <cellStyle name="20% - Accent1 6 5" xfId="4906" xr:uid="{00000000-0005-0000-0000-0000A0010000}"/>
    <cellStyle name="20% - Accent1 7" xfId="110" xr:uid="{00000000-0005-0000-0000-00001C000000}"/>
    <cellStyle name="20% - Accent1 7 2" xfId="4905" xr:uid="{00000000-0005-0000-0000-0000A2010000}"/>
    <cellStyle name="20% - Accent1 7 3" xfId="4904" xr:uid="{00000000-0005-0000-0000-0000A3010000}"/>
    <cellStyle name="20% - Accent1 7 4" xfId="4903" xr:uid="{00000000-0005-0000-0000-0000A4010000}"/>
    <cellStyle name="20% - Accent1 8" xfId="4902" xr:uid="{00000000-0005-0000-0000-0000A5010000}"/>
    <cellStyle name="20% - Accent1 8 2" xfId="4901" xr:uid="{00000000-0005-0000-0000-0000A6010000}"/>
    <cellStyle name="20% - Accent1 8 2 2" xfId="4900" xr:uid="{00000000-0005-0000-0000-0000A7010000}"/>
    <cellStyle name="20% - Accent1 8 2 3" xfId="4899" xr:uid="{00000000-0005-0000-0000-0000A8010000}"/>
    <cellStyle name="20% - Accent1 8 2 3 2" xfId="4898" xr:uid="{00000000-0005-0000-0000-0000A9010000}"/>
    <cellStyle name="20% - Accent1 8 3" xfId="4897" xr:uid="{00000000-0005-0000-0000-0000AA010000}"/>
    <cellStyle name="20% - Accent1 8 4" xfId="4896" xr:uid="{00000000-0005-0000-0000-0000AB010000}"/>
    <cellStyle name="20% - Accent1 8 4 2" xfId="4895" xr:uid="{00000000-0005-0000-0000-0000AC010000}"/>
    <cellStyle name="20% - Accent1 8 5" xfId="4894" xr:uid="{00000000-0005-0000-0000-0000AD010000}"/>
    <cellStyle name="20% - Accent1 9" xfId="4893" xr:uid="{00000000-0005-0000-0000-0000AE010000}"/>
    <cellStyle name="20% - Accent1 9 2" xfId="4892" xr:uid="{00000000-0005-0000-0000-0000AF010000}"/>
    <cellStyle name="20% - Accent1 9 2 2" xfId="4891" xr:uid="{00000000-0005-0000-0000-0000B0010000}"/>
    <cellStyle name="20% - Accent1 9 2 3" xfId="4890" xr:uid="{00000000-0005-0000-0000-0000B1010000}"/>
    <cellStyle name="20% - Accent1 9 3" xfId="4889" xr:uid="{00000000-0005-0000-0000-0000B2010000}"/>
    <cellStyle name="20% - Accent1 9 4" xfId="4888" xr:uid="{00000000-0005-0000-0000-0000B3010000}"/>
    <cellStyle name="20% - Accent1 9 4 2" xfId="4887" xr:uid="{00000000-0005-0000-0000-0000B4010000}"/>
    <cellStyle name="20% - Accent1 9 5" xfId="4886" xr:uid="{00000000-0005-0000-0000-0000B5010000}"/>
    <cellStyle name="20% - Accent2" xfId="86" builtinId="34" customBuiltin="1"/>
    <cellStyle name="20% - Accent2 10" xfId="4885" xr:uid="{00000000-0005-0000-0000-0000B6010000}"/>
    <cellStyle name="20% - Accent2 10 2" xfId="4884" xr:uid="{00000000-0005-0000-0000-0000B7010000}"/>
    <cellStyle name="20% - Accent2 10 2 2" xfId="4883" xr:uid="{00000000-0005-0000-0000-0000B8010000}"/>
    <cellStyle name="20% - Accent2 10 2 3" xfId="4882" xr:uid="{00000000-0005-0000-0000-0000B9010000}"/>
    <cellStyle name="20% - Accent2 10 3" xfId="4881" xr:uid="{00000000-0005-0000-0000-0000BA010000}"/>
    <cellStyle name="20% - Accent2 10 4" xfId="4880" xr:uid="{00000000-0005-0000-0000-0000BB010000}"/>
    <cellStyle name="20% - Accent2 10 4 2" xfId="4879" xr:uid="{00000000-0005-0000-0000-0000BC010000}"/>
    <cellStyle name="20% - Accent2 10 5" xfId="4878" xr:uid="{00000000-0005-0000-0000-0000BD010000}"/>
    <cellStyle name="20% - Accent2 11" xfId="4877" xr:uid="{00000000-0005-0000-0000-0000BE010000}"/>
    <cellStyle name="20% - Accent2 11 2" xfId="4876" xr:uid="{00000000-0005-0000-0000-0000BF010000}"/>
    <cellStyle name="20% - Accent2 11 3" xfId="4875" xr:uid="{00000000-0005-0000-0000-0000C0010000}"/>
    <cellStyle name="20% - Accent2 11 3 2" xfId="4874" xr:uid="{00000000-0005-0000-0000-0000C1010000}"/>
    <cellStyle name="20% - Accent2 12" xfId="4873" xr:uid="{00000000-0005-0000-0000-0000C2010000}"/>
    <cellStyle name="20% - Accent2 12 2" xfId="4872" xr:uid="{00000000-0005-0000-0000-0000C3010000}"/>
    <cellStyle name="20% - Accent2 12 3" xfId="4871" xr:uid="{00000000-0005-0000-0000-0000C4010000}"/>
    <cellStyle name="20% - Accent2 13" xfId="4870" xr:uid="{00000000-0005-0000-0000-0000C5010000}"/>
    <cellStyle name="20% - Accent2 13 2" xfId="4869" xr:uid="{00000000-0005-0000-0000-0000C6010000}"/>
    <cellStyle name="20% - Accent2 13 3" xfId="4868" xr:uid="{00000000-0005-0000-0000-0000C7010000}"/>
    <cellStyle name="20% - Accent2 14" xfId="4867" xr:uid="{00000000-0005-0000-0000-0000C8010000}"/>
    <cellStyle name="20% - Accent2 14 2" xfId="4866" xr:uid="{00000000-0005-0000-0000-0000C9010000}"/>
    <cellStyle name="20% - Accent2 15" xfId="4865" xr:uid="{00000000-0005-0000-0000-0000CA010000}"/>
    <cellStyle name="20% - Accent2 16" xfId="4864" xr:uid="{00000000-0005-0000-0000-0000CB010000}"/>
    <cellStyle name="20% - Accent2 2" xfId="196" xr:uid="{00000000-0005-0000-0000-00001D000000}"/>
    <cellStyle name="20% - Accent2 2 2" xfId="4863" xr:uid="{00000000-0005-0000-0000-0000CD010000}"/>
    <cellStyle name="20% - Accent2 2 3" xfId="4862" xr:uid="{00000000-0005-0000-0000-0000CE010000}"/>
    <cellStyle name="20% - Accent2 2 3 2" xfId="4861" xr:uid="{00000000-0005-0000-0000-0000CF010000}"/>
    <cellStyle name="20% - Accent2 2 3 2 2" xfId="4860" xr:uid="{00000000-0005-0000-0000-0000D0010000}"/>
    <cellStyle name="20% - Accent2 2 3 2 2 2" xfId="4859" xr:uid="{00000000-0005-0000-0000-0000D1010000}"/>
    <cellStyle name="20% - Accent2 2 3 2 2 2 2" xfId="4858" xr:uid="{00000000-0005-0000-0000-0000D2010000}"/>
    <cellStyle name="20% - Accent2 2 3 2 2 2 3" xfId="4857" xr:uid="{00000000-0005-0000-0000-0000D3010000}"/>
    <cellStyle name="20% - Accent2 2 3 2 2 3" xfId="4856" xr:uid="{00000000-0005-0000-0000-0000D4010000}"/>
    <cellStyle name="20% - Accent2 2 3 2 2 3 2" xfId="4855" xr:uid="{00000000-0005-0000-0000-0000D5010000}"/>
    <cellStyle name="20% - Accent2 2 3 2 2 4" xfId="4854" xr:uid="{00000000-0005-0000-0000-0000D6010000}"/>
    <cellStyle name="20% - Accent2 2 3 2 3" xfId="4853" xr:uid="{00000000-0005-0000-0000-0000D7010000}"/>
    <cellStyle name="20% - Accent2 2 3 2 3 2" xfId="4852" xr:uid="{00000000-0005-0000-0000-0000D8010000}"/>
    <cellStyle name="20% - Accent2 2 3 2 3 2 2" xfId="4851" xr:uid="{00000000-0005-0000-0000-0000D9010000}"/>
    <cellStyle name="20% - Accent2 2 3 2 3 2 3" xfId="4850" xr:uid="{00000000-0005-0000-0000-0000DA010000}"/>
    <cellStyle name="20% - Accent2 2 3 2 3 3" xfId="4849" xr:uid="{00000000-0005-0000-0000-0000DB010000}"/>
    <cellStyle name="20% - Accent2 2 3 2 3 3 2" xfId="4848" xr:uid="{00000000-0005-0000-0000-0000DC010000}"/>
    <cellStyle name="20% - Accent2 2 3 2 3 4" xfId="4847" xr:uid="{00000000-0005-0000-0000-0000DD010000}"/>
    <cellStyle name="20% - Accent2 2 3 2 4" xfId="4846" xr:uid="{00000000-0005-0000-0000-0000DE010000}"/>
    <cellStyle name="20% - Accent2 2 3 2 4 2" xfId="4845" xr:uid="{00000000-0005-0000-0000-0000DF010000}"/>
    <cellStyle name="20% - Accent2 2 3 2 4 3" xfId="4844" xr:uid="{00000000-0005-0000-0000-0000E0010000}"/>
    <cellStyle name="20% - Accent2 2 3 2 5" xfId="4843" xr:uid="{00000000-0005-0000-0000-0000E1010000}"/>
    <cellStyle name="20% - Accent2 2 3 2 6" xfId="4842" xr:uid="{00000000-0005-0000-0000-0000E2010000}"/>
    <cellStyle name="20% - Accent2 2 3 2 6 2" xfId="4841" xr:uid="{00000000-0005-0000-0000-0000E3010000}"/>
    <cellStyle name="20% - Accent2 2 3 2 7" xfId="4840" xr:uid="{00000000-0005-0000-0000-0000E4010000}"/>
    <cellStyle name="20% - Accent2 2 3 3" xfId="4839" xr:uid="{00000000-0005-0000-0000-0000E5010000}"/>
    <cellStyle name="20% - Accent2 2 3 3 2" xfId="4838" xr:uid="{00000000-0005-0000-0000-0000E6010000}"/>
    <cellStyle name="20% - Accent2 2 3 3 2 2" xfId="4837" xr:uid="{00000000-0005-0000-0000-0000E7010000}"/>
    <cellStyle name="20% - Accent2 2 3 3 2 3" xfId="4836" xr:uid="{00000000-0005-0000-0000-0000E8010000}"/>
    <cellStyle name="20% - Accent2 2 3 3 3" xfId="4835" xr:uid="{00000000-0005-0000-0000-0000E9010000}"/>
    <cellStyle name="20% - Accent2 2 3 3 3 2" xfId="4834" xr:uid="{00000000-0005-0000-0000-0000EA010000}"/>
    <cellStyle name="20% - Accent2 2 3 3 4" xfId="4833" xr:uid="{00000000-0005-0000-0000-0000EB010000}"/>
    <cellStyle name="20% - Accent2 2 3 4" xfId="4832" xr:uid="{00000000-0005-0000-0000-0000EC010000}"/>
    <cellStyle name="20% - Accent2 2 3 4 2" xfId="4831" xr:uid="{00000000-0005-0000-0000-0000ED010000}"/>
    <cellStyle name="20% - Accent2 2 3 4 2 2" xfId="4830" xr:uid="{00000000-0005-0000-0000-0000EE010000}"/>
    <cellStyle name="20% - Accent2 2 3 4 2 3" xfId="4829" xr:uid="{00000000-0005-0000-0000-0000EF010000}"/>
    <cellStyle name="20% - Accent2 2 3 4 3" xfId="4828" xr:uid="{00000000-0005-0000-0000-0000F0010000}"/>
    <cellStyle name="20% - Accent2 2 3 4 3 2" xfId="4827" xr:uid="{00000000-0005-0000-0000-0000F1010000}"/>
    <cellStyle name="20% - Accent2 2 3 4 4" xfId="4826" xr:uid="{00000000-0005-0000-0000-0000F2010000}"/>
    <cellStyle name="20% - Accent2 2 3 5" xfId="4825" xr:uid="{00000000-0005-0000-0000-0000F3010000}"/>
    <cellStyle name="20% - Accent2 2 3 5 2" xfId="4824" xr:uid="{00000000-0005-0000-0000-0000F4010000}"/>
    <cellStyle name="20% - Accent2 2 3 5 3" xfId="4823" xr:uid="{00000000-0005-0000-0000-0000F5010000}"/>
    <cellStyle name="20% - Accent2 2 3 6" xfId="4822" xr:uid="{00000000-0005-0000-0000-0000F6010000}"/>
    <cellStyle name="20% - Accent2 2 3 7" xfId="4821" xr:uid="{00000000-0005-0000-0000-0000F7010000}"/>
    <cellStyle name="20% - Accent2 2 3 7 2" xfId="4820" xr:uid="{00000000-0005-0000-0000-0000F8010000}"/>
    <cellStyle name="20% - Accent2 2 3 8" xfId="4819" xr:uid="{00000000-0005-0000-0000-0000F9010000}"/>
    <cellStyle name="20% - Accent2 2 4" xfId="4818" xr:uid="{00000000-0005-0000-0000-0000FA010000}"/>
    <cellStyle name="20% - Accent2 2 4 2" xfId="4817" xr:uid="{00000000-0005-0000-0000-0000FB010000}"/>
    <cellStyle name="20% - Accent2 2 4 2 2" xfId="4816" xr:uid="{00000000-0005-0000-0000-0000FC010000}"/>
    <cellStyle name="20% - Accent2 2 4 2 2 2" xfId="4815" xr:uid="{00000000-0005-0000-0000-0000FD010000}"/>
    <cellStyle name="20% - Accent2 2 4 2 2 2 2" xfId="4814" xr:uid="{00000000-0005-0000-0000-0000FE010000}"/>
    <cellStyle name="20% - Accent2 2 4 2 2 2 3" xfId="4813" xr:uid="{00000000-0005-0000-0000-0000FF010000}"/>
    <cellStyle name="20% - Accent2 2 4 2 2 3" xfId="4812" xr:uid="{00000000-0005-0000-0000-000000020000}"/>
    <cellStyle name="20% - Accent2 2 4 2 2 3 2" xfId="4811" xr:uid="{00000000-0005-0000-0000-000001020000}"/>
    <cellStyle name="20% - Accent2 2 4 2 2 4" xfId="4810" xr:uid="{00000000-0005-0000-0000-000002020000}"/>
    <cellStyle name="20% - Accent2 2 4 2 3" xfId="4809" xr:uid="{00000000-0005-0000-0000-000003020000}"/>
    <cellStyle name="20% - Accent2 2 4 2 3 2" xfId="4808" xr:uid="{00000000-0005-0000-0000-000004020000}"/>
    <cellStyle name="20% - Accent2 2 4 2 3 2 2" xfId="4807" xr:uid="{00000000-0005-0000-0000-000005020000}"/>
    <cellStyle name="20% - Accent2 2 4 2 3 2 3" xfId="4806" xr:uid="{00000000-0005-0000-0000-000006020000}"/>
    <cellStyle name="20% - Accent2 2 4 2 3 3" xfId="4805" xr:uid="{00000000-0005-0000-0000-000007020000}"/>
    <cellStyle name="20% - Accent2 2 4 2 3 3 2" xfId="4804" xr:uid="{00000000-0005-0000-0000-000008020000}"/>
    <cellStyle name="20% - Accent2 2 4 2 3 4" xfId="4803" xr:uid="{00000000-0005-0000-0000-000009020000}"/>
    <cellStyle name="20% - Accent2 2 4 2 4" xfId="4802" xr:uid="{00000000-0005-0000-0000-00000A020000}"/>
    <cellStyle name="20% - Accent2 2 4 2 4 2" xfId="4801" xr:uid="{00000000-0005-0000-0000-00000B020000}"/>
    <cellStyle name="20% - Accent2 2 4 2 4 3" xfId="4800" xr:uid="{00000000-0005-0000-0000-00000C020000}"/>
    <cellStyle name="20% - Accent2 2 4 2 5" xfId="4799" xr:uid="{00000000-0005-0000-0000-00000D020000}"/>
    <cellStyle name="20% - Accent2 2 4 2 6" xfId="4798" xr:uid="{00000000-0005-0000-0000-00000E020000}"/>
    <cellStyle name="20% - Accent2 2 4 2 6 2" xfId="4797" xr:uid="{00000000-0005-0000-0000-00000F020000}"/>
    <cellStyle name="20% - Accent2 2 4 2 7" xfId="4796" xr:uid="{00000000-0005-0000-0000-000010020000}"/>
    <cellStyle name="20% - Accent2 2 4 3" xfId="4795" xr:uid="{00000000-0005-0000-0000-000011020000}"/>
    <cellStyle name="20% - Accent2 2 4 3 2" xfId="4794" xr:uid="{00000000-0005-0000-0000-000012020000}"/>
    <cellStyle name="20% - Accent2 2 4 3 2 2" xfId="4793" xr:uid="{00000000-0005-0000-0000-000013020000}"/>
    <cellStyle name="20% - Accent2 2 4 3 2 3" xfId="4792" xr:uid="{00000000-0005-0000-0000-000014020000}"/>
    <cellStyle name="20% - Accent2 2 4 3 3" xfId="4791" xr:uid="{00000000-0005-0000-0000-000015020000}"/>
    <cellStyle name="20% - Accent2 2 4 3 3 2" xfId="4790" xr:uid="{00000000-0005-0000-0000-000016020000}"/>
    <cellStyle name="20% - Accent2 2 4 3 4" xfId="4789" xr:uid="{00000000-0005-0000-0000-000017020000}"/>
    <cellStyle name="20% - Accent2 2 4 4" xfId="4788" xr:uid="{00000000-0005-0000-0000-000018020000}"/>
    <cellStyle name="20% - Accent2 2 4 4 2" xfId="4787" xr:uid="{00000000-0005-0000-0000-000019020000}"/>
    <cellStyle name="20% - Accent2 2 4 4 2 2" xfId="4786" xr:uid="{00000000-0005-0000-0000-00001A020000}"/>
    <cellStyle name="20% - Accent2 2 4 4 2 3" xfId="4785" xr:uid="{00000000-0005-0000-0000-00001B020000}"/>
    <cellStyle name="20% - Accent2 2 4 4 3" xfId="4784" xr:uid="{00000000-0005-0000-0000-00001C020000}"/>
    <cellStyle name="20% - Accent2 2 4 4 3 2" xfId="4783" xr:uid="{00000000-0005-0000-0000-00001D020000}"/>
    <cellStyle name="20% - Accent2 2 4 4 4" xfId="4782" xr:uid="{00000000-0005-0000-0000-00001E020000}"/>
    <cellStyle name="20% - Accent2 2 4 5" xfId="4781" xr:uid="{00000000-0005-0000-0000-00001F020000}"/>
    <cellStyle name="20% - Accent2 2 4 5 2" xfId="4780" xr:uid="{00000000-0005-0000-0000-000020020000}"/>
    <cellStyle name="20% - Accent2 2 4 5 3" xfId="4779" xr:uid="{00000000-0005-0000-0000-000021020000}"/>
    <cellStyle name="20% - Accent2 2 4 6" xfId="4778" xr:uid="{00000000-0005-0000-0000-000022020000}"/>
    <cellStyle name="20% - Accent2 2 4 7" xfId="4777" xr:uid="{00000000-0005-0000-0000-000023020000}"/>
    <cellStyle name="20% - Accent2 2 4 7 2" xfId="4776" xr:uid="{00000000-0005-0000-0000-000024020000}"/>
    <cellStyle name="20% - Accent2 2 4 8" xfId="4775" xr:uid="{00000000-0005-0000-0000-000025020000}"/>
    <cellStyle name="20% - Accent2 2 5" xfId="4774" xr:uid="{00000000-0005-0000-0000-000026020000}"/>
    <cellStyle name="20% - Accent2 2 5 2" xfId="4773" xr:uid="{00000000-0005-0000-0000-000027020000}"/>
    <cellStyle name="20% - Accent2 2 5 2 2" xfId="4772" xr:uid="{00000000-0005-0000-0000-000028020000}"/>
    <cellStyle name="20% - Accent2 2 5 2 2 2" xfId="4771" xr:uid="{00000000-0005-0000-0000-000029020000}"/>
    <cellStyle name="20% - Accent2 2 5 2 2 2 2" xfId="4770" xr:uid="{00000000-0005-0000-0000-00002A020000}"/>
    <cellStyle name="20% - Accent2 2 5 2 2 2 3" xfId="4769" xr:uid="{00000000-0005-0000-0000-00002B020000}"/>
    <cellStyle name="20% - Accent2 2 5 2 2 3" xfId="4768" xr:uid="{00000000-0005-0000-0000-00002C020000}"/>
    <cellStyle name="20% - Accent2 2 5 2 2 3 2" xfId="4767" xr:uid="{00000000-0005-0000-0000-00002D020000}"/>
    <cellStyle name="20% - Accent2 2 5 2 2 4" xfId="4766" xr:uid="{00000000-0005-0000-0000-00002E020000}"/>
    <cellStyle name="20% - Accent2 2 5 2 3" xfId="4765" xr:uid="{00000000-0005-0000-0000-00002F020000}"/>
    <cellStyle name="20% - Accent2 2 5 2 3 2" xfId="4764" xr:uid="{00000000-0005-0000-0000-000030020000}"/>
    <cellStyle name="20% - Accent2 2 5 2 3 2 2" xfId="4763" xr:uid="{00000000-0005-0000-0000-000031020000}"/>
    <cellStyle name="20% - Accent2 2 5 2 3 2 3" xfId="4762" xr:uid="{00000000-0005-0000-0000-000032020000}"/>
    <cellStyle name="20% - Accent2 2 5 2 3 3" xfId="4761" xr:uid="{00000000-0005-0000-0000-000033020000}"/>
    <cellStyle name="20% - Accent2 2 5 2 3 3 2" xfId="4760" xr:uid="{00000000-0005-0000-0000-000034020000}"/>
    <cellStyle name="20% - Accent2 2 5 2 3 4" xfId="4759" xr:uid="{00000000-0005-0000-0000-000035020000}"/>
    <cellStyle name="20% - Accent2 2 5 2 4" xfId="4758" xr:uid="{00000000-0005-0000-0000-000036020000}"/>
    <cellStyle name="20% - Accent2 2 5 2 4 2" xfId="4757" xr:uid="{00000000-0005-0000-0000-000037020000}"/>
    <cellStyle name="20% - Accent2 2 5 2 4 3" xfId="4756" xr:uid="{00000000-0005-0000-0000-000038020000}"/>
    <cellStyle name="20% - Accent2 2 5 2 5" xfId="4755" xr:uid="{00000000-0005-0000-0000-000039020000}"/>
    <cellStyle name="20% - Accent2 2 5 2 6" xfId="4754" xr:uid="{00000000-0005-0000-0000-00003A020000}"/>
    <cellStyle name="20% - Accent2 2 5 2 6 2" xfId="4753" xr:uid="{00000000-0005-0000-0000-00003B020000}"/>
    <cellStyle name="20% - Accent2 2 5 2 7" xfId="4752" xr:uid="{00000000-0005-0000-0000-00003C020000}"/>
    <cellStyle name="20% - Accent2 2 5 3" xfId="4751" xr:uid="{00000000-0005-0000-0000-00003D020000}"/>
    <cellStyle name="20% - Accent2 2 5 3 2" xfId="4750" xr:uid="{00000000-0005-0000-0000-00003E020000}"/>
    <cellStyle name="20% - Accent2 2 5 3 2 2" xfId="4749" xr:uid="{00000000-0005-0000-0000-00003F020000}"/>
    <cellStyle name="20% - Accent2 2 5 3 2 3" xfId="4748" xr:uid="{00000000-0005-0000-0000-000040020000}"/>
    <cellStyle name="20% - Accent2 2 5 3 3" xfId="4747" xr:uid="{00000000-0005-0000-0000-000041020000}"/>
    <cellStyle name="20% - Accent2 2 5 3 3 2" xfId="4746" xr:uid="{00000000-0005-0000-0000-000042020000}"/>
    <cellStyle name="20% - Accent2 2 5 3 4" xfId="4745" xr:uid="{00000000-0005-0000-0000-000043020000}"/>
    <cellStyle name="20% - Accent2 2 5 4" xfId="4744" xr:uid="{00000000-0005-0000-0000-000044020000}"/>
    <cellStyle name="20% - Accent2 2 5 4 2" xfId="4743" xr:uid="{00000000-0005-0000-0000-000045020000}"/>
    <cellStyle name="20% - Accent2 2 5 4 2 2" xfId="4742" xr:uid="{00000000-0005-0000-0000-000046020000}"/>
    <cellStyle name="20% - Accent2 2 5 4 2 3" xfId="4741" xr:uid="{00000000-0005-0000-0000-000047020000}"/>
    <cellStyle name="20% - Accent2 2 5 4 3" xfId="4740" xr:uid="{00000000-0005-0000-0000-000048020000}"/>
    <cellStyle name="20% - Accent2 2 5 4 3 2" xfId="4739" xr:uid="{00000000-0005-0000-0000-000049020000}"/>
    <cellStyle name="20% - Accent2 2 5 4 4" xfId="4738" xr:uid="{00000000-0005-0000-0000-00004A020000}"/>
    <cellStyle name="20% - Accent2 2 5 5" xfId="4737" xr:uid="{00000000-0005-0000-0000-00004B020000}"/>
    <cellStyle name="20% - Accent2 2 5 5 2" xfId="4736" xr:uid="{00000000-0005-0000-0000-00004C020000}"/>
    <cellStyle name="20% - Accent2 2 5 5 3" xfId="4735" xr:uid="{00000000-0005-0000-0000-00004D020000}"/>
    <cellStyle name="20% - Accent2 2 5 6" xfId="4734" xr:uid="{00000000-0005-0000-0000-00004E020000}"/>
    <cellStyle name="20% - Accent2 2 5 7" xfId="4733" xr:uid="{00000000-0005-0000-0000-00004F020000}"/>
    <cellStyle name="20% - Accent2 2 5 7 2" xfId="4732" xr:uid="{00000000-0005-0000-0000-000050020000}"/>
    <cellStyle name="20% - Accent2 2 5 8" xfId="4731" xr:uid="{00000000-0005-0000-0000-000051020000}"/>
    <cellStyle name="20% - Accent2 2 6" xfId="4730" xr:uid="{00000000-0005-0000-0000-000052020000}"/>
    <cellStyle name="20% - Accent2 2 6 2" xfId="4729" xr:uid="{00000000-0005-0000-0000-000053020000}"/>
    <cellStyle name="20% - Accent2 2 6 2 2" xfId="4728" xr:uid="{00000000-0005-0000-0000-000054020000}"/>
    <cellStyle name="20% - Accent2 2 6 2 2 2" xfId="4727" xr:uid="{00000000-0005-0000-0000-000055020000}"/>
    <cellStyle name="20% - Accent2 2 6 2 2 2 2" xfId="4726" xr:uid="{00000000-0005-0000-0000-000056020000}"/>
    <cellStyle name="20% - Accent2 2 6 2 2 2 3" xfId="4725" xr:uid="{00000000-0005-0000-0000-000057020000}"/>
    <cellStyle name="20% - Accent2 2 6 2 2 3" xfId="4724" xr:uid="{00000000-0005-0000-0000-000058020000}"/>
    <cellStyle name="20% - Accent2 2 6 2 2 3 2" xfId="4723" xr:uid="{00000000-0005-0000-0000-000059020000}"/>
    <cellStyle name="20% - Accent2 2 6 2 2 4" xfId="4722" xr:uid="{00000000-0005-0000-0000-00005A020000}"/>
    <cellStyle name="20% - Accent2 2 6 2 3" xfId="4721" xr:uid="{00000000-0005-0000-0000-00005B020000}"/>
    <cellStyle name="20% - Accent2 2 6 2 3 2" xfId="4720" xr:uid="{00000000-0005-0000-0000-00005C020000}"/>
    <cellStyle name="20% - Accent2 2 6 2 3 2 2" xfId="4719" xr:uid="{00000000-0005-0000-0000-00005D020000}"/>
    <cellStyle name="20% - Accent2 2 6 2 3 2 3" xfId="4718" xr:uid="{00000000-0005-0000-0000-00005E020000}"/>
    <cellStyle name="20% - Accent2 2 6 2 3 3" xfId="4717" xr:uid="{00000000-0005-0000-0000-00005F020000}"/>
    <cellStyle name="20% - Accent2 2 6 2 3 3 2" xfId="4716" xr:uid="{00000000-0005-0000-0000-000060020000}"/>
    <cellStyle name="20% - Accent2 2 6 2 3 4" xfId="4715" xr:uid="{00000000-0005-0000-0000-000061020000}"/>
    <cellStyle name="20% - Accent2 2 6 2 4" xfId="4714" xr:uid="{00000000-0005-0000-0000-000062020000}"/>
    <cellStyle name="20% - Accent2 2 6 2 4 2" xfId="4713" xr:uid="{00000000-0005-0000-0000-000063020000}"/>
    <cellStyle name="20% - Accent2 2 6 2 4 3" xfId="4712" xr:uid="{00000000-0005-0000-0000-000064020000}"/>
    <cellStyle name="20% - Accent2 2 6 2 5" xfId="4711" xr:uid="{00000000-0005-0000-0000-000065020000}"/>
    <cellStyle name="20% - Accent2 2 6 2 6" xfId="4710" xr:uid="{00000000-0005-0000-0000-000066020000}"/>
    <cellStyle name="20% - Accent2 2 6 2 6 2" xfId="4709" xr:uid="{00000000-0005-0000-0000-000067020000}"/>
    <cellStyle name="20% - Accent2 2 6 2 7" xfId="4708" xr:uid="{00000000-0005-0000-0000-000068020000}"/>
    <cellStyle name="20% - Accent2 2 6 3" xfId="4707" xr:uid="{00000000-0005-0000-0000-000069020000}"/>
    <cellStyle name="20% - Accent2 2 6 3 2" xfId="4706" xr:uid="{00000000-0005-0000-0000-00006A020000}"/>
    <cellStyle name="20% - Accent2 2 6 3 2 2" xfId="4705" xr:uid="{00000000-0005-0000-0000-00006B020000}"/>
    <cellStyle name="20% - Accent2 2 6 3 2 3" xfId="4704" xr:uid="{00000000-0005-0000-0000-00006C020000}"/>
    <cellStyle name="20% - Accent2 2 6 3 3" xfId="4703" xr:uid="{00000000-0005-0000-0000-00006D020000}"/>
    <cellStyle name="20% - Accent2 2 6 3 3 2" xfId="4702" xr:uid="{00000000-0005-0000-0000-00006E020000}"/>
    <cellStyle name="20% - Accent2 2 6 3 4" xfId="4701" xr:uid="{00000000-0005-0000-0000-00006F020000}"/>
    <cellStyle name="20% - Accent2 2 6 4" xfId="4700" xr:uid="{00000000-0005-0000-0000-000070020000}"/>
    <cellStyle name="20% - Accent2 2 6 4 2" xfId="4699" xr:uid="{00000000-0005-0000-0000-000071020000}"/>
    <cellStyle name="20% - Accent2 2 6 4 2 2" xfId="4698" xr:uid="{00000000-0005-0000-0000-000072020000}"/>
    <cellStyle name="20% - Accent2 2 6 4 2 3" xfId="4697" xr:uid="{00000000-0005-0000-0000-000073020000}"/>
    <cellStyle name="20% - Accent2 2 6 4 3" xfId="4696" xr:uid="{00000000-0005-0000-0000-000074020000}"/>
    <cellStyle name="20% - Accent2 2 6 4 3 2" xfId="4695" xr:uid="{00000000-0005-0000-0000-000075020000}"/>
    <cellStyle name="20% - Accent2 2 6 4 4" xfId="4694" xr:uid="{00000000-0005-0000-0000-000076020000}"/>
    <cellStyle name="20% - Accent2 2 6 5" xfId="4693" xr:uid="{00000000-0005-0000-0000-000077020000}"/>
    <cellStyle name="20% - Accent2 2 6 5 2" xfId="4692" xr:uid="{00000000-0005-0000-0000-000078020000}"/>
    <cellStyle name="20% - Accent2 2 6 5 3" xfId="4691" xr:uid="{00000000-0005-0000-0000-000079020000}"/>
    <cellStyle name="20% - Accent2 2 6 6" xfId="4690" xr:uid="{00000000-0005-0000-0000-00007A020000}"/>
    <cellStyle name="20% - Accent2 2 6 7" xfId="4689" xr:uid="{00000000-0005-0000-0000-00007B020000}"/>
    <cellStyle name="20% - Accent2 2 6 7 2" xfId="4688" xr:uid="{00000000-0005-0000-0000-00007C020000}"/>
    <cellStyle name="20% - Accent2 2 6 8" xfId="4687" xr:uid="{00000000-0005-0000-0000-00007D020000}"/>
    <cellStyle name="20% - Accent2 2 7" xfId="4686" xr:uid="{00000000-0005-0000-0000-00007E020000}"/>
    <cellStyle name="20% - Accent2 2 7 2" xfId="4685" xr:uid="{00000000-0005-0000-0000-00007F020000}"/>
    <cellStyle name="20% - Accent2 2 7 2 2" xfId="4684" xr:uid="{00000000-0005-0000-0000-000080020000}"/>
    <cellStyle name="20% - Accent2 2 7 2 3" xfId="4683" xr:uid="{00000000-0005-0000-0000-000081020000}"/>
    <cellStyle name="20% - Accent2 2 7 3" xfId="4682" xr:uid="{00000000-0005-0000-0000-000082020000}"/>
    <cellStyle name="20% - Accent2 2 7 3 2" xfId="4681" xr:uid="{00000000-0005-0000-0000-000083020000}"/>
    <cellStyle name="20% - Accent2 2 7 4" xfId="4680" xr:uid="{00000000-0005-0000-0000-000084020000}"/>
    <cellStyle name="20% - Accent2 3" xfId="185" xr:uid="{00000000-0005-0000-0000-00001E000000}"/>
    <cellStyle name="20% - Accent2 3 10" xfId="4679" xr:uid="{00000000-0005-0000-0000-000085020000}"/>
    <cellStyle name="20% - Accent2 3 2" xfId="4678" xr:uid="{00000000-0005-0000-0000-000086020000}"/>
    <cellStyle name="20% - Accent2 3 2 2" xfId="4677" xr:uid="{00000000-0005-0000-0000-000087020000}"/>
    <cellStyle name="20% - Accent2 3 2 2 2" xfId="4676" xr:uid="{00000000-0005-0000-0000-000088020000}"/>
    <cellStyle name="20% - Accent2 3 2 2 2 2" xfId="4675" xr:uid="{00000000-0005-0000-0000-000089020000}"/>
    <cellStyle name="20% - Accent2 3 2 2 2 2 2" xfId="4674" xr:uid="{00000000-0005-0000-0000-00008A020000}"/>
    <cellStyle name="20% - Accent2 3 2 2 2 2 3" xfId="4673" xr:uid="{00000000-0005-0000-0000-00008B020000}"/>
    <cellStyle name="20% - Accent2 3 2 2 2 3" xfId="4672" xr:uid="{00000000-0005-0000-0000-00008C020000}"/>
    <cellStyle name="20% - Accent2 3 2 2 2 3 2" xfId="4671" xr:uid="{00000000-0005-0000-0000-00008D020000}"/>
    <cellStyle name="20% - Accent2 3 2 2 2 4" xfId="4670" xr:uid="{00000000-0005-0000-0000-00008E020000}"/>
    <cellStyle name="20% - Accent2 3 2 2 3" xfId="4669" xr:uid="{00000000-0005-0000-0000-00008F020000}"/>
    <cellStyle name="20% - Accent2 3 2 2 3 2" xfId="4668" xr:uid="{00000000-0005-0000-0000-000090020000}"/>
    <cellStyle name="20% - Accent2 3 2 2 3 3" xfId="4667" xr:uid="{00000000-0005-0000-0000-000091020000}"/>
    <cellStyle name="20% - Accent2 3 2 2 4" xfId="4666" xr:uid="{00000000-0005-0000-0000-000092020000}"/>
    <cellStyle name="20% - Accent2 3 2 2 5" xfId="4665" xr:uid="{00000000-0005-0000-0000-000093020000}"/>
    <cellStyle name="20% - Accent2 3 2 2 5 2" xfId="4664" xr:uid="{00000000-0005-0000-0000-000094020000}"/>
    <cellStyle name="20% - Accent2 3 2 2 6" xfId="4663" xr:uid="{00000000-0005-0000-0000-000095020000}"/>
    <cellStyle name="20% - Accent2 3 2 3" xfId="4662" xr:uid="{00000000-0005-0000-0000-000096020000}"/>
    <cellStyle name="20% - Accent2 3 2 3 2" xfId="4661" xr:uid="{00000000-0005-0000-0000-000097020000}"/>
    <cellStyle name="20% - Accent2 3 2 3 2 2" xfId="4660" xr:uid="{00000000-0005-0000-0000-000098020000}"/>
    <cellStyle name="20% - Accent2 3 2 3 2 3" xfId="4659" xr:uid="{00000000-0005-0000-0000-000099020000}"/>
    <cellStyle name="20% - Accent2 3 2 3 3" xfId="4658" xr:uid="{00000000-0005-0000-0000-00009A020000}"/>
    <cellStyle name="20% - Accent2 3 2 3 3 2" xfId="4657" xr:uid="{00000000-0005-0000-0000-00009B020000}"/>
    <cellStyle name="20% - Accent2 3 2 3 4" xfId="4656" xr:uid="{00000000-0005-0000-0000-00009C020000}"/>
    <cellStyle name="20% - Accent2 3 2 4" xfId="4655" xr:uid="{00000000-0005-0000-0000-00009D020000}"/>
    <cellStyle name="20% - Accent2 3 2 5" xfId="4654" xr:uid="{00000000-0005-0000-0000-00009E020000}"/>
    <cellStyle name="20% - Accent2 3 3" xfId="4653" xr:uid="{00000000-0005-0000-0000-00009F020000}"/>
    <cellStyle name="20% - Accent2 3 3 2" xfId="4652" xr:uid="{00000000-0005-0000-0000-0000A0020000}"/>
    <cellStyle name="20% - Accent2 3 3 2 2" xfId="4651" xr:uid="{00000000-0005-0000-0000-0000A1020000}"/>
    <cellStyle name="20% - Accent2 3 3 2 3" xfId="4650" xr:uid="{00000000-0005-0000-0000-0000A2020000}"/>
    <cellStyle name="20% - Accent2 3 3 2 3 2" xfId="4649" xr:uid="{00000000-0005-0000-0000-0000A3020000}"/>
    <cellStyle name="20% - Accent2 3 3 3" xfId="4648" xr:uid="{00000000-0005-0000-0000-0000A4020000}"/>
    <cellStyle name="20% - Accent2 3 3 4" xfId="4647" xr:uid="{00000000-0005-0000-0000-0000A5020000}"/>
    <cellStyle name="20% - Accent2 3 3 4 2" xfId="4646" xr:uid="{00000000-0005-0000-0000-0000A6020000}"/>
    <cellStyle name="20% - Accent2 3 3 5" xfId="4645" xr:uid="{00000000-0005-0000-0000-0000A7020000}"/>
    <cellStyle name="20% - Accent2 3 4" xfId="4644" xr:uid="{00000000-0005-0000-0000-0000A8020000}"/>
    <cellStyle name="20% - Accent2 3 4 2" xfId="4643" xr:uid="{00000000-0005-0000-0000-0000A9020000}"/>
    <cellStyle name="20% - Accent2 3 4 2 2" xfId="4642" xr:uid="{00000000-0005-0000-0000-0000AA020000}"/>
    <cellStyle name="20% - Accent2 3 4 2 3" xfId="4641" xr:uid="{00000000-0005-0000-0000-0000AB020000}"/>
    <cellStyle name="20% - Accent2 3 4 3" xfId="4640" xr:uid="{00000000-0005-0000-0000-0000AC020000}"/>
    <cellStyle name="20% - Accent2 3 4 4" xfId="4639" xr:uid="{00000000-0005-0000-0000-0000AD020000}"/>
    <cellStyle name="20% - Accent2 3 4 4 2" xfId="4638" xr:uid="{00000000-0005-0000-0000-0000AE020000}"/>
    <cellStyle name="20% - Accent2 3 4 5" xfId="4637" xr:uid="{00000000-0005-0000-0000-0000AF020000}"/>
    <cellStyle name="20% - Accent2 3 5" xfId="4636" xr:uid="{00000000-0005-0000-0000-0000B0020000}"/>
    <cellStyle name="20% - Accent2 3 5 2" xfId="4635" xr:uid="{00000000-0005-0000-0000-0000B1020000}"/>
    <cellStyle name="20% - Accent2 3 5 2 2" xfId="4634" xr:uid="{00000000-0005-0000-0000-0000B2020000}"/>
    <cellStyle name="20% - Accent2 3 5 2 3" xfId="4633" xr:uid="{00000000-0005-0000-0000-0000B3020000}"/>
    <cellStyle name="20% - Accent2 3 5 3" xfId="4632" xr:uid="{00000000-0005-0000-0000-0000B4020000}"/>
    <cellStyle name="20% - Accent2 3 5 3 2" xfId="4631" xr:uid="{00000000-0005-0000-0000-0000B5020000}"/>
    <cellStyle name="20% - Accent2 3 5 4" xfId="4630" xr:uid="{00000000-0005-0000-0000-0000B6020000}"/>
    <cellStyle name="20% - Accent2 3 6" xfId="4629" xr:uid="{00000000-0005-0000-0000-0000B7020000}"/>
    <cellStyle name="20% - Accent2 3 6 2" xfId="4628" xr:uid="{00000000-0005-0000-0000-0000B8020000}"/>
    <cellStyle name="20% - Accent2 3 6 3" xfId="4627" xr:uid="{00000000-0005-0000-0000-0000B9020000}"/>
    <cellStyle name="20% - Accent2 3 7" xfId="4626" xr:uid="{00000000-0005-0000-0000-0000BA020000}"/>
    <cellStyle name="20% - Accent2 3 8" xfId="4625" xr:uid="{00000000-0005-0000-0000-0000BB020000}"/>
    <cellStyle name="20% - Accent2 3 8 2" xfId="4624" xr:uid="{00000000-0005-0000-0000-0000BC020000}"/>
    <cellStyle name="20% - Accent2 3 9" xfId="4623" xr:uid="{00000000-0005-0000-0000-0000BD020000}"/>
    <cellStyle name="20% - Accent2 4" xfId="186" xr:uid="{00000000-0005-0000-0000-00001F000000}"/>
    <cellStyle name="20% - Accent2 4 10" xfId="4622" xr:uid="{00000000-0005-0000-0000-0000BE020000}"/>
    <cellStyle name="20% - Accent2 4 2" xfId="4621" xr:uid="{00000000-0005-0000-0000-0000BF020000}"/>
    <cellStyle name="20% - Accent2 4 2 2" xfId="4620" xr:uid="{00000000-0005-0000-0000-0000C0020000}"/>
    <cellStyle name="20% - Accent2 4 2 2 2" xfId="4619" xr:uid="{00000000-0005-0000-0000-0000C1020000}"/>
    <cellStyle name="20% - Accent2 4 2 2 2 2" xfId="4618" xr:uid="{00000000-0005-0000-0000-0000C2020000}"/>
    <cellStyle name="20% - Accent2 4 2 2 2 2 2" xfId="4617" xr:uid="{00000000-0005-0000-0000-0000C3020000}"/>
    <cellStyle name="20% - Accent2 4 2 2 2 2 3" xfId="4616" xr:uid="{00000000-0005-0000-0000-0000C4020000}"/>
    <cellStyle name="20% - Accent2 4 2 2 2 3" xfId="4615" xr:uid="{00000000-0005-0000-0000-0000C5020000}"/>
    <cellStyle name="20% - Accent2 4 2 2 2 3 2" xfId="4614" xr:uid="{00000000-0005-0000-0000-0000C6020000}"/>
    <cellStyle name="20% - Accent2 4 2 2 2 4" xfId="4613" xr:uid="{00000000-0005-0000-0000-0000C7020000}"/>
    <cellStyle name="20% - Accent2 4 2 2 3" xfId="4612" xr:uid="{00000000-0005-0000-0000-0000C8020000}"/>
    <cellStyle name="20% - Accent2 4 2 2 3 2" xfId="4611" xr:uid="{00000000-0005-0000-0000-0000C9020000}"/>
    <cellStyle name="20% - Accent2 4 2 2 3 3" xfId="4610" xr:uid="{00000000-0005-0000-0000-0000CA020000}"/>
    <cellStyle name="20% - Accent2 4 2 2 4" xfId="4609" xr:uid="{00000000-0005-0000-0000-0000CB020000}"/>
    <cellStyle name="20% - Accent2 4 2 2 5" xfId="4608" xr:uid="{00000000-0005-0000-0000-0000CC020000}"/>
    <cellStyle name="20% - Accent2 4 2 2 5 2" xfId="4607" xr:uid="{00000000-0005-0000-0000-0000CD020000}"/>
    <cellStyle name="20% - Accent2 4 2 2 6" xfId="4606" xr:uid="{00000000-0005-0000-0000-0000CE020000}"/>
    <cellStyle name="20% - Accent2 4 2 3" xfId="4605" xr:uid="{00000000-0005-0000-0000-0000CF020000}"/>
    <cellStyle name="20% - Accent2 4 2 3 2" xfId="4604" xr:uid="{00000000-0005-0000-0000-0000D0020000}"/>
    <cellStyle name="20% - Accent2 4 2 3 2 2" xfId="4603" xr:uid="{00000000-0005-0000-0000-0000D1020000}"/>
    <cellStyle name="20% - Accent2 4 2 3 2 3" xfId="4602" xr:uid="{00000000-0005-0000-0000-0000D2020000}"/>
    <cellStyle name="20% - Accent2 4 2 3 3" xfId="4601" xr:uid="{00000000-0005-0000-0000-0000D3020000}"/>
    <cellStyle name="20% - Accent2 4 2 3 3 2" xfId="4600" xr:uid="{00000000-0005-0000-0000-0000D4020000}"/>
    <cellStyle name="20% - Accent2 4 2 3 4" xfId="4599" xr:uid="{00000000-0005-0000-0000-0000D5020000}"/>
    <cellStyle name="20% - Accent2 4 2 4" xfId="4598" xr:uid="{00000000-0005-0000-0000-0000D6020000}"/>
    <cellStyle name="20% - Accent2 4 2 5" xfId="4597" xr:uid="{00000000-0005-0000-0000-0000D7020000}"/>
    <cellStyle name="20% - Accent2 4 3" xfId="4596" xr:uid="{00000000-0005-0000-0000-0000D8020000}"/>
    <cellStyle name="20% - Accent2 4 3 2" xfId="4595" xr:uid="{00000000-0005-0000-0000-0000D9020000}"/>
    <cellStyle name="20% - Accent2 4 3 2 2" xfId="4594" xr:uid="{00000000-0005-0000-0000-0000DA020000}"/>
    <cellStyle name="20% - Accent2 4 3 2 3" xfId="4593" xr:uid="{00000000-0005-0000-0000-0000DB020000}"/>
    <cellStyle name="20% - Accent2 4 3 3" xfId="4592" xr:uid="{00000000-0005-0000-0000-0000DC020000}"/>
    <cellStyle name="20% - Accent2 4 3 4" xfId="4591" xr:uid="{00000000-0005-0000-0000-0000DD020000}"/>
    <cellStyle name="20% - Accent2 4 3 4 2" xfId="4590" xr:uid="{00000000-0005-0000-0000-0000DE020000}"/>
    <cellStyle name="20% - Accent2 4 3 5" xfId="4589" xr:uid="{00000000-0005-0000-0000-0000DF020000}"/>
    <cellStyle name="20% - Accent2 4 4" xfId="4588" xr:uid="{00000000-0005-0000-0000-0000E0020000}"/>
    <cellStyle name="20% - Accent2 4 4 2" xfId="4587" xr:uid="{00000000-0005-0000-0000-0000E1020000}"/>
    <cellStyle name="20% - Accent2 4 4 2 2" xfId="4586" xr:uid="{00000000-0005-0000-0000-0000E2020000}"/>
    <cellStyle name="20% - Accent2 4 4 2 3" xfId="4585" xr:uid="{00000000-0005-0000-0000-0000E3020000}"/>
    <cellStyle name="20% - Accent2 4 4 3" xfId="4584" xr:uid="{00000000-0005-0000-0000-0000E4020000}"/>
    <cellStyle name="20% - Accent2 4 4 3 2" xfId="4583" xr:uid="{00000000-0005-0000-0000-0000E5020000}"/>
    <cellStyle name="20% - Accent2 4 4 4" xfId="4582" xr:uid="{00000000-0005-0000-0000-0000E6020000}"/>
    <cellStyle name="20% - Accent2 4 5" xfId="4581" xr:uid="{00000000-0005-0000-0000-0000E7020000}"/>
    <cellStyle name="20% - Accent2 4 5 2" xfId="4580" xr:uid="{00000000-0005-0000-0000-0000E8020000}"/>
    <cellStyle name="20% - Accent2 4 5 2 2" xfId="4579" xr:uid="{00000000-0005-0000-0000-0000E9020000}"/>
    <cellStyle name="20% - Accent2 4 5 2 3" xfId="4578" xr:uid="{00000000-0005-0000-0000-0000EA020000}"/>
    <cellStyle name="20% - Accent2 4 5 3" xfId="4577" xr:uid="{00000000-0005-0000-0000-0000EB020000}"/>
    <cellStyle name="20% - Accent2 4 5 3 2" xfId="4576" xr:uid="{00000000-0005-0000-0000-0000EC020000}"/>
    <cellStyle name="20% - Accent2 4 5 4" xfId="4575" xr:uid="{00000000-0005-0000-0000-0000ED020000}"/>
    <cellStyle name="20% - Accent2 4 6" xfId="4574" xr:uid="{00000000-0005-0000-0000-0000EE020000}"/>
    <cellStyle name="20% - Accent2 4 6 2" xfId="4573" xr:uid="{00000000-0005-0000-0000-0000EF020000}"/>
    <cellStyle name="20% - Accent2 4 6 3" xfId="4572" xr:uid="{00000000-0005-0000-0000-0000F0020000}"/>
    <cellStyle name="20% - Accent2 4 7" xfId="4571" xr:uid="{00000000-0005-0000-0000-0000F1020000}"/>
    <cellStyle name="20% - Accent2 4 8" xfId="4570" xr:uid="{00000000-0005-0000-0000-0000F2020000}"/>
    <cellStyle name="20% - Accent2 4 8 2" xfId="4569" xr:uid="{00000000-0005-0000-0000-0000F3020000}"/>
    <cellStyle name="20% - Accent2 4 9" xfId="4568" xr:uid="{00000000-0005-0000-0000-0000F4020000}"/>
    <cellStyle name="20% - Accent2 5" xfId="105" xr:uid="{00000000-0005-0000-0000-000020000000}"/>
    <cellStyle name="20% - Accent2 5 2" xfId="4566" xr:uid="{00000000-0005-0000-0000-0000F6020000}"/>
    <cellStyle name="20% - Accent2 5 2 2" xfId="4565" xr:uid="{00000000-0005-0000-0000-0000F7020000}"/>
    <cellStyle name="20% - Accent2 5 2 2 2" xfId="4564" xr:uid="{00000000-0005-0000-0000-0000F8020000}"/>
    <cellStyle name="20% - Accent2 5 2 2 2 2" xfId="4563" xr:uid="{00000000-0005-0000-0000-0000F9020000}"/>
    <cellStyle name="20% - Accent2 5 2 2 2 2 2" xfId="4562" xr:uid="{00000000-0005-0000-0000-0000FA020000}"/>
    <cellStyle name="20% - Accent2 5 2 2 2 2 3" xfId="4561" xr:uid="{00000000-0005-0000-0000-0000FB020000}"/>
    <cellStyle name="20% - Accent2 5 2 2 2 3" xfId="4560" xr:uid="{00000000-0005-0000-0000-0000FC020000}"/>
    <cellStyle name="20% - Accent2 5 2 2 2 3 2" xfId="4559" xr:uid="{00000000-0005-0000-0000-0000FD020000}"/>
    <cellStyle name="20% - Accent2 5 2 2 2 4" xfId="4558" xr:uid="{00000000-0005-0000-0000-0000FE020000}"/>
    <cellStyle name="20% - Accent2 5 2 2 3" xfId="4557" xr:uid="{00000000-0005-0000-0000-0000FF020000}"/>
    <cellStyle name="20% - Accent2 5 2 2 3 2" xfId="4556" xr:uid="{00000000-0005-0000-0000-000000030000}"/>
    <cellStyle name="20% - Accent2 5 2 2 3 3" xfId="4555" xr:uid="{00000000-0005-0000-0000-000001030000}"/>
    <cellStyle name="20% - Accent2 5 2 2 4" xfId="4554" xr:uid="{00000000-0005-0000-0000-000002030000}"/>
    <cellStyle name="20% - Accent2 5 2 2 5" xfId="4553" xr:uid="{00000000-0005-0000-0000-000003030000}"/>
    <cellStyle name="20% - Accent2 5 2 2 5 2" xfId="4552" xr:uid="{00000000-0005-0000-0000-000004030000}"/>
    <cellStyle name="20% - Accent2 5 2 2 6" xfId="4551" xr:uid="{00000000-0005-0000-0000-000005030000}"/>
    <cellStyle name="20% - Accent2 5 2 3" xfId="4550" xr:uid="{00000000-0005-0000-0000-000006030000}"/>
    <cellStyle name="20% - Accent2 5 2 3 2" xfId="4549" xr:uid="{00000000-0005-0000-0000-000007030000}"/>
    <cellStyle name="20% - Accent2 5 2 3 2 2" xfId="4548" xr:uid="{00000000-0005-0000-0000-000008030000}"/>
    <cellStyle name="20% - Accent2 5 2 3 2 3" xfId="4547" xr:uid="{00000000-0005-0000-0000-000009030000}"/>
    <cellStyle name="20% - Accent2 5 2 3 3" xfId="4546" xr:uid="{00000000-0005-0000-0000-00000A030000}"/>
    <cellStyle name="20% - Accent2 5 2 3 3 2" xfId="4545" xr:uid="{00000000-0005-0000-0000-00000B030000}"/>
    <cellStyle name="20% - Accent2 5 2 3 4" xfId="4544" xr:uid="{00000000-0005-0000-0000-00000C030000}"/>
    <cellStyle name="20% - Accent2 5 2 4" xfId="4543" xr:uid="{00000000-0005-0000-0000-00000D030000}"/>
    <cellStyle name="20% - Accent2 5 2 5" xfId="4542" xr:uid="{00000000-0005-0000-0000-00000E030000}"/>
    <cellStyle name="20% - Accent2 5 3" xfId="4541" xr:uid="{00000000-0005-0000-0000-00000F030000}"/>
    <cellStyle name="20% - Accent2 5 3 2" xfId="4540" xr:uid="{00000000-0005-0000-0000-000010030000}"/>
    <cellStyle name="20% - Accent2 5 3 2 2" xfId="4539" xr:uid="{00000000-0005-0000-0000-000011030000}"/>
    <cellStyle name="20% - Accent2 5 3 2 3" xfId="4538" xr:uid="{00000000-0005-0000-0000-000012030000}"/>
    <cellStyle name="20% - Accent2 5 3 3" xfId="4537" xr:uid="{00000000-0005-0000-0000-000013030000}"/>
    <cellStyle name="20% - Accent2 5 3 4" xfId="4536" xr:uid="{00000000-0005-0000-0000-000014030000}"/>
    <cellStyle name="20% - Accent2 5 3 4 2" xfId="4535" xr:uid="{00000000-0005-0000-0000-000015030000}"/>
    <cellStyle name="20% - Accent2 5 3 5" xfId="4534" xr:uid="{00000000-0005-0000-0000-000016030000}"/>
    <cellStyle name="20% - Accent2 5 4" xfId="4533" xr:uid="{00000000-0005-0000-0000-000017030000}"/>
    <cellStyle name="20% - Accent2 5 4 2" xfId="4532" xr:uid="{00000000-0005-0000-0000-000018030000}"/>
    <cellStyle name="20% - Accent2 5 4 2 2" xfId="4531" xr:uid="{00000000-0005-0000-0000-000019030000}"/>
    <cellStyle name="20% - Accent2 5 4 2 3" xfId="4530" xr:uid="{00000000-0005-0000-0000-00001A030000}"/>
    <cellStyle name="20% - Accent2 5 4 3" xfId="4529" xr:uid="{00000000-0005-0000-0000-00001B030000}"/>
    <cellStyle name="20% - Accent2 5 4 3 2" xfId="4528" xr:uid="{00000000-0005-0000-0000-00001C030000}"/>
    <cellStyle name="20% - Accent2 5 4 4" xfId="4527" xr:uid="{00000000-0005-0000-0000-00001D030000}"/>
    <cellStyle name="20% - Accent2 5 5" xfId="4526" xr:uid="{00000000-0005-0000-0000-00001E030000}"/>
    <cellStyle name="20% - Accent2 5 5 2" xfId="4525" xr:uid="{00000000-0005-0000-0000-00001F030000}"/>
    <cellStyle name="20% - Accent2 5 5 3" xfId="4524" xr:uid="{00000000-0005-0000-0000-000020030000}"/>
    <cellStyle name="20% - Accent2 5 6" xfId="4523" xr:uid="{00000000-0005-0000-0000-000021030000}"/>
    <cellStyle name="20% - Accent2 5 7" xfId="4522" xr:uid="{00000000-0005-0000-0000-000022030000}"/>
    <cellStyle name="20% - Accent2 5 7 2" xfId="4521" xr:uid="{00000000-0005-0000-0000-000023030000}"/>
    <cellStyle name="20% - Accent2 5 8" xfId="4520" xr:uid="{00000000-0005-0000-0000-000024030000}"/>
    <cellStyle name="20% - Accent2 5 9" xfId="4567" xr:uid="{00000000-0005-0000-0000-0000F5020000}"/>
    <cellStyle name="20% - Accent2 6" xfId="203" xr:uid="{00000000-0005-0000-0000-000021000000}"/>
    <cellStyle name="20% - Accent2 6 2" xfId="4519" xr:uid="{00000000-0005-0000-0000-000026030000}"/>
    <cellStyle name="20% - Accent2 6 2 2" xfId="4518" xr:uid="{00000000-0005-0000-0000-000027030000}"/>
    <cellStyle name="20% - Accent2 6 2 2 2" xfId="4517" xr:uid="{00000000-0005-0000-0000-000028030000}"/>
    <cellStyle name="20% - Accent2 6 2 2 2 2" xfId="4516" xr:uid="{00000000-0005-0000-0000-000029030000}"/>
    <cellStyle name="20% - Accent2 6 2 2 2 3" xfId="4515" xr:uid="{00000000-0005-0000-0000-00002A030000}"/>
    <cellStyle name="20% - Accent2 6 2 2 3" xfId="4514" xr:uid="{00000000-0005-0000-0000-00002B030000}"/>
    <cellStyle name="20% - Accent2 6 2 2 3 2" xfId="4513" xr:uid="{00000000-0005-0000-0000-00002C030000}"/>
    <cellStyle name="20% - Accent2 6 2 2 4" xfId="4512" xr:uid="{00000000-0005-0000-0000-00002D030000}"/>
    <cellStyle name="20% - Accent2 6 2 3" xfId="4511" xr:uid="{00000000-0005-0000-0000-00002E030000}"/>
    <cellStyle name="20% - Accent2 6 2 3 2" xfId="4510" xr:uid="{00000000-0005-0000-0000-00002F030000}"/>
    <cellStyle name="20% - Accent2 6 2 3 3" xfId="4509" xr:uid="{00000000-0005-0000-0000-000030030000}"/>
    <cellStyle name="20% - Accent2 6 2 4" xfId="4508" xr:uid="{00000000-0005-0000-0000-000031030000}"/>
    <cellStyle name="20% - Accent2 6 2 5" xfId="4507" xr:uid="{00000000-0005-0000-0000-000032030000}"/>
    <cellStyle name="20% - Accent2 6 2 5 2" xfId="4506" xr:uid="{00000000-0005-0000-0000-000033030000}"/>
    <cellStyle name="20% - Accent2 6 2 6" xfId="4505" xr:uid="{00000000-0005-0000-0000-000034030000}"/>
    <cellStyle name="20% - Accent2 6 3" xfId="4504" xr:uid="{00000000-0005-0000-0000-000035030000}"/>
    <cellStyle name="20% - Accent2 6 3 2" xfId="4503" xr:uid="{00000000-0005-0000-0000-000036030000}"/>
    <cellStyle name="20% - Accent2 6 3 2 2" xfId="4502" xr:uid="{00000000-0005-0000-0000-000037030000}"/>
    <cellStyle name="20% - Accent2 6 3 2 3" xfId="4501" xr:uid="{00000000-0005-0000-0000-000038030000}"/>
    <cellStyle name="20% - Accent2 6 3 3" xfId="4500" xr:uid="{00000000-0005-0000-0000-000039030000}"/>
    <cellStyle name="20% - Accent2 6 3 3 2" xfId="4499" xr:uid="{00000000-0005-0000-0000-00003A030000}"/>
    <cellStyle name="20% - Accent2 6 3 4" xfId="4498" xr:uid="{00000000-0005-0000-0000-00003B030000}"/>
    <cellStyle name="20% - Accent2 6 4" xfId="4497" xr:uid="{00000000-0005-0000-0000-00003C030000}"/>
    <cellStyle name="20% - Accent2 6 5" xfId="4496" xr:uid="{00000000-0005-0000-0000-00003D030000}"/>
    <cellStyle name="20% - Accent2 7" xfId="192" xr:uid="{00000000-0005-0000-0000-000022000000}"/>
    <cellStyle name="20% - Accent2 7 2" xfId="4495" xr:uid="{00000000-0005-0000-0000-00003F030000}"/>
    <cellStyle name="20% - Accent2 7 3" xfId="4494" xr:uid="{00000000-0005-0000-0000-000040030000}"/>
    <cellStyle name="20% - Accent2 7 4" xfId="4493" xr:uid="{00000000-0005-0000-0000-000041030000}"/>
    <cellStyle name="20% - Accent2 8" xfId="4492" xr:uid="{00000000-0005-0000-0000-000042030000}"/>
    <cellStyle name="20% - Accent2 8 2" xfId="4491" xr:uid="{00000000-0005-0000-0000-000043030000}"/>
    <cellStyle name="20% - Accent2 8 2 2" xfId="4490" xr:uid="{00000000-0005-0000-0000-000044030000}"/>
    <cellStyle name="20% - Accent2 8 2 3" xfId="4489" xr:uid="{00000000-0005-0000-0000-000045030000}"/>
    <cellStyle name="20% - Accent2 8 2 3 2" xfId="4488" xr:uid="{00000000-0005-0000-0000-000046030000}"/>
    <cellStyle name="20% - Accent2 8 3" xfId="4487" xr:uid="{00000000-0005-0000-0000-000047030000}"/>
    <cellStyle name="20% - Accent2 8 4" xfId="4486" xr:uid="{00000000-0005-0000-0000-000048030000}"/>
    <cellStyle name="20% - Accent2 8 4 2" xfId="4485" xr:uid="{00000000-0005-0000-0000-000049030000}"/>
    <cellStyle name="20% - Accent2 8 5" xfId="4484" xr:uid="{00000000-0005-0000-0000-00004A030000}"/>
    <cellStyle name="20% - Accent2 9" xfId="4483" xr:uid="{00000000-0005-0000-0000-00004B030000}"/>
    <cellStyle name="20% - Accent2 9 2" xfId="4482" xr:uid="{00000000-0005-0000-0000-00004C030000}"/>
    <cellStyle name="20% - Accent2 9 2 2" xfId="4481" xr:uid="{00000000-0005-0000-0000-00004D030000}"/>
    <cellStyle name="20% - Accent2 9 2 3" xfId="4480" xr:uid="{00000000-0005-0000-0000-00004E030000}"/>
    <cellStyle name="20% - Accent2 9 3" xfId="4479" xr:uid="{00000000-0005-0000-0000-00004F030000}"/>
    <cellStyle name="20% - Accent2 9 4" xfId="4478" xr:uid="{00000000-0005-0000-0000-000050030000}"/>
    <cellStyle name="20% - Accent2 9 4 2" xfId="4477" xr:uid="{00000000-0005-0000-0000-000051030000}"/>
    <cellStyle name="20% - Accent2 9 5" xfId="4476" xr:uid="{00000000-0005-0000-0000-000052030000}"/>
    <cellStyle name="20% - Accent3" xfId="90" builtinId="38" customBuiltin="1"/>
    <cellStyle name="20% - Accent3 10" xfId="4475" xr:uid="{00000000-0005-0000-0000-000053030000}"/>
    <cellStyle name="20% - Accent3 10 2" xfId="4474" xr:uid="{00000000-0005-0000-0000-000054030000}"/>
    <cellStyle name="20% - Accent3 10 2 2" xfId="4473" xr:uid="{00000000-0005-0000-0000-000055030000}"/>
    <cellStyle name="20% - Accent3 10 2 3" xfId="4472" xr:uid="{00000000-0005-0000-0000-000056030000}"/>
    <cellStyle name="20% - Accent3 10 3" xfId="4471" xr:uid="{00000000-0005-0000-0000-000057030000}"/>
    <cellStyle name="20% - Accent3 10 4" xfId="4470" xr:uid="{00000000-0005-0000-0000-000058030000}"/>
    <cellStyle name="20% - Accent3 10 4 2" xfId="4469" xr:uid="{00000000-0005-0000-0000-000059030000}"/>
    <cellStyle name="20% - Accent3 10 5" xfId="4468" xr:uid="{00000000-0005-0000-0000-00005A030000}"/>
    <cellStyle name="20% - Accent3 11" xfId="4467" xr:uid="{00000000-0005-0000-0000-00005B030000}"/>
    <cellStyle name="20% - Accent3 11 2" xfId="4466" xr:uid="{00000000-0005-0000-0000-00005C030000}"/>
    <cellStyle name="20% - Accent3 11 3" xfId="4465" xr:uid="{00000000-0005-0000-0000-00005D030000}"/>
    <cellStyle name="20% - Accent3 11 3 2" xfId="4464" xr:uid="{00000000-0005-0000-0000-00005E030000}"/>
    <cellStyle name="20% - Accent3 12" xfId="4463" xr:uid="{00000000-0005-0000-0000-00005F030000}"/>
    <cellStyle name="20% - Accent3 12 2" xfId="4462" xr:uid="{00000000-0005-0000-0000-000060030000}"/>
    <cellStyle name="20% - Accent3 12 3" xfId="4461" xr:uid="{00000000-0005-0000-0000-000061030000}"/>
    <cellStyle name="20% - Accent3 13" xfId="4460" xr:uid="{00000000-0005-0000-0000-000062030000}"/>
    <cellStyle name="20% - Accent3 13 2" xfId="4459" xr:uid="{00000000-0005-0000-0000-000063030000}"/>
    <cellStyle name="20% - Accent3 13 3" xfId="4458" xr:uid="{00000000-0005-0000-0000-000064030000}"/>
    <cellStyle name="20% - Accent3 14" xfId="4457" xr:uid="{00000000-0005-0000-0000-000065030000}"/>
    <cellStyle name="20% - Accent3 14 2" xfId="4456" xr:uid="{00000000-0005-0000-0000-000066030000}"/>
    <cellStyle name="20% - Accent3 15" xfId="4455" xr:uid="{00000000-0005-0000-0000-000067030000}"/>
    <cellStyle name="20% - Accent3 16" xfId="4454" xr:uid="{00000000-0005-0000-0000-000068030000}"/>
    <cellStyle name="20% - Accent3 2" xfId="195" xr:uid="{00000000-0005-0000-0000-000023000000}"/>
    <cellStyle name="20% - Accent3 2 2" xfId="4453" xr:uid="{00000000-0005-0000-0000-00006A030000}"/>
    <cellStyle name="20% - Accent3 2 3" xfId="4452" xr:uid="{00000000-0005-0000-0000-00006B030000}"/>
    <cellStyle name="20% - Accent3 2 3 2" xfId="4451" xr:uid="{00000000-0005-0000-0000-00006C030000}"/>
    <cellStyle name="20% - Accent3 2 3 2 2" xfId="4450" xr:uid="{00000000-0005-0000-0000-00006D030000}"/>
    <cellStyle name="20% - Accent3 2 3 2 2 2" xfId="4449" xr:uid="{00000000-0005-0000-0000-00006E030000}"/>
    <cellStyle name="20% - Accent3 2 3 2 2 2 2" xfId="4448" xr:uid="{00000000-0005-0000-0000-00006F030000}"/>
    <cellStyle name="20% - Accent3 2 3 2 2 2 3" xfId="4447" xr:uid="{00000000-0005-0000-0000-000070030000}"/>
    <cellStyle name="20% - Accent3 2 3 2 2 3" xfId="4446" xr:uid="{00000000-0005-0000-0000-000071030000}"/>
    <cellStyle name="20% - Accent3 2 3 2 2 3 2" xfId="4445" xr:uid="{00000000-0005-0000-0000-000072030000}"/>
    <cellStyle name="20% - Accent3 2 3 2 2 4" xfId="4444" xr:uid="{00000000-0005-0000-0000-000073030000}"/>
    <cellStyle name="20% - Accent3 2 3 2 3" xfId="4443" xr:uid="{00000000-0005-0000-0000-000074030000}"/>
    <cellStyle name="20% - Accent3 2 3 2 3 2" xfId="4442" xr:uid="{00000000-0005-0000-0000-000075030000}"/>
    <cellStyle name="20% - Accent3 2 3 2 3 2 2" xfId="4441" xr:uid="{00000000-0005-0000-0000-000076030000}"/>
    <cellStyle name="20% - Accent3 2 3 2 3 2 3" xfId="4440" xr:uid="{00000000-0005-0000-0000-000077030000}"/>
    <cellStyle name="20% - Accent3 2 3 2 3 3" xfId="4439" xr:uid="{00000000-0005-0000-0000-000078030000}"/>
    <cellStyle name="20% - Accent3 2 3 2 3 3 2" xfId="4438" xr:uid="{00000000-0005-0000-0000-000079030000}"/>
    <cellStyle name="20% - Accent3 2 3 2 3 4" xfId="4437" xr:uid="{00000000-0005-0000-0000-00007A030000}"/>
    <cellStyle name="20% - Accent3 2 3 2 4" xfId="4436" xr:uid="{00000000-0005-0000-0000-00007B030000}"/>
    <cellStyle name="20% - Accent3 2 3 2 4 2" xfId="4435" xr:uid="{00000000-0005-0000-0000-00007C030000}"/>
    <cellStyle name="20% - Accent3 2 3 2 4 3" xfId="4434" xr:uid="{00000000-0005-0000-0000-00007D030000}"/>
    <cellStyle name="20% - Accent3 2 3 2 5" xfId="5563" xr:uid="{00000000-0005-0000-0000-00007E030000}"/>
    <cellStyle name="20% - Accent3 2 3 2 6" xfId="5578" xr:uid="{00000000-0005-0000-0000-00007F030000}"/>
    <cellStyle name="20% - Accent3 2 3 2 6 2" xfId="5532" xr:uid="{00000000-0005-0000-0000-000080030000}"/>
    <cellStyle name="20% - Accent3 2 3 2 7" xfId="4433" xr:uid="{00000000-0005-0000-0000-000081030000}"/>
    <cellStyle name="20% - Accent3 2 3 3" xfId="4432" xr:uid="{00000000-0005-0000-0000-000082030000}"/>
    <cellStyle name="20% - Accent3 2 3 3 2" xfId="5577" xr:uid="{00000000-0005-0000-0000-000083030000}"/>
    <cellStyle name="20% - Accent3 2 3 3 2 2" xfId="5531" xr:uid="{00000000-0005-0000-0000-000084030000}"/>
    <cellStyle name="20% - Accent3 2 3 3 2 3" xfId="4431" xr:uid="{00000000-0005-0000-0000-000085030000}"/>
    <cellStyle name="20% - Accent3 2 3 3 3" xfId="5576" xr:uid="{00000000-0005-0000-0000-000086030000}"/>
    <cellStyle name="20% - Accent3 2 3 3 3 2" xfId="5530" xr:uid="{00000000-0005-0000-0000-000087030000}"/>
    <cellStyle name="20% - Accent3 2 3 3 4" xfId="4430" xr:uid="{00000000-0005-0000-0000-000088030000}"/>
    <cellStyle name="20% - Accent3 2 3 4" xfId="5575" xr:uid="{00000000-0005-0000-0000-000089030000}"/>
    <cellStyle name="20% - Accent3 2 3 4 2" xfId="5529" xr:uid="{00000000-0005-0000-0000-00008A030000}"/>
    <cellStyle name="20% - Accent3 2 3 4 2 2" xfId="4429" xr:uid="{00000000-0005-0000-0000-00008B030000}"/>
    <cellStyle name="20% - Accent3 2 3 4 2 3" xfId="4428" xr:uid="{00000000-0005-0000-0000-00008C030000}"/>
    <cellStyle name="20% - Accent3 2 3 4 3" xfId="4427" xr:uid="{00000000-0005-0000-0000-00008D030000}"/>
    <cellStyle name="20% - Accent3 2 3 4 3 2" xfId="5574" xr:uid="{00000000-0005-0000-0000-00008E030000}"/>
    <cellStyle name="20% - Accent3 2 3 4 4" xfId="5528" xr:uid="{00000000-0005-0000-0000-00008F030000}"/>
    <cellStyle name="20% - Accent3 2 3 5" xfId="4426" xr:uid="{00000000-0005-0000-0000-000090030000}"/>
    <cellStyle name="20% - Accent3 2 3 5 2" xfId="4425" xr:uid="{00000000-0005-0000-0000-000091030000}"/>
    <cellStyle name="20% - Accent3 2 3 5 3" xfId="4424" xr:uid="{00000000-0005-0000-0000-000092030000}"/>
    <cellStyle name="20% - Accent3 2 3 6" xfId="5573" xr:uid="{00000000-0005-0000-0000-000093030000}"/>
    <cellStyle name="20% - Accent3 2 3 7" xfId="5527" xr:uid="{00000000-0005-0000-0000-000094030000}"/>
    <cellStyle name="20% - Accent3 2 3 7 2" xfId="4423" xr:uid="{00000000-0005-0000-0000-000095030000}"/>
    <cellStyle name="20% - Accent3 2 3 8" xfId="4422" xr:uid="{00000000-0005-0000-0000-000096030000}"/>
    <cellStyle name="20% - Accent3 2 4" xfId="4421" xr:uid="{00000000-0005-0000-0000-000097030000}"/>
    <cellStyle name="20% - Accent3 2 4 2" xfId="4420" xr:uid="{00000000-0005-0000-0000-000098030000}"/>
    <cellStyle name="20% - Accent3 2 4 2 2" xfId="5572" xr:uid="{00000000-0005-0000-0000-000099030000}"/>
    <cellStyle name="20% - Accent3 2 4 2 2 2" xfId="5526" xr:uid="{00000000-0005-0000-0000-00009A030000}"/>
    <cellStyle name="20% - Accent3 2 4 2 2 2 2" xfId="4419" xr:uid="{00000000-0005-0000-0000-00009B030000}"/>
    <cellStyle name="20% - Accent3 2 4 2 2 2 3" xfId="4418" xr:uid="{00000000-0005-0000-0000-00009C030000}"/>
    <cellStyle name="20% - Accent3 2 4 2 2 3" xfId="4417" xr:uid="{00000000-0005-0000-0000-00009D030000}"/>
    <cellStyle name="20% - Accent3 2 4 2 2 3 2" xfId="5567" xr:uid="{00000000-0005-0000-0000-00009E030000}"/>
    <cellStyle name="20% - Accent3 2 4 2 2 4" xfId="5517" xr:uid="{00000000-0005-0000-0000-00009F030000}"/>
    <cellStyle name="20% - Accent3 2 4 2 3" xfId="5571" xr:uid="{00000000-0005-0000-0000-0000A0030000}"/>
    <cellStyle name="20% - Accent3 2 4 2 3 2" xfId="5525" xr:uid="{00000000-0005-0000-0000-0000A1030000}"/>
    <cellStyle name="20% - Accent3 2 4 2 3 2 2" xfId="4416" xr:uid="{00000000-0005-0000-0000-0000A2030000}"/>
    <cellStyle name="20% - Accent3 2 4 2 3 2 3" xfId="5570" xr:uid="{00000000-0005-0000-0000-0000A3030000}"/>
    <cellStyle name="20% - Accent3 2 4 2 3 3" xfId="5524" xr:uid="{00000000-0005-0000-0000-0000A4030000}"/>
    <cellStyle name="20% - Accent3 2 4 2 3 3 2" xfId="4415" xr:uid="{00000000-0005-0000-0000-0000A5030000}"/>
    <cellStyle name="20% - Accent3 2 4 2 3 4" xfId="4414" xr:uid="{00000000-0005-0000-0000-0000A6030000}"/>
    <cellStyle name="20% - Accent3 2 4 2 4" xfId="4413" xr:uid="{00000000-0005-0000-0000-0000A7030000}"/>
    <cellStyle name="20% - Accent3 2 4 2 4 2" xfId="4412" xr:uid="{00000000-0005-0000-0000-0000A8030000}"/>
    <cellStyle name="20% - Accent3 2 4 2 4 3" xfId="4411" xr:uid="{00000000-0005-0000-0000-0000A9030000}"/>
    <cellStyle name="20% - Accent3 2 4 2 5" xfId="4410" xr:uid="{00000000-0005-0000-0000-0000AA030000}"/>
    <cellStyle name="20% - Accent3 2 4 2 6" xfId="4409" xr:uid="{00000000-0005-0000-0000-0000AB030000}"/>
    <cellStyle name="20% - Accent3 2 4 2 6 2" xfId="4408" xr:uid="{00000000-0005-0000-0000-0000AC030000}"/>
    <cellStyle name="20% - Accent3 2 4 2 7" xfId="4407" xr:uid="{00000000-0005-0000-0000-0000AD030000}"/>
    <cellStyle name="20% - Accent3 2 4 3" xfId="4406" xr:uid="{00000000-0005-0000-0000-0000AE030000}"/>
    <cellStyle name="20% - Accent3 2 4 3 2" xfId="4405" xr:uid="{00000000-0005-0000-0000-0000AF030000}"/>
    <cellStyle name="20% - Accent3 2 4 3 2 2" xfId="4404" xr:uid="{00000000-0005-0000-0000-0000B0030000}"/>
    <cellStyle name="20% - Accent3 2 4 3 2 3" xfId="4403" xr:uid="{00000000-0005-0000-0000-0000B1030000}"/>
    <cellStyle name="20% - Accent3 2 4 3 3" xfId="4402" xr:uid="{00000000-0005-0000-0000-0000B2030000}"/>
    <cellStyle name="20% - Accent3 2 4 3 3 2" xfId="4401" xr:uid="{00000000-0005-0000-0000-0000B3030000}"/>
    <cellStyle name="20% - Accent3 2 4 3 4" xfId="4400" xr:uid="{00000000-0005-0000-0000-0000B4030000}"/>
    <cellStyle name="20% - Accent3 2 4 4" xfId="4399" xr:uid="{00000000-0005-0000-0000-0000B5030000}"/>
    <cellStyle name="20% - Accent3 2 4 4 2" xfId="4398" xr:uid="{00000000-0005-0000-0000-0000B6030000}"/>
    <cellStyle name="20% - Accent3 2 4 4 2 2" xfId="4397" xr:uid="{00000000-0005-0000-0000-0000B7030000}"/>
    <cellStyle name="20% - Accent3 2 4 4 2 3" xfId="4396" xr:uid="{00000000-0005-0000-0000-0000B8030000}"/>
    <cellStyle name="20% - Accent3 2 4 4 3" xfId="4395" xr:uid="{00000000-0005-0000-0000-0000B9030000}"/>
    <cellStyle name="20% - Accent3 2 4 4 3 2" xfId="4394" xr:uid="{00000000-0005-0000-0000-0000BA030000}"/>
    <cellStyle name="20% - Accent3 2 4 4 4" xfId="4393" xr:uid="{00000000-0005-0000-0000-0000BB030000}"/>
    <cellStyle name="20% - Accent3 2 4 5" xfId="4392" xr:uid="{00000000-0005-0000-0000-0000BC030000}"/>
    <cellStyle name="20% - Accent3 2 4 5 2" xfId="4391" xr:uid="{00000000-0005-0000-0000-0000BD030000}"/>
    <cellStyle name="20% - Accent3 2 4 5 3" xfId="4390" xr:uid="{00000000-0005-0000-0000-0000BE030000}"/>
    <cellStyle name="20% - Accent3 2 4 6" xfId="4389" xr:uid="{00000000-0005-0000-0000-0000BF030000}"/>
    <cellStyle name="20% - Accent3 2 4 7" xfId="4388" xr:uid="{00000000-0005-0000-0000-0000C0030000}"/>
    <cellStyle name="20% - Accent3 2 4 7 2" xfId="4387" xr:uid="{00000000-0005-0000-0000-0000C1030000}"/>
    <cellStyle name="20% - Accent3 2 4 8" xfId="4386" xr:uid="{00000000-0005-0000-0000-0000C2030000}"/>
    <cellStyle name="20% - Accent3 2 5" xfId="4385" xr:uid="{00000000-0005-0000-0000-0000C3030000}"/>
    <cellStyle name="20% - Accent3 2 5 2" xfId="4384" xr:uid="{00000000-0005-0000-0000-0000C4030000}"/>
    <cellStyle name="20% - Accent3 2 5 2 2" xfId="4383" xr:uid="{00000000-0005-0000-0000-0000C5030000}"/>
    <cellStyle name="20% - Accent3 2 5 2 2 2" xfId="4382" xr:uid="{00000000-0005-0000-0000-0000C6030000}"/>
    <cellStyle name="20% - Accent3 2 5 2 2 2 2" xfId="4381" xr:uid="{00000000-0005-0000-0000-0000C7030000}"/>
    <cellStyle name="20% - Accent3 2 5 2 2 2 3" xfId="4380" xr:uid="{00000000-0005-0000-0000-0000C8030000}"/>
    <cellStyle name="20% - Accent3 2 5 2 2 3" xfId="4379" xr:uid="{00000000-0005-0000-0000-0000C9030000}"/>
    <cellStyle name="20% - Accent3 2 5 2 2 3 2" xfId="4378" xr:uid="{00000000-0005-0000-0000-0000CA030000}"/>
    <cellStyle name="20% - Accent3 2 5 2 2 4" xfId="4377" xr:uid="{00000000-0005-0000-0000-0000CB030000}"/>
    <cellStyle name="20% - Accent3 2 5 2 3" xfId="4376" xr:uid="{00000000-0005-0000-0000-0000CC030000}"/>
    <cellStyle name="20% - Accent3 2 5 2 3 2" xfId="4375" xr:uid="{00000000-0005-0000-0000-0000CD030000}"/>
    <cellStyle name="20% - Accent3 2 5 2 3 2 2" xfId="4374" xr:uid="{00000000-0005-0000-0000-0000CE030000}"/>
    <cellStyle name="20% - Accent3 2 5 2 3 2 3" xfId="4373" xr:uid="{00000000-0005-0000-0000-0000CF030000}"/>
    <cellStyle name="20% - Accent3 2 5 2 3 3" xfId="4372" xr:uid="{00000000-0005-0000-0000-0000D0030000}"/>
    <cellStyle name="20% - Accent3 2 5 2 3 3 2" xfId="4371" xr:uid="{00000000-0005-0000-0000-0000D1030000}"/>
    <cellStyle name="20% - Accent3 2 5 2 3 4" xfId="4370" xr:uid="{00000000-0005-0000-0000-0000D2030000}"/>
    <cellStyle name="20% - Accent3 2 5 2 4" xfId="4369" xr:uid="{00000000-0005-0000-0000-0000D3030000}"/>
    <cellStyle name="20% - Accent3 2 5 2 4 2" xfId="4368" xr:uid="{00000000-0005-0000-0000-0000D4030000}"/>
    <cellStyle name="20% - Accent3 2 5 2 4 3" xfId="4367" xr:uid="{00000000-0005-0000-0000-0000D5030000}"/>
    <cellStyle name="20% - Accent3 2 5 2 5" xfId="4366" xr:uid="{00000000-0005-0000-0000-0000D6030000}"/>
    <cellStyle name="20% - Accent3 2 5 2 6" xfId="4365" xr:uid="{00000000-0005-0000-0000-0000D7030000}"/>
    <cellStyle name="20% - Accent3 2 5 2 6 2" xfId="4364" xr:uid="{00000000-0005-0000-0000-0000D8030000}"/>
    <cellStyle name="20% - Accent3 2 5 2 7" xfId="4363" xr:uid="{00000000-0005-0000-0000-0000D9030000}"/>
    <cellStyle name="20% - Accent3 2 5 3" xfId="4362" xr:uid="{00000000-0005-0000-0000-0000DA030000}"/>
    <cellStyle name="20% - Accent3 2 5 3 2" xfId="4361" xr:uid="{00000000-0005-0000-0000-0000DB030000}"/>
    <cellStyle name="20% - Accent3 2 5 3 2 2" xfId="4360" xr:uid="{00000000-0005-0000-0000-0000DC030000}"/>
    <cellStyle name="20% - Accent3 2 5 3 2 3" xfId="4359" xr:uid="{00000000-0005-0000-0000-0000DD030000}"/>
    <cellStyle name="20% - Accent3 2 5 3 3" xfId="4358" xr:uid="{00000000-0005-0000-0000-0000DE030000}"/>
    <cellStyle name="20% - Accent3 2 5 3 3 2" xfId="4357" xr:uid="{00000000-0005-0000-0000-0000DF030000}"/>
    <cellStyle name="20% - Accent3 2 5 3 4" xfId="4356" xr:uid="{00000000-0005-0000-0000-0000E0030000}"/>
    <cellStyle name="20% - Accent3 2 5 4" xfId="4355" xr:uid="{00000000-0005-0000-0000-0000E1030000}"/>
    <cellStyle name="20% - Accent3 2 5 4 2" xfId="4354" xr:uid="{00000000-0005-0000-0000-0000E2030000}"/>
    <cellStyle name="20% - Accent3 2 5 4 2 2" xfId="4353" xr:uid="{00000000-0005-0000-0000-0000E3030000}"/>
    <cellStyle name="20% - Accent3 2 5 4 2 3" xfId="4352" xr:uid="{00000000-0005-0000-0000-0000E4030000}"/>
    <cellStyle name="20% - Accent3 2 5 4 3" xfId="4351" xr:uid="{00000000-0005-0000-0000-0000E5030000}"/>
    <cellStyle name="20% - Accent3 2 5 4 3 2" xfId="4350" xr:uid="{00000000-0005-0000-0000-0000E6030000}"/>
    <cellStyle name="20% - Accent3 2 5 4 4" xfId="4349" xr:uid="{00000000-0005-0000-0000-0000E7030000}"/>
    <cellStyle name="20% - Accent3 2 5 5" xfId="4348" xr:uid="{00000000-0005-0000-0000-0000E8030000}"/>
    <cellStyle name="20% - Accent3 2 5 5 2" xfId="4347" xr:uid="{00000000-0005-0000-0000-0000E9030000}"/>
    <cellStyle name="20% - Accent3 2 5 5 3" xfId="4346" xr:uid="{00000000-0005-0000-0000-0000EA030000}"/>
    <cellStyle name="20% - Accent3 2 5 6" xfId="4345" xr:uid="{00000000-0005-0000-0000-0000EB030000}"/>
    <cellStyle name="20% - Accent3 2 5 7" xfId="4344" xr:uid="{00000000-0005-0000-0000-0000EC030000}"/>
    <cellStyle name="20% - Accent3 2 5 7 2" xfId="4343" xr:uid="{00000000-0005-0000-0000-0000ED030000}"/>
    <cellStyle name="20% - Accent3 2 5 8" xfId="4342" xr:uid="{00000000-0005-0000-0000-0000EE030000}"/>
    <cellStyle name="20% - Accent3 2 6" xfId="4341" xr:uid="{00000000-0005-0000-0000-0000EF030000}"/>
    <cellStyle name="20% - Accent3 2 6 2" xfId="4340" xr:uid="{00000000-0005-0000-0000-0000F0030000}"/>
    <cellStyle name="20% - Accent3 2 6 2 2" xfId="4339" xr:uid="{00000000-0005-0000-0000-0000F1030000}"/>
    <cellStyle name="20% - Accent3 2 6 2 2 2" xfId="4338" xr:uid="{00000000-0005-0000-0000-0000F2030000}"/>
    <cellStyle name="20% - Accent3 2 6 2 2 2 2" xfId="4337" xr:uid="{00000000-0005-0000-0000-0000F3030000}"/>
    <cellStyle name="20% - Accent3 2 6 2 2 2 3" xfId="4336" xr:uid="{00000000-0005-0000-0000-0000F4030000}"/>
    <cellStyle name="20% - Accent3 2 6 2 2 3" xfId="4335" xr:uid="{00000000-0005-0000-0000-0000F5030000}"/>
    <cellStyle name="20% - Accent3 2 6 2 2 3 2" xfId="4334" xr:uid="{00000000-0005-0000-0000-0000F6030000}"/>
    <cellStyle name="20% - Accent3 2 6 2 2 4" xfId="4333" xr:uid="{00000000-0005-0000-0000-0000F7030000}"/>
    <cellStyle name="20% - Accent3 2 6 2 3" xfId="4332" xr:uid="{00000000-0005-0000-0000-0000F8030000}"/>
    <cellStyle name="20% - Accent3 2 6 2 3 2" xfId="4331" xr:uid="{00000000-0005-0000-0000-0000F9030000}"/>
    <cellStyle name="20% - Accent3 2 6 2 3 2 2" xfId="4330" xr:uid="{00000000-0005-0000-0000-0000FA030000}"/>
    <cellStyle name="20% - Accent3 2 6 2 3 2 3" xfId="4329" xr:uid="{00000000-0005-0000-0000-0000FB030000}"/>
    <cellStyle name="20% - Accent3 2 6 2 3 3" xfId="4328" xr:uid="{00000000-0005-0000-0000-0000FC030000}"/>
    <cellStyle name="20% - Accent3 2 6 2 3 3 2" xfId="4327" xr:uid="{00000000-0005-0000-0000-0000FD030000}"/>
    <cellStyle name="20% - Accent3 2 6 2 3 4" xfId="4326" xr:uid="{00000000-0005-0000-0000-0000FE030000}"/>
    <cellStyle name="20% - Accent3 2 6 2 4" xfId="4325" xr:uid="{00000000-0005-0000-0000-0000FF030000}"/>
    <cellStyle name="20% - Accent3 2 6 2 4 2" xfId="4324" xr:uid="{00000000-0005-0000-0000-000000040000}"/>
    <cellStyle name="20% - Accent3 2 6 2 4 3" xfId="4323" xr:uid="{00000000-0005-0000-0000-000001040000}"/>
    <cellStyle name="20% - Accent3 2 6 2 5" xfId="4322" xr:uid="{00000000-0005-0000-0000-000002040000}"/>
    <cellStyle name="20% - Accent3 2 6 2 6" xfId="4321" xr:uid="{00000000-0005-0000-0000-000003040000}"/>
    <cellStyle name="20% - Accent3 2 6 2 6 2" xfId="4320" xr:uid="{00000000-0005-0000-0000-000004040000}"/>
    <cellStyle name="20% - Accent3 2 6 2 7" xfId="4319" xr:uid="{00000000-0005-0000-0000-000005040000}"/>
    <cellStyle name="20% - Accent3 2 6 3" xfId="4318" xr:uid="{00000000-0005-0000-0000-000006040000}"/>
    <cellStyle name="20% - Accent3 2 6 3 2" xfId="4317" xr:uid="{00000000-0005-0000-0000-000007040000}"/>
    <cellStyle name="20% - Accent3 2 6 3 2 2" xfId="4316" xr:uid="{00000000-0005-0000-0000-000008040000}"/>
    <cellStyle name="20% - Accent3 2 6 3 2 3" xfId="4315" xr:uid="{00000000-0005-0000-0000-000009040000}"/>
    <cellStyle name="20% - Accent3 2 6 3 3" xfId="4314" xr:uid="{00000000-0005-0000-0000-00000A040000}"/>
    <cellStyle name="20% - Accent3 2 6 3 3 2" xfId="4313" xr:uid="{00000000-0005-0000-0000-00000B040000}"/>
    <cellStyle name="20% - Accent3 2 6 3 4" xfId="4312" xr:uid="{00000000-0005-0000-0000-00000C040000}"/>
    <cellStyle name="20% - Accent3 2 6 4" xfId="4311" xr:uid="{00000000-0005-0000-0000-00000D040000}"/>
    <cellStyle name="20% - Accent3 2 6 4 2" xfId="4310" xr:uid="{00000000-0005-0000-0000-00000E040000}"/>
    <cellStyle name="20% - Accent3 2 6 4 2 2" xfId="4309" xr:uid="{00000000-0005-0000-0000-00000F040000}"/>
    <cellStyle name="20% - Accent3 2 6 4 2 3" xfId="4308" xr:uid="{00000000-0005-0000-0000-000010040000}"/>
    <cellStyle name="20% - Accent3 2 6 4 3" xfId="4307" xr:uid="{00000000-0005-0000-0000-000011040000}"/>
    <cellStyle name="20% - Accent3 2 6 4 3 2" xfId="4306" xr:uid="{00000000-0005-0000-0000-000012040000}"/>
    <cellStyle name="20% - Accent3 2 6 4 4" xfId="4305" xr:uid="{00000000-0005-0000-0000-000013040000}"/>
    <cellStyle name="20% - Accent3 2 6 5" xfId="4304" xr:uid="{00000000-0005-0000-0000-000014040000}"/>
    <cellStyle name="20% - Accent3 2 6 5 2" xfId="4303" xr:uid="{00000000-0005-0000-0000-000015040000}"/>
    <cellStyle name="20% - Accent3 2 6 5 3" xfId="4302" xr:uid="{00000000-0005-0000-0000-000016040000}"/>
    <cellStyle name="20% - Accent3 2 6 6" xfId="4301" xr:uid="{00000000-0005-0000-0000-000017040000}"/>
    <cellStyle name="20% - Accent3 2 6 7" xfId="4300" xr:uid="{00000000-0005-0000-0000-000018040000}"/>
    <cellStyle name="20% - Accent3 2 6 7 2" xfId="4299" xr:uid="{00000000-0005-0000-0000-000019040000}"/>
    <cellStyle name="20% - Accent3 2 6 8" xfId="4298" xr:uid="{00000000-0005-0000-0000-00001A040000}"/>
    <cellStyle name="20% - Accent3 2 7" xfId="4297" xr:uid="{00000000-0005-0000-0000-00001B040000}"/>
    <cellStyle name="20% - Accent3 2 7 2" xfId="4296" xr:uid="{00000000-0005-0000-0000-00001C040000}"/>
    <cellStyle name="20% - Accent3 2 7 2 2" xfId="4295" xr:uid="{00000000-0005-0000-0000-00001D040000}"/>
    <cellStyle name="20% - Accent3 2 7 2 3" xfId="4294" xr:uid="{00000000-0005-0000-0000-00001E040000}"/>
    <cellStyle name="20% - Accent3 2 7 3" xfId="4293" xr:uid="{00000000-0005-0000-0000-00001F040000}"/>
    <cellStyle name="20% - Accent3 2 7 3 2" xfId="4292" xr:uid="{00000000-0005-0000-0000-000020040000}"/>
    <cellStyle name="20% - Accent3 2 7 4" xfId="4291" xr:uid="{00000000-0005-0000-0000-000021040000}"/>
    <cellStyle name="20% - Accent3 3" xfId="187" xr:uid="{00000000-0005-0000-0000-000024000000}"/>
    <cellStyle name="20% - Accent3 3 10" xfId="4290" xr:uid="{00000000-0005-0000-0000-000022040000}"/>
    <cellStyle name="20% - Accent3 3 2" xfId="4289" xr:uid="{00000000-0005-0000-0000-000023040000}"/>
    <cellStyle name="20% - Accent3 3 2 2" xfId="4288" xr:uid="{00000000-0005-0000-0000-000024040000}"/>
    <cellStyle name="20% - Accent3 3 2 2 2" xfId="4287" xr:uid="{00000000-0005-0000-0000-000025040000}"/>
    <cellStyle name="20% - Accent3 3 2 2 2 2" xfId="4286" xr:uid="{00000000-0005-0000-0000-000026040000}"/>
    <cellStyle name="20% - Accent3 3 2 2 2 2 2" xfId="4285" xr:uid="{00000000-0005-0000-0000-000027040000}"/>
    <cellStyle name="20% - Accent3 3 2 2 2 2 3" xfId="4284" xr:uid="{00000000-0005-0000-0000-000028040000}"/>
    <cellStyle name="20% - Accent3 3 2 2 2 3" xfId="4283" xr:uid="{00000000-0005-0000-0000-000029040000}"/>
    <cellStyle name="20% - Accent3 3 2 2 2 3 2" xfId="4282" xr:uid="{00000000-0005-0000-0000-00002A040000}"/>
    <cellStyle name="20% - Accent3 3 2 2 2 4" xfId="4281" xr:uid="{00000000-0005-0000-0000-00002B040000}"/>
    <cellStyle name="20% - Accent3 3 2 2 3" xfId="4280" xr:uid="{00000000-0005-0000-0000-00002C040000}"/>
    <cellStyle name="20% - Accent3 3 2 2 3 2" xfId="4279" xr:uid="{00000000-0005-0000-0000-00002D040000}"/>
    <cellStyle name="20% - Accent3 3 2 2 3 3" xfId="4278" xr:uid="{00000000-0005-0000-0000-00002E040000}"/>
    <cellStyle name="20% - Accent3 3 2 2 4" xfId="4277" xr:uid="{00000000-0005-0000-0000-00002F040000}"/>
    <cellStyle name="20% - Accent3 3 2 2 5" xfId="4276" xr:uid="{00000000-0005-0000-0000-000030040000}"/>
    <cellStyle name="20% - Accent3 3 2 2 5 2" xfId="4275" xr:uid="{00000000-0005-0000-0000-000031040000}"/>
    <cellStyle name="20% - Accent3 3 2 2 6" xfId="4274" xr:uid="{00000000-0005-0000-0000-000032040000}"/>
    <cellStyle name="20% - Accent3 3 2 3" xfId="4273" xr:uid="{00000000-0005-0000-0000-000033040000}"/>
    <cellStyle name="20% - Accent3 3 2 3 2" xfId="4272" xr:uid="{00000000-0005-0000-0000-000034040000}"/>
    <cellStyle name="20% - Accent3 3 2 3 2 2" xfId="4271" xr:uid="{00000000-0005-0000-0000-000035040000}"/>
    <cellStyle name="20% - Accent3 3 2 3 2 3" xfId="4270" xr:uid="{00000000-0005-0000-0000-000036040000}"/>
    <cellStyle name="20% - Accent3 3 2 3 3" xfId="4269" xr:uid="{00000000-0005-0000-0000-000037040000}"/>
    <cellStyle name="20% - Accent3 3 2 3 3 2" xfId="4268" xr:uid="{00000000-0005-0000-0000-000038040000}"/>
    <cellStyle name="20% - Accent3 3 2 3 4" xfId="4267" xr:uid="{00000000-0005-0000-0000-000039040000}"/>
    <cellStyle name="20% - Accent3 3 2 4" xfId="4266" xr:uid="{00000000-0005-0000-0000-00003A040000}"/>
    <cellStyle name="20% - Accent3 3 2 5" xfId="4265" xr:uid="{00000000-0005-0000-0000-00003B040000}"/>
    <cellStyle name="20% - Accent3 3 3" xfId="4264" xr:uid="{00000000-0005-0000-0000-00003C040000}"/>
    <cellStyle name="20% - Accent3 3 3 2" xfId="4263" xr:uid="{00000000-0005-0000-0000-00003D040000}"/>
    <cellStyle name="20% - Accent3 3 3 2 2" xfId="4262" xr:uid="{00000000-0005-0000-0000-00003E040000}"/>
    <cellStyle name="20% - Accent3 3 3 2 3" xfId="4261" xr:uid="{00000000-0005-0000-0000-00003F040000}"/>
    <cellStyle name="20% - Accent3 3 3 2 3 2" xfId="4260" xr:uid="{00000000-0005-0000-0000-000040040000}"/>
    <cellStyle name="20% - Accent3 3 3 3" xfId="4259" xr:uid="{00000000-0005-0000-0000-000041040000}"/>
    <cellStyle name="20% - Accent3 3 3 4" xfId="4258" xr:uid="{00000000-0005-0000-0000-000042040000}"/>
    <cellStyle name="20% - Accent3 3 3 4 2" xfId="4257" xr:uid="{00000000-0005-0000-0000-000043040000}"/>
    <cellStyle name="20% - Accent3 3 3 5" xfId="4256" xr:uid="{00000000-0005-0000-0000-000044040000}"/>
    <cellStyle name="20% - Accent3 3 4" xfId="4255" xr:uid="{00000000-0005-0000-0000-000045040000}"/>
    <cellStyle name="20% - Accent3 3 4 2" xfId="4254" xr:uid="{00000000-0005-0000-0000-000046040000}"/>
    <cellStyle name="20% - Accent3 3 4 2 2" xfId="4253" xr:uid="{00000000-0005-0000-0000-000047040000}"/>
    <cellStyle name="20% - Accent3 3 4 2 3" xfId="4252" xr:uid="{00000000-0005-0000-0000-000048040000}"/>
    <cellStyle name="20% - Accent3 3 4 3" xfId="4251" xr:uid="{00000000-0005-0000-0000-000049040000}"/>
    <cellStyle name="20% - Accent3 3 4 4" xfId="4250" xr:uid="{00000000-0005-0000-0000-00004A040000}"/>
    <cellStyle name="20% - Accent3 3 4 4 2" xfId="4249" xr:uid="{00000000-0005-0000-0000-00004B040000}"/>
    <cellStyle name="20% - Accent3 3 4 5" xfId="4248" xr:uid="{00000000-0005-0000-0000-00004C040000}"/>
    <cellStyle name="20% - Accent3 3 5" xfId="4247" xr:uid="{00000000-0005-0000-0000-00004D040000}"/>
    <cellStyle name="20% - Accent3 3 5 2" xfId="4246" xr:uid="{00000000-0005-0000-0000-00004E040000}"/>
    <cellStyle name="20% - Accent3 3 5 2 2" xfId="4245" xr:uid="{00000000-0005-0000-0000-00004F040000}"/>
    <cellStyle name="20% - Accent3 3 5 2 3" xfId="4244" xr:uid="{00000000-0005-0000-0000-000050040000}"/>
    <cellStyle name="20% - Accent3 3 5 3" xfId="4243" xr:uid="{00000000-0005-0000-0000-000051040000}"/>
    <cellStyle name="20% - Accent3 3 5 3 2" xfId="4242" xr:uid="{00000000-0005-0000-0000-000052040000}"/>
    <cellStyle name="20% - Accent3 3 5 4" xfId="4241" xr:uid="{00000000-0005-0000-0000-000053040000}"/>
    <cellStyle name="20% - Accent3 3 6" xfId="4240" xr:uid="{00000000-0005-0000-0000-000054040000}"/>
    <cellStyle name="20% - Accent3 3 6 2" xfId="4239" xr:uid="{00000000-0005-0000-0000-000055040000}"/>
    <cellStyle name="20% - Accent3 3 6 3" xfId="4238" xr:uid="{00000000-0005-0000-0000-000056040000}"/>
    <cellStyle name="20% - Accent3 3 7" xfId="4237" xr:uid="{00000000-0005-0000-0000-000057040000}"/>
    <cellStyle name="20% - Accent3 3 8" xfId="4236" xr:uid="{00000000-0005-0000-0000-000058040000}"/>
    <cellStyle name="20% - Accent3 3 8 2" xfId="4235" xr:uid="{00000000-0005-0000-0000-000059040000}"/>
    <cellStyle name="20% - Accent3 3 9" xfId="4234" xr:uid="{00000000-0005-0000-0000-00005A040000}"/>
    <cellStyle name="20% - Accent3 4" xfId="170" xr:uid="{00000000-0005-0000-0000-000025000000}"/>
    <cellStyle name="20% - Accent3 4 10" xfId="4233" xr:uid="{00000000-0005-0000-0000-00005B040000}"/>
    <cellStyle name="20% - Accent3 4 2" xfId="4232" xr:uid="{00000000-0005-0000-0000-00005C040000}"/>
    <cellStyle name="20% - Accent3 4 2 2" xfId="4231" xr:uid="{00000000-0005-0000-0000-00005D040000}"/>
    <cellStyle name="20% - Accent3 4 2 2 2" xfId="4230" xr:uid="{00000000-0005-0000-0000-00005E040000}"/>
    <cellStyle name="20% - Accent3 4 2 2 2 2" xfId="4229" xr:uid="{00000000-0005-0000-0000-00005F040000}"/>
    <cellStyle name="20% - Accent3 4 2 2 2 2 2" xfId="4228" xr:uid="{00000000-0005-0000-0000-000060040000}"/>
    <cellStyle name="20% - Accent3 4 2 2 2 2 3" xfId="4227" xr:uid="{00000000-0005-0000-0000-000061040000}"/>
    <cellStyle name="20% - Accent3 4 2 2 2 3" xfId="4226" xr:uid="{00000000-0005-0000-0000-000062040000}"/>
    <cellStyle name="20% - Accent3 4 2 2 2 3 2" xfId="4225" xr:uid="{00000000-0005-0000-0000-000063040000}"/>
    <cellStyle name="20% - Accent3 4 2 2 2 4" xfId="4224" xr:uid="{00000000-0005-0000-0000-000064040000}"/>
    <cellStyle name="20% - Accent3 4 2 2 3" xfId="4223" xr:uid="{00000000-0005-0000-0000-000065040000}"/>
    <cellStyle name="20% - Accent3 4 2 2 3 2" xfId="4222" xr:uid="{00000000-0005-0000-0000-000066040000}"/>
    <cellStyle name="20% - Accent3 4 2 2 3 3" xfId="4221" xr:uid="{00000000-0005-0000-0000-000067040000}"/>
    <cellStyle name="20% - Accent3 4 2 2 4" xfId="4220" xr:uid="{00000000-0005-0000-0000-000068040000}"/>
    <cellStyle name="20% - Accent3 4 2 2 5" xfId="4219" xr:uid="{00000000-0005-0000-0000-000069040000}"/>
    <cellStyle name="20% - Accent3 4 2 2 5 2" xfId="4218" xr:uid="{00000000-0005-0000-0000-00006A040000}"/>
    <cellStyle name="20% - Accent3 4 2 2 6" xfId="4217" xr:uid="{00000000-0005-0000-0000-00006B040000}"/>
    <cellStyle name="20% - Accent3 4 2 3" xfId="4216" xr:uid="{00000000-0005-0000-0000-00006C040000}"/>
    <cellStyle name="20% - Accent3 4 2 3 2" xfId="4215" xr:uid="{00000000-0005-0000-0000-00006D040000}"/>
    <cellStyle name="20% - Accent3 4 2 3 2 2" xfId="4214" xr:uid="{00000000-0005-0000-0000-00006E040000}"/>
    <cellStyle name="20% - Accent3 4 2 3 2 3" xfId="4213" xr:uid="{00000000-0005-0000-0000-00006F040000}"/>
    <cellStyle name="20% - Accent3 4 2 3 3" xfId="4212" xr:uid="{00000000-0005-0000-0000-000070040000}"/>
    <cellStyle name="20% - Accent3 4 2 3 3 2" xfId="4211" xr:uid="{00000000-0005-0000-0000-000071040000}"/>
    <cellStyle name="20% - Accent3 4 2 3 4" xfId="4210" xr:uid="{00000000-0005-0000-0000-000072040000}"/>
    <cellStyle name="20% - Accent3 4 2 4" xfId="4209" xr:uid="{00000000-0005-0000-0000-000073040000}"/>
    <cellStyle name="20% - Accent3 4 2 5" xfId="4208" xr:uid="{00000000-0005-0000-0000-000074040000}"/>
    <cellStyle name="20% - Accent3 4 3" xfId="4207" xr:uid="{00000000-0005-0000-0000-000075040000}"/>
    <cellStyle name="20% - Accent3 4 3 2" xfId="4206" xr:uid="{00000000-0005-0000-0000-000076040000}"/>
    <cellStyle name="20% - Accent3 4 3 2 2" xfId="4205" xr:uid="{00000000-0005-0000-0000-000077040000}"/>
    <cellStyle name="20% - Accent3 4 3 2 3" xfId="4204" xr:uid="{00000000-0005-0000-0000-000078040000}"/>
    <cellStyle name="20% - Accent3 4 3 3" xfId="4203" xr:uid="{00000000-0005-0000-0000-000079040000}"/>
    <cellStyle name="20% - Accent3 4 3 4" xfId="4202" xr:uid="{00000000-0005-0000-0000-00007A040000}"/>
    <cellStyle name="20% - Accent3 4 3 4 2" xfId="4201" xr:uid="{00000000-0005-0000-0000-00007B040000}"/>
    <cellStyle name="20% - Accent3 4 3 5" xfId="4200" xr:uid="{00000000-0005-0000-0000-00007C040000}"/>
    <cellStyle name="20% - Accent3 4 4" xfId="4199" xr:uid="{00000000-0005-0000-0000-00007D040000}"/>
    <cellStyle name="20% - Accent3 4 4 2" xfId="4198" xr:uid="{00000000-0005-0000-0000-00007E040000}"/>
    <cellStyle name="20% - Accent3 4 4 2 2" xfId="4197" xr:uid="{00000000-0005-0000-0000-00007F040000}"/>
    <cellStyle name="20% - Accent3 4 4 2 3" xfId="4196" xr:uid="{00000000-0005-0000-0000-000080040000}"/>
    <cellStyle name="20% - Accent3 4 4 3" xfId="4195" xr:uid="{00000000-0005-0000-0000-000081040000}"/>
    <cellStyle name="20% - Accent3 4 4 3 2" xfId="4194" xr:uid="{00000000-0005-0000-0000-000082040000}"/>
    <cellStyle name="20% - Accent3 4 4 4" xfId="4193" xr:uid="{00000000-0005-0000-0000-000083040000}"/>
    <cellStyle name="20% - Accent3 4 5" xfId="4192" xr:uid="{00000000-0005-0000-0000-000084040000}"/>
    <cellStyle name="20% - Accent3 4 5 2" xfId="4191" xr:uid="{00000000-0005-0000-0000-000085040000}"/>
    <cellStyle name="20% - Accent3 4 5 2 2" xfId="4190" xr:uid="{00000000-0005-0000-0000-000086040000}"/>
    <cellStyle name="20% - Accent3 4 5 2 3" xfId="4189" xr:uid="{00000000-0005-0000-0000-000087040000}"/>
    <cellStyle name="20% - Accent3 4 5 3" xfId="4188" xr:uid="{00000000-0005-0000-0000-000088040000}"/>
    <cellStyle name="20% - Accent3 4 5 3 2" xfId="4187" xr:uid="{00000000-0005-0000-0000-000089040000}"/>
    <cellStyle name="20% - Accent3 4 5 4" xfId="4186" xr:uid="{00000000-0005-0000-0000-00008A040000}"/>
    <cellStyle name="20% - Accent3 4 6" xfId="4185" xr:uid="{00000000-0005-0000-0000-00008B040000}"/>
    <cellStyle name="20% - Accent3 4 6 2" xfId="4184" xr:uid="{00000000-0005-0000-0000-00008C040000}"/>
    <cellStyle name="20% - Accent3 4 6 3" xfId="4183" xr:uid="{00000000-0005-0000-0000-00008D040000}"/>
    <cellStyle name="20% - Accent3 4 7" xfId="4182" xr:uid="{00000000-0005-0000-0000-00008E040000}"/>
    <cellStyle name="20% - Accent3 4 8" xfId="4181" xr:uid="{00000000-0005-0000-0000-00008F040000}"/>
    <cellStyle name="20% - Accent3 4 8 2" xfId="4180" xr:uid="{00000000-0005-0000-0000-000090040000}"/>
    <cellStyle name="20% - Accent3 4 9" xfId="4179" xr:uid="{00000000-0005-0000-0000-000091040000}"/>
    <cellStyle name="20% - Accent3 5" xfId="188" xr:uid="{00000000-0005-0000-0000-000026000000}"/>
    <cellStyle name="20% - Accent3 5 2" xfId="4177" xr:uid="{00000000-0005-0000-0000-000093040000}"/>
    <cellStyle name="20% - Accent3 5 2 2" xfId="4176" xr:uid="{00000000-0005-0000-0000-000094040000}"/>
    <cellStyle name="20% - Accent3 5 2 2 2" xfId="4175" xr:uid="{00000000-0005-0000-0000-000095040000}"/>
    <cellStyle name="20% - Accent3 5 2 2 2 2" xfId="4174" xr:uid="{00000000-0005-0000-0000-000096040000}"/>
    <cellStyle name="20% - Accent3 5 2 2 2 2 2" xfId="4173" xr:uid="{00000000-0005-0000-0000-000097040000}"/>
    <cellStyle name="20% - Accent3 5 2 2 2 2 3" xfId="4172" xr:uid="{00000000-0005-0000-0000-000098040000}"/>
    <cellStyle name="20% - Accent3 5 2 2 2 3" xfId="4171" xr:uid="{00000000-0005-0000-0000-000099040000}"/>
    <cellStyle name="20% - Accent3 5 2 2 2 3 2" xfId="4170" xr:uid="{00000000-0005-0000-0000-00009A040000}"/>
    <cellStyle name="20% - Accent3 5 2 2 2 4" xfId="4169" xr:uid="{00000000-0005-0000-0000-00009B040000}"/>
    <cellStyle name="20% - Accent3 5 2 2 3" xfId="4168" xr:uid="{00000000-0005-0000-0000-00009C040000}"/>
    <cellStyle name="20% - Accent3 5 2 2 3 2" xfId="4167" xr:uid="{00000000-0005-0000-0000-00009D040000}"/>
    <cellStyle name="20% - Accent3 5 2 2 3 3" xfId="4166" xr:uid="{00000000-0005-0000-0000-00009E040000}"/>
    <cellStyle name="20% - Accent3 5 2 2 4" xfId="4165" xr:uid="{00000000-0005-0000-0000-00009F040000}"/>
    <cellStyle name="20% - Accent3 5 2 2 5" xfId="4164" xr:uid="{00000000-0005-0000-0000-0000A0040000}"/>
    <cellStyle name="20% - Accent3 5 2 2 5 2" xfId="4163" xr:uid="{00000000-0005-0000-0000-0000A1040000}"/>
    <cellStyle name="20% - Accent3 5 2 2 6" xfId="4162" xr:uid="{00000000-0005-0000-0000-0000A2040000}"/>
    <cellStyle name="20% - Accent3 5 2 3" xfId="4161" xr:uid="{00000000-0005-0000-0000-0000A3040000}"/>
    <cellStyle name="20% - Accent3 5 2 3 2" xfId="4160" xr:uid="{00000000-0005-0000-0000-0000A4040000}"/>
    <cellStyle name="20% - Accent3 5 2 3 2 2" xfId="4159" xr:uid="{00000000-0005-0000-0000-0000A5040000}"/>
    <cellStyle name="20% - Accent3 5 2 3 2 3" xfId="4158" xr:uid="{00000000-0005-0000-0000-0000A6040000}"/>
    <cellStyle name="20% - Accent3 5 2 3 3" xfId="4157" xr:uid="{00000000-0005-0000-0000-0000A7040000}"/>
    <cellStyle name="20% - Accent3 5 2 3 3 2" xfId="4156" xr:uid="{00000000-0005-0000-0000-0000A8040000}"/>
    <cellStyle name="20% - Accent3 5 2 3 4" xfId="4155" xr:uid="{00000000-0005-0000-0000-0000A9040000}"/>
    <cellStyle name="20% - Accent3 5 2 4" xfId="4154" xr:uid="{00000000-0005-0000-0000-0000AA040000}"/>
    <cellStyle name="20% - Accent3 5 2 5" xfId="4153" xr:uid="{00000000-0005-0000-0000-0000AB040000}"/>
    <cellStyle name="20% - Accent3 5 3" xfId="4152" xr:uid="{00000000-0005-0000-0000-0000AC040000}"/>
    <cellStyle name="20% - Accent3 5 3 2" xfId="4151" xr:uid="{00000000-0005-0000-0000-0000AD040000}"/>
    <cellStyle name="20% - Accent3 5 3 2 2" xfId="4150" xr:uid="{00000000-0005-0000-0000-0000AE040000}"/>
    <cellStyle name="20% - Accent3 5 3 2 3" xfId="4149" xr:uid="{00000000-0005-0000-0000-0000AF040000}"/>
    <cellStyle name="20% - Accent3 5 3 3" xfId="4148" xr:uid="{00000000-0005-0000-0000-0000B0040000}"/>
    <cellStyle name="20% - Accent3 5 3 4" xfId="4147" xr:uid="{00000000-0005-0000-0000-0000B1040000}"/>
    <cellStyle name="20% - Accent3 5 3 4 2" xfId="4146" xr:uid="{00000000-0005-0000-0000-0000B2040000}"/>
    <cellStyle name="20% - Accent3 5 3 5" xfId="4145" xr:uid="{00000000-0005-0000-0000-0000B3040000}"/>
    <cellStyle name="20% - Accent3 5 4" xfId="4144" xr:uid="{00000000-0005-0000-0000-0000B4040000}"/>
    <cellStyle name="20% - Accent3 5 4 2" xfId="4143" xr:uid="{00000000-0005-0000-0000-0000B5040000}"/>
    <cellStyle name="20% - Accent3 5 4 2 2" xfId="4142" xr:uid="{00000000-0005-0000-0000-0000B6040000}"/>
    <cellStyle name="20% - Accent3 5 4 2 3" xfId="4141" xr:uid="{00000000-0005-0000-0000-0000B7040000}"/>
    <cellStyle name="20% - Accent3 5 4 3" xfId="4140" xr:uid="{00000000-0005-0000-0000-0000B8040000}"/>
    <cellStyle name="20% - Accent3 5 4 3 2" xfId="4139" xr:uid="{00000000-0005-0000-0000-0000B9040000}"/>
    <cellStyle name="20% - Accent3 5 4 4" xfId="4138" xr:uid="{00000000-0005-0000-0000-0000BA040000}"/>
    <cellStyle name="20% - Accent3 5 5" xfId="4137" xr:uid="{00000000-0005-0000-0000-0000BB040000}"/>
    <cellStyle name="20% - Accent3 5 5 2" xfId="4136" xr:uid="{00000000-0005-0000-0000-0000BC040000}"/>
    <cellStyle name="20% - Accent3 5 5 3" xfId="4135" xr:uid="{00000000-0005-0000-0000-0000BD040000}"/>
    <cellStyle name="20% - Accent3 5 6" xfId="4134" xr:uid="{00000000-0005-0000-0000-0000BE040000}"/>
    <cellStyle name="20% - Accent3 5 7" xfId="4133" xr:uid="{00000000-0005-0000-0000-0000BF040000}"/>
    <cellStyle name="20% - Accent3 5 7 2" xfId="4132" xr:uid="{00000000-0005-0000-0000-0000C0040000}"/>
    <cellStyle name="20% - Accent3 5 8" xfId="4131" xr:uid="{00000000-0005-0000-0000-0000C1040000}"/>
    <cellStyle name="20% - Accent3 5 9" xfId="4178" xr:uid="{00000000-0005-0000-0000-000092040000}"/>
    <cellStyle name="20% - Accent3 6" xfId="166" xr:uid="{00000000-0005-0000-0000-000027000000}"/>
    <cellStyle name="20% - Accent3 6 2" xfId="4130" xr:uid="{00000000-0005-0000-0000-0000C3040000}"/>
    <cellStyle name="20% - Accent3 6 2 2" xfId="4129" xr:uid="{00000000-0005-0000-0000-0000C4040000}"/>
    <cellStyle name="20% - Accent3 6 2 2 2" xfId="4128" xr:uid="{00000000-0005-0000-0000-0000C5040000}"/>
    <cellStyle name="20% - Accent3 6 2 2 2 2" xfId="4127" xr:uid="{00000000-0005-0000-0000-0000C6040000}"/>
    <cellStyle name="20% - Accent3 6 2 2 2 3" xfId="4126" xr:uid="{00000000-0005-0000-0000-0000C7040000}"/>
    <cellStyle name="20% - Accent3 6 2 2 3" xfId="4125" xr:uid="{00000000-0005-0000-0000-0000C8040000}"/>
    <cellStyle name="20% - Accent3 6 2 2 3 2" xfId="4124" xr:uid="{00000000-0005-0000-0000-0000C9040000}"/>
    <cellStyle name="20% - Accent3 6 2 2 4" xfId="4123" xr:uid="{00000000-0005-0000-0000-0000CA040000}"/>
    <cellStyle name="20% - Accent3 6 2 3" xfId="4122" xr:uid="{00000000-0005-0000-0000-0000CB040000}"/>
    <cellStyle name="20% - Accent3 6 2 3 2" xfId="4121" xr:uid="{00000000-0005-0000-0000-0000CC040000}"/>
    <cellStyle name="20% - Accent3 6 2 3 3" xfId="4120" xr:uid="{00000000-0005-0000-0000-0000CD040000}"/>
    <cellStyle name="20% - Accent3 6 2 4" xfId="4119" xr:uid="{00000000-0005-0000-0000-0000CE040000}"/>
    <cellStyle name="20% - Accent3 6 2 5" xfId="4118" xr:uid="{00000000-0005-0000-0000-0000CF040000}"/>
    <cellStyle name="20% - Accent3 6 2 5 2" xfId="4117" xr:uid="{00000000-0005-0000-0000-0000D0040000}"/>
    <cellStyle name="20% - Accent3 6 2 6" xfId="4116" xr:uid="{00000000-0005-0000-0000-0000D1040000}"/>
    <cellStyle name="20% - Accent3 6 3" xfId="4115" xr:uid="{00000000-0005-0000-0000-0000D2040000}"/>
    <cellStyle name="20% - Accent3 6 3 2" xfId="4114" xr:uid="{00000000-0005-0000-0000-0000D3040000}"/>
    <cellStyle name="20% - Accent3 6 3 2 2" xfId="4113" xr:uid="{00000000-0005-0000-0000-0000D4040000}"/>
    <cellStyle name="20% - Accent3 6 3 2 3" xfId="4112" xr:uid="{00000000-0005-0000-0000-0000D5040000}"/>
    <cellStyle name="20% - Accent3 6 3 3" xfId="4111" xr:uid="{00000000-0005-0000-0000-0000D6040000}"/>
    <cellStyle name="20% - Accent3 6 3 3 2" xfId="4110" xr:uid="{00000000-0005-0000-0000-0000D7040000}"/>
    <cellStyle name="20% - Accent3 6 3 4" xfId="4109" xr:uid="{00000000-0005-0000-0000-0000D8040000}"/>
    <cellStyle name="20% - Accent3 6 4" xfId="4108" xr:uid="{00000000-0005-0000-0000-0000D9040000}"/>
    <cellStyle name="20% - Accent3 6 5" xfId="4107" xr:uid="{00000000-0005-0000-0000-0000DA040000}"/>
    <cellStyle name="20% - Accent3 7" xfId="178" xr:uid="{00000000-0005-0000-0000-000028000000}"/>
    <cellStyle name="20% - Accent3 7 2" xfId="4106" xr:uid="{00000000-0005-0000-0000-0000DC040000}"/>
    <cellStyle name="20% - Accent3 7 3" xfId="4105" xr:uid="{00000000-0005-0000-0000-0000DD040000}"/>
    <cellStyle name="20% - Accent3 7 4" xfId="4104" xr:uid="{00000000-0005-0000-0000-0000DE040000}"/>
    <cellStyle name="20% - Accent3 8" xfId="4103" xr:uid="{00000000-0005-0000-0000-0000DF040000}"/>
    <cellStyle name="20% - Accent3 8 2" xfId="4102" xr:uid="{00000000-0005-0000-0000-0000E0040000}"/>
    <cellStyle name="20% - Accent3 8 2 2" xfId="4101" xr:uid="{00000000-0005-0000-0000-0000E1040000}"/>
    <cellStyle name="20% - Accent3 8 2 3" xfId="4100" xr:uid="{00000000-0005-0000-0000-0000E2040000}"/>
    <cellStyle name="20% - Accent3 8 2 3 2" xfId="4099" xr:uid="{00000000-0005-0000-0000-0000E3040000}"/>
    <cellStyle name="20% - Accent3 8 3" xfId="4098" xr:uid="{00000000-0005-0000-0000-0000E4040000}"/>
    <cellStyle name="20% - Accent3 8 4" xfId="4097" xr:uid="{00000000-0005-0000-0000-0000E5040000}"/>
    <cellStyle name="20% - Accent3 8 4 2" xfId="4096" xr:uid="{00000000-0005-0000-0000-0000E6040000}"/>
    <cellStyle name="20% - Accent3 8 5" xfId="4095" xr:uid="{00000000-0005-0000-0000-0000E7040000}"/>
    <cellStyle name="20% - Accent3 9" xfId="4094" xr:uid="{00000000-0005-0000-0000-0000E8040000}"/>
    <cellStyle name="20% - Accent3 9 2" xfId="4093" xr:uid="{00000000-0005-0000-0000-0000E9040000}"/>
    <cellStyle name="20% - Accent3 9 2 2" xfId="4092" xr:uid="{00000000-0005-0000-0000-0000EA040000}"/>
    <cellStyle name="20% - Accent3 9 2 3" xfId="4091" xr:uid="{00000000-0005-0000-0000-0000EB040000}"/>
    <cellStyle name="20% - Accent3 9 3" xfId="4090" xr:uid="{00000000-0005-0000-0000-0000EC040000}"/>
    <cellStyle name="20% - Accent3 9 4" xfId="4089" xr:uid="{00000000-0005-0000-0000-0000ED040000}"/>
    <cellStyle name="20% - Accent3 9 4 2" xfId="4088" xr:uid="{00000000-0005-0000-0000-0000EE040000}"/>
    <cellStyle name="20% - Accent3 9 5" xfId="4087" xr:uid="{00000000-0005-0000-0000-0000EF040000}"/>
    <cellStyle name="20% - Accent4" xfId="94" builtinId="42" customBuiltin="1"/>
    <cellStyle name="20% - Accent4 10" xfId="4086" xr:uid="{00000000-0005-0000-0000-0000F0040000}"/>
    <cellStyle name="20% - Accent4 10 2" xfId="4085" xr:uid="{00000000-0005-0000-0000-0000F1040000}"/>
    <cellStyle name="20% - Accent4 10 2 2" xfId="4084" xr:uid="{00000000-0005-0000-0000-0000F2040000}"/>
    <cellStyle name="20% - Accent4 10 2 3" xfId="4083" xr:uid="{00000000-0005-0000-0000-0000F3040000}"/>
    <cellStyle name="20% - Accent4 10 3" xfId="4082" xr:uid="{00000000-0005-0000-0000-0000F4040000}"/>
    <cellStyle name="20% - Accent4 10 4" xfId="4081" xr:uid="{00000000-0005-0000-0000-0000F5040000}"/>
    <cellStyle name="20% - Accent4 10 4 2" xfId="4080" xr:uid="{00000000-0005-0000-0000-0000F6040000}"/>
    <cellStyle name="20% - Accent4 10 5" xfId="4079" xr:uid="{00000000-0005-0000-0000-0000F7040000}"/>
    <cellStyle name="20% - Accent4 11" xfId="4078" xr:uid="{00000000-0005-0000-0000-0000F8040000}"/>
    <cellStyle name="20% - Accent4 11 2" xfId="4077" xr:uid="{00000000-0005-0000-0000-0000F9040000}"/>
    <cellStyle name="20% - Accent4 11 3" xfId="4076" xr:uid="{00000000-0005-0000-0000-0000FA040000}"/>
    <cellStyle name="20% - Accent4 11 3 2" xfId="4075" xr:uid="{00000000-0005-0000-0000-0000FB040000}"/>
    <cellStyle name="20% - Accent4 12" xfId="4074" xr:uid="{00000000-0005-0000-0000-0000FC040000}"/>
    <cellStyle name="20% - Accent4 12 2" xfId="4073" xr:uid="{00000000-0005-0000-0000-0000FD040000}"/>
    <cellStyle name="20% - Accent4 12 3" xfId="4072" xr:uid="{00000000-0005-0000-0000-0000FE040000}"/>
    <cellStyle name="20% - Accent4 13" xfId="4071" xr:uid="{00000000-0005-0000-0000-0000FF040000}"/>
    <cellStyle name="20% - Accent4 13 2" xfId="4070" xr:uid="{00000000-0005-0000-0000-000000050000}"/>
    <cellStyle name="20% - Accent4 13 3" xfId="4069" xr:uid="{00000000-0005-0000-0000-000001050000}"/>
    <cellStyle name="20% - Accent4 14" xfId="4068" xr:uid="{00000000-0005-0000-0000-000002050000}"/>
    <cellStyle name="20% - Accent4 14 2" xfId="4067" xr:uid="{00000000-0005-0000-0000-000003050000}"/>
    <cellStyle name="20% - Accent4 15" xfId="4066" xr:uid="{00000000-0005-0000-0000-000004050000}"/>
    <cellStyle name="20% - Accent4 16" xfId="4065" xr:uid="{00000000-0005-0000-0000-000005050000}"/>
    <cellStyle name="20% - Accent4 2" xfId="113" xr:uid="{00000000-0005-0000-0000-000029000000}"/>
    <cellStyle name="20% - Accent4 2 2" xfId="4064" xr:uid="{00000000-0005-0000-0000-000007050000}"/>
    <cellStyle name="20% - Accent4 2 3" xfId="4063" xr:uid="{00000000-0005-0000-0000-000008050000}"/>
    <cellStyle name="20% - Accent4 2 3 2" xfId="4062" xr:uid="{00000000-0005-0000-0000-000009050000}"/>
    <cellStyle name="20% - Accent4 2 3 2 2" xfId="4061" xr:uid="{00000000-0005-0000-0000-00000A050000}"/>
    <cellStyle name="20% - Accent4 2 3 2 2 2" xfId="4060" xr:uid="{00000000-0005-0000-0000-00000B050000}"/>
    <cellStyle name="20% - Accent4 2 3 2 2 2 2" xfId="4059" xr:uid="{00000000-0005-0000-0000-00000C050000}"/>
    <cellStyle name="20% - Accent4 2 3 2 2 2 3" xfId="4058" xr:uid="{00000000-0005-0000-0000-00000D050000}"/>
    <cellStyle name="20% - Accent4 2 3 2 2 3" xfId="4057" xr:uid="{00000000-0005-0000-0000-00000E050000}"/>
    <cellStyle name="20% - Accent4 2 3 2 2 3 2" xfId="4056" xr:uid="{00000000-0005-0000-0000-00000F050000}"/>
    <cellStyle name="20% - Accent4 2 3 2 2 4" xfId="4055" xr:uid="{00000000-0005-0000-0000-000010050000}"/>
    <cellStyle name="20% - Accent4 2 3 2 3" xfId="4054" xr:uid="{00000000-0005-0000-0000-000011050000}"/>
    <cellStyle name="20% - Accent4 2 3 2 3 2" xfId="4053" xr:uid="{00000000-0005-0000-0000-000012050000}"/>
    <cellStyle name="20% - Accent4 2 3 2 3 2 2" xfId="4052" xr:uid="{00000000-0005-0000-0000-000013050000}"/>
    <cellStyle name="20% - Accent4 2 3 2 3 2 3" xfId="4051" xr:uid="{00000000-0005-0000-0000-000014050000}"/>
    <cellStyle name="20% - Accent4 2 3 2 3 3" xfId="4050" xr:uid="{00000000-0005-0000-0000-000015050000}"/>
    <cellStyle name="20% - Accent4 2 3 2 3 3 2" xfId="4049" xr:uid="{00000000-0005-0000-0000-000016050000}"/>
    <cellStyle name="20% - Accent4 2 3 2 3 4" xfId="4048" xr:uid="{00000000-0005-0000-0000-000017050000}"/>
    <cellStyle name="20% - Accent4 2 3 2 4" xfId="4047" xr:uid="{00000000-0005-0000-0000-000018050000}"/>
    <cellStyle name="20% - Accent4 2 3 2 4 2" xfId="4046" xr:uid="{00000000-0005-0000-0000-000019050000}"/>
    <cellStyle name="20% - Accent4 2 3 2 4 3" xfId="4045" xr:uid="{00000000-0005-0000-0000-00001A050000}"/>
    <cellStyle name="20% - Accent4 2 3 2 5" xfId="4044" xr:uid="{00000000-0005-0000-0000-00001B050000}"/>
    <cellStyle name="20% - Accent4 2 3 2 6" xfId="4043" xr:uid="{00000000-0005-0000-0000-00001C050000}"/>
    <cellStyle name="20% - Accent4 2 3 2 6 2" xfId="4042" xr:uid="{00000000-0005-0000-0000-00001D050000}"/>
    <cellStyle name="20% - Accent4 2 3 2 7" xfId="4041" xr:uid="{00000000-0005-0000-0000-00001E050000}"/>
    <cellStyle name="20% - Accent4 2 3 3" xfId="4040" xr:uid="{00000000-0005-0000-0000-00001F050000}"/>
    <cellStyle name="20% - Accent4 2 3 3 2" xfId="4039" xr:uid="{00000000-0005-0000-0000-000020050000}"/>
    <cellStyle name="20% - Accent4 2 3 3 2 2" xfId="4038" xr:uid="{00000000-0005-0000-0000-000021050000}"/>
    <cellStyle name="20% - Accent4 2 3 3 2 3" xfId="4037" xr:uid="{00000000-0005-0000-0000-000022050000}"/>
    <cellStyle name="20% - Accent4 2 3 3 3" xfId="4036" xr:uid="{00000000-0005-0000-0000-000023050000}"/>
    <cellStyle name="20% - Accent4 2 3 3 3 2" xfId="4035" xr:uid="{00000000-0005-0000-0000-000024050000}"/>
    <cellStyle name="20% - Accent4 2 3 3 4" xfId="4034" xr:uid="{00000000-0005-0000-0000-000025050000}"/>
    <cellStyle name="20% - Accent4 2 3 4" xfId="4033" xr:uid="{00000000-0005-0000-0000-000026050000}"/>
    <cellStyle name="20% - Accent4 2 3 4 2" xfId="4032" xr:uid="{00000000-0005-0000-0000-000027050000}"/>
    <cellStyle name="20% - Accent4 2 3 4 2 2" xfId="4031" xr:uid="{00000000-0005-0000-0000-000028050000}"/>
    <cellStyle name="20% - Accent4 2 3 4 2 3" xfId="4030" xr:uid="{00000000-0005-0000-0000-000029050000}"/>
    <cellStyle name="20% - Accent4 2 3 4 3" xfId="4029" xr:uid="{00000000-0005-0000-0000-00002A050000}"/>
    <cellStyle name="20% - Accent4 2 3 4 3 2" xfId="4028" xr:uid="{00000000-0005-0000-0000-00002B050000}"/>
    <cellStyle name="20% - Accent4 2 3 4 4" xfId="4027" xr:uid="{00000000-0005-0000-0000-00002C050000}"/>
    <cellStyle name="20% - Accent4 2 3 5" xfId="4026" xr:uid="{00000000-0005-0000-0000-00002D050000}"/>
    <cellStyle name="20% - Accent4 2 3 5 2" xfId="4025" xr:uid="{00000000-0005-0000-0000-00002E050000}"/>
    <cellStyle name="20% - Accent4 2 3 5 3" xfId="4024" xr:uid="{00000000-0005-0000-0000-00002F050000}"/>
    <cellStyle name="20% - Accent4 2 3 6" xfId="4023" xr:uid="{00000000-0005-0000-0000-000030050000}"/>
    <cellStyle name="20% - Accent4 2 3 7" xfId="4022" xr:uid="{00000000-0005-0000-0000-000031050000}"/>
    <cellStyle name="20% - Accent4 2 3 7 2" xfId="4021" xr:uid="{00000000-0005-0000-0000-000032050000}"/>
    <cellStyle name="20% - Accent4 2 3 8" xfId="4020" xr:uid="{00000000-0005-0000-0000-000033050000}"/>
    <cellStyle name="20% - Accent4 2 4" xfId="4019" xr:uid="{00000000-0005-0000-0000-000034050000}"/>
    <cellStyle name="20% - Accent4 2 4 2" xfId="4018" xr:uid="{00000000-0005-0000-0000-000035050000}"/>
    <cellStyle name="20% - Accent4 2 4 2 2" xfId="4017" xr:uid="{00000000-0005-0000-0000-000036050000}"/>
    <cellStyle name="20% - Accent4 2 4 2 2 2" xfId="4016" xr:uid="{00000000-0005-0000-0000-000037050000}"/>
    <cellStyle name="20% - Accent4 2 4 2 2 2 2" xfId="4015" xr:uid="{00000000-0005-0000-0000-000038050000}"/>
    <cellStyle name="20% - Accent4 2 4 2 2 2 3" xfId="4014" xr:uid="{00000000-0005-0000-0000-000039050000}"/>
    <cellStyle name="20% - Accent4 2 4 2 2 3" xfId="4013" xr:uid="{00000000-0005-0000-0000-00003A050000}"/>
    <cellStyle name="20% - Accent4 2 4 2 2 3 2" xfId="4012" xr:uid="{00000000-0005-0000-0000-00003B050000}"/>
    <cellStyle name="20% - Accent4 2 4 2 2 4" xfId="4011" xr:uid="{00000000-0005-0000-0000-00003C050000}"/>
    <cellStyle name="20% - Accent4 2 4 2 3" xfId="4010" xr:uid="{00000000-0005-0000-0000-00003D050000}"/>
    <cellStyle name="20% - Accent4 2 4 2 3 2" xfId="4009" xr:uid="{00000000-0005-0000-0000-00003E050000}"/>
    <cellStyle name="20% - Accent4 2 4 2 3 2 2" xfId="4008" xr:uid="{00000000-0005-0000-0000-00003F050000}"/>
    <cellStyle name="20% - Accent4 2 4 2 3 2 3" xfId="4007" xr:uid="{00000000-0005-0000-0000-000040050000}"/>
    <cellStyle name="20% - Accent4 2 4 2 3 3" xfId="4006" xr:uid="{00000000-0005-0000-0000-000041050000}"/>
    <cellStyle name="20% - Accent4 2 4 2 3 3 2" xfId="4005" xr:uid="{00000000-0005-0000-0000-000042050000}"/>
    <cellStyle name="20% - Accent4 2 4 2 3 4" xfId="4004" xr:uid="{00000000-0005-0000-0000-000043050000}"/>
    <cellStyle name="20% - Accent4 2 4 2 4" xfId="4003" xr:uid="{00000000-0005-0000-0000-000044050000}"/>
    <cellStyle name="20% - Accent4 2 4 2 4 2" xfId="4002" xr:uid="{00000000-0005-0000-0000-000045050000}"/>
    <cellStyle name="20% - Accent4 2 4 2 4 3" xfId="4001" xr:uid="{00000000-0005-0000-0000-000046050000}"/>
    <cellStyle name="20% - Accent4 2 4 2 5" xfId="4000" xr:uid="{00000000-0005-0000-0000-000047050000}"/>
    <cellStyle name="20% - Accent4 2 4 2 6" xfId="3999" xr:uid="{00000000-0005-0000-0000-000048050000}"/>
    <cellStyle name="20% - Accent4 2 4 2 6 2" xfId="3998" xr:uid="{00000000-0005-0000-0000-000049050000}"/>
    <cellStyle name="20% - Accent4 2 4 2 7" xfId="3997" xr:uid="{00000000-0005-0000-0000-00004A050000}"/>
    <cellStyle name="20% - Accent4 2 4 3" xfId="3996" xr:uid="{00000000-0005-0000-0000-00004B050000}"/>
    <cellStyle name="20% - Accent4 2 4 3 2" xfId="3995" xr:uid="{00000000-0005-0000-0000-00004C050000}"/>
    <cellStyle name="20% - Accent4 2 4 3 2 2" xfId="3994" xr:uid="{00000000-0005-0000-0000-00004D050000}"/>
    <cellStyle name="20% - Accent4 2 4 3 2 3" xfId="3993" xr:uid="{00000000-0005-0000-0000-00004E050000}"/>
    <cellStyle name="20% - Accent4 2 4 3 3" xfId="3992" xr:uid="{00000000-0005-0000-0000-00004F050000}"/>
    <cellStyle name="20% - Accent4 2 4 3 3 2" xfId="3991" xr:uid="{00000000-0005-0000-0000-000050050000}"/>
    <cellStyle name="20% - Accent4 2 4 3 4" xfId="3990" xr:uid="{00000000-0005-0000-0000-000051050000}"/>
    <cellStyle name="20% - Accent4 2 4 4" xfId="3989" xr:uid="{00000000-0005-0000-0000-000052050000}"/>
    <cellStyle name="20% - Accent4 2 4 4 2" xfId="3988" xr:uid="{00000000-0005-0000-0000-000053050000}"/>
    <cellStyle name="20% - Accent4 2 4 4 2 2" xfId="3987" xr:uid="{00000000-0005-0000-0000-000054050000}"/>
    <cellStyle name="20% - Accent4 2 4 4 2 3" xfId="3986" xr:uid="{00000000-0005-0000-0000-000055050000}"/>
    <cellStyle name="20% - Accent4 2 4 4 3" xfId="3985" xr:uid="{00000000-0005-0000-0000-000056050000}"/>
    <cellStyle name="20% - Accent4 2 4 4 3 2" xfId="3984" xr:uid="{00000000-0005-0000-0000-000057050000}"/>
    <cellStyle name="20% - Accent4 2 4 4 4" xfId="3983" xr:uid="{00000000-0005-0000-0000-000058050000}"/>
    <cellStyle name="20% - Accent4 2 4 5" xfId="3982" xr:uid="{00000000-0005-0000-0000-000059050000}"/>
    <cellStyle name="20% - Accent4 2 4 5 2" xfId="3981" xr:uid="{00000000-0005-0000-0000-00005A050000}"/>
    <cellStyle name="20% - Accent4 2 4 5 3" xfId="3980" xr:uid="{00000000-0005-0000-0000-00005B050000}"/>
    <cellStyle name="20% - Accent4 2 4 6" xfId="3979" xr:uid="{00000000-0005-0000-0000-00005C050000}"/>
    <cellStyle name="20% - Accent4 2 4 7" xfId="3978" xr:uid="{00000000-0005-0000-0000-00005D050000}"/>
    <cellStyle name="20% - Accent4 2 4 7 2" xfId="3977" xr:uid="{00000000-0005-0000-0000-00005E050000}"/>
    <cellStyle name="20% - Accent4 2 4 8" xfId="3976" xr:uid="{00000000-0005-0000-0000-00005F050000}"/>
    <cellStyle name="20% - Accent4 2 5" xfId="3975" xr:uid="{00000000-0005-0000-0000-000060050000}"/>
    <cellStyle name="20% - Accent4 2 5 2" xfId="3974" xr:uid="{00000000-0005-0000-0000-000061050000}"/>
    <cellStyle name="20% - Accent4 2 5 2 2" xfId="3973" xr:uid="{00000000-0005-0000-0000-000062050000}"/>
    <cellStyle name="20% - Accent4 2 5 2 2 2" xfId="3972" xr:uid="{00000000-0005-0000-0000-000063050000}"/>
    <cellStyle name="20% - Accent4 2 5 2 2 2 2" xfId="3971" xr:uid="{00000000-0005-0000-0000-000064050000}"/>
    <cellStyle name="20% - Accent4 2 5 2 2 2 3" xfId="3970" xr:uid="{00000000-0005-0000-0000-000065050000}"/>
    <cellStyle name="20% - Accent4 2 5 2 2 3" xfId="3969" xr:uid="{00000000-0005-0000-0000-000066050000}"/>
    <cellStyle name="20% - Accent4 2 5 2 2 3 2" xfId="3968" xr:uid="{00000000-0005-0000-0000-000067050000}"/>
    <cellStyle name="20% - Accent4 2 5 2 2 4" xfId="3967" xr:uid="{00000000-0005-0000-0000-000068050000}"/>
    <cellStyle name="20% - Accent4 2 5 2 3" xfId="3966" xr:uid="{00000000-0005-0000-0000-000069050000}"/>
    <cellStyle name="20% - Accent4 2 5 2 3 2" xfId="3965" xr:uid="{00000000-0005-0000-0000-00006A050000}"/>
    <cellStyle name="20% - Accent4 2 5 2 3 2 2" xfId="3964" xr:uid="{00000000-0005-0000-0000-00006B050000}"/>
    <cellStyle name="20% - Accent4 2 5 2 3 2 3" xfId="3963" xr:uid="{00000000-0005-0000-0000-00006C050000}"/>
    <cellStyle name="20% - Accent4 2 5 2 3 3" xfId="3962" xr:uid="{00000000-0005-0000-0000-00006D050000}"/>
    <cellStyle name="20% - Accent4 2 5 2 3 3 2" xfId="3961" xr:uid="{00000000-0005-0000-0000-00006E050000}"/>
    <cellStyle name="20% - Accent4 2 5 2 3 4" xfId="3960" xr:uid="{00000000-0005-0000-0000-00006F050000}"/>
    <cellStyle name="20% - Accent4 2 5 2 4" xfId="3959" xr:uid="{00000000-0005-0000-0000-000070050000}"/>
    <cellStyle name="20% - Accent4 2 5 2 4 2" xfId="3958" xr:uid="{00000000-0005-0000-0000-000071050000}"/>
    <cellStyle name="20% - Accent4 2 5 2 4 3" xfId="3957" xr:uid="{00000000-0005-0000-0000-000072050000}"/>
    <cellStyle name="20% - Accent4 2 5 2 5" xfId="3956" xr:uid="{00000000-0005-0000-0000-000073050000}"/>
    <cellStyle name="20% - Accent4 2 5 2 6" xfId="3955" xr:uid="{00000000-0005-0000-0000-000074050000}"/>
    <cellStyle name="20% - Accent4 2 5 2 6 2" xfId="3954" xr:uid="{00000000-0005-0000-0000-000075050000}"/>
    <cellStyle name="20% - Accent4 2 5 2 7" xfId="3953" xr:uid="{00000000-0005-0000-0000-000076050000}"/>
    <cellStyle name="20% - Accent4 2 5 3" xfId="3952" xr:uid="{00000000-0005-0000-0000-000077050000}"/>
    <cellStyle name="20% - Accent4 2 5 3 2" xfId="3951" xr:uid="{00000000-0005-0000-0000-000078050000}"/>
    <cellStyle name="20% - Accent4 2 5 3 2 2" xfId="3950" xr:uid="{00000000-0005-0000-0000-000079050000}"/>
    <cellStyle name="20% - Accent4 2 5 3 2 3" xfId="3949" xr:uid="{00000000-0005-0000-0000-00007A050000}"/>
    <cellStyle name="20% - Accent4 2 5 3 3" xfId="3948" xr:uid="{00000000-0005-0000-0000-00007B050000}"/>
    <cellStyle name="20% - Accent4 2 5 3 3 2" xfId="3947" xr:uid="{00000000-0005-0000-0000-00007C050000}"/>
    <cellStyle name="20% - Accent4 2 5 3 4" xfId="3946" xr:uid="{00000000-0005-0000-0000-00007D050000}"/>
    <cellStyle name="20% - Accent4 2 5 4" xfId="3945" xr:uid="{00000000-0005-0000-0000-00007E050000}"/>
    <cellStyle name="20% - Accent4 2 5 4 2" xfId="3944" xr:uid="{00000000-0005-0000-0000-00007F050000}"/>
    <cellStyle name="20% - Accent4 2 5 4 2 2" xfId="3943" xr:uid="{00000000-0005-0000-0000-000080050000}"/>
    <cellStyle name="20% - Accent4 2 5 4 2 3" xfId="3942" xr:uid="{00000000-0005-0000-0000-000081050000}"/>
    <cellStyle name="20% - Accent4 2 5 4 3" xfId="3941" xr:uid="{00000000-0005-0000-0000-000082050000}"/>
    <cellStyle name="20% - Accent4 2 5 4 3 2" xfId="3940" xr:uid="{00000000-0005-0000-0000-000083050000}"/>
    <cellStyle name="20% - Accent4 2 5 4 4" xfId="3939" xr:uid="{00000000-0005-0000-0000-000084050000}"/>
    <cellStyle name="20% - Accent4 2 5 5" xfId="3938" xr:uid="{00000000-0005-0000-0000-000085050000}"/>
    <cellStyle name="20% - Accent4 2 5 5 2" xfId="3937" xr:uid="{00000000-0005-0000-0000-000086050000}"/>
    <cellStyle name="20% - Accent4 2 5 5 3" xfId="3936" xr:uid="{00000000-0005-0000-0000-000087050000}"/>
    <cellStyle name="20% - Accent4 2 5 6" xfId="3935" xr:uid="{00000000-0005-0000-0000-000088050000}"/>
    <cellStyle name="20% - Accent4 2 5 7" xfId="3934" xr:uid="{00000000-0005-0000-0000-000089050000}"/>
    <cellStyle name="20% - Accent4 2 5 7 2" xfId="3933" xr:uid="{00000000-0005-0000-0000-00008A050000}"/>
    <cellStyle name="20% - Accent4 2 5 8" xfId="3932" xr:uid="{00000000-0005-0000-0000-00008B050000}"/>
    <cellStyle name="20% - Accent4 2 6" xfId="3931" xr:uid="{00000000-0005-0000-0000-00008C050000}"/>
    <cellStyle name="20% - Accent4 2 6 2" xfId="3930" xr:uid="{00000000-0005-0000-0000-00008D050000}"/>
    <cellStyle name="20% - Accent4 2 6 2 2" xfId="3929" xr:uid="{00000000-0005-0000-0000-00008E050000}"/>
    <cellStyle name="20% - Accent4 2 6 2 2 2" xfId="3928" xr:uid="{00000000-0005-0000-0000-00008F050000}"/>
    <cellStyle name="20% - Accent4 2 6 2 2 2 2" xfId="3927" xr:uid="{00000000-0005-0000-0000-000090050000}"/>
    <cellStyle name="20% - Accent4 2 6 2 2 2 3" xfId="3926" xr:uid="{00000000-0005-0000-0000-000091050000}"/>
    <cellStyle name="20% - Accent4 2 6 2 2 3" xfId="3925" xr:uid="{00000000-0005-0000-0000-000092050000}"/>
    <cellStyle name="20% - Accent4 2 6 2 2 3 2" xfId="3924" xr:uid="{00000000-0005-0000-0000-000093050000}"/>
    <cellStyle name="20% - Accent4 2 6 2 2 4" xfId="3923" xr:uid="{00000000-0005-0000-0000-000094050000}"/>
    <cellStyle name="20% - Accent4 2 6 2 3" xfId="3922" xr:uid="{00000000-0005-0000-0000-000095050000}"/>
    <cellStyle name="20% - Accent4 2 6 2 3 2" xfId="3921" xr:uid="{00000000-0005-0000-0000-000096050000}"/>
    <cellStyle name="20% - Accent4 2 6 2 3 2 2" xfId="3920" xr:uid="{00000000-0005-0000-0000-000097050000}"/>
    <cellStyle name="20% - Accent4 2 6 2 3 2 3" xfId="3919" xr:uid="{00000000-0005-0000-0000-000098050000}"/>
    <cellStyle name="20% - Accent4 2 6 2 3 3" xfId="3918" xr:uid="{00000000-0005-0000-0000-000099050000}"/>
    <cellStyle name="20% - Accent4 2 6 2 3 3 2" xfId="3917" xr:uid="{00000000-0005-0000-0000-00009A050000}"/>
    <cellStyle name="20% - Accent4 2 6 2 3 4" xfId="3916" xr:uid="{00000000-0005-0000-0000-00009B050000}"/>
    <cellStyle name="20% - Accent4 2 6 2 4" xfId="3915" xr:uid="{00000000-0005-0000-0000-00009C050000}"/>
    <cellStyle name="20% - Accent4 2 6 2 4 2" xfId="3914" xr:uid="{00000000-0005-0000-0000-00009D050000}"/>
    <cellStyle name="20% - Accent4 2 6 2 4 3" xfId="3913" xr:uid="{00000000-0005-0000-0000-00009E050000}"/>
    <cellStyle name="20% - Accent4 2 6 2 5" xfId="3912" xr:uid="{00000000-0005-0000-0000-00009F050000}"/>
    <cellStyle name="20% - Accent4 2 6 2 6" xfId="3911" xr:uid="{00000000-0005-0000-0000-0000A0050000}"/>
    <cellStyle name="20% - Accent4 2 6 2 6 2" xfId="3910" xr:uid="{00000000-0005-0000-0000-0000A1050000}"/>
    <cellStyle name="20% - Accent4 2 6 2 7" xfId="3909" xr:uid="{00000000-0005-0000-0000-0000A2050000}"/>
    <cellStyle name="20% - Accent4 2 6 3" xfId="3908" xr:uid="{00000000-0005-0000-0000-0000A3050000}"/>
    <cellStyle name="20% - Accent4 2 6 3 2" xfId="3907" xr:uid="{00000000-0005-0000-0000-0000A4050000}"/>
    <cellStyle name="20% - Accent4 2 6 3 2 2" xfId="3906" xr:uid="{00000000-0005-0000-0000-0000A5050000}"/>
    <cellStyle name="20% - Accent4 2 6 3 2 3" xfId="3905" xr:uid="{00000000-0005-0000-0000-0000A6050000}"/>
    <cellStyle name="20% - Accent4 2 6 3 3" xfId="3904" xr:uid="{00000000-0005-0000-0000-0000A7050000}"/>
    <cellStyle name="20% - Accent4 2 6 3 3 2" xfId="3903" xr:uid="{00000000-0005-0000-0000-0000A8050000}"/>
    <cellStyle name="20% - Accent4 2 6 3 4" xfId="3902" xr:uid="{00000000-0005-0000-0000-0000A9050000}"/>
    <cellStyle name="20% - Accent4 2 6 4" xfId="3901" xr:uid="{00000000-0005-0000-0000-0000AA050000}"/>
    <cellStyle name="20% - Accent4 2 6 4 2" xfId="3900" xr:uid="{00000000-0005-0000-0000-0000AB050000}"/>
    <cellStyle name="20% - Accent4 2 6 4 2 2" xfId="3899" xr:uid="{00000000-0005-0000-0000-0000AC050000}"/>
    <cellStyle name="20% - Accent4 2 6 4 2 3" xfId="3898" xr:uid="{00000000-0005-0000-0000-0000AD050000}"/>
    <cellStyle name="20% - Accent4 2 6 4 3" xfId="3897" xr:uid="{00000000-0005-0000-0000-0000AE050000}"/>
    <cellStyle name="20% - Accent4 2 6 4 3 2" xfId="3896" xr:uid="{00000000-0005-0000-0000-0000AF050000}"/>
    <cellStyle name="20% - Accent4 2 6 4 4" xfId="3895" xr:uid="{00000000-0005-0000-0000-0000B0050000}"/>
    <cellStyle name="20% - Accent4 2 6 5" xfId="3894" xr:uid="{00000000-0005-0000-0000-0000B1050000}"/>
    <cellStyle name="20% - Accent4 2 6 5 2" xfId="3893" xr:uid="{00000000-0005-0000-0000-0000B2050000}"/>
    <cellStyle name="20% - Accent4 2 6 5 3" xfId="3892" xr:uid="{00000000-0005-0000-0000-0000B3050000}"/>
    <cellStyle name="20% - Accent4 2 6 6" xfId="3891" xr:uid="{00000000-0005-0000-0000-0000B4050000}"/>
    <cellStyle name="20% - Accent4 2 6 7" xfId="3890" xr:uid="{00000000-0005-0000-0000-0000B5050000}"/>
    <cellStyle name="20% - Accent4 2 6 7 2" xfId="3889" xr:uid="{00000000-0005-0000-0000-0000B6050000}"/>
    <cellStyle name="20% - Accent4 2 6 8" xfId="3888" xr:uid="{00000000-0005-0000-0000-0000B7050000}"/>
    <cellStyle name="20% - Accent4 2 7" xfId="3887" xr:uid="{00000000-0005-0000-0000-0000B8050000}"/>
    <cellStyle name="20% - Accent4 2 7 2" xfId="3886" xr:uid="{00000000-0005-0000-0000-0000B9050000}"/>
    <cellStyle name="20% - Accent4 2 7 2 2" xfId="3885" xr:uid="{00000000-0005-0000-0000-0000BA050000}"/>
    <cellStyle name="20% - Accent4 2 7 2 3" xfId="3884" xr:uid="{00000000-0005-0000-0000-0000BB050000}"/>
    <cellStyle name="20% - Accent4 2 7 3" xfId="3883" xr:uid="{00000000-0005-0000-0000-0000BC050000}"/>
    <cellStyle name="20% - Accent4 2 7 3 2" xfId="3882" xr:uid="{00000000-0005-0000-0000-0000BD050000}"/>
    <cellStyle name="20% - Accent4 2 7 4" xfId="3881" xr:uid="{00000000-0005-0000-0000-0000BE050000}"/>
    <cellStyle name="20% - Accent4 3" xfId="107" xr:uid="{00000000-0005-0000-0000-00002A000000}"/>
    <cellStyle name="20% - Accent4 3 10" xfId="3880" xr:uid="{00000000-0005-0000-0000-0000BF050000}"/>
    <cellStyle name="20% - Accent4 3 2" xfId="3879" xr:uid="{00000000-0005-0000-0000-0000C0050000}"/>
    <cellStyle name="20% - Accent4 3 2 2" xfId="3878" xr:uid="{00000000-0005-0000-0000-0000C1050000}"/>
    <cellStyle name="20% - Accent4 3 2 2 2" xfId="3877" xr:uid="{00000000-0005-0000-0000-0000C2050000}"/>
    <cellStyle name="20% - Accent4 3 2 2 2 2" xfId="3876" xr:uid="{00000000-0005-0000-0000-0000C3050000}"/>
    <cellStyle name="20% - Accent4 3 2 2 2 2 2" xfId="3875" xr:uid="{00000000-0005-0000-0000-0000C4050000}"/>
    <cellStyle name="20% - Accent4 3 2 2 2 2 3" xfId="3874" xr:uid="{00000000-0005-0000-0000-0000C5050000}"/>
    <cellStyle name="20% - Accent4 3 2 2 2 3" xfId="3873" xr:uid="{00000000-0005-0000-0000-0000C6050000}"/>
    <cellStyle name="20% - Accent4 3 2 2 2 3 2" xfId="3872" xr:uid="{00000000-0005-0000-0000-0000C7050000}"/>
    <cellStyle name="20% - Accent4 3 2 2 2 4" xfId="3871" xr:uid="{00000000-0005-0000-0000-0000C8050000}"/>
    <cellStyle name="20% - Accent4 3 2 2 3" xfId="3870" xr:uid="{00000000-0005-0000-0000-0000C9050000}"/>
    <cellStyle name="20% - Accent4 3 2 2 3 2" xfId="3869" xr:uid="{00000000-0005-0000-0000-0000CA050000}"/>
    <cellStyle name="20% - Accent4 3 2 2 3 3" xfId="3868" xr:uid="{00000000-0005-0000-0000-0000CB050000}"/>
    <cellStyle name="20% - Accent4 3 2 2 4" xfId="3867" xr:uid="{00000000-0005-0000-0000-0000CC050000}"/>
    <cellStyle name="20% - Accent4 3 2 2 5" xfId="3866" xr:uid="{00000000-0005-0000-0000-0000CD050000}"/>
    <cellStyle name="20% - Accent4 3 2 2 5 2" xfId="3865" xr:uid="{00000000-0005-0000-0000-0000CE050000}"/>
    <cellStyle name="20% - Accent4 3 2 2 6" xfId="3864" xr:uid="{00000000-0005-0000-0000-0000CF050000}"/>
    <cellStyle name="20% - Accent4 3 2 3" xfId="3863" xr:uid="{00000000-0005-0000-0000-0000D0050000}"/>
    <cellStyle name="20% - Accent4 3 2 3 2" xfId="3862" xr:uid="{00000000-0005-0000-0000-0000D1050000}"/>
    <cellStyle name="20% - Accent4 3 2 3 2 2" xfId="3861" xr:uid="{00000000-0005-0000-0000-0000D2050000}"/>
    <cellStyle name="20% - Accent4 3 2 3 2 3" xfId="3860" xr:uid="{00000000-0005-0000-0000-0000D3050000}"/>
    <cellStyle name="20% - Accent4 3 2 3 3" xfId="3859" xr:uid="{00000000-0005-0000-0000-0000D4050000}"/>
    <cellStyle name="20% - Accent4 3 2 3 3 2" xfId="3858" xr:uid="{00000000-0005-0000-0000-0000D5050000}"/>
    <cellStyle name="20% - Accent4 3 2 3 4" xfId="3857" xr:uid="{00000000-0005-0000-0000-0000D6050000}"/>
    <cellStyle name="20% - Accent4 3 2 4" xfId="3856" xr:uid="{00000000-0005-0000-0000-0000D7050000}"/>
    <cellStyle name="20% - Accent4 3 2 5" xfId="3855" xr:uid="{00000000-0005-0000-0000-0000D8050000}"/>
    <cellStyle name="20% - Accent4 3 3" xfId="3854" xr:uid="{00000000-0005-0000-0000-0000D9050000}"/>
    <cellStyle name="20% - Accent4 3 3 2" xfId="3853" xr:uid="{00000000-0005-0000-0000-0000DA050000}"/>
    <cellStyle name="20% - Accent4 3 3 2 2" xfId="3852" xr:uid="{00000000-0005-0000-0000-0000DB050000}"/>
    <cellStyle name="20% - Accent4 3 3 2 3" xfId="3851" xr:uid="{00000000-0005-0000-0000-0000DC050000}"/>
    <cellStyle name="20% - Accent4 3 3 2 3 2" xfId="3850" xr:uid="{00000000-0005-0000-0000-0000DD050000}"/>
    <cellStyle name="20% - Accent4 3 3 3" xfId="3849" xr:uid="{00000000-0005-0000-0000-0000DE050000}"/>
    <cellStyle name="20% - Accent4 3 3 4" xfId="3848" xr:uid="{00000000-0005-0000-0000-0000DF050000}"/>
    <cellStyle name="20% - Accent4 3 3 4 2" xfId="3847" xr:uid="{00000000-0005-0000-0000-0000E0050000}"/>
    <cellStyle name="20% - Accent4 3 3 5" xfId="3846" xr:uid="{00000000-0005-0000-0000-0000E1050000}"/>
    <cellStyle name="20% - Accent4 3 4" xfId="3845" xr:uid="{00000000-0005-0000-0000-0000E2050000}"/>
    <cellStyle name="20% - Accent4 3 4 2" xfId="3844" xr:uid="{00000000-0005-0000-0000-0000E3050000}"/>
    <cellStyle name="20% - Accent4 3 4 2 2" xfId="3843" xr:uid="{00000000-0005-0000-0000-0000E4050000}"/>
    <cellStyle name="20% - Accent4 3 4 2 3" xfId="3842" xr:uid="{00000000-0005-0000-0000-0000E5050000}"/>
    <cellStyle name="20% - Accent4 3 4 3" xfId="3841" xr:uid="{00000000-0005-0000-0000-0000E6050000}"/>
    <cellStyle name="20% - Accent4 3 4 4" xfId="3840" xr:uid="{00000000-0005-0000-0000-0000E7050000}"/>
    <cellStyle name="20% - Accent4 3 4 4 2" xfId="3839" xr:uid="{00000000-0005-0000-0000-0000E8050000}"/>
    <cellStyle name="20% - Accent4 3 4 5" xfId="3838" xr:uid="{00000000-0005-0000-0000-0000E9050000}"/>
    <cellStyle name="20% - Accent4 3 5" xfId="3837" xr:uid="{00000000-0005-0000-0000-0000EA050000}"/>
    <cellStyle name="20% - Accent4 3 5 2" xfId="3836" xr:uid="{00000000-0005-0000-0000-0000EB050000}"/>
    <cellStyle name="20% - Accent4 3 5 2 2" xfId="3835" xr:uid="{00000000-0005-0000-0000-0000EC050000}"/>
    <cellStyle name="20% - Accent4 3 5 2 3" xfId="3834" xr:uid="{00000000-0005-0000-0000-0000ED050000}"/>
    <cellStyle name="20% - Accent4 3 5 3" xfId="3833" xr:uid="{00000000-0005-0000-0000-0000EE050000}"/>
    <cellStyle name="20% - Accent4 3 5 3 2" xfId="3832" xr:uid="{00000000-0005-0000-0000-0000EF050000}"/>
    <cellStyle name="20% - Accent4 3 5 4" xfId="3831" xr:uid="{00000000-0005-0000-0000-0000F0050000}"/>
    <cellStyle name="20% - Accent4 3 6" xfId="3830" xr:uid="{00000000-0005-0000-0000-0000F1050000}"/>
    <cellStyle name="20% - Accent4 3 6 2" xfId="3829" xr:uid="{00000000-0005-0000-0000-0000F2050000}"/>
    <cellStyle name="20% - Accent4 3 6 3" xfId="3828" xr:uid="{00000000-0005-0000-0000-0000F3050000}"/>
    <cellStyle name="20% - Accent4 3 7" xfId="3827" xr:uid="{00000000-0005-0000-0000-0000F4050000}"/>
    <cellStyle name="20% - Accent4 3 8" xfId="3826" xr:uid="{00000000-0005-0000-0000-0000F5050000}"/>
    <cellStyle name="20% - Accent4 3 8 2" xfId="3825" xr:uid="{00000000-0005-0000-0000-0000F6050000}"/>
    <cellStyle name="20% - Accent4 3 9" xfId="3824" xr:uid="{00000000-0005-0000-0000-0000F7050000}"/>
    <cellStyle name="20% - Accent4 4" xfId="189" xr:uid="{00000000-0005-0000-0000-00002B000000}"/>
    <cellStyle name="20% - Accent4 4 10" xfId="3823" xr:uid="{00000000-0005-0000-0000-0000F8050000}"/>
    <cellStyle name="20% - Accent4 4 2" xfId="3822" xr:uid="{00000000-0005-0000-0000-0000F9050000}"/>
    <cellStyle name="20% - Accent4 4 2 2" xfId="3821" xr:uid="{00000000-0005-0000-0000-0000FA050000}"/>
    <cellStyle name="20% - Accent4 4 2 2 2" xfId="3820" xr:uid="{00000000-0005-0000-0000-0000FB050000}"/>
    <cellStyle name="20% - Accent4 4 2 2 2 2" xfId="3819" xr:uid="{00000000-0005-0000-0000-0000FC050000}"/>
    <cellStyle name="20% - Accent4 4 2 2 2 2 2" xfId="3818" xr:uid="{00000000-0005-0000-0000-0000FD050000}"/>
    <cellStyle name="20% - Accent4 4 2 2 2 2 3" xfId="3817" xr:uid="{00000000-0005-0000-0000-0000FE050000}"/>
    <cellStyle name="20% - Accent4 4 2 2 2 3" xfId="3816" xr:uid="{00000000-0005-0000-0000-0000FF050000}"/>
    <cellStyle name="20% - Accent4 4 2 2 2 3 2" xfId="3815" xr:uid="{00000000-0005-0000-0000-000000060000}"/>
    <cellStyle name="20% - Accent4 4 2 2 2 4" xfId="3814" xr:uid="{00000000-0005-0000-0000-000001060000}"/>
    <cellStyle name="20% - Accent4 4 2 2 3" xfId="3813" xr:uid="{00000000-0005-0000-0000-000002060000}"/>
    <cellStyle name="20% - Accent4 4 2 2 3 2" xfId="3812" xr:uid="{00000000-0005-0000-0000-000003060000}"/>
    <cellStyle name="20% - Accent4 4 2 2 3 3" xfId="3811" xr:uid="{00000000-0005-0000-0000-000004060000}"/>
    <cellStyle name="20% - Accent4 4 2 2 4" xfId="3810" xr:uid="{00000000-0005-0000-0000-000005060000}"/>
    <cellStyle name="20% - Accent4 4 2 2 5" xfId="3809" xr:uid="{00000000-0005-0000-0000-000006060000}"/>
    <cellStyle name="20% - Accent4 4 2 2 5 2" xfId="3808" xr:uid="{00000000-0005-0000-0000-000007060000}"/>
    <cellStyle name="20% - Accent4 4 2 2 6" xfId="3807" xr:uid="{00000000-0005-0000-0000-000008060000}"/>
    <cellStyle name="20% - Accent4 4 2 3" xfId="3806" xr:uid="{00000000-0005-0000-0000-000009060000}"/>
    <cellStyle name="20% - Accent4 4 2 3 2" xfId="3805" xr:uid="{00000000-0005-0000-0000-00000A060000}"/>
    <cellStyle name="20% - Accent4 4 2 3 2 2" xfId="3804" xr:uid="{00000000-0005-0000-0000-00000B060000}"/>
    <cellStyle name="20% - Accent4 4 2 3 2 3" xfId="3803" xr:uid="{00000000-0005-0000-0000-00000C060000}"/>
    <cellStyle name="20% - Accent4 4 2 3 3" xfId="3802" xr:uid="{00000000-0005-0000-0000-00000D060000}"/>
    <cellStyle name="20% - Accent4 4 2 3 3 2" xfId="3801" xr:uid="{00000000-0005-0000-0000-00000E060000}"/>
    <cellStyle name="20% - Accent4 4 2 3 4" xfId="3800" xr:uid="{00000000-0005-0000-0000-00000F060000}"/>
    <cellStyle name="20% - Accent4 4 2 4" xfId="3799" xr:uid="{00000000-0005-0000-0000-000010060000}"/>
    <cellStyle name="20% - Accent4 4 2 5" xfId="3798" xr:uid="{00000000-0005-0000-0000-000011060000}"/>
    <cellStyle name="20% - Accent4 4 3" xfId="3797" xr:uid="{00000000-0005-0000-0000-000012060000}"/>
    <cellStyle name="20% - Accent4 4 3 2" xfId="3796" xr:uid="{00000000-0005-0000-0000-000013060000}"/>
    <cellStyle name="20% - Accent4 4 3 2 2" xfId="3795" xr:uid="{00000000-0005-0000-0000-000014060000}"/>
    <cellStyle name="20% - Accent4 4 3 2 3" xfId="3794" xr:uid="{00000000-0005-0000-0000-000015060000}"/>
    <cellStyle name="20% - Accent4 4 3 3" xfId="3793" xr:uid="{00000000-0005-0000-0000-000016060000}"/>
    <cellStyle name="20% - Accent4 4 3 4" xfId="3792" xr:uid="{00000000-0005-0000-0000-000017060000}"/>
    <cellStyle name="20% - Accent4 4 3 4 2" xfId="3791" xr:uid="{00000000-0005-0000-0000-000018060000}"/>
    <cellStyle name="20% - Accent4 4 3 5" xfId="3790" xr:uid="{00000000-0005-0000-0000-000019060000}"/>
    <cellStyle name="20% - Accent4 4 4" xfId="3789" xr:uid="{00000000-0005-0000-0000-00001A060000}"/>
    <cellStyle name="20% - Accent4 4 4 2" xfId="3788" xr:uid="{00000000-0005-0000-0000-00001B060000}"/>
    <cellStyle name="20% - Accent4 4 4 2 2" xfId="3787" xr:uid="{00000000-0005-0000-0000-00001C060000}"/>
    <cellStyle name="20% - Accent4 4 4 2 3" xfId="3786" xr:uid="{00000000-0005-0000-0000-00001D060000}"/>
    <cellStyle name="20% - Accent4 4 4 3" xfId="3785" xr:uid="{00000000-0005-0000-0000-00001E060000}"/>
    <cellStyle name="20% - Accent4 4 4 3 2" xfId="3784" xr:uid="{00000000-0005-0000-0000-00001F060000}"/>
    <cellStyle name="20% - Accent4 4 4 4" xfId="3783" xr:uid="{00000000-0005-0000-0000-000020060000}"/>
    <cellStyle name="20% - Accent4 4 5" xfId="3782" xr:uid="{00000000-0005-0000-0000-000021060000}"/>
    <cellStyle name="20% - Accent4 4 5 2" xfId="3781" xr:uid="{00000000-0005-0000-0000-000022060000}"/>
    <cellStyle name="20% - Accent4 4 5 2 2" xfId="3780" xr:uid="{00000000-0005-0000-0000-000023060000}"/>
    <cellStyle name="20% - Accent4 4 5 2 3" xfId="3779" xr:uid="{00000000-0005-0000-0000-000024060000}"/>
    <cellStyle name="20% - Accent4 4 5 3" xfId="3778" xr:uid="{00000000-0005-0000-0000-000025060000}"/>
    <cellStyle name="20% - Accent4 4 5 3 2" xfId="3777" xr:uid="{00000000-0005-0000-0000-000026060000}"/>
    <cellStyle name="20% - Accent4 4 5 4" xfId="3776" xr:uid="{00000000-0005-0000-0000-000027060000}"/>
    <cellStyle name="20% - Accent4 4 6" xfId="3775" xr:uid="{00000000-0005-0000-0000-000028060000}"/>
    <cellStyle name="20% - Accent4 4 6 2" xfId="3774" xr:uid="{00000000-0005-0000-0000-000029060000}"/>
    <cellStyle name="20% - Accent4 4 6 3" xfId="3773" xr:uid="{00000000-0005-0000-0000-00002A060000}"/>
    <cellStyle name="20% - Accent4 4 7" xfId="3772" xr:uid="{00000000-0005-0000-0000-00002B060000}"/>
    <cellStyle name="20% - Accent4 4 8" xfId="3771" xr:uid="{00000000-0005-0000-0000-00002C060000}"/>
    <cellStyle name="20% - Accent4 4 8 2" xfId="3770" xr:uid="{00000000-0005-0000-0000-00002D060000}"/>
    <cellStyle name="20% - Accent4 4 9" xfId="3769" xr:uid="{00000000-0005-0000-0000-00002E060000}"/>
    <cellStyle name="20% - Accent4 5" xfId="205" xr:uid="{00000000-0005-0000-0000-00002C000000}"/>
    <cellStyle name="20% - Accent4 5 2" xfId="3767" xr:uid="{00000000-0005-0000-0000-000030060000}"/>
    <cellStyle name="20% - Accent4 5 2 2" xfId="3766" xr:uid="{00000000-0005-0000-0000-000031060000}"/>
    <cellStyle name="20% - Accent4 5 2 2 2" xfId="3765" xr:uid="{00000000-0005-0000-0000-000032060000}"/>
    <cellStyle name="20% - Accent4 5 2 2 2 2" xfId="3764" xr:uid="{00000000-0005-0000-0000-000033060000}"/>
    <cellStyle name="20% - Accent4 5 2 2 2 2 2" xfId="3763" xr:uid="{00000000-0005-0000-0000-000034060000}"/>
    <cellStyle name="20% - Accent4 5 2 2 2 2 3" xfId="3762" xr:uid="{00000000-0005-0000-0000-000035060000}"/>
    <cellStyle name="20% - Accent4 5 2 2 2 3" xfId="3761" xr:uid="{00000000-0005-0000-0000-000036060000}"/>
    <cellStyle name="20% - Accent4 5 2 2 2 3 2" xfId="3760" xr:uid="{00000000-0005-0000-0000-000037060000}"/>
    <cellStyle name="20% - Accent4 5 2 2 2 4" xfId="3759" xr:uid="{00000000-0005-0000-0000-000038060000}"/>
    <cellStyle name="20% - Accent4 5 2 2 3" xfId="3758" xr:uid="{00000000-0005-0000-0000-000039060000}"/>
    <cellStyle name="20% - Accent4 5 2 2 3 2" xfId="3757" xr:uid="{00000000-0005-0000-0000-00003A060000}"/>
    <cellStyle name="20% - Accent4 5 2 2 3 3" xfId="3756" xr:uid="{00000000-0005-0000-0000-00003B060000}"/>
    <cellStyle name="20% - Accent4 5 2 2 4" xfId="3755" xr:uid="{00000000-0005-0000-0000-00003C060000}"/>
    <cellStyle name="20% - Accent4 5 2 2 5" xfId="3754" xr:uid="{00000000-0005-0000-0000-00003D060000}"/>
    <cellStyle name="20% - Accent4 5 2 2 5 2" xfId="3753" xr:uid="{00000000-0005-0000-0000-00003E060000}"/>
    <cellStyle name="20% - Accent4 5 2 2 6" xfId="3752" xr:uid="{00000000-0005-0000-0000-00003F060000}"/>
    <cellStyle name="20% - Accent4 5 2 3" xfId="3751" xr:uid="{00000000-0005-0000-0000-000040060000}"/>
    <cellStyle name="20% - Accent4 5 2 3 2" xfId="3750" xr:uid="{00000000-0005-0000-0000-000041060000}"/>
    <cellStyle name="20% - Accent4 5 2 3 2 2" xfId="3749" xr:uid="{00000000-0005-0000-0000-000042060000}"/>
    <cellStyle name="20% - Accent4 5 2 3 2 3" xfId="3748" xr:uid="{00000000-0005-0000-0000-000043060000}"/>
    <cellStyle name="20% - Accent4 5 2 3 3" xfId="3747" xr:uid="{00000000-0005-0000-0000-000044060000}"/>
    <cellStyle name="20% - Accent4 5 2 3 3 2" xfId="3746" xr:uid="{00000000-0005-0000-0000-000045060000}"/>
    <cellStyle name="20% - Accent4 5 2 3 4" xfId="3745" xr:uid="{00000000-0005-0000-0000-000046060000}"/>
    <cellStyle name="20% - Accent4 5 2 4" xfId="3744" xr:uid="{00000000-0005-0000-0000-000047060000}"/>
    <cellStyle name="20% - Accent4 5 2 5" xfId="3743" xr:uid="{00000000-0005-0000-0000-000048060000}"/>
    <cellStyle name="20% - Accent4 5 3" xfId="3742" xr:uid="{00000000-0005-0000-0000-000049060000}"/>
    <cellStyle name="20% - Accent4 5 3 2" xfId="3741" xr:uid="{00000000-0005-0000-0000-00004A060000}"/>
    <cellStyle name="20% - Accent4 5 3 2 2" xfId="3740" xr:uid="{00000000-0005-0000-0000-00004B060000}"/>
    <cellStyle name="20% - Accent4 5 3 2 3" xfId="3739" xr:uid="{00000000-0005-0000-0000-00004C060000}"/>
    <cellStyle name="20% - Accent4 5 3 3" xfId="3738" xr:uid="{00000000-0005-0000-0000-00004D060000}"/>
    <cellStyle name="20% - Accent4 5 3 4" xfId="3737" xr:uid="{00000000-0005-0000-0000-00004E060000}"/>
    <cellStyle name="20% - Accent4 5 3 4 2" xfId="3736" xr:uid="{00000000-0005-0000-0000-00004F060000}"/>
    <cellStyle name="20% - Accent4 5 3 5" xfId="3735" xr:uid="{00000000-0005-0000-0000-000050060000}"/>
    <cellStyle name="20% - Accent4 5 4" xfId="3734" xr:uid="{00000000-0005-0000-0000-000051060000}"/>
    <cellStyle name="20% - Accent4 5 4 2" xfId="3733" xr:uid="{00000000-0005-0000-0000-000052060000}"/>
    <cellStyle name="20% - Accent4 5 4 2 2" xfId="3732" xr:uid="{00000000-0005-0000-0000-000053060000}"/>
    <cellStyle name="20% - Accent4 5 4 2 3" xfId="3731" xr:uid="{00000000-0005-0000-0000-000054060000}"/>
    <cellStyle name="20% - Accent4 5 4 3" xfId="3730" xr:uid="{00000000-0005-0000-0000-000055060000}"/>
    <cellStyle name="20% - Accent4 5 4 3 2" xfId="3729" xr:uid="{00000000-0005-0000-0000-000056060000}"/>
    <cellStyle name="20% - Accent4 5 4 4" xfId="3728" xr:uid="{00000000-0005-0000-0000-000057060000}"/>
    <cellStyle name="20% - Accent4 5 5" xfId="3727" xr:uid="{00000000-0005-0000-0000-000058060000}"/>
    <cellStyle name="20% - Accent4 5 5 2" xfId="3726" xr:uid="{00000000-0005-0000-0000-000059060000}"/>
    <cellStyle name="20% - Accent4 5 5 3" xfId="3725" xr:uid="{00000000-0005-0000-0000-00005A060000}"/>
    <cellStyle name="20% - Accent4 5 6" xfId="3724" xr:uid="{00000000-0005-0000-0000-00005B060000}"/>
    <cellStyle name="20% - Accent4 5 7" xfId="3723" xr:uid="{00000000-0005-0000-0000-00005C060000}"/>
    <cellStyle name="20% - Accent4 5 7 2" xfId="3722" xr:uid="{00000000-0005-0000-0000-00005D060000}"/>
    <cellStyle name="20% - Accent4 5 8" xfId="3721" xr:uid="{00000000-0005-0000-0000-00005E060000}"/>
    <cellStyle name="20% - Accent4 5 9" xfId="3768" xr:uid="{00000000-0005-0000-0000-00002F060000}"/>
    <cellStyle name="20% - Accent4 6" xfId="206" xr:uid="{00000000-0005-0000-0000-00002D000000}"/>
    <cellStyle name="20% - Accent4 6 2" xfId="3720" xr:uid="{00000000-0005-0000-0000-000060060000}"/>
    <cellStyle name="20% - Accent4 6 2 2" xfId="3719" xr:uid="{00000000-0005-0000-0000-000061060000}"/>
    <cellStyle name="20% - Accent4 6 2 2 2" xfId="3718" xr:uid="{00000000-0005-0000-0000-000062060000}"/>
    <cellStyle name="20% - Accent4 6 2 2 2 2" xfId="3717" xr:uid="{00000000-0005-0000-0000-000063060000}"/>
    <cellStyle name="20% - Accent4 6 2 2 2 3" xfId="3716" xr:uid="{00000000-0005-0000-0000-000064060000}"/>
    <cellStyle name="20% - Accent4 6 2 2 3" xfId="3715" xr:uid="{00000000-0005-0000-0000-000065060000}"/>
    <cellStyle name="20% - Accent4 6 2 2 3 2" xfId="3714" xr:uid="{00000000-0005-0000-0000-000066060000}"/>
    <cellStyle name="20% - Accent4 6 2 2 4" xfId="3713" xr:uid="{00000000-0005-0000-0000-000067060000}"/>
    <cellStyle name="20% - Accent4 6 2 3" xfId="3712" xr:uid="{00000000-0005-0000-0000-000068060000}"/>
    <cellStyle name="20% - Accent4 6 2 3 2" xfId="3711" xr:uid="{00000000-0005-0000-0000-000069060000}"/>
    <cellStyle name="20% - Accent4 6 2 3 3" xfId="3710" xr:uid="{00000000-0005-0000-0000-00006A060000}"/>
    <cellStyle name="20% - Accent4 6 2 4" xfId="3709" xr:uid="{00000000-0005-0000-0000-00006B060000}"/>
    <cellStyle name="20% - Accent4 6 2 5" xfId="3708" xr:uid="{00000000-0005-0000-0000-00006C060000}"/>
    <cellStyle name="20% - Accent4 6 2 5 2" xfId="3707" xr:uid="{00000000-0005-0000-0000-00006D060000}"/>
    <cellStyle name="20% - Accent4 6 2 6" xfId="3706" xr:uid="{00000000-0005-0000-0000-00006E060000}"/>
    <cellStyle name="20% - Accent4 6 3" xfId="3705" xr:uid="{00000000-0005-0000-0000-00006F060000}"/>
    <cellStyle name="20% - Accent4 6 3 2" xfId="3704" xr:uid="{00000000-0005-0000-0000-000070060000}"/>
    <cellStyle name="20% - Accent4 6 3 2 2" xfId="3703" xr:uid="{00000000-0005-0000-0000-000071060000}"/>
    <cellStyle name="20% - Accent4 6 3 2 3" xfId="3702" xr:uid="{00000000-0005-0000-0000-000072060000}"/>
    <cellStyle name="20% - Accent4 6 3 3" xfId="3701" xr:uid="{00000000-0005-0000-0000-000073060000}"/>
    <cellStyle name="20% - Accent4 6 3 3 2" xfId="3700" xr:uid="{00000000-0005-0000-0000-000074060000}"/>
    <cellStyle name="20% - Accent4 6 3 4" xfId="3699" xr:uid="{00000000-0005-0000-0000-000075060000}"/>
    <cellStyle name="20% - Accent4 6 4" xfId="3698" xr:uid="{00000000-0005-0000-0000-000076060000}"/>
    <cellStyle name="20% - Accent4 6 5" xfId="3697" xr:uid="{00000000-0005-0000-0000-000077060000}"/>
    <cellStyle name="20% - Accent4 7" xfId="207" xr:uid="{00000000-0005-0000-0000-00002E000000}"/>
    <cellStyle name="20% - Accent4 7 2" xfId="3696" xr:uid="{00000000-0005-0000-0000-000079060000}"/>
    <cellStyle name="20% - Accent4 7 3" xfId="3695" xr:uid="{00000000-0005-0000-0000-00007A060000}"/>
    <cellStyle name="20% - Accent4 7 4" xfId="3694" xr:uid="{00000000-0005-0000-0000-00007B060000}"/>
    <cellStyle name="20% - Accent4 8" xfId="3693" xr:uid="{00000000-0005-0000-0000-00007C060000}"/>
    <cellStyle name="20% - Accent4 8 2" xfId="3692" xr:uid="{00000000-0005-0000-0000-00007D060000}"/>
    <cellStyle name="20% - Accent4 8 2 2" xfId="3691" xr:uid="{00000000-0005-0000-0000-00007E060000}"/>
    <cellStyle name="20% - Accent4 8 2 3" xfId="3690" xr:uid="{00000000-0005-0000-0000-00007F060000}"/>
    <cellStyle name="20% - Accent4 8 2 3 2" xfId="3689" xr:uid="{00000000-0005-0000-0000-000080060000}"/>
    <cellStyle name="20% - Accent4 8 3" xfId="3688" xr:uid="{00000000-0005-0000-0000-000081060000}"/>
    <cellStyle name="20% - Accent4 8 4" xfId="3687" xr:uid="{00000000-0005-0000-0000-000082060000}"/>
    <cellStyle name="20% - Accent4 8 4 2" xfId="3686" xr:uid="{00000000-0005-0000-0000-000083060000}"/>
    <cellStyle name="20% - Accent4 8 5" xfId="3685" xr:uid="{00000000-0005-0000-0000-000084060000}"/>
    <cellStyle name="20% - Accent4 9" xfId="3684" xr:uid="{00000000-0005-0000-0000-000085060000}"/>
    <cellStyle name="20% - Accent4 9 2" xfId="3683" xr:uid="{00000000-0005-0000-0000-000086060000}"/>
    <cellStyle name="20% - Accent4 9 2 2" xfId="3682" xr:uid="{00000000-0005-0000-0000-000087060000}"/>
    <cellStyle name="20% - Accent4 9 2 3" xfId="3681" xr:uid="{00000000-0005-0000-0000-000088060000}"/>
    <cellStyle name="20% - Accent4 9 3" xfId="3680" xr:uid="{00000000-0005-0000-0000-000089060000}"/>
    <cellStyle name="20% - Accent4 9 4" xfId="3679" xr:uid="{00000000-0005-0000-0000-00008A060000}"/>
    <cellStyle name="20% - Accent4 9 4 2" xfId="3678" xr:uid="{00000000-0005-0000-0000-00008B060000}"/>
    <cellStyle name="20% - Accent4 9 5" xfId="3677" xr:uid="{00000000-0005-0000-0000-00008C060000}"/>
    <cellStyle name="20% - Accent5" xfId="98" builtinId="46" customBuiltin="1"/>
    <cellStyle name="20% - Accent5 10" xfId="3676" xr:uid="{00000000-0005-0000-0000-00008D060000}"/>
    <cellStyle name="20% - Accent5 10 2" xfId="3675" xr:uid="{00000000-0005-0000-0000-00008E060000}"/>
    <cellStyle name="20% - Accent5 10 2 2" xfId="3674" xr:uid="{00000000-0005-0000-0000-00008F060000}"/>
    <cellStyle name="20% - Accent5 10 2 3" xfId="3673" xr:uid="{00000000-0005-0000-0000-000090060000}"/>
    <cellStyle name="20% - Accent5 10 3" xfId="3672" xr:uid="{00000000-0005-0000-0000-000091060000}"/>
    <cellStyle name="20% - Accent5 10 4" xfId="3671" xr:uid="{00000000-0005-0000-0000-000092060000}"/>
    <cellStyle name="20% - Accent5 11" xfId="3670" xr:uid="{00000000-0005-0000-0000-000093060000}"/>
    <cellStyle name="20% - Accent5 11 2" xfId="3669" xr:uid="{00000000-0005-0000-0000-000094060000}"/>
    <cellStyle name="20% - Accent5 11 3" xfId="3668" xr:uid="{00000000-0005-0000-0000-000095060000}"/>
    <cellStyle name="20% - Accent5 12" xfId="3667" xr:uid="{00000000-0005-0000-0000-000096060000}"/>
    <cellStyle name="20% - Accent5 12 2" xfId="3666" xr:uid="{00000000-0005-0000-0000-000097060000}"/>
    <cellStyle name="20% - Accent5 12 3" xfId="3665" xr:uid="{00000000-0005-0000-0000-000098060000}"/>
    <cellStyle name="20% - Accent5 13" xfId="3664" xr:uid="{00000000-0005-0000-0000-000099060000}"/>
    <cellStyle name="20% - Accent5 13 2" xfId="3663" xr:uid="{00000000-0005-0000-0000-00009A060000}"/>
    <cellStyle name="20% - Accent5 13 3" xfId="3662" xr:uid="{00000000-0005-0000-0000-00009B060000}"/>
    <cellStyle name="20% - Accent5 14" xfId="3661" xr:uid="{00000000-0005-0000-0000-00009C060000}"/>
    <cellStyle name="20% - Accent5 14 2" xfId="3660" xr:uid="{00000000-0005-0000-0000-00009D060000}"/>
    <cellStyle name="20% - Accent5 15" xfId="3659" xr:uid="{00000000-0005-0000-0000-00009E060000}"/>
    <cellStyle name="20% - Accent5 16" xfId="3658" xr:uid="{00000000-0005-0000-0000-00009F060000}"/>
    <cellStyle name="20% - Accent5 2" xfId="208" xr:uid="{00000000-0005-0000-0000-00002F000000}"/>
    <cellStyle name="20% - Accent5 2 2" xfId="3657" xr:uid="{00000000-0005-0000-0000-0000A1060000}"/>
    <cellStyle name="20% - Accent5 2 3" xfId="3656" xr:uid="{00000000-0005-0000-0000-0000A2060000}"/>
    <cellStyle name="20% - Accent5 2 3 2" xfId="3655" xr:uid="{00000000-0005-0000-0000-0000A3060000}"/>
    <cellStyle name="20% - Accent5 2 3 2 2" xfId="3654" xr:uid="{00000000-0005-0000-0000-0000A4060000}"/>
    <cellStyle name="20% - Accent5 2 3 2 2 2" xfId="3653" xr:uid="{00000000-0005-0000-0000-0000A5060000}"/>
    <cellStyle name="20% - Accent5 2 3 2 2 2 2" xfId="3652" xr:uid="{00000000-0005-0000-0000-0000A6060000}"/>
    <cellStyle name="20% - Accent5 2 3 2 2 2 3" xfId="3651" xr:uid="{00000000-0005-0000-0000-0000A7060000}"/>
    <cellStyle name="20% - Accent5 2 3 2 2 3" xfId="3650" xr:uid="{00000000-0005-0000-0000-0000A8060000}"/>
    <cellStyle name="20% - Accent5 2 3 2 2 4" xfId="3649" xr:uid="{00000000-0005-0000-0000-0000A9060000}"/>
    <cellStyle name="20% - Accent5 2 3 2 3" xfId="3648" xr:uid="{00000000-0005-0000-0000-0000AA060000}"/>
    <cellStyle name="20% - Accent5 2 3 2 3 2" xfId="3647" xr:uid="{00000000-0005-0000-0000-0000AB060000}"/>
    <cellStyle name="20% - Accent5 2 3 2 3 2 2" xfId="3646" xr:uid="{00000000-0005-0000-0000-0000AC060000}"/>
    <cellStyle name="20% - Accent5 2 3 2 3 2 3" xfId="3645" xr:uid="{00000000-0005-0000-0000-0000AD060000}"/>
    <cellStyle name="20% - Accent5 2 3 2 3 3" xfId="3644" xr:uid="{00000000-0005-0000-0000-0000AE060000}"/>
    <cellStyle name="20% - Accent5 2 3 2 3 4" xfId="3643" xr:uid="{00000000-0005-0000-0000-0000AF060000}"/>
    <cellStyle name="20% - Accent5 2 3 2 4" xfId="3642" xr:uid="{00000000-0005-0000-0000-0000B0060000}"/>
    <cellStyle name="20% - Accent5 2 3 2 4 2" xfId="3641" xr:uid="{00000000-0005-0000-0000-0000B1060000}"/>
    <cellStyle name="20% - Accent5 2 3 2 4 3" xfId="3640" xr:uid="{00000000-0005-0000-0000-0000B2060000}"/>
    <cellStyle name="20% - Accent5 2 3 2 5" xfId="3639" xr:uid="{00000000-0005-0000-0000-0000B3060000}"/>
    <cellStyle name="20% - Accent5 2 3 2 6" xfId="3638" xr:uid="{00000000-0005-0000-0000-0000B4060000}"/>
    <cellStyle name="20% - Accent5 2 3 3" xfId="3637" xr:uid="{00000000-0005-0000-0000-0000B5060000}"/>
    <cellStyle name="20% - Accent5 2 3 3 2" xfId="3636" xr:uid="{00000000-0005-0000-0000-0000B6060000}"/>
    <cellStyle name="20% - Accent5 2 3 3 2 2" xfId="3635" xr:uid="{00000000-0005-0000-0000-0000B7060000}"/>
    <cellStyle name="20% - Accent5 2 3 3 2 3" xfId="3634" xr:uid="{00000000-0005-0000-0000-0000B8060000}"/>
    <cellStyle name="20% - Accent5 2 3 3 3" xfId="3633" xr:uid="{00000000-0005-0000-0000-0000B9060000}"/>
    <cellStyle name="20% - Accent5 2 3 3 4" xfId="3632" xr:uid="{00000000-0005-0000-0000-0000BA060000}"/>
    <cellStyle name="20% - Accent5 2 3 4" xfId="3631" xr:uid="{00000000-0005-0000-0000-0000BB060000}"/>
    <cellStyle name="20% - Accent5 2 3 4 2" xfId="3630" xr:uid="{00000000-0005-0000-0000-0000BC060000}"/>
    <cellStyle name="20% - Accent5 2 3 4 2 2" xfId="3629" xr:uid="{00000000-0005-0000-0000-0000BD060000}"/>
    <cellStyle name="20% - Accent5 2 3 4 2 3" xfId="3628" xr:uid="{00000000-0005-0000-0000-0000BE060000}"/>
    <cellStyle name="20% - Accent5 2 3 4 3" xfId="3627" xr:uid="{00000000-0005-0000-0000-0000BF060000}"/>
    <cellStyle name="20% - Accent5 2 3 4 4" xfId="3626" xr:uid="{00000000-0005-0000-0000-0000C0060000}"/>
    <cellStyle name="20% - Accent5 2 3 5" xfId="3625" xr:uid="{00000000-0005-0000-0000-0000C1060000}"/>
    <cellStyle name="20% - Accent5 2 3 5 2" xfId="3624" xr:uid="{00000000-0005-0000-0000-0000C2060000}"/>
    <cellStyle name="20% - Accent5 2 3 5 3" xfId="3623" xr:uid="{00000000-0005-0000-0000-0000C3060000}"/>
    <cellStyle name="20% - Accent5 2 3 6" xfId="3622" xr:uid="{00000000-0005-0000-0000-0000C4060000}"/>
    <cellStyle name="20% - Accent5 2 3 7" xfId="3621" xr:uid="{00000000-0005-0000-0000-0000C5060000}"/>
    <cellStyle name="20% - Accent5 2 4" xfId="3620" xr:uid="{00000000-0005-0000-0000-0000C6060000}"/>
    <cellStyle name="20% - Accent5 2 4 2" xfId="3619" xr:uid="{00000000-0005-0000-0000-0000C7060000}"/>
    <cellStyle name="20% - Accent5 2 4 2 2" xfId="3618" xr:uid="{00000000-0005-0000-0000-0000C8060000}"/>
    <cellStyle name="20% - Accent5 2 4 2 2 2" xfId="3617" xr:uid="{00000000-0005-0000-0000-0000C9060000}"/>
    <cellStyle name="20% - Accent5 2 4 2 2 2 2" xfId="3616" xr:uid="{00000000-0005-0000-0000-0000CA060000}"/>
    <cellStyle name="20% - Accent5 2 4 2 2 2 3" xfId="3615" xr:uid="{00000000-0005-0000-0000-0000CB060000}"/>
    <cellStyle name="20% - Accent5 2 4 2 2 3" xfId="3614" xr:uid="{00000000-0005-0000-0000-0000CC060000}"/>
    <cellStyle name="20% - Accent5 2 4 2 2 4" xfId="3613" xr:uid="{00000000-0005-0000-0000-0000CD060000}"/>
    <cellStyle name="20% - Accent5 2 4 2 3" xfId="3612" xr:uid="{00000000-0005-0000-0000-0000CE060000}"/>
    <cellStyle name="20% - Accent5 2 4 2 3 2" xfId="3611" xr:uid="{00000000-0005-0000-0000-0000CF060000}"/>
    <cellStyle name="20% - Accent5 2 4 2 3 2 2" xfId="3610" xr:uid="{00000000-0005-0000-0000-0000D0060000}"/>
    <cellStyle name="20% - Accent5 2 4 2 3 2 3" xfId="3609" xr:uid="{00000000-0005-0000-0000-0000D1060000}"/>
    <cellStyle name="20% - Accent5 2 4 2 3 3" xfId="3608" xr:uid="{00000000-0005-0000-0000-0000D2060000}"/>
    <cellStyle name="20% - Accent5 2 4 2 3 4" xfId="3607" xr:uid="{00000000-0005-0000-0000-0000D3060000}"/>
    <cellStyle name="20% - Accent5 2 4 2 4" xfId="3606" xr:uid="{00000000-0005-0000-0000-0000D4060000}"/>
    <cellStyle name="20% - Accent5 2 4 2 4 2" xfId="3605" xr:uid="{00000000-0005-0000-0000-0000D5060000}"/>
    <cellStyle name="20% - Accent5 2 4 2 4 3" xfId="3604" xr:uid="{00000000-0005-0000-0000-0000D6060000}"/>
    <cellStyle name="20% - Accent5 2 4 2 5" xfId="3603" xr:uid="{00000000-0005-0000-0000-0000D7060000}"/>
    <cellStyle name="20% - Accent5 2 4 2 6" xfId="3602" xr:uid="{00000000-0005-0000-0000-0000D8060000}"/>
    <cellStyle name="20% - Accent5 2 4 3" xfId="3601" xr:uid="{00000000-0005-0000-0000-0000D9060000}"/>
    <cellStyle name="20% - Accent5 2 4 3 2" xfId="3600" xr:uid="{00000000-0005-0000-0000-0000DA060000}"/>
    <cellStyle name="20% - Accent5 2 4 3 2 2" xfId="3599" xr:uid="{00000000-0005-0000-0000-0000DB060000}"/>
    <cellStyle name="20% - Accent5 2 4 3 2 3" xfId="3598" xr:uid="{00000000-0005-0000-0000-0000DC060000}"/>
    <cellStyle name="20% - Accent5 2 4 3 3" xfId="3597" xr:uid="{00000000-0005-0000-0000-0000DD060000}"/>
    <cellStyle name="20% - Accent5 2 4 3 4" xfId="3596" xr:uid="{00000000-0005-0000-0000-0000DE060000}"/>
    <cellStyle name="20% - Accent5 2 4 4" xfId="3595" xr:uid="{00000000-0005-0000-0000-0000DF060000}"/>
    <cellStyle name="20% - Accent5 2 4 4 2" xfId="3594" xr:uid="{00000000-0005-0000-0000-0000E0060000}"/>
    <cellStyle name="20% - Accent5 2 4 4 2 2" xfId="3593" xr:uid="{00000000-0005-0000-0000-0000E1060000}"/>
    <cellStyle name="20% - Accent5 2 4 4 2 3" xfId="3592" xr:uid="{00000000-0005-0000-0000-0000E2060000}"/>
    <cellStyle name="20% - Accent5 2 4 4 3" xfId="3591" xr:uid="{00000000-0005-0000-0000-0000E3060000}"/>
    <cellStyle name="20% - Accent5 2 4 4 4" xfId="3590" xr:uid="{00000000-0005-0000-0000-0000E4060000}"/>
    <cellStyle name="20% - Accent5 2 4 5" xfId="3589" xr:uid="{00000000-0005-0000-0000-0000E5060000}"/>
    <cellStyle name="20% - Accent5 2 4 5 2" xfId="3588" xr:uid="{00000000-0005-0000-0000-0000E6060000}"/>
    <cellStyle name="20% - Accent5 2 4 5 3" xfId="3587" xr:uid="{00000000-0005-0000-0000-0000E7060000}"/>
    <cellStyle name="20% - Accent5 2 4 6" xfId="3586" xr:uid="{00000000-0005-0000-0000-0000E8060000}"/>
    <cellStyle name="20% - Accent5 2 4 7" xfId="3585" xr:uid="{00000000-0005-0000-0000-0000E9060000}"/>
    <cellStyle name="20% - Accent5 2 5" xfId="3584" xr:uid="{00000000-0005-0000-0000-0000EA060000}"/>
    <cellStyle name="20% - Accent5 2 5 2" xfId="3583" xr:uid="{00000000-0005-0000-0000-0000EB060000}"/>
    <cellStyle name="20% - Accent5 2 5 2 2" xfId="3582" xr:uid="{00000000-0005-0000-0000-0000EC060000}"/>
    <cellStyle name="20% - Accent5 2 5 2 2 2" xfId="3581" xr:uid="{00000000-0005-0000-0000-0000ED060000}"/>
    <cellStyle name="20% - Accent5 2 5 2 2 2 2" xfId="3580" xr:uid="{00000000-0005-0000-0000-0000EE060000}"/>
    <cellStyle name="20% - Accent5 2 5 2 2 2 3" xfId="3579" xr:uid="{00000000-0005-0000-0000-0000EF060000}"/>
    <cellStyle name="20% - Accent5 2 5 2 2 3" xfId="3578" xr:uid="{00000000-0005-0000-0000-0000F0060000}"/>
    <cellStyle name="20% - Accent5 2 5 2 2 4" xfId="3577" xr:uid="{00000000-0005-0000-0000-0000F1060000}"/>
    <cellStyle name="20% - Accent5 2 5 2 3" xfId="3576" xr:uid="{00000000-0005-0000-0000-0000F2060000}"/>
    <cellStyle name="20% - Accent5 2 5 2 3 2" xfId="3575" xr:uid="{00000000-0005-0000-0000-0000F3060000}"/>
    <cellStyle name="20% - Accent5 2 5 2 3 2 2" xfId="3574" xr:uid="{00000000-0005-0000-0000-0000F4060000}"/>
    <cellStyle name="20% - Accent5 2 5 2 3 2 3" xfId="3573" xr:uid="{00000000-0005-0000-0000-0000F5060000}"/>
    <cellStyle name="20% - Accent5 2 5 2 3 3" xfId="3572" xr:uid="{00000000-0005-0000-0000-0000F6060000}"/>
    <cellStyle name="20% - Accent5 2 5 2 3 4" xfId="3571" xr:uid="{00000000-0005-0000-0000-0000F7060000}"/>
    <cellStyle name="20% - Accent5 2 5 2 4" xfId="3570" xr:uid="{00000000-0005-0000-0000-0000F8060000}"/>
    <cellStyle name="20% - Accent5 2 5 2 4 2" xfId="3569" xr:uid="{00000000-0005-0000-0000-0000F9060000}"/>
    <cellStyle name="20% - Accent5 2 5 2 4 3" xfId="3568" xr:uid="{00000000-0005-0000-0000-0000FA060000}"/>
    <cellStyle name="20% - Accent5 2 5 2 5" xfId="3567" xr:uid="{00000000-0005-0000-0000-0000FB060000}"/>
    <cellStyle name="20% - Accent5 2 5 2 6" xfId="3566" xr:uid="{00000000-0005-0000-0000-0000FC060000}"/>
    <cellStyle name="20% - Accent5 2 5 3" xfId="3565" xr:uid="{00000000-0005-0000-0000-0000FD060000}"/>
    <cellStyle name="20% - Accent5 2 5 3 2" xfId="3564" xr:uid="{00000000-0005-0000-0000-0000FE060000}"/>
    <cellStyle name="20% - Accent5 2 5 3 2 2" xfId="3563" xr:uid="{00000000-0005-0000-0000-0000FF060000}"/>
    <cellStyle name="20% - Accent5 2 5 3 2 3" xfId="3562" xr:uid="{00000000-0005-0000-0000-000000070000}"/>
    <cellStyle name="20% - Accent5 2 5 3 3" xfId="3561" xr:uid="{00000000-0005-0000-0000-000001070000}"/>
    <cellStyle name="20% - Accent5 2 5 3 4" xfId="3560" xr:uid="{00000000-0005-0000-0000-000002070000}"/>
    <cellStyle name="20% - Accent5 2 5 4" xfId="3559" xr:uid="{00000000-0005-0000-0000-000003070000}"/>
    <cellStyle name="20% - Accent5 2 5 4 2" xfId="3558" xr:uid="{00000000-0005-0000-0000-000004070000}"/>
    <cellStyle name="20% - Accent5 2 5 4 2 2" xfId="3557" xr:uid="{00000000-0005-0000-0000-000005070000}"/>
    <cellStyle name="20% - Accent5 2 5 4 2 3" xfId="3556" xr:uid="{00000000-0005-0000-0000-000006070000}"/>
    <cellStyle name="20% - Accent5 2 5 4 3" xfId="3555" xr:uid="{00000000-0005-0000-0000-000007070000}"/>
    <cellStyle name="20% - Accent5 2 5 4 4" xfId="3554" xr:uid="{00000000-0005-0000-0000-000008070000}"/>
    <cellStyle name="20% - Accent5 2 5 5" xfId="3553" xr:uid="{00000000-0005-0000-0000-000009070000}"/>
    <cellStyle name="20% - Accent5 2 5 5 2" xfId="3552" xr:uid="{00000000-0005-0000-0000-00000A070000}"/>
    <cellStyle name="20% - Accent5 2 5 5 3" xfId="3551" xr:uid="{00000000-0005-0000-0000-00000B070000}"/>
    <cellStyle name="20% - Accent5 2 5 6" xfId="3550" xr:uid="{00000000-0005-0000-0000-00000C070000}"/>
    <cellStyle name="20% - Accent5 2 5 7" xfId="3549" xr:uid="{00000000-0005-0000-0000-00000D070000}"/>
    <cellStyle name="20% - Accent5 2 6" xfId="3548" xr:uid="{00000000-0005-0000-0000-00000E070000}"/>
    <cellStyle name="20% - Accent5 2 6 2" xfId="3547" xr:uid="{00000000-0005-0000-0000-00000F070000}"/>
    <cellStyle name="20% - Accent5 2 6 2 2" xfId="3546" xr:uid="{00000000-0005-0000-0000-000010070000}"/>
    <cellStyle name="20% - Accent5 2 6 2 2 2" xfId="3545" xr:uid="{00000000-0005-0000-0000-000011070000}"/>
    <cellStyle name="20% - Accent5 2 6 2 2 2 2" xfId="3544" xr:uid="{00000000-0005-0000-0000-000012070000}"/>
    <cellStyle name="20% - Accent5 2 6 2 2 2 3" xfId="3543" xr:uid="{00000000-0005-0000-0000-000013070000}"/>
    <cellStyle name="20% - Accent5 2 6 2 2 3" xfId="3542" xr:uid="{00000000-0005-0000-0000-000014070000}"/>
    <cellStyle name="20% - Accent5 2 6 2 2 4" xfId="3541" xr:uid="{00000000-0005-0000-0000-000015070000}"/>
    <cellStyle name="20% - Accent5 2 6 2 3" xfId="3540" xr:uid="{00000000-0005-0000-0000-000016070000}"/>
    <cellStyle name="20% - Accent5 2 6 2 3 2" xfId="3539" xr:uid="{00000000-0005-0000-0000-000017070000}"/>
    <cellStyle name="20% - Accent5 2 6 2 3 2 2" xfId="3538" xr:uid="{00000000-0005-0000-0000-000018070000}"/>
    <cellStyle name="20% - Accent5 2 6 2 3 2 3" xfId="3537" xr:uid="{00000000-0005-0000-0000-000019070000}"/>
    <cellStyle name="20% - Accent5 2 6 2 3 3" xfId="3536" xr:uid="{00000000-0005-0000-0000-00001A070000}"/>
    <cellStyle name="20% - Accent5 2 6 2 3 4" xfId="3535" xr:uid="{00000000-0005-0000-0000-00001B070000}"/>
    <cellStyle name="20% - Accent5 2 6 2 4" xfId="3534" xr:uid="{00000000-0005-0000-0000-00001C070000}"/>
    <cellStyle name="20% - Accent5 2 6 2 4 2" xfId="3533" xr:uid="{00000000-0005-0000-0000-00001D070000}"/>
    <cellStyle name="20% - Accent5 2 6 2 4 3" xfId="3532" xr:uid="{00000000-0005-0000-0000-00001E070000}"/>
    <cellStyle name="20% - Accent5 2 6 2 5" xfId="3531" xr:uid="{00000000-0005-0000-0000-00001F070000}"/>
    <cellStyle name="20% - Accent5 2 6 2 6" xfId="3530" xr:uid="{00000000-0005-0000-0000-000020070000}"/>
    <cellStyle name="20% - Accent5 2 6 3" xfId="3529" xr:uid="{00000000-0005-0000-0000-000021070000}"/>
    <cellStyle name="20% - Accent5 2 6 3 2" xfId="3528" xr:uid="{00000000-0005-0000-0000-000022070000}"/>
    <cellStyle name="20% - Accent5 2 6 3 2 2" xfId="3527" xr:uid="{00000000-0005-0000-0000-000023070000}"/>
    <cellStyle name="20% - Accent5 2 6 3 2 3" xfId="3526" xr:uid="{00000000-0005-0000-0000-000024070000}"/>
    <cellStyle name="20% - Accent5 2 6 3 3" xfId="3525" xr:uid="{00000000-0005-0000-0000-000025070000}"/>
    <cellStyle name="20% - Accent5 2 6 3 4" xfId="3524" xr:uid="{00000000-0005-0000-0000-000026070000}"/>
    <cellStyle name="20% - Accent5 2 6 4" xfId="3523" xr:uid="{00000000-0005-0000-0000-000027070000}"/>
    <cellStyle name="20% - Accent5 2 6 4 2" xfId="3522" xr:uid="{00000000-0005-0000-0000-000028070000}"/>
    <cellStyle name="20% - Accent5 2 6 4 2 2" xfId="3521" xr:uid="{00000000-0005-0000-0000-000029070000}"/>
    <cellStyle name="20% - Accent5 2 6 4 2 3" xfId="3520" xr:uid="{00000000-0005-0000-0000-00002A070000}"/>
    <cellStyle name="20% - Accent5 2 6 4 3" xfId="3519" xr:uid="{00000000-0005-0000-0000-00002B070000}"/>
    <cellStyle name="20% - Accent5 2 6 4 4" xfId="3518" xr:uid="{00000000-0005-0000-0000-00002C070000}"/>
    <cellStyle name="20% - Accent5 2 6 5" xfId="3517" xr:uid="{00000000-0005-0000-0000-00002D070000}"/>
    <cellStyle name="20% - Accent5 2 6 5 2" xfId="3516" xr:uid="{00000000-0005-0000-0000-00002E070000}"/>
    <cellStyle name="20% - Accent5 2 6 5 3" xfId="3515" xr:uid="{00000000-0005-0000-0000-00002F070000}"/>
    <cellStyle name="20% - Accent5 2 6 6" xfId="3514" xr:uid="{00000000-0005-0000-0000-000030070000}"/>
    <cellStyle name="20% - Accent5 2 6 7" xfId="3513" xr:uid="{00000000-0005-0000-0000-000031070000}"/>
    <cellStyle name="20% - Accent5 2 7" xfId="3512" xr:uid="{00000000-0005-0000-0000-000032070000}"/>
    <cellStyle name="20% - Accent5 2 7 2" xfId="3511" xr:uid="{00000000-0005-0000-0000-000033070000}"/>
    <cellStyle name="20% - Accent5 2 7 2 2" xfId="3510" xr:uid="{00000000-0005-0000-0000-000034070000}"/>
    <cellStyle name="20% - Accent5 2 7 2 3" xfId="3509" xr:uid="{00000000-0005-0000-0000-000035070000}"/>
    <cellStyle name="20% - Accent5 2 7 3" xfId="3508" xr:uid="{00000000-0005-0000-0000-000036070000}"/>
    <cellStyle name="20% - Accent5 2 7 4" xfId="3507" xr:uid="{00000000-0005-0000-0000-000037070000}"/>
    <cellStyle name="20% - Accent5 3" xfId="209" xr:uid="{00000000-0005-0000-0000-000030000000}"/>
    <cellStyle name="20% - Accent5 3 2" xfId="3505" xr:uid="{00000000-0005-0000-0000-000039070000}"/>
    <cellStyle name="20% - Accent5 3 2 2" xfId="3504" xr:uid="{00000000-0005-0000-0000-00003A070000}"/>
    <cellStyle name="20% - Accent5 3 2 2 2" xfId="3503" xr:uid="{00000000-0005-0000-0000-00003B070000}"/>
    <cellStyle name="20% - Accent5 3 2 2 2 2" xfId="3502" xr:uid="{00000000-0005-0000-0000-00003C070000}"/>
    <cellStyle name="20% - Accent5 3 2 2 2 2 2" xfId="3501" xr:uid="{00000000-0005-0000-0000-00003D070000}"/>
    <cellStyle name="20% - Accent5 3 2 2 2 2 3" xfId="3500" xr:uid="{00000000-0005-0000-0000-00003E070000}"/>
    <cellStyle name="20% - Accent5 3 2 2 2 3" xfId="3499" xr:uid="{00000000-0005-0000-0000-00003F070000}"/>
    <cellStyle name="20% - Accent5 3 2 2 2 4" xfId="3498" xr:uid="{00000000-0005-0000-0000-000040070000}"/>
    <cellStyle name="20% - Accent5 3 2 2 3" xfId="3497" xr:uid="{00000000-0005-0000-0000-000041070000}"/>
    <cellStyle name="20% - Accent5 3 2 2 3 2" xfId="3496" xr:uid="{00000000-0005-0000-0000-000042070000}"/>
    <cellStyle name="20% - Accent5 3 2 2 3 3" xfId="3495" xr:uid="{00000000-0005-0000-0000-000043070000}"/>
    <cellStyle name="20% - Accent5 3 2 2 4" xfId="3494" xr:uid="{00000000-0005-0000-0000-000044070000}"/>
    <cellStyle name="20% - Accent5 3 2 2 5" xfId="3493" xr:uid="{00000000-0005-0000-0000-000045070000}"/>
    <cellStyle name="20% - Accent5 3 2 3" xfId="3492" xr:uid="{00000000-0005-0000-0000-000046070000}"/>
    <cellStyle name="20% - Accent5 3 2 3 2" xfId="3491" xr:uid="{00000000-0005-0000-0000-000047070000}"/>
    <cellStyle name="20% - Accent5 3 2 3 2 2" xfId="3490" xr:uid="{00000000-0005-0000-0000-000048070000}"/>
    <cellStyle name="20% - Accent5 3 2 3 2 3" xfId="3489" xr:uid="{00000000-0005-0000-0000-000049070000}"/>
    <cellStyle name="20% - Accent5 3 2 3 3" xfId="3488" xr:uid="{00000000-0005-0000-0000-00004A070000}"/>
    <cellStyle name="20% - Accent5 3 2 3 4" xfId="3487" xr:uid="{00000000-0005-0000-0000-00004B070000}"/>
    <cellStyle name="20% - Accent5 3 2 4" xfId="3486" xr:uid="{00000000-0005-0000-0000-00004C070000}"/>
    <cellStyle name="20% - Accent5 3 3" xfId="3485" xr:uid="{00000000-0005-0000-0000-00004D070000}"/>
    <cellStyle name="20% - Accent5 3 3 2" xfId="3484" xr:uid="{00000000-0005-0000-0000-00004E070000}"/>
    <cellStyle name="20% - Accent5 3 3 2 2" xfId="3483" xr:uid="{00000000-0005-0000-0000-00004F070000}"/>
    <cellStyle name="20% - Accent5 3 3 2 3" xfId="3482" xr:uid="{00000000-0005-0000-0000-000050070000}"/>
    <cellStyle name="20% - Accent5 3 3 3" xfId="3481" xr:uid="{00000000-0005-0000-0000-000051070000}"/>
    <cellStyle name="20% - Accent5 3 3 4" xfId="3480" xr:uid="{00000000-0005-0000-0000-000052070000}"/>
    <cellStyle name="20% - Accent5 3 4" xfId="3479" xr:uid="{00000000-0005-0000-0000-000053070000}"/>
    <cellStyle name="20% - Accent5 3 4 2" xfId="3478" xr:uid="{00000000-0005-0000-0000-000054070000}"/>
    <cellStyle name="20% - Accent5 3 4 2 2" xfId="3477" xr:uid="{00000000-0005-0000-0000-000055070000}"/>
    <cellStyle name="20% - Accent5 3 4 2 3" xfId="3476" xr:uid="{00000000-0005-0000-0000-000056070000}"/>
    <cellStyle name="20% - Accent5 3 4 3" xfId="3475" xr:uid="{00000000-0005-0000-0000-000057070000}"/>
    <cellStyle name="20% - Accent5 3 4 4" xfId="3474" xr:uid="{00000000-0005-0000-0000-000058070000}"/>
    <cellStyle name="20% - Accent5 3 5" xfId="3473" xr:uid="{00000000-0005-0000-0000-000059070000}"/>
    <cellStyle name="20% - Accent5 3 5 2" xfId="3472" xr:uid="{00000000-0005-0000-0000-00005A070000}"/>
    <cellStyle name="20% - Accent5 3 5 2 2" xfId="3471" xr:uid="{00000000-0005-0000-0000-00005B070000}"/>
    <cellStyle name="20% - Accent5 3 5 2 3" xfId="3470" xr:uid="{00000000-0005-0000-0000-00005C070000}"/>
    <cellStyle name="20% - Accent5 3 5 3" xfId="3469" xr:uid="{00000000-0005-0000-0000-00005D070000}"/>
    <cellStyle name="20% - Accent5 3 5 4" xfId="3468" xr:uid="{00000000-0005-0000-0000-00005E070000}"/>
    <cellStyle name="20% - Accent5 3 6" xfId="3467" xr:uid="{00000000-0005-0000-0000-00005F070000}"/>
    <cellStyle name="20% - Accent5 3 6 2" xfId="3466" xr:uid="{00000000-0005-0000-0000-000060070000}"/>
    <cellStyle name="20% - Accent5 3 6 3" xfId="3465" xr:uid="{00000000-0005-0000-0000-000061070000}"/>
    <cellStyle name="20% - Accent5 3 7" xfId="3464" xr:uid="{00000000-0005-0000-0000-000062070000}"/>
    <cellStyle name="20% - Accent5 3 8" xfId="3463" xr:uid="{00000000-0005-0000-0000-000063070000}"/>
    <cellStyle name="20% - Accent5 3 9" xfId="3506" xr:uid="{00000000-0005-0000-0000-000038070000}"/>
    <cellStyle name="20% - Accent5 4" xfId="210" xr:uid="{00000000-0005-0000-0000-000031000000}"/>
    <cellStyle name="20% - Accent5 4 2" xfId="3461" xr:uid="{00000000-0005-0000-0000-000065070000}"/>
    <cellStyle name="20% - Accent5 4 2 2" xfId="3460" xr:uid="{00000000-0005-0000-0000-000066070000}"/>
    <cellStyle name="20% - Accent5 4 2 2 2" xfId="3459" xr:uid="{00000000-0005-0000-0000-000067070000}"/>
    <cellStyle name="20% - Accent5 4 2 2 2 2" xfId="3458" xr:uid="{00000000-0005-0000-0000-000068070000}"/>
    <cellStyle name="20% - Accent5 4 2 2 2 2 2" xfId="3457" xr:uid="{00000000-0005-0000-0000-000069070000}"/>
    <cellStyle name="20% - Accent5 4 2 2 2 2 3" xfId="3456" xr:uid="{00000000-0005-0000-0000-00006A070000}"/>
    <cellStyle name="20% - Accent5 4 2 2 2 3" xfId="3455" xr:uid="{00000000-0005-0000-0000-00006B070000}"/>
    <cellStyle name="20% - Accent5 4 2 2 2 4" xfId="3454" xr:uid="{00000000-0005-0000-0000-00006C070000}"/>
    <cellStyle name="20% - Accent5 4 2 2 3" xfId="3453" xr:uid="{00000000-0005-0000-0000-00006D070000}"/>
    <cellStyle name="20% - Accent5 4 2 2 3 2" xfId="3452" xr:uid="{00000000-0005-0000-0000-00006E070000}"/>
    <cellStyle name="20% - Accent5 4 2 2 3 3" xfId="3451" xr:uid="{00000000-0005-0000-0000-00006F070000}"/>
    <cellStyle name="20% - Accent5 4 2 2 4" xfId="3450" xr:uid="{00000000-0005-0000-0000-000070070000}"/>
    <cellStyle name="20% - Accent5 4 2 2 5" xfId="3449" xr:uid="{00000000-0005-0000-0000-000071070000}"/>
    <cellStyle name="20% - Accent5 4 2 3" xfId="3448" xr:uid="{00000000-0005-0000-0000-000072070000}"/>
    <cellStyle name="20% - Accent5 4 2 3 2" xfId="3447" xr:uid="{00000000-0005-0000-0000-000073070000}"/>
    <cellStyle name="20% - Accent5 4 2 3 2 2" xfId="3446" xr:uid="{00000000-0005-0000-0000-000074070000}"/>
    <cellStyle name="20% - Accent5 4 2 3 2 3" xfId="3445" xr:uid="{00000000-0005-0000-0000-000075070000}"/>
    <cellStyle name="20% - Accent5 4 2 3 3" xfId="3444" xr:uid="{00000000-0005-0000-0000-000076070000}"/>
    <cellStyle name="20% - Accent5 4 2 3 4" xfId="3443" xr:uid="{00000000-0005-0000-0000-000077070000}"/>
    <cellStyle name="20% - Accent5 4 2 4" xfId="3442" xr:uid="{00000000-0005-0000-0000-000078070000}"/>
    <cellStyle name="20% - Accent5 4 3" xfId="3441" xr:uid="{00000000-0005-0000-0000-000079070000}"/>
    <cellStyle name="20% - Accent5 4 3 2" xfId="3440" xr:uid="{00000000-0005-0000-0000-00007A070000}"/>
    <cellStyle name="20% - Accent5 4 3 2 2" xfId="3439" xr:uid="{00000000-0005-0000-0000-00007B070000}"/>
    <cellStyle name="20% - Accent5 4 3 2 3" xfId="3438" xr:uid="{00000000-0005-0000-0000-00007C070000}"/>
    <cellStyle name="20% - Accent5 4 3 3" xfId="3437" xr:uid="{00000000-0005-0000-0000-00007D070000}"/>
    <cellStyle name="20% - Accent5 4 3 4" xfId="3436" xr:uid="{00000000-0005-0000-0000-00007E070000}"/>
    <cellStyle name="20% - Accent5 4 4" xfId="3435" xr:uid="{00000000-0005-0000-0000-00007F070000}"/>
    <cellStyle name="20% - Accent5 4 4 2" xfId="3434" xr:uid="{00000000-0005-0000-0000-000080070000}"/>
    <cellStyle name="20% - Accent5 4 4 2 2" xfId="3433" xr:uid="{00000000-0005-0000-0000-000081070000}"/>
    <cellStyle name="20% - Accent5 4 4 2 3" xfId="3432" xr:uid="{00000000-0005-0000-0000-000082070000}"/>
    <cellStyle name="20% - Accent5 4 4 3" xfId="3431" xr:uid="{00000000-0005-0000-0000-000083070000}"/>
    <cellStyle name="20% - Accent5 4 4 4" xfId="3430" xr:uid="{00000000-0005-0000-0000-000084070000}"/>
    <cellStyle name="20% - Accent5 4 5" xfId="3429" xr:uid="{00000000-0005-0000-0000-000085070000}"/>
    <cellStyle name="20% - Accent5 4 5 2" xfId="3428" xr:uid="{00000000-0005-0000-0000-000086070000}"/>
    <cellStyle name="20% - Accent5 4 5 2 2" xfId="5515" xr:uid="{00000000-0005-0000-0000-000087070000}"/>
    <cellStyle name="20% - Accent5 4 5 2 3" xfId="3427" xr:uid="{00000000-0005-0000-0000-000088070000}"/>
    <cellStyle name="20% - Accent5 4 5 3" xfId="3426" xr:uid="{00000000-0005-0000-0000-000089070000}"/>
    <cellStyle name="20% - Accent5 4 5 4" xfId="3425" xr:uid="{00000000-0005-0000-0000-00008A070000}"/>
    <cellStyle name="20% - Accent5 4 6" xfId="3424" xr:uid="{00000000-0005-0000-0000-00008B070000}"/>
    <cellStyle name="20% - Accent5 4 6 2" xfId="3423" xr:uid="{00000000-0005-0000-0000-00008C070000}"/>
    <cellStyle name="20% - Accent5 4 6 3" xfId="3422" xr:uid="{00000000-0005-0000-0000-00008D070000}"/>
    <cellStyle name="20% - Accent5 4 7" xfId="3421" xr:uid="{00000000-0005-0000-0000-00008E070000}"/>
    <cellStyle name="20% - Accent5 4 8" xfId="3420" xr:uid="{00000000-0005-0000-0000-00008F070000}"/>
    <cellStyle name="20% - Accent5 4 9" xfId="3462" xr:uid="{00000000-0005-0000-0000-000064070000}"/>
    <cellStyle name="20% - Accent5 5" xfId="211" xr:uid="{00000000-0005-0000-0000-000032000000}"/>
    <cellStyle name="20% - Accent5 5 2" xfId="3418" xr:uid="{00000000-0005-0000-0000-000091070000}"/>
    <cellStyle name="20% - Accent5 5 2 2" xfId="3417" xr:uid="{00000000-0005-0000-0000-000092070000}"/>
    <cellStyle name="20% - Accent5 5 2 2 2" xfId="3416" xr:uid="{00000000-0005-0000-0000-000093070000}"/>
    <cellStyle name="20% - Accent5 5 2 2 2 2" xfId="3415" xr:uid="{00000000-0005-0000-0000-000094070000}"/>
    <cellStyle name="20% - Accent5 5 2 2 2 2 2" xfId="3414" xr:uid="{00000000-0005-0000-0000-000095070000}"/>
    <cellStyle name="20% - Accent5 5 2 2 2 2 3" xfId="3413" xr:uid="{00000000-0005-0000-0000-000096070000}"/>
    <cellStyle name="20% - Accent5 5 2 2 2 3" xfId="3412" xr:uid="{00000000-0005-0000-0000-000097070000}"/>
    <cellStyle name="20% - Accent5 5 2 2 2 4" xfId="3411" xr:uid="{00000000-0005-0000-0000-000098070000}"/>
    <cellStyle name="20% - Accent5 5 2 2 3" xfId="3410" xr:uid="{00000000-0005-0000-0000-000099070000}"/>
    <cellStyle name="20% - Accent5 5 2 2 3 2" xfId="3409" xr:uid="{00000000-0005-0000-0000-00009A070000}"/>
    <cellStyle name="20% - Accent5 5 2 2 3 3" xfId="3408" xr:uid="{00000000-0005-0000-0000-00009B070000}"/>
    <cellStyle name="20% - Accent5 5 2 2 4" xfId="3407" xr:uid="{00000000-0005-0000-0000-00009C070000}"/>
    <cellStyle name="20% - Accent5 5 2 2 5" xfId="3406" xr:uid="{00000000-0005-0000-0000-00009D070000}"/>
    <cellStyle name="20% - Accent5 5 2 3" xfId="3405" xr:uid="{00000000-0005-0000-0000-00009E070000}"/>
    <cellStyle name="20% - Accent5 5 2 3 2" xfId="3404" xr:uid="{00000000-0005-0000-0000-00009F070000}"/>
    <cellStyle name="20% - Accent5 5 2 3 2 2" xfId="3403" xr:uid="{00000000-0005-0000-0000-0000A0070000}"/>
    <cellStyle name="20% - Accent5 5 2 3 2 3" xfId="3402" xr:uid="{00000000-0005-0000-0000-0000A1070000}"/>
    <cellStyle name="20% - Accent5 5 2 3 3" xfId="3401" xr:uid="{00000000-0005-0000-0000-0000A2070000}"/>
    <cellStyle name="20% - Accent5 5 2 3 4" xfId="3400" xr:uid="{00000000-0005-0000-0000-0000A3070000}"/>
    <cellStyle name="20% - Accent5 5 2 4" xfId="3399" xr:uid="{00000000-0005-0000-0000-0000A4070000}"/>
    <cellStyle name="20% - Accent5 5 3" xfId="3398" xr:uid="{00000000-0005-0000-0000-0000A5070000}"/>
    <cellStyle name="20% - Accent5 5 3 2" xfId="3397" xr:uid="{00000000-0005-0000-0000-0000A6070000}"/>
    <cellStyle name="20% - Accent5 5 3 2 2" xfId="3396" xr:uid="{00000000-0005-0000-0000-0000A7070000}"/>
    <cellStyle name="20% - Accent5 5 3 2 3" xfId="2867" xr:uid="{00000000-0005-0000-0000-0000A8070000}"/>
    <cellStyle name="20% - Accent5 5 3 3" xfId="3395" xr:uid="{00000000-0005-0000-0000-0000A9070000}"/>
    <cellStyle name="20% - Accent5 5 3 4" xfId="3394" xr:uid="{00000000-0005-0000-0000-0000AA070000}"/>
    <cellStyle name="20% - Accent5 5 4" xfId="3393" xr:uid="{00000000-0005-0000-0000-0000AB070000}"/>
    <cellStyle name="20% - Accent5 5 4 2" xfId="3392" xr:uid="{00000000-0005-0000-0000-0000AC070000}"/>
    <cellStyle name="20% - Accent5 5 4 2 2" xfId="3391" xr:uid="{00000000-0005-0000-0000-0000AD070000}"/>
    <cellStyle name="20% - Accent5 5 4 2 3" xfId="3390" xr:uid="{00000000-0005-0000-0000-0000AE070000}"/>
    <cellStyle name="20% - Accent5 5 4 3" xfId="3389" xr:uid="{00000000-0005-0000-0000-0000AF070000}"/>
    <cellStyle name="20% - Accent5 5 4 4" xfId="3388" xr:uid="{00000000-0005-0000-0000-0000B0070000}"/>
    <cellStyle name="20% - Accent5 5 5" xfId="3387" xr:uid="{00000000-0005-0000-0000-0000B1070000}"/>
    <cellStyle name="20% - Accent5 5 5 2" xfId="3386" xr:uid="{00000000-0005-0000-0000-0000B2070000}"/>
    <cellStyle name="20% - Accent5 5 5 3" xfId="3385" xr:uid="{00000000-0005-0000-0000-0000B3070000}"/>
    <cellStyle name="20% - Accent5 5 6" xfId="3384" xr:uid="{00000000-0005-0000-0000-0000B4070000}"/>
    <cellStyle name="20% - Accent5 5 7" xfId="3383" xr:uid="{00000000-0005-0000-0000-0000B5070000}"/>
    <cellStyle name="20% - Accent5 5 8" xfId="3419" xr:uid="{00000000-0005-0000-0000-000090070000}"/>
    <cellStyle name="20% - Accent5 6" xfId="212" xr:uid="{00000000-0005-0000-0000-000033000000}"/>
    <cellStyle name="20% - Accent5 6 2" xfId="3382" xr:uid="{00000000-0005-0000-0000-0000B7070000}"/>
    <cellStyle name="20% - Accent5 6 2 2" xfId="3381" xr:uid="{00000000-0005-0000-0000-0000B8070000}"/>
    <cellStyle name="20% - Accent5 6 2 2 2" xfId="3380" xr:uid="{00000000-0005-0000-0000-0000B9070000}"/>
    <cellStyle name="20% - Accent5 6 2 2 2 2" xfId="3379" xr:uid="{00000000-0005-0000-0000-0000BA070000}"/>
    <cellStyle name="20% - Accent5 6 2 2 2 3" xfId="3378" xr:uid="{00000000-0005-0000-0000-0000BB070000}"/>
    <cellStyle name="20% - Accent5 6 2 2 3" xfId="3377" xr:uid="{00000000-0005-0000-0000-0000BC070000}"/>
    <cellStyle name="20% - Accent5 6 2 2 4" xfId="3375" xr:uid="{00000000-0005-0000-0000-0000BD070000}"/>
    <cellStyle name="20% - Accent5 6 2 3" xfId="3376" xr:uid="{00000000-0005-0000-0000-0000BE070000}"/>
    <cellStyle name="20% - Accent5 6 2 3 2" xfId="3374" xr:uid="{00000000-0005-0000-0000-0000BF070000}"/>
    <cellStyle name="20% - Accent5 6 2 3 3" xfId="3373" xr:uid="{00000000-0005-0000-0000-0000C0070000}"/>
    <cellStyle name="20% - Accent5 6 2 4" xfId="3372" xr:uid="{00000000-0005-0000-0000-0000C1070000}"/>
    <cellStyle name="20% - Accent5 6 2 5" xfId="3371" xr:uid="{00000000-0005-0000-0000-0000C2070000}"/>
    <cellStyle name="20% - Accent5 6 3" xfId="3370" xr:uid="{00000000-0005-0000-0000-0000C3070000}"/>
    <cellStyle name="20% - Accent5 6 3 2" xfId="3369" xr:uid="{00000000-0005-0000-0000-0000C4070000}"/>
    <cellStyle name="20% - Accent5 6 3 2 2" xfId="3368" xr:uid="{00000000-0005-0000-0000-0000C5070000}"/>
    <cellStyle name="20% - Accent5 6 3 2 3" xfId="3367" xr:uid="{00000000-0005-0000-0000-0000C6070000}"/>
    <cellStyle name="20% - Accent5 6 3 3" xfId="3366" xr:uid="{00000000-0005-0000-0000-0000C7070000}"/>
    <cellStyle name="20% - Accent5 6 3 4" xfId="3365" xr:uid="{00000000-0005-0000-0000-0000C8070000}"/>
    <cellStyle name="20% - Accent5 6 4" xfId="3364" xr:uid="{00000000-0005-0000-0000-0000C9070000}"/>
    <cellStyle name="20% - Accent5 7" xfId="213" xr:uid="{00000000-0005-0000-0000-000034000000}"/>
    <cellStyle name="20% - Accent5 7 2" xfId="3363" xr:uid="{00000000-0005-0000-0000-0000CB070000}"/>
    <cellStyle name="20% - Accent5 7 3" xfId="3362" xr:uid="{00000000-0005-0000-0000-0000CC070000}"/>
    <cellStyle name="20% - Accent5 7 4" xfId="5520" xr:uid="{00000000-0005-0000-0000-0000CD070000}"/>
    <cellStyle name="20% - Accent5 8" xfId="5523" xr:uid="{00000000-0005-0000-0000-0000CE070000}"/>
    <cellStyle name="20% - Accent5 8 2" xfId="3361" xr:uid="{00000000-0005-0000-0000-0000CF070000}"/>
    <cellStyle name="20% - Accent5 8 2 2" xfId="5521" xr:uid="{00000000-0005-0000-0000-0000D0070000}"/>
    <cellStyle name="20% - Accent5 8 2 3" xfId="5522" xr:uid="{00000000-0005-0000-0000-0000D1070000}"/>
    <cellStyle name="20% - Accent5 8 3" xfId="3360" xr:uid="{00000000-0005-0000-0000-0000D2070000}"/>
    <cellStyle name="20% - Accent5 8 4" xfId="3359" xr:uid="{00000000-0005-0000-0000-0000D3070000}"/>
    <cellStyle name="20% - Accent5 9" xfId="3358" xr:uid="{00000000-0005-0000-0000-0000D4070000}"/>
    <cellStyle name="20% - Accent5 9 2" xfId="3357" xr:uid="{00000000-0005-0000-0000-0000D5070000}"/>
    <cellStyle name="20% - Accent5 9 2 2" xfId="3356" xr:uid="{00000000-0005-0000-0000-0000D6070000}"/>
    <cellStyle name="20% - Accent5 9 2 3" xfId="3355" xr:uid="{00000000-0005-0000-0000-0000D7070000}"/>
    <cellStyle name="20% - Accent5 9 3" xfId="3354" xr:uid="{00000000-0005-0000-0000-0000D8070000}"/>
    <cellStyle name="20% - Accent5 9 4" xfId="3353" xr:uid="{00000000-0005-0000-0000-0000D9070000}"/>
    <cellStyle name="20% - Accent6" xfId="102" builtinId="50" customBuiltin="1"/>
    <cellStyle name="20% - Accent6 10" xfId="3352" xr:uid="{00000000-0005-0000-0000-0000DA070000}"/>
    <cellStyle name="20% - Accent6 10 2" xfId="3351" xr:uid="{00000000-0005-0000-0000-0000DB070000}"/>
    <cellStyle name="20% - Accent6 10 2 2" xfId="3350" xr:uid="{00000000-0005-0000-0000-0000DC070000}"/>
    <cellStyle name="20% - Accent6 10 2 3" xfId="3349" xr:uid="{00000000-0005-0000-0000-0000DD070000}"/>
    <cellStyle name="20% - Accent6 10 3" xfId="3348" xr:uid="{00000000-0005-0000-0000-0000DE070000}"/>
    <cellStyle name="20% - Accent6 10 4" xfId="3347" xr:uid="{00000000-0005-0000-0000-0000DF070000}"/>
    <cellStyle name="20% - Accent6 10 4 2" xfId="3346" xr:uid="{00000000-0005-0000-0000-0000E0070000}"/>
    <cellStyle name="20% - Accent6 10 5" xfId="3345" xr:uid="{00000000-0005-0000-0000-0000E1070000}"/>
    <cellStyle name="20% - Accent6 11" xfId="3344" xr:uid="{00000000-0005-0000-0000-0000E2070000}"/>
    <cellStyle name="20% - Accent6 11 2" xfId="3343" xr:uid="{00000000-0005-0000-0000-0000E3070000}"/>
    <cellStyle name="20% - Accent6 11 3" xfId="3342" xr:uid="{00000000-0005-0000-0000-0000E4070000}"/>
    <cellStyle name="20% - Accent6 11 3 2" xfId="3341" xr:uid="{00000000-0005-0000-0000-0000E5070000}"/>
    <cellStyle name="20% - Accent6 12" xfId="3340" xr:uid="{00000000-0005-0000-0000-0000E6070000}"/>
    <cellStyle name="20% - Accent6 12 2" xfId="3339" xr:uid="{00000000-0005-0000-0000-0000E7070000}"/>
    <cellStyle name="20% - Accent6 12 3" xfId="3338" xr:uid="{00000000-0005-0000-0000-0000E8070000}"/>
    <cellStyle name="20% - Accent6 13" xfId="3337" xr:uid="{00000000-0005-0000-0000-0000E9070000}"/>
    <cellStyle name="20% - Accent6 13 2" xfId="3336" xr:uid="{00000000-0005-0000-0000-0000EA070000}"/>
    <cellStyle name="20% - Accent6 13 3" xfId="3335" xr:uid="{00000000-0005-0000-0000-0000EB070000}"/>
    <cellStyle name="20% - Accent6 14" xfId="3334" xr:uid="{00000000-0005-0000-0000-0000EC070000}"/>
    <cellStyle name="20% - Accent6 14 2" xfId="3333" xr:uid="{00000000-0005-0000-0000-0000ED070000}"/>
    <cellStyle name="20% - Accent6 15" xfId="3332" xr:uid="{00000000-0005-0000-0000-0000EE070000}"/>
    <cellStyle name="20% - Accent6 16" xfId="3331" xr:uid="{00000000-0005-0000-0000-0000EF070000}"/>
    <cellStyle name="20% - Accent6 2" xfId="214" xr:uid="{00000000-0005-0000-0000-000035000000}"/>
    <cellStyle name="20% - Accent6 2 2" xfId="3330" xr:uid="{00000000-0005-0000-0000-0000F1070000}"/>
    <cellStyle name="20% - Accent6 2 3" xfId="3329" xr:uid="{00000000-0005-0000-0000-0000F2070000}"/>
    <cellStyle name="20% - Accent6 2 3 2" xfId="3328" xr:uid="{00000000-0005-0000-0000-0000F3070000}"/>
    <cellStyle name="20% - Accent6 2 3 2 2" xfId="3327" xr:uid="{00000000-0005-0000-0000-0000F4070000}"/>
    <cellStyle name="20% - Accent6 2 3 2 2 2" xfId="3326" xr:uid="{00000000-0005-0000-0000-0000F5070000}"/>
    <cellStyle name="20% - Accent6 2 3 2 2 2 2" xfId="3325" xr:uid="{00000000-0005-0000-0000-0000F6070000}"/>
    <cellStyle name="20% - Accent6 2 3 2 2 2 3" xfId="3324" xr:uid="{00000000-0005-0000-0000-0000F7070000}"/>
    <cellStyle name="20% - Accent6 2 3 2 2 3" xfId="3323" xr:uid="{00000000-0005-0000-0000-0000F8070000}"/>
    <cellStyle name="20% - Accent6 2 3 2 2 3 2" xfId="3322" xr:uid="{00000000-0005-0000-0000-0000F9070000}"/>
    <cellStyle name="20% - Accent6 2 3 2 2 4" xfId="3321" xr:uid="{00000000-0005-0000-0000-0000FA070000}"/>
    <cellStyle name="20% - Accent6 2 3 2 3" xfId="3320" xr:uid="{00000000-0005-0000-0000-0000FB070000}"/>
    <cellStyle name="20% - Accent6 2 3 2 3 2" xfId="3319" xr:uid="{00000000-0005-0000-0000-0000FC070000}"/>
    <cellStyle name="20% - Accent6 2 3 2 3 2 2" xfId="3318" xr:uid="{00000000-0005-0000-0000-0000FD070000}"/>
    <cellStyle name="20% - Accent6 2 3 2 3 2 3" xfId="3317" xr:uid="{00000000-0005-0000-0000-0000FE070000}"/>
    <cellStyle name="20% - Accent6 2 3 2 3 3" xfId="3316" xr:uid="{00000000-0005-0000-0000-0000FF070000}"/>
    <cellStyle name="20% - Accent6 2 3 2 3 3 2" xfId="3315" xr:uid="{00000000-0005-0000-0000-000000080000}"/>
    <cellStyle name="20% - Accent6 2 3 2 3 4" xfId="3314" xr:uid="{00000000-0005-0000-0000-000001080000}"/>
    <cellStyle name="20% - Accent6 2 3 2 4" xfId="3313" xr:uid="{00000000-0005-0000-0000-000002080000}"/>
    <cellStyle name="20% - Accent6 2 3 2 4 2" xfId="3312" xr:uid="{00000000-0005-0000-0000-000003080000}"/>
    <cellStyle name="20% - Accent6 2 3 2 4 3" xfId="3311" xr:uid="{00000000-0005-0000-0000-000004080000}"/>
    <cellStyle name="20% - Accent6 2 3 2 5" xfId="3310" xr:uid="{00000000-0005-0000-0000-000005080000}"/>
    <cellStyle name="20% - Accent6 2 3 2 6" xfId="3309" xr:uid="{00000000-0005-0000-0000-000006080000}"/>
    <cellStyle name="20% - Accent6 2 3 2 6 2" xfId="3308" xr:uid="{00000000-0005-0000-0000-000007080000}"/>
    <cellStyle name="20% - Accent6 2 3 2 7" xfId="3307" xr:uid="{00000000-0005-0000-0000-000008080000}"/>
    <cellStyle name="20% - Accent6 2 3 3" xfId="3306" xr:uid="{00000000-0005-0000-0000-000009080000}"/>
    <cellStyle name="20% - Accent6 2 3 3 2" xfId="3305" xr:uid="{00000000-0005-0000-0000-00000A080000}"/>
    <cellStyle name="20% - Accent6 2 3 3 2 2" xfId="3304" xr:uid="{00000000-0005-0000-0000-00000B080000}"/>
    <cellStyle name="20% - Accent6 2 3 3 2 3" xfId="3303" xr:uid="{00000000-0005-0000-0000-00000C080000}"/>
    <cellStyle name="20% - Accent6 2 3 3 3" xfId="3302" xr:uid="{00000000-0005-0000-0000-00000D080000}"/>
    <cellStyle name="20% - Accent6 2 3 3 3 2" xfId="3301" xr:uid="{00000000-0005-0000-0000-00000E080000}"/>
    <cellStyle name="20% - Accent6 2 3 3 4" xfId="3300" xr:uid="{00000000-0005-0000-0000-00000F080000}"/>
    <cellStyle name="20% - Accent6 2 3 4" xfId="3299" xr:uid="{00000000-0005-0000-0000-000010080000}"/>
    <cellStyle name="20% - Accent6 2 3 4 2" xfId="3298" xr:uid="{00000000-0005-0000-0000-000011080000}"/>
    <cellStyle name="20% - Accent6 2 3 4 2 2" xfId="3297" xr:uid="{00000000-0005-0000-0000-000012080000}"/>
    <cellStyle name="20% - Accent6 2 3 4 2 3" xfId="3296" xr:uid="{00000000-0005-0000-0000-000013080000}"/>
    <cellStyle name="20% - Accent6 2 3 4 3" xfId="3295" xr:uid="{00000000-0005-0000-0000-000014080000}"/>
    <cellStyle name="20% - Accent6 2 3 4 3 2" xfId="3294" xr:uid="{00000000-0005-0000-0000-000015080000}"/>
    <cellStyle name="20% - Accent6 2 3 4 4" xfId="3293" xr:uid="{00000000-0005-0000-0000-000016080000}"/>
    <cellStyle name="20% - Accent6 2 3 5" xfId="3292" xr:uid="{00000000-0005-0000-0000-000017080000}"/>
    <cellStyle name="20% - Accent6 2 3 5 2" xfId="3291" xr:uid="{00000000-0005-0000-0000-000018080000}"/>
    <cellStyle name="20% - Accent6 2 3 5 3" xfId="3290" xr:uid="{00000000-0005-0000-0000-000019080000}"/>
    <cellStyle name="20% - Accent6 2 3 6" xfId="3289" xr:uid="{00000000-0005-0000-0000-00001A080000}"/>
    <cellStyle name="20% - Accent6 2 3 7" xfId="3288" xr:uid="{00000000-0005-0000-0000-00001B080000}"/>
    <cellStyle name="20% - Accent6 2 3 7 2" xfId="3287" xr:uid="{00000000-0005-0000-0000-00001C080000}"/>
    <cellStyle name="20% - Accent6 2 3 8" xfId="3286" xr:uid="{00000000-0005-0000-0000-00001D080000}"/>
    <cellStyle name="20% - Accent6 2 4" xfId="3285" xr:uid="{00000000-0005-0000-0000-00001E080000}"/>
    <cellStyle name="20% - Accent6 2 4 2" xfId="3284" xr:uid="{00000000-0005-0000-0000-00001F080000}"/>
    <cellStyle name="20% - Accent6 2 4 2 2" xfId="3283" xr:uid="{00000000-0005-0000-0000-000020080000}"/>
    <cellStyle name="20% - Accent6 2 4 2 2 2" xfId="3282" xr:uid="{00000000-0005-0000-0000-000021080000}"/>
    <cellStyle name="20% - Accent6 2 4 2 2 2 2" xfId="3281" xr:uid="{00000000-0005-0000-0000-000022080000}"/>
    <cellStyle name="20% - Accent6 2 4 2 2 2 3" xfId="3280" xr:uid="{00000000-0005-0000-0000-000023080000}"/>
    <cellStyle name="20% - Accent6 2 4 2 2 3" xfId="3279" xr:uid="{00000000-0005-0000-0000-000024080000}"/>
    <cellStyle name="20% - Accent6 2 4 2 2 3 2" xfId="3278" xr:uid="{00000000-0005-0000-0000-000025080000}"/>
    <cellStyle name="20% - Accent6 2 4 2 2 4" xfId="3277" xr:uid="{00000000-0005-0000-0000-000026080000}"/>
    <cellStyle name="20% - Accent6 2 4 2 3" xfId="3276" xr:uid="{00000000-0005-0000-0000-000027080000}"/>
    <cellStyle name="20% - Accent6 2 4 2 3 2" xfId="3275" xr:uid="{00000000-0005-0000-0000-000028080000}"/>
    <cellStyle name="20% - Accent6 2 4 2 3 2 2" xfId="3274" xr:uid="{00000000-0005-0000-0000-000029080000}"/>
    <cellStyle name="20% - Accent6 2 4 2 3 2 3" xfId="3273" xr:uid="{00000000-0005-0000-0000-00002A080000}"/>
    <cellStyle name="20% - Accent6 2 4 2 3 3" xfId="3272" xr:uid="{00000000-0005-0000-0000-00002B080000}"/>
    <cellStyle name="20% - Accent6 2 4 2 3 3 2" xfId="3271" xr:uid="{00000000-0005-0000-0000-00002C080000}"/>
    <cellStyle name="20% - Accent6 2 4 2 3 4" xfId="3270" xr:uid="{00000000-0005-0000-0000-00002D080000}"/>
    <cellStyle name="20% - Accent6 2 4 2 4" xfId="3269" xr:uid="{00000000-0005-0000-0000-00002E080000}"/>
    <cellStyle name="20% - Accent6 2 4 2 4 2" xfId="3268" xr:uid="{00000000-0005-0000-0000-00002F080000}"/>
    <cellStyle name="20% - Accent6 2 4 2 4 3" xfId="3267" xr:uid="{00000000-0005-0000-0000-000030080000}"/>
    <cellStyle name="20% - Accent6 2 4 2 5" xfId="3266" xr:uid="{00000000-0005-0000-0000-000031080000}"/>
    <cellStyle name="20% - Accent6 2 4 2 6" xfId="3265" xr:uid="{00000000-0005-0000-0000-000032080000}"/>
    <cellStyle name="20% - Accent6 2 4 2 6 2" xfId="3264" xr:uid="{00000000-0005-0000-0000-000033080000}"/>
    <cellStyle name="20% - Accent6 2 4 2 7" xfId="3263" xr:uid="{00000000-0005-0000-0000-000034080000}"/>
    <cellStyle name="20% - Accent6 2 4 3" xfId="3262" xr:uid="{00000000-0005-0000-0000-000035080000}"/>
    <cellStyle name="20% - Accent6 2 4 3 2" xfId="3261" xr:uid="{00000000-0005-0000-0000-000036080000}"/>
    <cellStyle name="20% - Accent6 2 4 3 2 2" xfId="3260" xr:uid="{00000000-0005-0000-0000-000037080000}"/>
    <cellStyle name="20% - Accent6 2 4 3 2 3" xfId="3259" xr:uid="{00000000-0005-0000-0000-000038080000}"/>
    <cellStyle name="20% - Accent6 2 4 3 3" xfId="5580" xr:uid="{00000000-0005-0000-0000-000039080000}"/>
    <cellStyle name="20% - Accent6 2 4 3 3 2" xfId="5582" xr:uid="{00000000-0005-0000-0000-00003A080000}"/>
    <cellStyle name="20% - Accent6 2 4 3 4" xfId="5587" xr:uid="{00000000-0005-0000-0000-00003B080000}"/>
    <cellStyle name="20% - Accent6 2 4 4" xfId="5590" xr:uid="{00000000-0005-0000-0000-00003C080000}"/>
    <cellStyle name="20% - Accent6 2 4 4 2" xfId="3258" xr:uid="{00000000-0005-0000-0000-00003D080000}"/>
    <cellStyle name="20% - Accent6 2 4 4 2 2" xfId="3257" xr:uid="{00000000-0005-0000-0000-00003E080000}"/>
    <cellStyle name="20% - Accent6 2 4 4 2 3" xfId="3256" xr:uid="{00000000-0005-0000-0000-00003F080000}"/>
    <cellStyle name="20% - Accent6 2 4 4 3" xfId="3255" xr:uid="{00000000-0005-0000-0000-000040080000}"/>
    <cellStyle name="20% - Accent6 2 4 4 3 2" xfId="3254" xr:uid="{00000000-0005-0000-0000-000041080000}"/>
    <cellStyle name="20% - Accent6 2 4 4 4" xfId="5593" xr:uid="{00000000-0005-0000-0000-000042080000}"/>
    <cellStyle name="20% - Accent6 2 4 5" xfId="5596" xr:uid="{00000000-0005-0000-0000-000043080000}"/>
    <cellStyle name="20% - Accent6 2 4 5 2" xfId="5599" xr:uid="{00000000-0005-0000-0000-000044080000}"/>
    <cellStyle name="20% - Accent6 2 4 5 3" xfId="5602" xr:uid="{00000000-0005-0000-0000-000045080000}"/>
    <cellStyle name="20% - Accent6 2 4 6" xfId="5608" xr:uid="{00000000-0005-0000-0000-000046080000}"/>
    <cellStyle name="20% - Accent6 2 4 7" xfId="5610" xr:uid="{00000000-0005-0000-0000-000047080000}"/>
    <cellStyle name="20% - Accent6 2 4 7 2" xfId="5613" xr:uid="{00000000-0005-0000-0000-000048080000}"/>
    <cellStyle name="20% - Accent6 2 4 8" xfId="5615" xr:uid="{00000000-0005-0000-0000-000049080000}"/>
    <cellStyle name="20% - Accent6 2 5" xfId="5618" xr:uid="{00000000-0005-0000-0000-00004A080000}"/>
    <cellStyle name="20% - Accent6 2 5 2" xfId="5621" xr:uid="{00000000-0005-0000-0000-00004B080000}"/>
    <cellStyle name="20% - Accent6 2 5 2 2" xfId="3253" xr:uid="{00000000-0005-0000-0000-00004C080000}"/>
    <cellStyle name="20% - Accent6 2 5 2 2 2" xfId="3252" xr:uid="{00000000-0005-0000-0000-00004D080000}"/>
    <cellStyle name="20% - Accent6 2 5 2 2 2 2" xfId="3251" xr:uid="{00000000-0005-0000-0000-00004E080000}"/>
    <cellStyle name="20% - Accent6 2 5 2 2 2 3" xfId="3250" xr:uid="{00000000-0005-0000-0000-00004F080000}"/>
    <cellStyle name="20% - Accent6 2 5 2 2 3" xfId="5624" xr:uid="{00000000-0005-0000-0000-000050080000}"/>
    <cellStyle name="20% - Accent6 2 5 2 2 3 2" xfId="5628" xr:uid="{00000000-0005-0000-0000-000051080000}"/>
    <cellStyle name="20% - Accent6 2 5 2 2 4" xfId="5554" xr:uid="{00000000-0005-0000-0000-000052080000}"/>
    <cellStyle name="20% - Accent6 2 5 2 3" xfId="5556" xr:uid="{00000000-0005-0000-0000-000053080000}"/>
    <cellStyle name="20% - Accent6 2 5 2 3 2" xfId="5561" xr:uid="{00000000-0005-0000-0000-000054080000}"/>
    <cellStyle name="20% - Accent6 2 5 2 3 2 2" xfId="5631" xr:uid="{00000000-0005-0000-0000-000055080000}"/>
    <cellStyle name="20% - Accent6 2 5 2 3 2 3" xfId="5564" xr:uid="{00000000-0005-0000-0000-000056080000}"/>
    <cellStyle name="20% - Accent6 2 5 2 3 3" xfId="5566" xr:uid="{00000000-0005-0000-0000-000057080000}"/>
    <cellStyle name="20% - Accent6 2 5 2 3 3 2" xfId="5516" xr:uid="{00000000-0005-0000-0000-000058080000}"/>
    <cellStyle name="20% - Accent6 2 5 2 3 4" xfId="5510" xr:uid="{00000000-0005-0000-0000-000059080000}"/>
    <cellStyle name="20% - Accent6 2 5 2 4" xfId="3249" xr:uid="{00000000-0005-0000-0000-00005A080000}"/>
    <cellStyle name="20% - Accent6 2 5 2 4 2" xfId="3248" xr:uid="{00000000-0005-0000-0000-00005B080000}"/>
    <cellStyle name="20% - Accent6 2 5 2 4 3" xfId="3247" xr:uid="{00000000-0005-0000-0000-00005C080000}"/>
    <cellStyle name="20% - Accent6 2 5 2 5" xfId="3246" xr:uid="{00000000-0005-0000-0000-00005D080000}"/>
    <cellStyle name="20% - Accent6 2 5 2 6" xfId="3245" xr:uid="{00000000-0005-0000-0000-00005E080000}"/>
    <cellStyle name="20% - Accent6 2 5 2 6 2" xfId="3244" xr:uid="{00000000-0005-0000-0000-00005F080000}"/>
    <cellStyle name="20% - Accent6 2 5 2 7" xfId="5511" xr:uid="{00000000-0005-0000-0000-000060080000}"/>
    <cellStyle name="20% - Accent6 2 5 3" xfId="3243" xr:uid="{00000000-0005-0000-0000-000061080000}"/>
    <cellStyle name="20% - Accent6 2 5 3 2" xfId="3242" xr:uid="{00000000-0005-0000-0000-000062080000}"/>
    <cellStyle name="20% - Accent6 2 5 3 2 2" xfId="3241" xr:uid="{00000000-0005-0000-0000-000063080000}"/>
    <cellStyle name="20% - Accent6 2 5 3 2 3" xfId="3240" xr:uid="{00000000-0005-0000-0000-000064080000}"/>
    <cellStyle name="20% - Accent6 2 5 3 3" xfId="3239" xr:uid="{00000000-0005-0000-0000-000065080000}"/>
    <cellStyle name="20% - Accent6 2 5 3 3 2" xfId="3238" xr:uid="{00000000-0005-0000-0000-000066080000}"/>
    <cellStyle name="20% - Accent6 2 5 3 4" xfId="3237" xr:uid="{00000000-0005-0000-0000-000067080000}"/>
    <cellStyle name="20% - Accent6 2 5 4" xfId="3236" xr:uid="{00000000-0005-0000-0000-000068080000}"/>
    <cellStyle name="20% - Accent6 2 5 4 2" xfId="3235" xr:uid="{00000000-0005-0000-0000-000069080000}"/>
    <cellStyle name="20% - Accent6 2 5 4 2 2" xfId="3234" xr:uid="{00000000-0005-0000-0000-00006A080000}"/>
    <cellStyle name="20% - Accent6 2 5 4 2 3" xfId="3233" xr:uid="{00000000-0005-0000-0000-00006B080000}"/>
    <cellStyle name="20% - Accent6 2 5 4 3" xfId="3232" xr:uid="{00000000-0005-0000-0000-00006C080000}"/>
    <cellStyle name="20% - Accent6 2 5 4 3 2" xfId="3231" xr:uid="{00000000-0005-0000-0000-00006D080000}"/>
    <cellStyle name="20% - Accent6 2 5 4 4" xfId="3230" xr:uid="{00000000-0005-0000-0000-00006E080000}"/>
    <cellStyle name="20% - Accent6 2 5 5" xfId="3229" xr:uid="{00000000-0005-0000-0000-00006F080000}"/>
    <cellStyle name="20% - Accent6 2 5 5 2" xfId="3228" xr:uid="{00000000-0005-0000-0000-000070080000}"/>
    <cellStyle name="20% - Accent6 2 5 5 3" xfId="3227" xr:uid="{00000000-0005-0000-0000-000071080000}"/>
    <cellStyle name="20% - Accent6 2 5 6" xfId="3226" xr:uid="{00000000-0005-0000-0000-000072080000}"/>
    <cellStyle name="20% - Accent6 2 5 7" xfId="3225" xr:uid="{00000000-0005-0000-0000-000073080000}"/>
    <cellStyle name="20% - Accent6 2 5 7 2" xfId="3224" xr:uid="{00000000-0005-0000-0000-000074080000}"/>
    <cellStyle name="20% - Accent6 2 5 8" xfId="3223" xr:uid="{00000000-0005-0000-0000-000075080000}"/>
    <cellStyle name="20% - Accent6 2 6" xfId="3222" xr:uid="{00000000-0005-0000-0000-000076080000}"/>
    <cellStyle name="20% - Accent6 2 6 2" xfId="3221" xr:uid="{00000000-0005-0000-0000-000077080000}"/>
    <cellStyle name="20% - Accent6 2 6 2 2" xfId="5581" xr:uid="{00000000-0005-0000-0000-000078080000}"/>
    <cellStyle name="20% - Accent6 2 6 2 2 2" xfId="5583" xr:uid="{00000000-0005-0000-0000-000079080000}"/>
    <cellStyle name="20% - Accent6 2 6 2 2 2 2" xfId="5588" xr:uid="{00000000-0005-0000-0000-00007A080000}"/>
    <cellStyle name="20% - Accent6 2 6 2 2 2 3" xfId="5591" xr:uid="{00000000-0005-0000-0000-00007B080000}"/>
    <cellStyle name="20% - Accent6 2 6 2 2 3" xfId="5594" xr:uid="{00000000-0005-0000-0000-00007C080000}"/>
    <cellStyle name="20% - Accent6 2 6 2 2 3 2" xfId="5597" xr:uid="{00000000-0005-0000-0000-00007D080000}"/>
    <cellStyle name="20% - Accent6 2 6 2 2 4" xfId="3220" xr:uid="{00000000-0005-0000-0000-00007E080000}"/>
    <cellStyle name="20% - Accent6 2 6 2 3" xfId="3219" xr:uid="{00000000-0005-0000-0000-00007F080000}"/>
    <cellStyle name="20% - Accent6 2 6 2 3 2" xfId="3218" xr:uid="{00000000-0005-0000-0000-000080080000}"/>
    <cellStyle name="20% - Accent6 2 6 2 3 2 2" xfId="5600" xr:uid="{00000000-0005-0000-0000-000081080000}"/>
    <cellStyle name="20% - Accent6 2 6 2 3 2 3" xfId="5603" xr:uid="{00000000-0005-0000-0000-000082080000}"/>
    <cellStyle name="20% - Accent6 2 6 2 3 3" xfId="5609" xr:uid="{00000000-0005-0000-0000-000083080000}"/>
    <cellStyle name="20% - Accent6 2 6 2 3 3 2" xfId="5611" xr:uid="{00000000-0005-0000-0000-000084080000}"/>
    <cellStyle name="20% - Accent6 2 6 2 3 4" xfId="5614" xr:uid="{00000000-0005-0000-0000-000085080000}"/>
    <cellStyle name="20% - Accent6 2 6 2 4" xfId="5616" xr:uid="{00000000-0005-0000-0000-000086080000}"/>
    <cellStyle name="20% - Accent6 2 6 2 4 2" xfId="5619" xr:uid="{00000000-0005-0000-0000-000087080000}"/>
    <cellStyle name="20% - Accent6 2 6 2 4 3" xfId="5622" xr:uid="{00000000-0005-0000-0000-000088080000}"/>
    <cellStyle name="20% - Accent6 2 6 2 5" xfId="5625" xr:uid="{00000000-0005-0000-0000-000089080000}"/>
    <cellStyle name="20% - Accent6 2 6 2 6" xfId="5629" xr:uid="{00000000-0005-0000-0000-00008A080000}"/>
    <cellStyle name="20% - Accent6 2 6 2 6 2" xfId="5568" xr:uid="{00000000-0005-0000-0000-00008B080000}"/>
    <cellStyle name="20% - Accent6 2 6 2 7" xfId="5518" xr:uid="{00000000-0005-0000-0000-00008C080000}"/>
    <cellStyle name="20% - Accent6 2 6 3" xfId="5565" xr:uid="{00000000-0005-0000-0000-00008D080000}"/>
    <cellStyle name="20% - Accent6 2 6 3 2" xfId="5514" xr:uid="{00000000-0005-0000-0000-00008E080000}"/>
    <cellStyle name="20% - Accent6 2 6 3 2 2" xfId="3217" xr:uid="{00000000-0005-0000-0000-00008F080000}"/>
    <cellStyle name="20% - Accent6 2 6 3 2 3" xfId="3216" xr:uid="{00000000-0005-0000-0000-000090080000}"/>
    <cellStyle name="20% - Accent6 2 6 3 3" xfId="3215" xr:uid="{00000000-0005-0000-0000-000091080000}"/>
    <cellStyle name="20% - Accent6 2 6 3 3 2" xfId="1625" xr:uid="{00000000-0005-0000-0000-000092080000}"/>
    <cellStyle name="20% - Accent6 2 6 3 4" xfId="5555" xr:uid="{00000000-0005-0000-0000-000093080000}"/>
    <cellStyle name="20% - Accent6 2 6 4" xfId="5557" xr:uid="{00000000-0005-0000-0000-000094080000}"/>
    <cellStyle name="20% - Accent6 2 6 4 2" xfId="5562" xr:uid="{00000000-0005-0000-0000-000095080000}"/>
    <cellStyle name="20% - Accent6 2 6 4 2 2" xfId="3214" xr:uid="{00000000-0005-0000-0000-000096080000}"/>
    <cellStyle name="20% - Accent6 2 6 4 2 3" xfId="3213" xr:uid="{00000000-0005-0000-0000-000097080000}"/>
    <cellStyle name="20% - Accent6 2 6 4 3" xfId="3212" xr:uid="{00000000-0005-0000-0000-000098080000}"/>
    <cellStyle name="20% - Accent6 2 6 4 3 2" xfId="3211" xr:uid="{00000000-0005-0000-0000-000099080000}"/>
    <cellStyle name="20% - Accent6 2 6 4 4" xfId="3210" xr:uid="{00000000-0005-0000-0000-00009A080000}"/>
    <cellStyle name="20% - Accent6 2 6 5" xfId="3209" xr:uid="{00000000-0005-0000-0000-00009B080000}"/>
    <cellStyle name="20% - Accent6 2 6 5 2" xfId="3208" xr:uid="{00000000-0005-0000-0000-00009C080000}"/>
    <cellStyle name="20% - Accent6 2 6 5 3" xfId="3207" xr:uid="{00000000-0005-0000-0000-00009D080000}"/>
    <cellStyle name="20% - Accent6 2 6 6" xfId="3206" xr:uid="{00000000-0005-0000-0000-00009E080000}"/>
    <cellStyle name="20% - Accent6 2 6 7" xfId="3205" xr:uid="{00000000-0005-0000-0000-00009F080000}"/>
    <cellStyle name="20% - Accent6 2 6 7 2" xfId="3204" xr:uid="{00000000-0005-0000-0000-0000A0080000}"/>
    <cellStyle name="20% - Accent6 2 6 8" xfId="3203" xr:uid="{00000000-0005-0000-0000-0000A1080000}"/>
    <cellStyle name="20% - Accent6 2 7" xfId="3202" xr:uid="{00000000-0005-0000-0000-0000A2080000}"/>
    <cellStyle name="20% - Accent6 2 7 2" xfId="3201" xr:uid="{00000000-0005-0000-0000-0000A3080000}"/>
    <cellStyle name="20% - Accent6 2 7 2 2" xfId="3200" xr:uid="{00000000-0005-0000-0000-0000A4080000}"/>
    <cellStyle name="20% - Accent6 2 7 2 3" xfId="5513" xr:uid="{00000000-0005-0000-0000-0000A5080000}"/>
    <cellStyle name="20% - Accent6 2 7 3" xfId="3199" xr:uid="{00000000-0005-0000-0000-0000A6080000}"/>
    <cellStyle name="20% - Accent6 2 7 3 2" xfId="3198" xr:uid="{00000000-0005-0000-0000-0000A7080000}"/>
    <cellStyle name="20% - Accent6 2 7 4" xfId="3197" xr:uid="{00000000-0005-0000-0000-0000A8080000}"/>
    <cellStyle name="20% - Accent6 3" xfId="215" xr:uid="{00000000-0005-0000-0000-000036000000}"/>
    <cellStyle name="20% - Accent6 3 10" xfId="3196" xr:uid="{00000000-0005-0000-0000-0000A9080000}"/>
    <cellStyle name="20% - Accent6 3 2" xfId="3195" xr:uid="{00000000-0005-0000-0000-0000AA080000}"/>
    <cellStyle name="20% - Accent6 3 2 2" xfId="3194" xr:uid="{00000000-0005-0000-0000-0000AB080000}"/>
    <cellStyle name="20% - Accent6 3 2 2 2" xfId="3193" xr:uid="{00000000-0005-0000-0000-0000AC080000}"/>
    <cellStyle name="20% - Accent6 3 2 2 2 2" xfId="3192" xr:uid="{00000000-0005-0000-0000-0000AD080000}"/>
    <cellStyle name="20% - Accent6 3 2 2 2 2 2" xfId="3191" xr:uid="{00000000-0005-0000-0000-0000AE080000}"/>
    <cellStyle name="20% - Accent6 3 2 2 2 2 3" xfId="3190" xr:uid="{00000000-0005-0000-0000-0000AF080000}"/>
    <cellStyle name="20% - Accent6 3 2 2 2 3" xfId="3189" xr:uid="{00000000-0005-0000-0000-0000B0080000}"/>
    <cellStyle name="20% - Accent6 3 2 2 2 3 2" xfId="3188" xr:uid="{00000000-0005-0000-0000-0000B1080000}"/>
    <cellStyle name="20% - Accent6 3 2 2 2 4" xfId="3187" xr:uid="{00000000-0005-0000-0000-0000B2080000}"/>
    <cellStyle name="20% - Accent6 3 2 2 3" xfId="3186" xr:uid="{00000000-0005-0000-0000-0000B3080000}"/>
    <cellStyle name="20% - Accent6 3 2 2 3 2" xfId="3185" xr:uid="{00000000-0005-0000-0000-0000B4080000}"/>
    <cellStyle name="20% - Accent6 3 2 2 3 3" xfId="3184" xr:uid="{00000000-0005-0000-0000-0000B5080000}"/>
    <cellStyle name="20% - Accent6 3 2 2 4" xfId="3183" xr:uid="{00000000-0005-0000-0000-0000B6080000}"/>
    <cellStyle name="20% - Accent6 3 2 2 5" xfId="3182" xr:uid="{00000000-0005-0000-0000-0000B7080000}"/>
    <cellStyle name="20% - Accent6 3 2 2 5 2" xfId="3181" xr:uid="{00000000-0005-0000-0000-0000B8080000}"/>
    <cellStyle name="20% - Accent6 3 2 2 6" xfId="3180" xr:uid="{00000000-0005-0000-0000-0000B9080000}"/>
    <cellStyle name="20% - Accent6 3 2 3" xfId="3179" xr:uid="{00000000-0005-0000-0000-0000BA080000}"/>
    <cellStyle name="20% - Accent6 3 2 3 2" xfId="3178" xr:uid="{00000000-0005-0000-0000-0000BB080000}"/>
    <cellStyle name="20% - Accent6 3 2 3 2 2" xfId="3177" xr:uid="{00000000-0005-0000-0000-0000BC080000}"/>
    <cellStyle name="20% - Accent6 3 2 3 2 3" xfId="3176" xr:uid="{00000000-0005-0000-0000-0000BD080000}"/>
    <cellStyle name="20% - Accent6 3 2 3 3" xfId="3175" xr:uid="{00000000-0005-0000-0000-0000BE080000}"/>
    <cellStyle name="20% - Accent6 3 2 3 3 2" xfId="3174" xr:uid="{00000000-0005-0000-0000-0000BF080000}"/>
    <cellStyle name="20% - Accent6 3 2 3 4" xfId="3173" xr:uid="{00000000-0005-0000-0000-0000C0080000}"/>
    <cellStyle name="20% - Accent6 3 2 4" xfId="3172" xr:uid="{00000000-0005-0000-0000-0000C1080000}"/>
    <cellStyle name="20% - Accent6 3 2 5" xfId="3171" xr:uid="{00000000-0005-0000-0000-0000C2080000}"/>
    <cellStyle name="20% - Accent6 3 3" xfId="3170" xr:uid="{00000000-0005-0000-0000-0000C3080000}"/>
    <cellStyle name="20% - Accent6 3 3 2" xfId="3169" xr:uid="{00000000-0005-0000-0000-0000C4080000}"/>
    <cellStyle name="20% - Accent6 3 3 2 2" xfId="3168" xr:uid="{00000000-0005-0000-0000-0000C5080000}"/>
    <cellStyle name="20% - Accent6 3 3 2 3" xfId="3167" xr:uid="{00000000-0005-0000-0000-0000C6080000}"/>
    <cellStyle name="20% - Accent6 3 3 2 3 2" xfId="3166" xr:uid="{00000000-0005-0000-0000-0000C7080000}"/>
    <cellStyle name="20% - Accent6 3 3 3" xfId="3165" xr:uid="{00000000-0005-0000-0000-0000C8080000}"/>
    <cellStyle name="20% - Accent6 3 3 4" xfId="3164" xr:uid="{00000000-0005-0000-0000-0000C9080000}"/>
    <cellStyle name="20% - Accent6 3 3 4 2" xfId="3163" xr:uid="{00000000-0005-0000-0000-0000CA080000}"/>
    <cellStyle name="20% - Accent6 3 3 5" xfId="3162" xr:uid="{00000000-0005-0000-0000-0000CB080000}"/>
    <cellStyle name="20% - Accent6 3 4" xfId="3161" xr:uid="{00000000-0005-0000-0000-0000CC080000}"/>
    <cellStyle name="20% - Accent6 3 4 2" xfId="3160" xr:uid="{00000000-0005-0000-0000-0000CD080000}"/>
    <cellStyle name="20% - Accent6 3 4 2 2" xfId="3159" xr:uid="{00000000-0005-0000-0000-0000CE080000}"/>
    <cellStyle name="20% - Accent6 3 4 2 3" xfId="3158" xr:uid="{00000000-0005-0000-0000-0000CF080000}"/>
    <cellStyle name="20% - Accent6 3 4 3" xfId="3157" xr:uid="{00000000-0005-0000-0000-0000D0080000}"/>
    <cellStyle name="20% - Accent6 3 4 4" xfId="3156" xr:uid="{00000000-0005-0000-0000-0000D1080000}"/>
    <cellStyle name="20% - Accent6 3 4 4 2" xfId="3155" xr:uid="{00000000-0005-0000-0000-0000D2080000}"/>
    <cellStyle name="20% - Accent6 3 4 5" xfId="3154" xr:uid="{00000000-0005-0000-0000-0000D3080000}"/>
    <cellStyle name="20% - Accent6 3 5" xfId="3153" xr:uid="{00000000-0005-0000-0000-0000D4080000}"/>
    <cellStyle name="20% - Accent6 3 5 2" xfId="3152" xr:uid="{00000000-0005-0000-0000-0000D5080000}"/>
    <cellStyle name="20% - Accent6 3 5 2 2" xfId="3151" xr:uid="{00000000-0005-0000-0000-0000D6080000}"/>
    <cellStyle name="20% - Accent6 3 5 2 3" xfId="3150" xr:uid="{00000000-0005-0000-0000-0000D7080000}"/>
    <cellStyle name="20% - Accent6 3 5 3" xfId="3149" xr:uid="{00000000-0005-0000-0000-0000D8080000}"/>
    <cellStyle name="20% - Accent6 3 5 3 2" xfId="3148" xr:uid="{00000000-0005-0000-0000-0000D9080000}"/>
    <cellStyle name="20% - Accent6 3 5 4" xfId="3147" xr:uid="{00000000-0005-0000-0000-0000DA080000}"/>
    <cellStyle name="20% - Accent6 3 6" xfId="3146" xr:uid="{00000000-0005-0000-0000-0000DB080000}"/>
    <cellStyle name="20% - Accent6 3 6 2" xfId="3145" xr:uid="{00000000-0005-0000-0000-0000DC080000}"/>
    <cellStyle name="20% - Accent6 3 6 3" xfId="3144" xr:uid="{00000000-0005-0000-0000-0000DD080000}"/>
    <cellStyle name="20% - Accent6 3 7" xfId="3143" xr:uid="{00000000-0005-0000-0000-0000DE080000}"/>
    <cellStyle name="20% - Accent6 3 8" xfId="3142" xr:uid="{00000000-0005-0000-0000-0000DF080000}"/>
    <cellStyle name="20% - Accent6 3 8 2" xfId="3141" xr:uid="{00000000-0005-0000-0000-0000E0080000}"/>
    <cellStyle name="20% - Accent6 3 9" xfId="3140" xr:uid="{00000000-0005-0000-0000-0000E1080000}"/>
    <cellStyle name="20% - Accent6 4" xfId="216" xr:uid="{00000000-0005-0000-0000-000037000000}"/>
    <cellStyle name="20% - Accent6 4 10" xfId="3139" xr:uid="{00000000-0005-0000-0000-0000E2080000}"/>
    <cellStyle name="20% - Accent6 4 2" xfId="3138" xr:uid="{00000000-0005-0000-0000-0000E3080000}"/>
    <cellStyle name="20% - Accent6 4 2 2" xfId="3137" xr:uid="{00000000-0005-0000-0000-0000E4080000}"/>
    <cellStyle name="20% - Accent6 4 2 2 2" xfId="3136" xr:uid="{00000000-0005-0000-0000-0000E5080000}"/>
    <cellStyle name="20% - Accent6 4 2 2 2 2" xfId="3135" xr:uid="{00000000-0005-0000-0000-0000E6080000}"/>
    <cellStyle name="20% - Accent6 4 2 2 2 2 2" xfId="3134" xr:uid="{00000000-0005-0000-0000-0000E7080000}"/>
    <cellStyle name="20% - Accent6 4 2 2 2 2 3" xfId="3133" xr:uid="{00000000-0005-0000-0000-0000E8080000}"/>
    <cellStyle name="20% - Accent6 4 2 2 2 3" xfId="3132" xr:uid="{00000000-0005-0000-0000-0000E9080000}"/>
    <cellStyle name="20% - Accent6 4 2 2 2 3 2" xfId="3131" xr:uid="{00000000-0005-0000-0000-0000EA080000}"/>
    <cellStyle name="20% - Accent6 4 2 2 2 4" xfId="3130" xr:uid="{00000000-0005-0000-0000-0000EB080000}"/>
    <cellStyle name="20% - Accent6 4 2 2 3" xfId="3129" xr:uid="{00000000-0005-0000-0000-0000EC080000}"/>
    <cellStyle name="20% - Accent6 4 2 2 3 2" xfId="3128" xr:uid="{00000000-0005-0000-0000-0000ED080000}"/>
    <cellStyle name="20% - Accent6 4 2 2 3 3" xfId="3127" xr:uid="{00000000-0005-0000-0000-0000EE080000}"/>
    <cellStyle name="20% - Accent6 4 2 2 4" xfId="3126" xr:uid="{00000000-0005-0000-0000-0000EF080000}"/>
    <cellStyle name="20% - Accent6 4 2 2 5" xfId="3125" xr:uid="{00000000-0005-0000-0000-0000F0080000}"/>
    <cellStyle name="20% - Accent6 4 2 2 5 2" xfId="3124" xr:uid="{00000000-0005-0000-0000-0000F1080000}"/>
    <cellStyle name="20% - Accent6 4 2 2 6" xfId="3123" xr:uid="{00000000-0005-0000-0000-0000F2080000}"/>
    <cellStyle name="20% - Accent6 4 2 3" xfId="3122" xr:uid="{00000000-0005-0000-0000-0000F3080000}"/>
    <cellStyle name="20% - Accent6 4 2 3 2" xfId="3121" xr:uid="{00000000-0005-0000-0000-0000F4080000}"/>
    <cellStyle name="20% - Accent6 4 2 3 2 2" xfId="3120" xr:uid="{00000000-0005-0000-0000-0000F5080000}"/>
    <cellStyle name="20% - Accent6 4 2 3 2 3" xfId="3119" xr:uid="{00000000-0005-0000-0000-0000F6080000}"/>
    <cellStyle name="20% - Accent6 4 2 3 3" xfId="3118" xr:uid="{00000000-0005-0000-0000-0000F7080000}"/>
    <cellStyle name="20% - Accent6 4 2 3 3 2" xfId="3117" xr:uid="{00000000-0005-0000-0000-0000F8080000}"/>
    <cellStyle name="20% - Accent6 4 2 3 4" xfId="3116" xr:uid="{00000000-0005-0000-0000-0000F9080000}"/>
    <cellStyle name="20% - Accent6 4 2 4" xfId="3115" xr:uid="{00000000-0005-0000-0000-0000FA080000}"/>
    <cellStyle name="20% - Accent6 4 2 5" xfId="3114" xr:uid="{00000000-0005-0000-0000-0000FB080000}"/>
    <cellStyle name="20% - Accent6 4 3" xfId="3113" xr:uid="{00000000-0005-0000-0000-0000FC080000}"/>
    <cellStyle name="20% - Accent6 4 3 2" xfId="3112" xr:uid="{00000000-0005-0000-0000-0000FD080000}"/>
    <cellStyle name="20% - Accent6 4 3 2 2" xfId="3111" xr:uid="{00000000-0005-0000-0000-0000FE080000}"/>
    <cellStyle name="20% - Accent6 4 3 2 3" xfId="3110" xr:uid="{00000000-0005-0000-0000-0000FF080000}"/>
    <cellStyle name="20% - Accent6 4 3 3" xfId="3109" xr:uid="{00000000-0005-0000-0000-000000090000}"/>
    <cellStyle name="20% - Accent6 4 3 4" xfId="3108" xr:uid="{00000000-0005-0000-0000-000001090000}"/>
    <cellStyle name="20% - Accent6 4 3 4 2" xfId="3107" xr:uid="{00000000-0005-0000-0000-000002090000}"/>
    <cellStyle name="20% - Accent6 4 3 5" xfId="3106" xr:uid="{00000000-0005-0000-0000-000003090000}"/>
    <cellStyle name="20% - Accent6 4 4" xfId="3105" xr:uid="{00000000-0005-0000-0000-000004090000}"/>
    <cellStyle name="20% - Accent6 4 4 2" xfId="3104" xr:uid="{00000000-0005-0000-0000-000005090000}"/>
    <cellStyle name="20% - Accent6 4 4 2 2" xfId="3103" xr:uid="{00000000-0005-0000-0000-000006090000}"/>
    <cellStyle name="20% - Accent6 4 4 2 3" xfId="3102" xr:uid="{00000000-0005-0000-0000-000007090000}"/>
    <cellStyle name="20% - Accent6 4 4 3" xfId="3101" xr:uid="{00000000-0005-0000-0000-000008090000}"/>
    <cellStyle name="20% - Accent6 4 4 3 2" xfId="3100" xr:uid="{00000000-0005-0000-0000-000009090000}"/>
    <cellStyle name="20% - Accent6 4 4 4" xfId="3099" xr:uid="{00000000-0005-0000-0000-00000A090000}"/>
    <cellStyle name="20% - Accent6 4 5" xfId="3098" xr:uid="{00000000-0005-0000-0000-00000B090000}"/>
    <cellStyle name="20% - Accent6 4 5 2" xfId="3097" xr:uid="{00000000-0005-0000-0000-00000C090000}"/>
    <cellStyle name="20% - Accent6 4 5 2 2" xfId="3096" xr:uid="{00000000-0005-0000-0000-00000D090000}"/>
    <cellStyle name="20% - Accent6 4 5 2 3" xfId="3095" xr:uid="{00000000-0005-0000-0000-00000E090000}"/>
    <cellStyle name="20% - Accent6 4 5 3" xfId="3094" xr:uid="{00000000-0005-0000-0000-00000F090000}"/>
    <cellStyle name="20% - Accent6 4 5 3 2" xfId="3093" xr:uid="{00000000-0005-0000-0000-000010090000}"/>
    <cellStyle name="20% - Accent6 4 5 4" xfId="3092" xr:uid="{00000000-0005-0000-0000-000011090000}"/>
    <cellStyle name="20% - Accent6 4 6" xfId="3091" xr:uid="{00000000-0005-0000-0000-000012090000}"/>
    <cellStyle name="20% - Accent6 4 6 2" xfId="3090" xr:uid="{00000000-0005-0000-0000-000013090000}"/>
    <cellStyle name="20% - Accent6 4 6 3" xfId="3089" xr:uid="{00000000-0005-0000-0000-000014090000}"/>
    <cellStyle name="20% - Accent6 4 7" xfId="3088" xr:uid="{00000000-0005-0000-0000-000015090000}"/>
    <cellStyle name="20% - Accent6 4 8" xfId="3087" xr:uid="{00000000-0005-0000-0000-000016090000}"/>
    <cellStyle name="20% - Accent6 4 8 2" xfId="3086" xr:uid="{00000000-0005-0000-0000-000017090000}"/>
    <cellStyle name="20% - Accent6 4 9" xfId="3085" xr:uid="{00000000-0005-0000-0000-000018090000}"/>
    <cellStyle name="20% - Accent6 5" xfId="217" xr:uid="{00000000-0005-0000-0000-000038000000}"/>
    <cellStyle name="20% - Accent6 5 2" xfId="3083" xr:uid="{00000000-0005-0000-0000-00001A090000}"/>
    <cellStyle name="20% - Accent6 5 2 2" xfId="3082" xr:uid="{00000000-0005-0000-0000-00001B090000}"/>
    <cellStyle name="20% - Accent6 5 2 2 2" xfId="3081" xr:uid="{00000000-0005-0000-0000-00001C090000}"/>
    <cellStyle name="20% - Accent6 5 2 2 2 2" xfId="3080" xr:uid="{00000000-0005-0000-0000-00001D090000}"/>
    <cellStyle name="20% - Accent6 5 2 2 2 2 2" xfId="3079" xr:uid="{00000000-0005-0000-0000-00001E090000}"/>
    <cellStyle name="20% - Accent6 5 2 2 2 2 3" xfId="3078" xr:uid="{00000000-0005-0000-0000-00001F090000}"/>
    <cellStyle name="20% - Accent6 5 2 2 2 3" xfId="3077" xr:uid="{00000000-0005-0000-0000-000020090000}"/>
    <cellStyle name="20% - Accent6 5 2 2 2 3 2" xfId="3076" xr:uid="{00000000-0005-0000-0000-000021090000}"/>
    <cellStyle name="20% - Accent6 5 2 2 2 4" xfId="3075" xr:uid="{00000000-0005-0000-0000-000022090000}"/>
    <cellStyle name="20% - Accent6 5 2 2 3" xfId="3074" xr:uid="{00000000-0005-0000-0000-000023090000}"/>
    <cellStyle name="20% - Accent6 5 2 2 3 2" xfId="3073" xr:uid="{00000000-0005-0000-0000-000024090000}"/>
    <cellStyle name="20% - Accent6 5 2 2 3 3" xfId="3072" xr:uid="{00000000-0005-0000-0000-000025090000}"/>
    <cellStyle name="20% - Accent6 5 2 2 4" xfId="3071" xr:uid="{00000000-0005-0000-0000-000026090000}"/>
    <cellStyle name="20% - Accent6 5 2 2 5" xfId="3070" xr:uid="{00000000-0005-0000-0000-000027090000}"/>
    <cellStyle name="20% - Accent6 5 2 2 5 2" xfId="3069" xr:uid="{00000000-0005-0000-0000-000028090000}"/>
    <cellStyle name="20% - Accent6 5 2 2 6" xfId="3068" xr:uid="{00000000-0005-0000-0000-000029090000}"/>
    <cellStyle name="20% - Accent6 5 2 3" xfId="3067" xr:uid="{00000000-0005-0000-0000-00002A090000}"/>
    <cellStyle name="20% - Accent6 5 2 3 2" xfId="3066" xr:uid="{00000000-0005-0000-0000-00002B090000}"/>
    <cellStyle name="20% - Accent6 5 2 3 2 2" xfId="3065" xr:uid="{00000000-0005-0000-0000-00002C090000}"/>
    <cellStyle name="20% - Accent6 5 2 3 2 3" xfId="3064" xr:uid="{00000000-0005-0000-0000-00002D090000}"/>
    <cellStyle name="20% - Accent6 5 2 3 3" xfId="3063" xr:uid="{00000000-0005-0000-0000-00002E090000}"/>
    <cellStyle name="20% - Accent6 5 2 3 3 2" xfId="3062" xr:uid="{00000000-0005-0000-0000-00002F090000}"/>
    <cellStyle name="20% - Accent6 5 2 3 4" xfId="3061" xr:uid="{00000000-0005-0000-0000-000030090000}"/>
    <cellStyle name="20% - Accent6 5 2 4" xfId="3060" xr:uid="{00000000-0005-0000-0000-000031090000}"/>
    <cellStyle name="20% - Accent6 5 2 5" xfId="3059" xr:uid="{00000000-0005-0000-0000-000032090000}"/>
    <cellStyle name="20% - Accent6 5 3" xfId="3058" xr:uid="{00000000-0005-0000-0000-000033090000}"/>
    <cellStyle name="20% - Accent6 5 3 2" xfId="3057" xr:uid="{00000000-0005-0000-0000-000034090000}"/>
    <cellStyle name="20% - Accent6 5 3 2 2" xfId="3056" xr:uid="{00000000-0005-0000-0000-000035090000}"/>
    <cellStyle name="20% - Accent6 5 3 2 3" xfId="3055" xr:uid="{00000000-0005-0000-0000-000036090000}"/>
    <cellStyle name="20% - Accent6 5 3 3" xfId="3054" xr:uid="{00000000-0005-0000-0000-000037090000}"/>
    <cellStyle name="20% - Accent6 5 3 4" xfId="3053" xr:uid="{00000000-0005-0000-0000-000038090000}"/>
    <cellStyle name="20% - Accent6 5 3 4 2" xfId="3052" xr:uid="{00000000-0005-0000-0000-000039090000}"/>
    <cellStyle name="20% - Accent6 5 3 5" xfId="3051" xr:uid="{00000000-0005-0000-0000-00003A090000}"/>
    <cellStyle name="20% - Accent6 5 4" xfId="3050" xr:uid="{00000000-0005-0000-0000-00003B090000}"/>
    <cellStyle name="20% - Accent6 5 4 2" xfId="3049" xr:uid="{00000000-0005-0000-0000-00003C090000}"/>
    <cellStyle name="20% - Accent6 5 4 2 2" xfId="3048" xr:uid="{00000000-0005-0000-0000-00003D090000}"/>
    <cellStyle name="20% - Accent6 5 4 2 3" xfId="3047" xr:uid="{00000000-0005-0000-0000-00003E090000}"/>
    <cellStyle name="20% - Accent6 5 4 3" xfId="3046" xr:uid="{00000000-0005-0000-0000-00003F090000}"/>
    <cellStyle name="20% - Accent6 5 4 3 2" xfId="3045" xr:uid="{00000000-0005-0000-0000-000040090000}"/>
    <cellStyle name="20% - Accent6 5 4 4" xfId="3044" xr:uid="{00000000-0005-0000-0000-000041090000}"/>
    <cellStyle name="20% - Accent6 5 5" xfId="3043" xr:uid="{00000000-0005-0000-0000-000042090000}"/>
    <cellStyle name="20% - Accent6 5 5 2" xfId="3042" xr:uid="{00000000-0005-0000-0000-000043090000}"/>
    <cellStyle name="20% - Accent6 5 5 3" xfId="3041" xr:uid="{00000000-0005-0000-0000-000044090000}"/>
    <cellStyle name="20% - Accent6 5 6" xfId="3040" xr:uid="{00000000-0005-0000-0000-000045090000}"/>
    <cellStyle name="20% - Accent6 5 7" xfId="3039" xr:uid="{00000000-0005-0000-0000-000046090000}"/>
    <cellStyle name="20% - Accent6 5 7 2" xfId="3038" xr:uid="{00000000-0005-0000-0000-000047090000}"/>
    <cellStyle name="20% - Accent6 5 8" xfId="3037" xr:uid="{00000000-0005-0000-0000-000048090000}"/>
    <cellStyle name="20% - Accent6 5 9" xfId="3084" xr:uid="{00000000-0005-0000-0000-000019090000}"/>
    <cellStyle name="20% - Accent6 6" xfId="218" xr:uid="{00000000-0005-0000-0000-000039000000}"/>
    <cellStyle name="20% - Accent6 6 2" xfId="3036" xr:uid="{00000000-0005-0000-0000-00004A090000}"/>
    <cellStyle name="20% - Accent6 6 2 2" xfId="3035" xr:uid="{00000000-0005-0000-0000-00004B090000}"/>
    <cellStyle name="20% - Accent6 6 2 2 2" xfId="3034" xr:uid="{00000000-0005-0000-0000-00004C090000}"/>
    <cellStyle name="20% - Accent6 6 2 2 2 2" xfId="3033" xr:uid="{00000000-0005-0000-0000-00004D090000}"/>
    <cellStyle name="20% - Accent6 6 2 2 2 3" xfId="3032" xr:uid="{00000000-0005-0000-0000-00004E090000}"/>
    <cellStyle name="20% - Accent6 6 2 2 3" xfId="3031" xr:uid="{00000000-0005-0000-0000-00004F090000}"/>
    <cellStyle name="20% - Accent6 6 2 2 3 2" xfId="3030" xr:uid="{00000000-0005-0000-0000-000050090000}"/>
    <cellStyle name="20% - Accent6 6 2 2 4" xfId="3029" xr:uid="{00000000-0005-0000-0000-000051090000}"/>
    <cellStyle name="20% - Accent6 6 2 3" xfId="3028" xr:uid="{00000000-0005-0000-0000-000052090000}"/>
    <cellStyle name="20% - Accent6 6 2 3 2" xfId="3027" xr:uid="{00000000-0005-0000-0000-000053090000}"/>
    <cellStyle name="20% - Accent6 6 2 3 3" xfId="3026" xr:uid="{00000000-0005-0000-0000-000054090000}"/>
    <cellStyle name="20% - Accent6 6 2 4" xfId="3025" xr:uid="{00000000-0005-0000-0000-000055090000}"/>
    <cellStyle name="20% - Accent6 6 2 5" xfId="3024" xr:uid="{00000000-0005-0000-0000-000056090000}"/>
    <cellStyle name="20% - Accent6 6 2 5 2" xfId="3023" xr:uid="{00000000-0005-0000-0000-000057090000}"/>
    <cellStyle name="20% - Accent6 6 2 6" xfId="3022" xr:uid="{00000000-0005-0000-0000-000058090000}"/>
    <cellStyle name="20% - Accent6 6 3" xfId="3021" xr:uid="{00000000-0005-0000-0000-000059090000}"/>
    <cellStyle name="20% - Accent6 6 3 2" xfId="3020" xr:uid="{00000000-0005-0000-0000-00005A090000}"/>
    <cellStyle name="20% - Accent6 6 3 2 2" xfId="3019" xr:uid="{00000000-0005-0000-0000-00005B090000}"/>
    <cellStyle name="20% - Accent6 6 3 2 3" xfId="3018" xr:uid="{00000000-0005-0000-0000-00005C090000}"/>
    <cellStyle name="20% - Accent6 6 3 3" xfId="3017" xr:uid="{00000000-0005-0000-0000-00005D090000}"/>
    <cellStyle name="20% - Accent6 6 3 3 2" xfId="3016" xr:uid="{00000000-0005-0000-0000-00005E090000}"/>
    <cellStyle name="20% - Accent6 6 3 4" xfId="3015" xr:uid="{00000000-0005-0000-0000-00005F090000}"/>
    <cellStyle name="20% - Accent6 6 4" xfId="3014" xr:uid="{00000000-0005-0000-0000-000060090000}"/>
    <cellStyle name="20% - Accent6 6 5" xfId="3013" xr:uid="{00000000-0005-0000-0000-000061090000}"/>
    <cellStyle name="20% - Accent6 7" xfId="219" xr:uid="{00000000-0005-0000-0000-00003A000000}"/>
    <cellStyle name="20% - Accent6 7 2" xfId="3012" xr:uid="{00000000-0005-0000-0000-000063090000}"/>
    <cellStyle name="20% - Accent6 7 3" xfId="3011" xr:uid="{00000000-0005-0000-0000-000064090000}"/>
    <cellStyle name="20% - Accent6 7 4" xfId="3010" xr:uid="{00000000-0005-0000-0000-000065090000}"/>
    <cellStyle name="20% - Accent6 8" xfId="3009" xr:uid="{00000000-0005-0000-0000-000066090000}"/>
    <cellStyle name="20% - Accent6 8 2" xfId="3008" xr:uid="{00000000-0005-0000-0000-000067090000}"/>
    <cellStyle name="20% - Accent6 8 2 2" xfId="3007" xr:uid="{00000000-0005-0000-0000-000068090000}"/>
    <cellStyle name="20% - Accent6 8 2 3" xfId="3006" xr:uid="{00000000-0005-0000-0000-000069090000}"/>
    <cellStyle name="20% - Accent6 8 2 3 2" xfId="3005" xr:uid="{00000000-0005-0000-0000-00006A090000}"/>
    <cellStyle name="20% - Accent6 8 3" xfId="3004" xr:uid="{00000000-0005-0000-0000-00006B090000}"/>
    <cellStyle name="20% - Accent6 8 4" xfId="3003" xr:uid="{00000000-0005-0000-0000-00006C090000}"/>
    <cellStyle name="20% - Accent6 8 4 2" xfId="2868" xr:uid="{00000000-0005-0000-0000-00006D090000}"/>
    <cellStyle name="20% - Accent6 8 5" xfId="2932" xr:uid="{00000000-0005-0000-0000-00006E090000}"/>
    <cellStyle name="20% - Accent6 9" xfId="2929" xr:uid="{00000000-0005-0000-0000-00006F090000}"/>
    <cellStyle name="20% - Accent6 9 2" xfId="2997" xr:uid="{00000000-0005-0000-0000-000070090000}"/>
    <cellStyle name="20% - Accent6 9 2 2" xfId="172" xr:uid="{00000000-0005-0000-0000-000071090000}"/>
    <cellStyle name="20% - Accent6 9 2 3" xfId="435" xr:uid="{00000000-0005-0000-0000-000072090000}"/>
    <cellStyle name="20% - Accent6 9 3" xfId="593" xr:uid="{00000000-0005-0000-0000-000073090000}"/>
    <cellStyle name="20% - Accent6 9 4" xfId="171" xr:uid="{00000000-0005-0000-0000-000074090000}"/>
    <cellStyle name="20% - Accent6 9 4 2" xfId="625" xr:uid="{00000000-0005-0000-0000-000075090000}"/>
    <cellStyle name="20% - Accent6 9 5" xfId="2941" xr:uid="{00000000-0005-0000-0000-000076090000}"/>
    <cellStyle name="2decimal" xfId="220" xr:uid="{00000000-0005-0000-0000-00003B000000}"/>
    <cellStyle name="40% - Accent1" xfId="83" builtinId="31" customBuiltin="1"/>
    <cellStyle name="40% - Accent1 10" xfId="2942" xr:uid="{00000000-0005-0000-0000-000078090000}"/>
    <cellStyle name="40% - Accent1 10 2" xfId="2866" xr:uid="{00000000-0005-0000-0000-000079090000}"/>
    <cellStyle name="40% - Accent1 10 2 2" xfId="173" xr:uid="{00000000-0005-0000-0000-00007A090000}"/>
    <cellStyle name="40% - Accent1 10 2 3" xfId="429" xr:uid="{00000000-0005-0000-0000-00007B090000}"/>
    <cellStyle name="40% - Accent1 10 3" xfId="2865" xr:uid="{00000000-0005-0000-0000-00007C090000}"/>
    <cellStyle name="40% - Accent1 10 4" xfId="2872" xr:uid="{00000000-0005-0000-0000-00007D090000}"/>
    <cellStyle name="40% - Accent1 10 4 2" xfId="3001" xr:uid="{00000000-0005-0000-0000-00007E090000}"/>
    <cellStyle name="40% - Accent1 10 5" xfId="3000" xr:uid="{00000000-0005-0000-0000-00007F090000}"/>
    <cellStyle name="40% - Accent1 11" xfId="2999" xr:uid="{00000000-0005-0000-0000-000080090000}"/>
    <cellStyle name="40% - Accent1 11 2" xfId="2998" xr:uid="{00000000-0005-0000-0000-000081090000}"/>
    <cellStyle name="40% - Accent1 11 3" xfId="3002" xr:uid="{00000000-0005-0000-0000-000082090000}"/>
    <cellStyle name="40% - Accent1 11 3 2" xfId="5632" xr:uid="{00000000-0005-0000-0000-000083090000}"/>
    <cellStyle name="40% - Accent1 12" xfId="5633" xr:uid="{00000000-0005-0000-0000-000084090000}"/>
    <cellStyle name="40% - Accent1 12 2" xfId="5634" xr:uid="{00000000-0005-0000-0000-000085090000}"/>
    <cellStyle name="40% - Accent1 12 3" xfId="5635" xr:uid="{00000000-0005-0000-0000-000086090000}"/>
    <cellStyle name="40% - Accent1 13" xfId="5636" xr:uid="{00000000-0005-0000-0000-000087090000}"/>
    <cellStyle name="40% - Accent1 13 2" xfId="5637" xr:uid="{00000000-0005-0000-0000-000088090000}"/>
    <cellStyle name="40% - Accent1 13 3" xfId="5638" xr:uid="{00000000-0005-0000-0000-000089090000}"/>
    <cellStyle name="40% - Accent1 14" xfId="5639" xr:uid="{00000000-0005-0000-0000-00008A090000}"/>
    <cellStyle name="40% - Accent1 14 2" xfId="5640" xr:uid="{00000000-0005-0000-0000-00008B090000}"/>
    <cellStyle name="40% - Accent1 15" xfId="5641" xr:uid="{00000000-0005-0000-0000-00008C090000}"/>
    <cellStyle name="40% - Accent1 16" xfId="5642" xr:uid="{00000000-0005-0000-0000-00008D090000}"/>
    <cellStyle name="40% - Accent1 2" xfId="221" xr:uid="{00000000-0005-0000-0000-00003C000000}"/>
    <cellStyle name="40% - Accent1 2 2" xfId="5643" xr:uid="{00000000-0005-0000-0000-00008F090000}"/>
    <cellStyle name="40% - Accent1 2 3" xfId="5644" xr:uid="{00000000-0005-0000-0000-000090090000}"/>
    <cellStyle name="40% - Accent1 2 3 2" xfId="5645" xr:uid="{00000000-0005-0000-0000-000091090000}"/>
    <cellStyle name="40% - Accent1 2 3 2 2" xfId="5646" xr:uid="{00000000-0005-0000-0000-000092090000}"/>
    <cellStyle name="40% - Accent1 2 3 2 2 2" xfId="5647" xr:uid="{00000000-0005-0000-0000-000093090000}"/>
    <cellStyle name="40% - Accent1 2 3 2 2 2 2" xfId="5648" xr:uid="{00000000-0005-0000-0000-000094090000}"/>
    <cellStyle name="40% - Accent1 2 3 2 2 2 3" xfId="5649" xr:uid="{00000000-0005-0000-0000-000095090000}"/>
    <cellStyle name="40% - Accent1 2 3 2 2 3" xfId="5650" xr:uid="{00000000-0005-0000-0000-000096090000}"/>
    <cellStyle name="40% - Accent1 2 3 2 2 3 2" xfId="5651" xr:uid="{00000000-0005-0000-0000-000097090000}"/>
    <cellStyle name="40% - Accent1 2 3 2 2 4" xfId="5652" xr:uid="{00000000-0005-0000-0000-000098090000}"/>
    <cellStyle name="40% - Accent1 2 3 2 3" xfId="5653" xr:uid="{00000000-0005-0000-0000-000099090000}"/>
    <cellStyle name="40% - Accent1 2 3 2 3 2" xfId="5654" xr:uid="{00000000-0005-0000-0000-00009A090000}"/>
    <cellStyle name="40% - Accent1 2 3 2 3 2 2" xfId="5655" xr:uid="{00000000-0005-0000-0000-00009B090000}"/>
    <cellStyle name="40% - Accent1 2 3 2 3 2 3" xfId="5656" xr:uid="{00000000-0005-0000-0000-00009C090000}"/>
    <cellStyle name="40% - Accent1 2 3 2 3 3" xfId="5657" xr:uid="{00000000-0005-0000-0000-00009D090000}"/>
    <cellStyle name="40% - Accent1 2 3 2 3 3 2" xfId="5658" xr:uid="{00000000-0005-0000-0000-00009E090000}"/>
    <cellStyle name="40% - Accent1 2 3 2 3 4" xfId="5659" xr:uid="{00000000-0005-0000-0000-00009F090000}"/>
    <cellStyle name="40% - Accent1 2 3 2 4" xfId="5660" xr:uid="{00000000-0005-0000-0000-0000A0090000}"/>
    <cellStyle name="40% - Accent1 2 3 2 4 2" xfId="5661" xr:uid="{00000000-0005-0000-0000-0000A1090000}"/>
    <cellStyle name="40% - Accent1 2 3 2 4 3" xfId="5662" xr:uid="{00000000-0005-0000-0000-0000A2090000}"/>
    <cellStyle name="40% - Accent1 2 3 2 5" xfId="5663" xr:uid="{00000000-0005-0000-0000-0000A3090000}"/>
    <cellStyle name="40% - Accent1 2 3 2 6" xfId="5664" xr:uid="{00000000-0005-0000-0000-0000A4090000}"/>
    <cellStyle name="40% - Accent1 2 3 2 6 2" xfId="5665" xr:uid="{00000000-0005-0000-0000-0000A5090000}"/>
    <cellStyle name="40% - Accent1 2 3 2 7" xfId="5666" xr:uid="{00000000-0005-0000-0000-0000A6090000}"/>
    <cellStyle name="40% - Accent1 2 3 3" xfId="5667" xr:uid="{00000000-0005-0000-0000-0000A7090000}"/>
    <cellStyle name="40% - Accent1 2 3 3 2" xfId="5668" xr:uid="{00000000-0005-0000-0000-0000A8090000}"/>
    <cellStyle name="40% - Accent1 2 3 3 2 2" xfId="5669" xr:uid="{00000000-0005-0000-0000-0000A9090000}"/>
    <cellStyle name="40% - Accent1 2 3 3 2 3" xfId="5670" xr:uid="{00000000-0005-0000-0000-0000AA090000}"/>
    <cellStyle name="40% - Accent1 2 3 3 3" xfId="5671" xr:uid="{00000000-0005-0000-0000-0000AB090000}"/>
    <cellStyle name="40% - Accent1 2 3 3 3 2" xfId="5672" xr:uid="{00000000-0005-0000-0000-0000AC090000}"/>
    <cellStyle name="40% - Accent1 2 3 3 4" xfId="5673" xr:uid="{00000000-0005-0000-0000-0000AD090000}"/>
    <cellStyle name="40% - Accent1 2 3 4" xfId="5674" xr:uid="{00000000-0005-0000-0000-0000AE090000}"/>
    <cellStyle name="40% - Accent1 2 3 4 2" xfId="5675" xr:uid="{00000000-0005-0000-0000-0000AF090000}"/>
    <cellStyle name="40% - Accent1 2 3 4 2 2" xfId="5676" xr:uid="{00000000-0005-0000-0000-0000B0090000}"/>
    <cellStyle name="40% - Accent1 2 3 4 2 3" xfId="5677" xr:uid="{00000000-0005-0000-0000-0000B1090000}"/>
    <cellStyle name="40% - Accent1 2 3 4 3" xfId="5678" xr:uid="{00000000-0005-0000-0000-0000B2090000}"/>
    <cellStyle name="40% - Accent1 2 3 4 3 2" xfId="5679" xr:uid="{00000000-0005-0000-0000-0000B3090000}"/>
    <cellStyle name="40% - Accent1 2 3 4 4" xfId="5680" xr:uid="{00000000-0005-0000-0000-0000B4090000}"/>
    <cellStyle name="40% - Accent1 2 3 5" xfId="5681" xr:uid="{00000000-0005-0000-0000-0000B5090000}"/>
    <cellStyle name="40% - Accent1 2 3 5 2" xfId="5682" xr:uid="{00000000-0005-0000-0000-0000B6090000}"/>
    <cellStyle name="40% - Accent1 2 3 5 3" xfId="5683" xr:uid="{00000000-0005-0000-0000-0000B7090000}"/>
    <cellStyle name="40% - Accent1 2 3 6" xfId="5684" xr:uid="{00000000-0005-0000-0000-0000B8090000}"/>
    <cellStyle name="40% - Accent1 2 3 7" xfId="5685" xr:uid="{00000000-0005-0000-0000-0000B9090000}"/>
    <cellStyle name="40% - Accent1 2 3 7 2" xfId="5686" xr:uid="{00000000-0005-0000-0000-0000BA090000}"/>
    <cellStyle name="40% - Accent1 2 3 8" xfId="5687" xr:uid="{00000000-0005-0000-0000-0000BB090000}"/>
    <cellStyle name="40% - Accent1 2 4" xfId="5688" xr:uid="{00000000-0005-0000-0000-0000BC090000}"/>
    <cellStyle name="40% - Accent1 2 4 2" xfId="5689" xr:uid="{00000000-0005-0000-0000-0000BD090000}"/>
    <cellStyle name="40% - Accent1 2 4 2 2" xfId="5690" xr:uid="{00000000-0005-0000-0000-0000BE090000}"/>
    <cellStyle name="40% - Accent1 2 4 2 2 2" xfId="5691" xr:uid="{00000000-0005-0000-0000-0000BF090000}"/>
    <cellStyle name="40% - Accent1 2 4 2 2 2 2" xfId="5692" xr:uid="{00000000-0005-0000-0000-0000C0090000}"/>
    <cellStyle name="40% - Accent1 2 4 2 2 2 3" xfId="5693" xr:uid="{00000000-0005-0000-0000-0000C1090000}"/>
    <cellStyle name="40% - Accent1 2 4 2 2 3" xfId="5694" xr:uid="{00000000-0005-0000-0000-0000C2090000}"/>
    <cellStyle name="40% - Accent1 2 4 2 2 3 2" xfId="5695" xr:uid="{00000000-0005-0000-0000-0000C3090000}"/>
    <cellStyle name="40% - Accent1 2 4 2 2 4" xfId="5696" xr:uid="{00000000-0005-0000-0000-0000C4090000}"/>
    <cellStyle name="40% - Accent1 2 4 2 3" xfId="5697" xr:uid="{00000000-0005-0000-0000-0000C5090000}"/>
    <cellStyle name="40% - Accent1 2 4 2 3 2" xfId="5698" xr:uid="{00000000-0005-0000-0000-0000C6090000}"/>
    <cellStyle name="40% - Accent1 2 4 2 3 2 2" xfId="5699" xr:uid="{00000000-0005-0000-0000-0000C7090000}"/>
    <cellStyle name="40% - Accent1 2 4 2 3 2 3" xfId="5700" xr:uid="{00000000-0005-0000-0000-0000C8090000}"/>
    <cellStyle name="40% - Accent1 2 4 2 3 3" xfId="5701" xr:uid="{00000000-0005-0000-0000-0000C9090000}"/>
    <cellStyle name="40% - Accent1 2 4 2 3 3 2" xfId="5702" xr:uid="{00000000-0005-0000-0000-0000CA090000}"/>
    <cellStyle name="40% - Accent1 2 4 2 3 4" xfId="5703" xr:uid="{00000000-0005-0000-0000-0000CB090000}"/>
    <cellStyle name="40% - Accent1 2 4 2 4" xfId="5704" xr:uid="{00000000-0005-0000-0000-0000CC090000}"/>
    <cellStyle name="40% - Accent1 2 4 2 4 2" xfId="5705" xr:uid="{00000000-0005-0000-0000-0000CD090000}"/>
    <cellStyle name="40% - Accent1 2 4 2 4 3" xfId="5706" xr:uid="{00000000-0005-0000-0000-0000CE090000}"/>
    <cellStyle name="40% - Accent1 2 4 2 5" xfId="5707" xr:uid="{00000000-0005-0000-0000-0000CF090000}"/>
    <cellStyle name="40% - Accent1 2 4 2 6" xfId="5708" xr:uid="{00000000-0005-0000-0000-0000D0090000}"/>
    <cellStyle name="40% - Accent1 2 4 2 6 2" xfId="5709" xr:uid="{00000000-0005-0000-0000-0000D1090000}"/>
    <cellStyle name="40% - Accent1 2 4 2 7" xfId="5710" xr:uid="{00000000-0005-0000-0000-0000D2090000}"/>
    <cellStyle name="40% - Accent1 2 4 3" xfId="5711" xr:uid="{00000000-0005-0000-0000-0000D3090000}"/>
    <cellStyle name="40% - Accent1 2 4 3 2" xfId="5712" xr:uid="{00000000-0005-0000-0000-0000D4090000}"/>
    <cellStyle name="40% - Accent1 2 4 3 2 2" xfId="5713" xr:uid="{00000000-0005-0000-0000-0000D5090000}"/>
    <cellStyle name="40% - Accent1 2 4 3 2 3" xfId="5714" xr:uid="{00000000-0005-0000-0000-0000D6090000}"/>
    <cellStyle name="40% - Accent1 2 4 3 3" xfId="5715" xr:uid="{00000000-0005-0000-0000-0000D7090000}"/>
    <cellStyle name="40% - Accent1 2 4 3 3 2" xfId="5716" xr:uid="{00000000-0005-0000-0000-0000D8090000}"/>
    <cellStyle name="40% - Accent1 2 4 3 4" xfId="5717" xr:uid="{00000000-0005-0000-0000-0000D9090000}"/>
    <cellStyle name="40% - Accent1 2 4 4" xfId="5718" xr:uid="{00000000-0005-0000-0000-0000DA090000}"/>
    <cellStyle name="40% - Accent1 2 4 4 2" xfId="5719" xr:uid="{00000000-0005-0000-0000-0000DB090000}"/>
    <cellStyle name="40% - Accent1 2 4 4 2 2" xfId="5720" xr:uid="{00000000-0005-0000-0000-0000DC090000}"/>
    <cellStyle name="40% - Accent1 2 4 4 2 3" xfId="5721" xr:uid="{00000000-0005-0000-0000-0000DD090000}"/>
    <cellStyle name="40% - Accent1 2 4 4 3" xfId="5722" xr:uid="{00000000-0005-0000-0000-0000DE090000}"/>
    <cellStyle name="40% - Accent1 2 4 4 3 2" xfId="5723" xr:uid="{00000000-0005-0000-0000-0000DF090000}"/>
    <cellStyle name="40% - Accent1 2 4 4 4" xfId="5724" xr:uid="{00000000-0005-0000-0000-0000E0090000}"/>
    <cellStyle name="40% - Accent1 2 4 5" xfId="5725" xr:uid="{00000000-0005-0000-0000-0000E1090000}"/>
    <cellStyle name="40% - Accent1 2 4 5 2" xfId="5726" xr:uid="{00000000-0005-0000-0000-0000E2090000}"/>
    <cellStyle name="40% - Accent1 2 4 5 3" xfId="5727" xr:uid="{00000000-0005-0000-0000-0000E3090000}"/>
    <cellStyle name="40% - Accent1 2 4 6" xfId="5728" xr:uid="{00000000-0005-0000-0000-0000E4090000}"/>
    <cellStyle name="40% - Accent1 2 4 7" xfId="5729" xr:uid="{00000000-0005-0000-0000-0000E5090000}"/>
    <cellStyle name="40% - Accent1 2 4 7 2" xfId="5730" xr:uid="{00000000-0005-0000-0000-0000E6090000}"/>
    <cellStyle name="40% - Accent1 2 4 8" xfId="5731" xr:uid="{00000000-0005-0000-0000-0000E7090000}"/>
    <cellStyle name="40% - Accent1 2 5" xfId="5732" xr:uid="{00000000-0005-0000-0000-0000E8090000}"/>
    <cellStyle name="40% - Accent1 2 5 2" xfId="5733" xr:uid="{00000000-0005-0000-0000-0000E9090000}"/>
    <cellStyle name="40% - Accent1 2 5 2 2" xfId="5734" xr:uid="{00000000-0005-0000-0000-0000EA090000}"/>
    <cellStyle name="40% - Accent1 2 5 2 2 2" xfId="5735" xr:uid="{00000000-0005-0000-0000-0000EB090000}"/>
    <cellStyle name="40% - Accent1 2 5 2 2 2 2" xfId="5736" xr:uid="{00000000-0005-0000-0000-0000EC090000}"/>
    <cellStyle name="40% - Accent1 2 5 2 2 2 3" xfId="5737" xr:uid="{00000000-0005-0000-0000-0000ED090000}"/>
    <cellStyle name="40% - Accent1 2 5 2 2 3" xfId="5738" xr:uid="{00000000-0005-0000-0000-0000EE090000}"/>
    <cellStyle name="40% - Accent1 2 5 2 2 3 2" xfId="5739" xr:uid="{00000000-0005-0000-0000-0000EF090000}"/>
    <cellStyle name="40% - Accent1 2 5 2 2 4" xfId="5740" xr:uid="{00000000-0005-0000-0000-0000F0090000}"/>
    <cellStyle name="40% - Accent1 2 5 2 3" xfId="5741" xr:uid="{00000000-0005-0000-0000-0000F1090000}"/>
    <cellStyle name="40% - Accent1 2 5 2 3 2" xfId="5742" xr:uid="{00000000-0005-0000-0000-0000F2090000}"/>
    <cellStyle name="40% - Accent1 2 5 2 3 2 2" xfId="5743" xr:uid="{00000000-0005-0000-0000-0000F3090000}"/>
    <cellStyle name="40% - Accent1 2 5 2 3 2 3" xfId="5744" xr:uid="{00000000-0005-0000-0000-0000F4090000}"/>
    <cellStyle name="40% - Accent1 2 5 2 3 3" xfId="5745" xr:uid="{00000000-0005-0000-0000-0000F5090000}"/>
    <cellStyle name="40% - Accent1 2 5 2 3 3 2" xfId="5746" xr:uid="{00000000-0005-0000-0000-0000F6090000}"/>
    <cellStyle name="40% - Accent1 2 5 2 3 4" xfId="5747" xr:uid="{00000000-0005-0000-0000-0000F7090000}"/>
    <cellStyle name="40% - Accent1 2 5 2 4" xfId="5748" xr:uid="{00000000-0005-0000-0000-0000F8090000}"/>
    <cellStyle name="40% - Accent1 2 5 2 4 2" xfId="5749" xr:uid="{00000000-0005-0000-0000-0000F9090000}"/>
    <cellStyle name="40% - Accent1 2 5 2 4 3" xfId="5750" xr:uid="{00000000-0005-0000-0000-0000FA090000}"/>
    <cellStyle name="40% - Accent1 2 5 2 5" xfId="5751" xr:uid="{00000000-0005-0000-0000-0000FB090000}"/>
    <cellStyle name="40% - Accent1 2 5 2 6" xfId="5752" xr:uid="{00000000-0005-0000-0000-0000FC090000}"/>
    <cellStyle name="40% - Accent1 2 5 2 6 2" xfId="5753" xr:uid="{00000000-0005-0000-0000-0000FD090000}"/>
    <cellStyle name="40% - Accent1 2 5 2 7" xfId="5754" xr:uid="{00000000-0005-0000-0000-0000FE090000}"/>
    <cellStyle name="40% - Accent1 2 5 3" xfId="5755" xr:uid="{00000000-0005-0000-0000-0000FF090000}"/>
    <cellStyle name="40% - Accent1 2 5 3 2" xfId="5756" xr:uid="{00000000-0005-0000-0000-0000000A0000}"/>
    <cellStyle name="40% - Accent1 2 5 3 2 2" xfId="5757" xr:uid="{00000000-0005-0000-0000-0000010A0000}"/>
    <cellStyle name="40% - Accent1 2 5 3 2 3" xfId="5758" xr:uid="{00000000-0005-0000-0000-0000020A0000}"/>
    <cellStyle name="40% - Accent1 2 5 3 3" xfId="5759" xr:uid="{00000000-0005-0000-0000-0000030A0000}"/>
    <cellStyle name="40% - Accent1 2 5 3 3 2" xfId="5760" xr:uid="{00000000-0005-0000-0000-0000040A0000}"/>
    <cellStyle name="40% - Accent1 2 5 3 4" xfId="5761" xr:uid="{00000000-0005-0000-0000-0000050A0000}"/>
    <cellStyle name="40% - Accent1 2 5 4" xfId="5762" xr:uid="{00000000-0005-0000-0000-0000060A0000}"/>
    <cellStyle name="40% - Accent1 2 5 4 2" xfId="5763" xr:uid="{00000000-0005-0000-0000-0000070A0000}"/>
    <cellStyle name="40% - Accent1 2 5 4 2 2" xfId="5764" xr:uid="{00000000-0005-0000-0000-0000080A0000}"/>
    <cellStyle name="40% - Accent1 2 5 4 2 3" xfId="5765" xr:uid="{00000000-0005-0000-0000-0000090A0000}"/>
    <cellStyle name="40% - Accent1 2 5 4 3" xfId="5766" xr:uid="{00000000-0005-0000-0000-00000A0A0000}"/>
    <cellStyle name="40% - Accent1 2 5 4 3 2" xfId="5767" xr:uid="{00000000-0005-0000-0000-00000B0A0000}"/>
    <cellStyle name="40% - Accent1 2 5 4 4" xfId="5768" xr:uid="{00000000-0005-0000-0000-00000C0A0000}"/>
    <cellStyle name="40% - Accent1 2 5 5" xfId="5769" xr:uid="{00000000-0005-0000-0000-00000D0A0000}"/>
    <cellStyle name="40% - Accent1 2 5 5 2" xfId="5770" xr:uid="{00000000-0005-0000-0000-00000E0A0000}"/>
    <cellStyle name="40% - Accent1 2 5 5 3" xfId="5771" xr:uid="{00000000-0005-0000-0000-00000F0A0000}"/>
    <cellStyle name="40% - Accent1 2 5 6" xfId="5772" xr:uid="{00000000-0005-0000-0000-0000100A0000}"/>
    <cellStyle name="40% - Accent1 2 5 7" xfId="5773" xr:uid="{00000000-0005-0000-0000-0000110A0000}"/>
    <cellStyle name="40% - Accent1 2 5 7 2" xfId="5774" xr:uid="{00000000-0005-0000-0000-0000120A0000}"/>
    <cellStyle name="40% - Accent1 2 5 8" xfId="5775" xr:uid="{00000000-0005-0000-0000-0000130A0000}"/>
    <cellStyle name="40% - Accent1 2 6" xfId="5776" xr:uid="{00000000-0005-0000-0000-0000140A0000}"/>
    <cellStyle name="40% - Accent1 2 6 2" xfId="5777" xr:uid="{00000000-0005-0000-0000-0000150A0000}"/>
    <cellStyle name="40% - Accent1 2 6 2 2" xfId="5778" xr:uid="{00000000-0005-0000-0000-0000160A0000}"/>
    <cellStyle name="40% - Accent1 2 6 2 2 2" xfId="5779" xr:uid="{00000000-0005-0000-0000-0000170A0000}"/>
    <cellStyle name="40% - Accent1 2 6 2 2 2 2" xfId="5780" xr:uid="{00000000-0005-0000-0000-0000180A0000}"/>
    <cellStyle name="40% - Accent1 2 6 2 2 2 3" xfId="5781" xr:uid="{00000000-0005-0000-0000-0000190A0000}"/>
    <cellStyle name="40% - Accent1 2 6 2 2 3" xfId="5782" xr:uid="{00000000-0005-0000-0000-00001A0A0000}"/>
    <cellStyle name="40% - Accent1 2 6 2 2 3 2" xfId="5783" xr:uid="{00000000-0005-0000-0000-00001B0A0000}"/>
    <cellStyle name="40% - Accent1 2 6 2 2 4" xfId="5784" xr:uid="{00000000-0005-0000-0000-00001C0A0000}"/>
    <cellStyle name="40% - Accent1 2 6 2 3" xfId="5785" xr:uid="{00000000-0005-0000-0000-00001D0A0000}"/>
    <cellStyle name="40% - Accent1 2 6 2 3 2" xfId="5786" xr:uid="{00000000-0005-0000-0000-00001E0A0000}"/>
    <cellStyle name="40% - Accent1 2 6 2 3 2 2" xfId="5787" xr:uid="{00000000-0005-0000-0000-00001F0A0000}"/>
    <cellStyle name="40% - Accent1 2 6 2 3 2 3" xfId="5788" xr:uid="{00000000-0005-0000-0000-0000200A0000}"/>
    <cellStyle name="40% - Accent1 2 6 2 3 3" xfId="5789" xr:uid="{00000000-0005-0000-0000-0000210A0000}"/>
    <cellStyle name="40% - Accent1 2 6 2 3 3 2" xfId="5790" xr:uid="{00000000-0005-0000-0000-0000220A0000}"/>
    <cellStyle name="40% - Accent1 2 6 2 3 4" xfId="5791" xr:uid="{00000000-0005-0000-0000-0000230A0000}"/>
    <cellStyle name="40% - Accent1 2 6 2 4" xfId="5792" xr:uid="{00000000-0005-0000-0000-0000240A0000}"/>
    <cellStyle name="40% - Accent1 2 6 2 4 2" xfId="5793" xr:uid="{00000000-0005-0000-0000-0000250A0000}"/>
    <cellStyle name="40% - Accent1 2 6 2 4 3" xfId="5794" xr:uid="{00000000-0005-0000-0000-0000260A0000}"/>
    <cellStyle name="40% - Accent1 2 6 2 5" xfId="5795" xr:uid="{00000000-0005-0000-0000-0000270A0000}"/>
    <cellStyle name="40% - Accent1 2 6 2 6" xfId="5796" xr:uid="{00000000-0005-0000-0000-0000280A0000}"/>
    <cellStyle name="40% - Accent1 2 6 2 6 2" xfId="5797" xr:uid="{00000000-0005-0000-0000-0000290A0000}"/>
    <cellStyle name="40% - Accent1 2 6 2 7" xfId="5798" xr:uid="{00000000-0005-0000-0000-00002A0A0000}"/>
    <cellStyle name="40% - Accent1 2 6 3" xfId="5799" xr:uid="{00000000-0005-0000-0000-00002B0A0000}"/>
    <cellStyle name="40% - Accent1 2 6 3 2" xfId="5800" xr:uid="{00000000-0005-0000-0000-00002C0A0000}"/>
    <cellStyle name="40% - Accent1 2 6 3 2 2" xfId="5801" xr:uid="{00000000-0005-0000-0000-00002D0A0000}"/>
    <cellStyle name="40% - Accent1 2 6 3 2 3" xfId="5802" xr:uid="{00000000-0005-0000-0000-00002E0A0000}"/>
    <cellStyle name="40% - Accent1 2 6 3 3" xfId="5803" xr:uid="{00000000-0005-0000-0000-00002F0A0000}"/>
    <cellStyle name="40% - Accent1 2 6 3 3 2" xfId="5804" xr:uid="{00000000-0005-0000-0000-0000300A0000}"/>
    <cellStyle name="40% - Accent1 2 6 3 4" xfId="5805" xr:uid="{00000000-0005-0000-0000-0000310A0000}"/>
    <cellStyle name="40% - Accent1 2 6 4" xfId="5806" xr:uid="{00000000-0005-0000-0000-0000320A0000}"/>
    <cellStyle name="40% - Accent1 2 6 4 2" xfId="5807" xr:uid="{00000000-0005-0000-0000-0000330A0000}"/>
    <cellStyle name="40% - Accent1 2 6 4 2 2" xfId="5808" xr:uid="{00000000-0005-0000-0000-0000340A0000}"/>
    <cellStyle name="40% - Accent1 2 6 4 2 3" xfId="5809" xr:uid="{00000000-0005-0000-0000-0000350A0000}"/>
    <cellStyle name="40% - Accent1 2 6 4 3" xfId="5810" xr:uid="{00000000-0005-0000-0000-0000360A0000}"/>
    <cellStyle name="40% - Accent1 2 6 4 3 2" xfId="5811" xr:uid="{00000000-0005-0000-0000-0000370A0000}"/>
    <cellStyle name="40% - Accent1 2 6 4 4" xfId="5812" xr:uid="{00000000-0005-0000-0000-0000380A0000}"/>
    <cellStyle name="40% - Accent1 2 6 5" xfId="5813" xr:uid="{00000000-0005-0000-0000-0000390A0000}"/>
    <cellStyle name="40% - Accent1 2 6 5 2" xfId="5814" xr:uid="{00000000-0005-0000-0000-00003A0A0000}"/>
    <cellStyle name="40% - Accent1 2 6 5 3" xfId="5815" xr:uid="{00000000-0005-0000-0000-00003B0A0000}"/>
    <cellStyle name="40% - Accent1 2 6 6" xfId="5816" xr:uid="{00000000-0005-0000-0000-00003C0A0000}"/>
    <cellStyle name="40% - Accent1 2 6 7" xfId="5817" xr:uid="{00000000-0005-0000-0000-00003D0A0000}"/>
    <cellStyle name="40% - Accent1 2 6 7 2" xfId="5818" xr:uid="{00000000-0005-0000-0000-00003E0A0000}"/>
    <cellStyle name="40% - Accent1 2 6 8" xfId="5819" xr:uid="{00000000-0005-0000-0000-00003F0A0000}"/>
    <cellStyle name="40% - Accent1 2 7" xfId="5820" xr:uid="{00000000-0005-0000-0000-0000400A0000}"/>
    <cellStyle name="40% - Accent1 2 7 2" xfId="5821" xr:uid="{00000000-0005-0000-0000-0000410A0000}"/>
    <cellStyle name="40% - Accent1 2 7 2 2" xfId="5822" xr:uid="{00000000-0005-0000-0000-0000420A0000}"/>
    <cellStyle name="40% - Accent1 2 7 2 3" xfId="5823" xr:uid="{00000000-0005-0000-0000-0000430A0000}"/>
    <cellStyle name="40% - Accent1 2 7 3" xfId="5824" xr:uid="{00000000-0005-0000-0000-0000440A0000}"/>
    <cellStyle name="40% - Accent1 2 7 3 2" xfId="5825" xr:uid="{00000000-0005-0000-0000-0000450A0000}"/>
    <cellStyle name="40% - Accent1 2 7 4" xfId="5826" xr:uid="{00000000-0005-0000-0000-0000460A0000}"/>
    <cellStyle name="40% - Accent1 3" xfId="222" xr:uid="{00000000-0005-0000-0000-00003D000000}"/>
    <cellStyle name="40% - Accent1 3 10" xfId="5827" xr:uid="{00000000-0005-0000-0000-0000470A0000}"/>
    <cellStyle name="40% - Accent1 3 2" xfId="5828" xr:uid="{00000000-0005-0000-0000-0000480A0000}"/>
    <cellStyle name="40% - Accent1 3 2 2" xfId="5829" xr:uid="{00000000-0005-0000-0000-0000490A0000}"/>
    <cellStyle name="40% - Accent1 3 2 2 2" xfId="5830" xr:uid="{00000000-0005-0000-0000-00004A0A0000}"/>
    <cellStyle name="40% - Accent1 3 2 2 2 2" xfId="5831" xr:uid="{00000000-0005-0000-0000-00004B0A0000}"/>
    <cellStyle name="40% - Accent1 3 2 2 2 2 2" xfId="5832" xr:uid="{00000000-0005-0000-0000-00004C0A0000}"/>
    <cellStyle name="40% - Accent1 3 2 2 2 2 3" xfId="5833" xr:uid="{00000000-0005-0000-0000-00004D0A0000}"/>
    <cellStyle name="40% - Accent1 3 2 2 2 3" xfId="5834" xr:uid="{00000000-0005-0000-0000-00004E0A0000}"/>
    <cellStyle name="40% - Accent1 3 2 2 2 3 2" xfId="5835" xr:uid="{00000000-0005-0000-0000-00004F0A0000}"/>
    <cellStyle name="40% - Accent1 3 2 2 2 4" xfId="5836" xr:uid="{00000000-0005-0000-0000-0000500A0000}"/>
    <cellStyle name="40% - Accent1 3 2 2 3" xfId="5837" xr:uid="{00000000-0005-0000-0000-0000510A0000}"/>
    <cellStyle name="40% - Accent1 3 2 2 3 2" xfId="5838" xr:uid="{00000000-0005-0000-0000-0000520A0000}"/>
    <cellStyle name="40% - Accent1 3 2 2 3 3" xfId="5839" xr:uid="{00000000-0005-0000-0000-0000530A0000}"/>
    <cellStyle name="40% - Accent1 3 2 2 4" xfId="5840" xr:uid="{00000000-0005-0000-0000-0000540A0000}"/>
    <cellStyle name="40% - Accent1 3 2 2 5" xfId="5841" xr:uid="{00000000-0005-0000-0000-0000550A0000}"/>
    <cellStyle name="40% - Accent1 3 2 2 5 2" xfId="5842" xr:uid="{00000000-0005-0000-0000-0000560A0000}"/>
    <cellStyle name="40% - Accent1 3 2 2 6" xfId="5843" xr:uid="{00000000-0005-0000-0000-0000570A0000}"/>
    <cellStyle name="40% - Accent1 3 2 3" xfId="5844" xr:uid="{00000000-0005-0000-0000-0000580A0000}"/>
    <cellStyle name="40% - Accent1 3 2 3 2" xfId="5845" xr:uid="{00000000-0005-0000-0000-0000590A0000}"/>
    <cellStyle name="40% - Accent1 3 2 3 2 2" xfId="5846" xr:uid="{00000000-0005-0000-0000-00005A0A0000}"/>
    <cellStyle name="40% - Accent1 3 2 3 2 3" xfId="5847" xr:uid="{00000000-0005-0000-0000-00005B0A0000}"/>
    <cellStyle name="40% - Accent1 3 2 3 3" xfId="5848" xr:uid="{00000000-0005-0000-0000-00005C0A0000}"/>
    <cellStyle name="40% - Accent1 3 2 3 3 2" xfId="5849" xr:uid="{00000000-0005-0000-0000-00005D0A0000}"/>
    <cellStyle name="40% - Accent1 3 2 3 4" xfId="5850" xr:uid="{00000000-0005-0000-0000-00005E0A0000}"/>
    <cellStyle name="40% - Accent1 3 2 4" xfId="5851" xr:uid="{00000000-0005-0000-0000-00005F0A0000}"/>
    <cellStyle name="40% - Accent1 3 2 5" xfId="5852" xr:uid="{00000000-0005-0000-0000-0000600A0000}"/>
    <cellStyle name="40% - Accent1 3 3" xfId="5853" xr:uid="{00000000-0005-0000-0000-0000610A0000}"/>
    <cellStyle name="40% - Accent1 3 3 2" xfId="5854" xr:uid="{00000000-0005-0000-0000-0000620A0000}"/>
    <cellStyle name="40% - Accent1 3 3 2 2" xfId="5855" xr:uid="{00000000-0005-0000-0000-0000630A0000}"/>
    <cellStyle name="40% - Accent1 3 3 2 3" xfId="5856" xr:uid="{00000000-0005-0000-0000-0000640A0000}"/>
    <cellStyle name="40% - Accent1 3 3 2 3 2" xfId="5857" xr:uid="{00000000-0005-0000-0000-0000650A0000}"/>
    <cellStyle name="40% - Accent1 3 3 3" xfId="5858" xr:uid="{00000000-0005-0000-0000-0000660A0000}"/>
    <cellStyle name="40% - Accent1 3 3 4" xfId="5859" xr:uid="{00000000-0005-0000-0000-0000670A0000}"/>
    <cellStyle name="40% - Accent1 3 3 4 2" xfId="5860" xr:uid="{00000000-0005-0000-0000-0000680A0000}"/>
    <cellStyle name="40% - Accent1 3 3 5" xfId="5861" xr:uid="{00000000-0005-0000-0000-0000690A0000}"/>
    <cellStyle name="40% - Accent1 3 4" xfId="5862" xr:uid="{00000000-0005-0000-0000-00006A0A0000}"/>
    <cellStyle name="40% - Accent1 3 4 2" xfId="5863" xr:uid="{00000000-0005-0000-0000-00006B0A0000}"/>
    <cellStyle name="40% - Accent1 3 4 2 2" xfId="5864" xr:uid="{00000000-0005-0000-0000-00006C0A0000}"/>
    <cellStyle name="40% - Accent1 3 4 2 3" xfId="5865" xr:uid="{00000000-0005-0000-0000-00006D0A0000}"/>
    <cellStyle name="40% - Accent1 3 4 3" xfId="5866" xr:uid="{00000000-0005-0000-0000-00006E0A0000}"/>
    <cellStyle name="40% - Accent1 3 4 4" xfId="5867" xr:uid="{00000000-0005-0000-0000-00006F0A0000}"/>
    <cellStyle name="40% - Accent1 3 4 4 2" xfId="5868" xr:uid="{00000000-0005-0000-0000-0000700A0000}"/>
    <cellStyle name="40% - Accent1 3 4 5" xfId="5869" xr:uid="{00000000-0005-0000-0000-0000710A0000}"/>
    <cellStyle name="40% - Accent1 3 5" xfId="5870" xr:uid="{00000000-0005-0000-0000-0000720A0000}"/>
    <cellStyle name="40% - Accent1 3 5 2" xfId="5871" xr:uid="{00000000-0005-0000-0000-0000730A0000}"/>
    <cellStyle name="40% - Accent1 3 5 2 2" xfId="5872" xr:uid="{00000000-0005-0000-0000-0000740A0000}"/>
    <cellStyle name="40% - Accent1 3 5 2 3" xfId="5873" xr:uid="{00000000-0005-0000-0000-0000750A0000}"/>
    <cellStyle name="40% - Accent1 3 5 3" xfId="5874" xr:uid="{00000000-0005-0000-0000-0000760A0000}"/>
    <cellStyle name="40% - Accent1 3 5 3 2" xfId="5875" xr:uid="{00000000-0005-0000-0000-0000770A0000}"/>
    <cellStyle name="40% - Accent1 3 5 4" xfId="5876" xr:uid="{00000000-0005-0000-0000-0000780A0000}"/>
    <cellStyle name="40% - Accent1 3 6" xfId="5877" xr:uid="{00000000-0005-0000-0000-0000790A0000}"/>
    <cellStyle name="40% - Accent1 3 6 2" xfId="5878" xr:uid="{00000000-0005-0000-0000-00007A0A0000}"/>
    <cellStyle name="40% - Accent1 3 6 3" xfId="5879" xr:uid="{00000000-0005-0000-0000-00007B0A0000}"/>
    <cellStyle name="40% - Accent1 3 7" xfId="5880" xr:uid="{00000000-0005-0000-0000-00007C0A0000}"/>
    <cellStyle name="40% - Accent1 3 8" xfId="5881" xr:uid="{00000000-0005-0000-0000-00007D0A0000}"/>
    <cellStyle name="40% - Accent1 3 8 2" xfId="5882" xr:uid="{00000000-0005-0000-0000-00007E0A0000}"/>
    <cellStyle name="40% - Accent1 3 9" xfId="5883" xr:uid="{00000000-0005-0000-0000-00007F0A0000}"/>
    <cellStyle name="40% - Accent1 4" xfId="223" xr:uid="{00000000-0005-0000-0000-00003E000000}"/>
    <cellStyle name="40% - Accent1 4 10" xfId="5884" xr:uid="{00000000-0005-0000-0000-0000800A0000}"/>
    <cellStyle name="40% - Accent1 4 2" xfId="5885" xr:uid="{00000000-0005-0000-0000-0000810A0000}"/>
    <cellStyle name="40% - Accent1 4 2 2" xfId="5886" xr:uid="{00000000-0005-0000-0000-0000820A0000}"/>
    <cellStyle name="40% - Accent1 4 2 2 2" xfId="5887" xr:uid="{00000000-0005-0000-0000-0000830A0000}"/>
    <cellStyle name="40% - Accent1 4 2 2 2 2" xfId="5888" xr:uid="{00000000-0005-0000-0000-0000840A0000}"/>
    <cellStyle name="40% - Accent1 4 2 2 2 2 2" xfId="5889" xr:uid="{00000000-0005-0000-0000-0000850A0000}"/>
    <cellStyle name="40% - Accent1 4 2 2 2 2 3" xfId="5890" xr:uid="{00000000-0005-0000-0000-0000860A0000}"/>
    <cellStyle name="40% - Accent1 4 2 2 2 3" xfId="5891" xr:uid="{00000000-0005-0000-0000-0000870A0000}"/>
    <cellStyle name="40% - Accent1 4 2 2 2 3 2" xfId="5892" xr:uid="{00000000-0005-0000-0000-0000880A0000}"/>
    <cellStyle name="40% - Accent1 4 2 2 2 4" xfId="5893" xr:uid="{00000000-0005-0000-0000-0000890A0000}"/>
    <cellStyle name="40% - Accent1 4 2 2 3" xfId="5894" xr:uid="{00000000-0005-0000-0000-00008A0A0000}"/>
    <cellStyle name="40% - Accent1 4 2 2 3 2" xfId="5895" xr:uid="{00000000-0005-0000-0000-00008B0A0000}"/>
    <cellStyle name="40% - Accent1 4 2 2 3 3" xfId="5896" xr:uid="{00000000-0005-0000-0000-00008C0A0000}"/>
    <cellStyle name="40% - Accent1 4 2 2 4" xfId="5897" xr:uid="{00000000-0005-0000-0000-00008D0A0000}"/>
    <cellStyle name="40% - Accent1 4 2 2 5" xfId="5898" xr:uid="{00000000-0005-0000-0000-00008E0A0000}"/>
    <cellStyle name="40% - Accent1 4 2 2 5 2" xfId="5899" xr:uid="{00000000-0005-0000-0000-00008F0A0000}"/>
    <cellStyle name="40% - Accent1 4 2 2 6" xfId="5900" xr:uid="{00000000-0005-0000-0000-0000900A0000}"/>
    <cellStyle name="40% - Accent1 4 2 3" xfId="5901" xr:uid="{00000000-0005-0000-0000-0000910A0000}"/>
    <cellStyle name="40% - Accent1 4 2 3 2" xfId="5902" xr:uid="{00000000-0005-0000-0000-0000920A0000}"/>
    <cellStyle name="40% - Accent1 4 2 3 2 2" xfId="5903" xr:uid="{00000000-0005-0000-0000-0000930A0000}"/>
    <cellStyle name="40% - Accent1 4 2 3 2 3" xfId="5904" xr:uid="{00000000-0005-0000-0000-0000940A0000}"/>
    <cellStyle name="40% - Accent1 4 2 3 3" xfId="5905" xr:uid="{00000000-0005-0000-0000-0000950A0000}"/>
    <cellStyle name="40% - Accent1 4 2 3 3 2" xfId="5906" xr:uid="{00000000-0005-0000-0000-0000960A0000}"/>
    <cellStyle name="40% - Accent1 4 2 3 4" xfId="5907" xr:uid="{00000000-0005-0000-0000-0000970A0000}"/>
    <cellStyle name="40% - Accent1 4 2 4" xfId="5908" xr:uid="{00000000-0005-0000-0000-0000980A0000}"/>
    <cellStyle name="40% - Accent1 4 2 5" xfId="5909" xr:uid="{00000000-0005-0000-0000-0000990A0000}"/>
    <cellStyle name="40% - Accent1 4 3" xfId="5910" xr:uid="{00000000-0005-0000-0000-00009A0A0000}"/>
    <cellStyle name="40% - Accent1 4 3 2" xfId="5911" xr:uid="{00000000-0005-0000-0000-00009B0A0000}"/>
    <cellStyle name="40% - Accent1 4 3 2 2" xfId="5912" xr:uid="{00000000-0005-0000-0000-00009C0A0000}"/>
    <cellStyle name="40% - Accent1 4 3 2 3" xfId="5913" xr:uid="{00000000-0005-0000-0000-00009D0A0000}"/>
    <cellStyle name="40% - Accent1 4 3 3" xfId="5914" xr:uid="{00000000-0005-0000-0000-00009E0A0000}"/>
    <cellStyle name="40% - Accent1 4 3 4" xfId="5915" xr:uid="{00000000-0005-0000-0000-00009F0A0000}"/>
    <cellStyle name="40% - Accent1 4 3 4 2" xfId="5916" xr:uid="{00000000-0005-0000-0000-0000A00A0000}"/>
    <cellStyle name="40% - Accent1 4 3 5" xfId="5917" xr:uid="{00000000-0005-0000-0000-0000A10A0000}"/>
    <cellStyle name="40% - Accent1 4 4" xfId="5918" xr:uid="{00000000-0005-0000-0000-0000A20A0000}"/>
    <cellStyle name="40% - Accent1 4 4 2" xfId="5919" xr:uid="{00000000-0005-0000-0000-0000A30A0000}"/>
    <cellStyle name="40% - Accent1 4 4 2 2" xfId="5920" xr:uid="{00000000-0005-0000-0000-0000A40A0000}"/>
    <cellStyle name="40% - Accent1 4 4 2 3" xfId="5921" xr:uid="{00000000-0005-0000-0000-0000A50A0000}"/>
    <cellStyle name="40% - Accent1 4 4 3" xfId="5922" xr:uid="{00000000-0005-0000-0000-0000A60A0000}"/>
    <cellStyle name="40% - Accent1 4 4 3 2" xfId="5923" xr:uid="{00000000-0005-0000-0000-0000A70A0000}"/>
    <cellStyle name="40% - Accent1 4 4 4" xfId="5924" xr:uid="{00000000-0005-0000-0000-0000A80A0000}"/>
    <cellStyle name="40% - Accent1 4 5" xfId="5925" xr:uid="{00000000-0005-0000-0000-0000A90A0000}"/>
    <cellStyle name="40% - Accent1 4 5 2" xfId="5926" xr:uid="{00000000-0005-0000-0000-0000AA0A0000}"/>
    <cellStyle name="40% - Accent1 4 5 2 2" xfId="5927" xr:uid="{00000000-0005-0000-0000-0000AB0A0000}"/>
    <cellStyle name="40% - Accent1 4 5 2 3" xfId="5928" xr:uid="{00000000-0005-0000-0000-0000AC0A0000}"/>
    <cellStyle name="40% - Accent1 4 5 3" xfId="5929" xr:uid="{00000000-0005-0000-0000-0000AD0A0000}"/>
    <cellStyle name="40% - Accent1 4 5 3 2" xfId="5930" xr:uid="{00000000-0005-0000-0000-0000AE0A0000}"/>
    <cellStyle name="40% - Accent1 4 5 4" xfId="5931" xr:uid="{00000000-0005-0000-0000-0000AF0A0000}"/>
    <cellStyle name="40% - Accent1 4 6" xfId="5932" xr:uid="{00000000-0005-0000-0000-0000B00A0000}"/>
    <cellStyle name="40% - Accent1 4 6 2" xfId="5933" xr:uid="{00000000-0005-0000-0000-0000B10A0000}"/>
    <cellStyle name="40% - Accent1 4 6 3" xfId="5934" xr:uid="{00000000-0005-0000-0000-0000B20A0000}"/>
    <cellStyle name="40% - Accent1 4 7" xfId="5935" xr:uid="{00000000-0005-0000-0000-0000B30A0000}"/>
    <cellStyle name="40% - Accent1 4 8" xfId="5936" xr:uid="{00000000-0005-0000-0000-0000B40A0000}"/>
    <cellStyle name="40% - Accent1 4 8 2" xfId="5937" xr:uid="{00000000-0005-0000-0000-0000B50A0000}"/>
    <cellStyle name="40% - Accent1 4 9" xfId="5938" xr:uid="{00000000-0005-0000-0000-0000B60A0000}"/>
    <cellStyle name="40% - Accent1 5" xfId="224" xr:uid="{00000000-0005-0000-0000-00003F000000}"/>
    <cellStyle name="40% - Accent1 5 2" xfId="5940" xr:uid="{00000000-0005-0000-0000-0000B80A0000}"/>
    <cellStyle name="40% - Accent1 5 2 2" xfId="5941" xr:uid="{00000000-0005-0000-0000-0000B90A0000}"/>
    <cellStyle name="40% - Accent1 5 2 2 2" xfId="5942" xr:uid="{00000000-0005-0000-0000-0000BA0A0000}"/>
    <cellStyle name="40% - Accent1 5 2 2 2 2" xfId="5943" xr:uid="{00000000-0005-0000-0000-0000BB0A0000}"/>
    <cellStyle name="40% - Accent1 5 2 2 2 2 2" xfId="5944" xr:uid="{00000000-0005-0000-0000-0000BC0A0000}"/>
    <cellStyle name="40% - Accent1 5 2 2 2 2 3" xfId="5945" xr:uid="{00000000-0005-0000-0000-0000BD0A0000}"/>
    <cellStyle name="40% - Accent1 5 2 2 2 3" xfId="5946" xr:uid="{00000000-0005-0000-0000-0000BE0A0000}"/>
    <cellStyle name="40% - Accent1 5 2 2 2 3 2" xfId="5947" xr:uid="{00000000-0005-0000-0000-0000BF0A0000}"/>
    <cellStyle name="40% - Accent1 5 2 2 2 4" xfId="5948" xr:uid="{00000000-0005-0000-0000-0000C00A0000}"/>
    <cellStyle name="40% - Accent1 5 2 2 3" xfId="5949" xr:uid="{00000000-0005-0000-0000-0000C10A0000}"/>
    <cellStyle name="40% - Accent1 5 2 2 3 2" xfId="5950" xr:uid="{00000000-0005-0000-0000-0000C20A0000}"/>
    <cellStyle name="40% - Accent1 5 2 2 3 3" xfId="5951" xr:uid="{00000000-0005-0000-0000-0000C30A0000}"/>
    <cellStyle name="40% - Accent1 5 2 2 4" xfId="5952" xr:uid="{00000000-0005-0000-0000-0000C40A0000}"/>
    <cellStyle name="40% - Accent1 5 2 2 5" xfId="5953" xr:uid="{00000000-0005-0000-0000-0000C50A0000}"/>
    <cellStyle name="40% - Accent1 5 2 2 5 2" xfId="5954" xr:uid="{00000000-0005-0000-0000-0000C60A0000}"/>
    <cellStyle name="40% - Accent1 5 2 2 6" xfId="5955" xr:uid="{00000000-0005-0000-0000-0000C70A0000}"/>
    <cellStyle name="40% - Accent1 5 2 3" xfId="5956" xr:uid="{00000000-0005-0000-0000-0000C80A0000}"/>
    <cellStyle name="40% - Accent1 5 2 3 2" xfId="5957" xr:uid="{00000000-0005-0000-0000-0000C90A0000}"/>
    <cellStyle name="40% - Accent1 5 2 3 2 2" xfId="5958" xr:uid="{00000000-0005-0000-0000-0000CA0A0000}"/>
    <cellStyle name="40% - Accent1 5 2 3 2 3" xfId="5959" xr:uid="{00000000-0005-0000-0000-0000CB0A0000}"/>
    <cellStyle name="40% - Accent1 5 2 3 3" xfId="5960" xr:uid="{00000000-0005-0000-0000-0000CC0A0000}"/>
    <cellStyle name="40% - Accent1 5 2 3 3 2" xfId="5961" xr:uid="{00000000-0005-0000-0000-0000CD0A0000}"/>
    <cellStyle name="40% - Accent1 5 2 3 4" xfId="5962" xr:uid="{00000000-0005-0000-0000-0000CE0A0000}"/>
    <cellStyle name="40% - Accent1 5 2 4" xfId="5963" xr:uid="{00000000-0005-0000-0000-0000CF0A0000}"/>
    <cellStyle name="40% - Accent1 5 2 5" xfId="5964" xr:uid="{00000000-0005-0000-0000-0000D00A0000}"/>
    <cellStyle name="40% - Accent1 5 3" xfId="5965" xr:uid="{00000000-0005-0000-0000-0000D10A0000}"/>
    <cellStyle name="40% - Accent1 5 3 2" xfId="5966" xr:uid="{00000000-0005-0000-0000-0000D20A0000}"/>
    <cellStyle name="40% - Accent1 5 3 2 2" xfId="5967" xr:uid="{00000000-0005-0000-0000-0000D30A0000}"/>
    <cellStyle name="40% - Accent1 5 3 2 3" xfId="5968" xr:uid="{00000000-0005-0000-0000-0000D40A0000}"/>
    <cellStyle name="40% - Accent1 5 3 3" xfId="5969" xr:uid="{00000000-0005-0000-0000-0000D50A0000}"/>
    <cellStyle name="40% - Accent1 5 3 4" xfId="5970" xr:uid="{00000000-0005-0000-0000-0000D60A0000}"/>
    <cellStyle name="40% - Accent1 5 3 4 2" xfId="5971" xr:uid="{00000000-0005-0000-0000-0000D70A0000}"/>
    <cellStyle name="40% - Accent1 5 3 5" xfId="5972" xr:uid="{00000000-0005-0000-0000-0000D80A0000}"/>
    <cellStyle name="40% - Accent1 5 4" xfId="5973" xr:uid="{00000000-0005-0000-0000-0000D90A0000}"/>
    <cellStyle name="40% - Accent1 5 4 2" xfId="5974" xr:uid="{00000000-0005-0000-0000-0000DA0A0000}"/>
    <cellStyle name="40% - Accent1 5 4 2 2" xfId="5975" xr:uid="{00000000-0005-0000-0000-0000DB0A0000}"/>
    <cellStyle name="40% - Accent1 5 4 2 3" xfId="5976" xr:uid="{00000000-0005-0000-0000-0000DC0A0000}"/>
    <cellStyle name="40% - Accent1 5 4 3" xfId="5977" xr:uid="{00000000-0005-0000-0000-0000DD0A0000}"/>
    <cellStyle name="40% - Accent1 5 4 3 2" xfId="5978" xr:uid="{00000000-0005-0000-0000-0000DE0A0000}"/>
    <cellStyle name="40% - Accent1 5 4 4" xfId="5979" xr:uid="{00000000-0005-0000-0000-0000DF0A0000}"/>
    <cellStyle name="40% - Accent1 5 5" xfId="5980" xr:uid="{00000000-0005-0000-0000-0000E00A0000}"/>
    <cellStyle name="40% - Accent1 5 5 2" xfId="5981" xr:uid="{00000000-0005-0000-0000-0000E10A0000}"/>
    <cellStyle name="40% - Accent1 5 5 3" xfId="5982" xr:uid="{00000000-0005-0000-0000-0000E20A0000}"/>
    <cellStyle name="40% - Accent1 5 6" xfId="5983" xr:uid="{00000000-0005-0000-0000-0000E30A0000}"/>
    <cellStyle name="40% - Accent1 5 7" xfId="5984" xr:uid="{00000000-0005-0000-0000-0000E40A0000}"/>
    <cellStyle name="40% - Accent1 5 7 2" xfId="5985" xr:uid="{00000000-0005-0000-0000-0000E50A0000}"/>
    <cellStyle name="40% - Accent1 5 8" xfId="5986" xr:uid="{00000000-0005-0000-0000-0000E60A0000}"/>
    <cellStyle name="40% - Accent1 5 9" xfId="5939" xr:uid="{00000000-0005-0000-0000-0000B70A0000}"/>
    <cellStyle name="40% - Accent1 6" xfId="225" xr:uid="{00000000-0005-0000-0000-000040000000}"/>
    <cellStyle name="40% - Accent1 6 2" xfId="5987" xr:uid="{00000000-0005-0000-0000-0000E80A0000}"/>
    <cellStyle name="40% - Accent1 6 2 2" xfId="5988" xr:uid="{00000000-0005-0000-0000-0000E90A0000}"/>
    <cellStyle name="40% - Accent1 6 2 2 2" xfId="5989" xr:uid="{00000000-0005-0000-0000-0000EA0A0000}"/>
    <cellStyle name="40% - Accent1 6 2 2 2 2" xfId="5990" xr:uid="{00000000-0005-0000-0000-0000EB0A0000}"/>
    <cellStyle name="40% - Accent1 6 2 2 2 3" xfId="5991" xr:uid="{00000000-0005-0000-0000-0000EC0A0000}"/>
    <cellStyle name="40% - Accent1 6 2 2 3" xfId="5992" xr:uid="{00000000-0005-0000-0000-0000ED0A0000}"/>
    <cellStyle name="40% - Accent1 6 2 2 3 2" xfId="5993" xr:uid="{00000000-0005-0000-0000-0000EE0A0000}"/>
    <cellStyle name="40% - Accent1 6 2 2 4" xfId="5994" xr:uid="{00000000-0005-0000-0000-0000EF0A0000}"/>
    <cellStyle name="40% - Accent1 6 2 3" xfId="5995" xr:uid="{00000000-0005-0000-0000-0000F00A0000}"/>
    <cellStyle name="40% - Accent1 6 2 3 2" xfId="5996" xr:uid="{00000000-0005-0000-0000-0000F10A0000}"/>
    <cellStyle name="40% - Accent1 6 2 3 3" xfId="5997" xr:uid="{00000000-0005-0000-0000-0000F20A0000}"/>
    <cellStyle name="40% - Accent1 6 2 4" xfId="5998" xr:uid="{00000000-0005-0000-0000-0000F30A0000}"/>
    <cellStyle name="40% - Accent1 6 2 5" xfId="5999" xr:uid="{00000000-0005-0000-0000-0000F40A0000}"/>
    <cellStyle name="40% - Accent1 6 2 5 2" xfId="6000" xr:uid="{00000000-0005-0000-0000-0000F50A0000}"/>
    <cellStyle name="40% - Accent1 6 2 6" xfId="6001" xr:uid="{00000000-0005-0000-0000-0000F60A0000}"/>
    <cellStyle name="40% - Accent1 6 3" xfId="6002" xr:uid="{00000000-0005-0000-0000-0000F70A0000}"/>
    <cellStyle name="40% - Accent1 6 3 2" xfId="6003" xr:uid="{00000000-0005-0000-0000-0000F80A0000}"/>
    <cellStyle name="40% - Accent1 6 3 2 2" xfId="6004" xr:uid="{00000000-0005-0000-0000-0000F90A0000}"/>
    <cellStyle name="40% - Accent1 6 3 2 3" xfId="6005" xr:uid="{00000000-0005-0000-0000-0000FA0A0000}"/>
    <cellStyle name="40% - Accent1 6 3 3" xfId="6006" xr:uid="{00000000-0005-0000-0000-0000FB0A0000}"/>
    <cellStyle name="40% - Accent1 6 3 3 2" xfId="6007" xr:uid="{00000000-0005-0000-0000-0000FC0A0000}"/>
    <cellStyle name="40% - Accent1 6 3 4" xfId="6008" xr:uid="{00000000-0005-0000-0000-0000FD0A0000}"/>
    <cellStyle name="40% - Accent1 6 4" xfId="6009" xr:uid="{00000000-0005-0000-0000-0000FE0A0000}"/>
    <cellStyle name="40% - Accent1 6 5" xfId="6010" xr:uid="{00000000-0005-0000-0000-0000FF0A0000}"/>
    <cellStyle name="40% - Accent1 7" xfId="226" xr:uid="{00000000-0005-0000-0000-000041000000}"/>
    <cellStyle name="40% - Accent1 7 2" xfId="6011" xr:uid="{00000000-0005-0000-0000-0000010B0000}"/>
    <cellStyle name="40% - Accent1 7 3" xfId="6012" xr:uid="{00000000-0005-0000-0000-0000020B0000}"/>
    <cellStyle name="40% - Accent1 7 4" xfId="6013" xr:uid="{00000000-0005-0000-0000-0000030B0000}"/>
    <cellStyle name="40% - Accent1 8" xfId="6014" xr:uid="{00000000-0005-0000-0000-0000040B0000}"/>
    <cellStyle name="40% - Accent1 8 2" xfId="6015" xr:uid="{00000000-0005-0000-0000-0000050B0000}"/>
    <cellStyle name="40% - Accent1 8 2 2" xfId="6016" xr:uid="{00000000-0005-0000-0000-0000060B0000}"/>
    <cellStyle name="40% - Accent1 8 2 3" xfId="6017" xr:uid="{00000000-0005-0000-0000-0000070B0000}"/>
    <cellStyle name="40% - Accent1 8 2 3 2" xfId="6018" xr:uid="{00000000-0005-0000-0000-0000080B0000}"/>
    <cellStyle name="40% - Accent1 8 3" xfId="6019" xr:uid="{00000000-0005-0000-0000-0000090B0000}"/>
    <cellStyle name="40% - Accent1 8 4" xfId="6020" xr:uid="{00000000-0005-0000-0000-00000A0B0000}"/>
    <cellStyle name="40% - Accent1 8 4 2" xfId="6021" xr:uid="{00000000-0005-0000-0000-00000B0B0000}"/>
    <cellStyle name="40% - Accent1 8 5" xfId="6022" xr:uid="{00000000-0005-0000-0000-00000C0B0000}"/>
    <cellStyle name="40% - Accent1 9" xfId="6023" xr:uid="{00000000-0005-0000-0000-00000D0B0000}"/>
    <cellStyle name="40% - Accent1 9 2" xfId="6024" xr:uid="{00000000-0005-0000-0000-00000E0B0000}"/>
    <cellStyle name="40% - Accent1 9 2 2" xfId="6025" xr:uid="{00000000-0005-0000-0000-00000F0B0000}"/>
    <cellStyle name="40% - Accent1 9 2 3" xfId="6026" xr:uid="{00000000-0005-0000-0000-0000100B0000}"/>
    <cellStyle name="40% - Accent1 9 3" xfId="6027" xr:uid="{00000000-0005-0000-0000-0000110B0000}"/>
    <cellStyle name="40% - Accent1 9 4" xfId="6028" xr:uid="{00000000-0005-0000-0000-0000120B0000}"/>
    <cellStyle name="40% - Accent1 9 4 2" xfId="6029" xr:uid="{00000000-0005-0000-0000-0000130B0000}"/>
    <cellStyle name="40% - Accent1 9 5" xfId="6030" xr:uid="{00000000-0005-0000-0000-0000140B0000}"/>
    <cellStyle name="40% - Accent2" xfId="87" builtinId="35" customBuiltin="1"/>
    <cellStyle name="40% - Accent2 10" xfId="6031" xr:uid="{00000000-0005-0000-0000-0000150B0000}"/>
    <cellStyle name="40% - Accent2 10 2" xfId="6032" xr:uid="{00000000-0005-0000-0000-0000160B0000}"/>
    <cellStyle name="40% - Accent2 10 2 2" xfId="6033" xr:uid="{00000000-0005-0000-0000-0000170B0000}"/>
    <cellStyle name="40% - Accent2 10 2 3" xfId="6034" xr:uid="{00000000-0005-0000-0000-0000180B0000}"/>
    <cellStyle name="40% - Accent2 10 3" xfId="6035" xr:uid="{00000000-0005-0000-0000-0000190B0000}"/>
    <cellStyle name="40% - Accent2 10 4" xfId="6036" xr:uid="{00000000-0005-0000-0000-00001A0B0000}"/>
    <cellStyle name="40% - Accent2 11" xfId="6037" xr:uid="{00000000-0005-0000-0000-00001B0B0000}"/>
    <cellStyle name="40% - Accent2 11 2" xfId="6038" xr:uid="{00000000-0005-0000-0000-00001C0B0000}"/>
    <cellStyle name="40% - Accent2 11 3" xfId="6039" xr:uid="{00000000-0005-0000-0000-00001D0B0000}"/>
    <cellStyle name="40% - Accent2 12" xfId="6040" xr:uid="{00000000-0005-0000-0000-00001E0B0000}"/>
    <cellStyle name="40% - Accent2 12 2" xfId="6041" xr:uid="{00000000-0005-0000-0000-00001F0B0000}"/>
    <cellStyle name="40% - Accent2 12 3" xfId="6042" xr:uid="{00000000-0005-0000-0000-0000200B0000}"/>
    <cellStyle name="40% - Accent2 13" xfId="6043" xr:uid="{00000000-0005-0000-0000-0000210B0000}"/>
    <cellStyle name="40% - Accent2 13 2" xfId="6044" xr:uid="{00000000-0005-0000-0000-0000220B0000}"/>
    <cellStyle name="40% - Accent2 13 3" xfId="6045" xr:uid="{00000000-0005-0000-0000-0000230B0000}"/>
    <cellStyle name="40% - Accent2 14" xfId="6046" xr:uid="{00000000-0005-0000-0000-0000240B0000}"/>
    <cellStyle name="40% - Accent2 14 2" xfId="6047" xr:uid="{00000000-0005-0000-0000-0000250B0000}"/>
    <cellStyle name="40% - Accent2 15" xfId="6048" xr:uid="{00000000-0005-0000-0000-0000260B0000}"/>
    <cellStyle name="40% - Accent2 16" xfId="6049" xr:uid="{00000000-0005-0000-0000-0000270B0000}"/>
    <cellStyle name="40% - Accent2 2" xfId="227" xr:uid="{00000000-0005-0000-0000-000042000000}"/>
    <cellStyle name="40% - Accent2 2 2" xfId="6050" xr:uid="{00000000-0005-0000-0000-0000290B0000}"/>
    <cellStyle name="40% - Accent2 2 3" xfId="6051" xr:uid="{00000000-0005-0000-0000-00002A0B0000}"/>
    <cellStyle name="40% - Accent2 2 3 2" xfId="6052" xr:uid="{00000000-0005-0000-0000-00002B0B0000}"/>
    <cellStyle name="40% - Accent2 2 3 2 2" xfId="6053" xr:uid="{00000000-0005-0000-0000-00002C0B0000}"/>
    <cellStyle name="40% - Accent2 2 3 2 2 2" xfId="6054" xr:uid="{00000000-0005-0000-0000-00002D0B0000}"/>
    <cellStyle name="40% - Accent2 2 3 2 2 2 2" xfId="6055" xr:uid="{00000000-0005-0000-0000-00002E0B0000}"/>
    <cellStyle name="40% - Accent2 2 3 2 2 2 3" xfId="6056" xr:uid="{00000000-0005-0000-0000-00002F0B0000}"/>
    <cellStyle name="40% - Accent2 2 3 2 2 3" xfId="6057" xr:uid="{00000000-0005-0000-0000-0000300B0000}"/>
    <cellStyle name="40% - Accent2 2 3 2 2 4" xfId="6058" xr:uid="{00000000-0005-0000-0000-0000310B0000}"/>
    <cellStyle name="40% - Accent2 2 3 2 3" xfId="6059" xr:uid="{00000000-0005-0000-0000-0000320B0000}"/>
    <cellStyle name="40% - Accent2 2 3 2 3 2" xfId="6060" xr:uid="{00000000-0005-0000-0000-0000330B0000}"/>
    <cellStyle name="40% - Accent2 2 3 2 3 2 2" xfId="6061" xr:uid="{00000000-0005-0000-0000-0000340B0000}"/>
    <cellStyle name="40% - Accent2 2 3 2 3 2 3" xfId="6062" xr:uid="{00000000-0005-0000-0000-0000350B0000}"/>
    <cellStyle name="40% - Accent2 2 3 2 3 3" xfId="6063" xr:uid="{00000000-0005-0000-0000-0000360B0000}"/>
    <cellStyle name="40% - Accent2 2 3 2 3 4" xfId="6064" xr:uid="{00000000-0005-0000-0000-0000370B0000}"/>
    <cellStyle name="40% - Accent2 2 3 2 4" xfId="6065" xr:uid="{00000000-0005-0000-0000-0000380B0000}"/>
    <cellStyle name="40% - Accent2 2 3 2 4 2" xfId="6066" xr:uid="{00000000-0005-0000-0000-0000390B0000}"/>
    <cellStyle name="40% - Accent2 2 3 2 4 3" xfId="6067" xr:uid="{00000000-0005-0000-0000-00003A0B0000}"/>
    <cellStyle name="40% - Accent2 2 3 2 5" xfId="6068" xr:uid="{00000000-0005-0000-0000-00003B0B0000}"/>
    <cellStyle name="40% - Accent2 2 3 2 6" xfId="6069" xr:uid="{00000000-0005-0000-0000-00003C0B0000}"/>
    <cellStyle name="40% - Accent2 2 3 3" xfId="6070" xr:uid="{00000000-0005-0000-0000-00003D0B0000}"/>
    <cellStyle name="40% - Accent2 2 3 3 2" xfId="6071" xr:uid="{00000000-0005-0000-0000-00003E0B0000}"/>
    <cellStyle name="40% - Accent2 2 3 3 2 2" xfId="6072" xr:uid="{00000000-0005-0000-0000-00003F0B0000}"/>
    <cellStyle name="40% - Accent2 2 3 3 2 3" xfId="6073" xr:uid="{00000000-0005-0000-0000-0000400B0000}"/>
    <cellStyle name="40% - Accent2 2 3 3 3" xfId="6074" xr:uid="{00000000-0005-0000-0000-0000410B0000}"/>
    <cellStyle name="40% - Accent2 2 3 3 4" xfId="6075" xr:uid="{00000000-0005-0000-0000-0000420B0000}"/>
    <cellStyle name="40% - Accent2 2 3 4" xfId="6076" xr:uid="{00000000-0005-0000-0000-0000430B0000}"/>
    <cellStyle name="40% - Accent2 2 3 4 2" xfId="6077" xr:uid="{00000000-0005-0000-0000-0000440B0000}"/>
    <cellStyle name="40% - Accent2 2 3 4 2 2" xfId="6078" xr:uid="{00000000-0005-0000-0000-0000450B0000}"/>
    <cellStyle name="40% - Accent2 2 3 4 2 3" xfId="6079" xr:uid="{00000000-0005-0000-0000-0000460B0000}"/>
    <cellStyle name="40% - Accent2 2 3 4 3" xfId="6080" xr:uid="{00000000-0005-0000-0000-0000470B0000}"/>
    <cellStyle name="40% - Accent2 2 3 4 4" xfId="6081" xr:uid="{00000000-0005-0000-0000-0000480B0000}"/>
    <cellStyle name="40% - Accent2 2 3 5" xfId="6082" xr:uid="{00000000-0005-0000-0000-0000490B0000}"/>
    <cellStyle name="40% - Accent2 2 3 5 2" xfId="6083" xr:uid="{00000000-0005-0000-0000-00004A0B0000}"/>
    <cellStyle name="40% - Accent2 2 3 5 3" xfId="6084" xr:uid="{00000000-0005-0000-0000-00004B0B0000}"/>
    <cellStyle name="40% - Accent2 2 3 6" xfId="6085" xr:uid="{00000000-0005-0000-0000-00004C0B0000}"/>
    <cellStyle name="40% - Accent2 2 3 7" xfId="6086" xr:uid="{00000000-0005-0000-0000-00004D0B0000}"/>
    <cellStyle name="40% - Accent2 2 4" xfId="6087" xr:uid="{00000000-0005-0000-0000-00004E0B0000}"/>
    <cellStyle name="40% - Accent2 2 4 2" xfId="6088" xr:uid="{00000000-0005-0000-0000-00004F0B0000}"/>
    <cellStyle name="40% - Accent2 2 4 2 2" xfId="6089" xr:uid="{00000000-0005-0000-0000-0000500B0000}"/>
    <cellStyle name="40% - Accent2 2 4 2 2 2" xfId="6090" xr:uid="{00000000-0005-0000-0000-0000510B0000}"/>
    <cellStyle name="40% - Accent2 2 4 2 2 2 2" xfId="6091" xr:uid="{00000000-0005-0000-0000-0000520B0000}"/>
    <cellStyle name="40% - Accent2 2 4 2 2 2 3" xfId="6092" xr:uid="{00000000-0005-0000-0000-0000530B0000}"/>
    <cellStyle name="40% - Accent2 2 4 2 2 3" xfId="6093" xr:uid="{00000000-0005-0000-0000-0000540B0000}"/>
    <cellStyle name="40% - Accent2 2 4 2 2 4" xfId="6094" xr:uid="{00000000-0005-0000-0000-0000550B0000}"/>
    <cellStyle name="40% - Accent2 2 4 2 3" xfId="6095" xr:uid="{00000000-0005-0000-0000-0000560B0000}"/>
    <cellStyle name="40% - Accent2 2 4 2 3 2" xfId="6096" xr:uid="{00000000-0005-0000-0000-0000570B0000}"/>
    <cellStyle name="40% - Accent2 2 4 2 3 2 2" xfId="6097" xr:uid="{00000000-0005-0000-0000-0000580B0000}"/>
    <cellStyle name="40% - Accent2 2 4 2 3 2 3" xfId="6098" xr:uid="{00000000-0005-0000-0000-0000590B0000}"/>
    <cellStyle name="40% - Accent2 2 4 2 3 3" xfId="6099" xr:uid="{00000000-0005-0000-0000-00005A0B0000}"/>
    <cellStyle name="40% - Accent2 2 4 2 3 4" xfId="6100" xr:uid="{00000000-0005-0000-0000-00005B0B0000}"/>
    <cellStyle name="40% - Accent2 2 4 2 4" xfId="6101" xr:uid="{00000000-0005-0000-0000-00005C0B0000}"/>
    <cellStyle name="40% - Accent2 2 4 2 4 2" xfId="6102" xr:uid="{00000000-0005-0000-0000-00005D0B0000}"/>
    <cellStyle name="40% - Accent2 2 4 2 4 3" xfId="6103" xr:uid="{00000000-0005-0000-0000-00005E0B0000}"/>
    <cellStyle name="40% - Accent2 2 4 2 5" xfId="6104" xr:uid="{00000000-0005-0000-0000-00005F0B0000}"/>
    <cellStyle name="40% - Accent2 2 4 2 6" xfId="6105" xr:uid="{00000000-0005-0000-0000-0000600B0000}"/>
    <cellStyle name="40% - Accent2 2 4 3" xfId="6106" xr:uid="{00000000-0005-0000-0000-0000610B0000}"/>
    <cellStyle name="40% - Accent2 2 4 3 2" xfId="6107" xr:uid="{00000000-0005-0000-0000-0000620B0000}"/>
    <cellStyle name="40% - Accent2 2 4 3 2 2" xfId="6108" xr:uid="{00000000-0005-0000-0000-0000630B0000}"/>
    <cellStyle name="40% - Accent2 2 4 3 2 3" xfId="6109" xr:uid="{00000000-0005-0000-0000-0000640B0000}"/>
    <cellStyle name="40% - Accent2 2 4 3 3" xfId="6110" xr:uid="{00000000-0005-0000-0000-0000650B0000}"/>
    <cellStyle name="40% - Accent2 2 4 3 4" xfId="6111" xr:uid="{00000000-0005-0000-0000-0000660B0000}"/>
    <cellStyle name="40% - Accent2 2 4 4" xfId="6112" xr:uid="{00000000-0005-0000-0000-0000670B0000}"/>
    <cellStyle name="40% - Accent2 2 4 4 2" xfId="6113" xr:uid="{00000000-0005-0000-0000-0000680B0000}"/>
    <cellStyle name="40% - Accent2 2 4 4 2 2" xfId="6114" xr:uid="{00000000-0005-0000-0000-0000690B0000}"/>
    <cellStyle name="40% - Accent2 2 4 4 2 3" xfId="6115" xr:uid="{00000000-0005-0000-0000-00006A0B0000}"/>
    <cellStyle name="40% - Accent2 2 4 4 3" xfId="6116" xr:uid="{00000000-0005-0000-0000-00006B0B0000}"/>
    <cellStyle name="40% - Accent2 2 4 4 4" xfId="6117" xr:uid="{00000000-0005-0000-0000-00006C0B0000}"/>
    <cellStyle name="40% - Accent2 2 4 5" xfId="6118" xr:uid="{00000000-0005-0000-0000-00006D0B0000}"/>
    <cellStyle name="40% - Accent2 2 4 5 2" xfId="6119" xr:uid="{00000000-0005-0000-0000-00006E0B0000}"/>
    <cellStyle name="40% - Accent2 2 4 5 3" xfId="6120" xr:uid="{00000000-0005-0000-0000-00006F0B0000}"/>
    <cellStyle name="40% - Accent2 2 4 6" xfId="6121" xr:uid="{00000000-0005-0000-0000-0000700B0000}"/>
    <cellStyle name="40% - Accent2 2 4 7" xfId="6122" xr:uid="{00000000-0005-0000-0000-0000710B0000}"/>
    <cellStyle name="40% - Accent2 2 5" xfId="6123" xr:uid="{00000000-0005-0000-0000-0000720B0000}"/>
    <cellStyle name="40% - Accent2 2 5 2" xfId="6124" xr:uid="{00000000-0005-0000-0000-0000730B0000}"/>
    <cellStyle name="40% - Accent2 2 5 2 2" xfId="6125" xr:uid="{00000000-0005-0000-0000-0000740B0000}"/>
    <cellStyle name="40% - Accent2 2 5 2 2 2" xfId="6126" xr:uid="{00000000-0005-0000-0000-0000750B0000}"/>
    <cellStyle name="40% - Accent2 2 5 2 2 2 2" xfId="6127" xr:uid="{00000000-0005-0000-0000-0000760B0000}"/>
    <cellStyle name="40% - Accent2 2 5 2 2 2 3" xfId="6128" xr:uid="{00000000-0005-0000-0000-0000770B0000}"/>
    <cellStyle name="40% - Accent2 2 5 2 2 3" xfId="6129" xr:uid="{00000000-0005-0000-0000-0000780B0000}"/>
    <cellStyle name="40% - Accent2 2 5 2 2 4" xfId="6130" xr:uid="{00000000-0005-0000-0000-0000790B0000}"/>
    <cellStyle name="40% - Accent2 2 5 2 3" xfId="6131" xr:uid="{00000000-0005-0000-0000-00007A0B0000}"/>
    <cellStyle name="40% - Accent2 2 5 2 3 2" xfId="6132" xr:uid="{00000000-0005-0000-0000-00007B0B0000}"/>
    <cellStyle name="40% - Accent2 2 5 2 3 2 2" xfId="6133" xr:uid="{00000000-0005-0000-0000-00007C0B0000}"/>
    <cellStyle name="40% - Accent2 2 5 2 3 2 3" xfId="6134" xr:uid="{00000000-0005-0000-0000-00007D0B0000}"/>
    <cellStyle name="40% - Accent2 2 5 2 3 3" xfId="6135" xr:uid="{00000000-0005-0000-0000-00007E0B0000}"/>
    <cellStyle name="40% - Accent2 2 5 2 3 4" xfId="6136" xr:uid="{00000000-0005-0000-0000-00007F0B0000}"/>
    <cellStyle name="40% - Accent2 2 5 2 4" xfId="6137" xr:uid="{00000000-0005-0000-0000-0000800B0000}"/>
    <cellStyle name="40% - Accent2 2 5 2 4 2" xfId="6138" xr:uid="{00000000-0005-0000-0000-0000810B0000}"/>
    <cellStyle name="40% - Accent2 2 5 2 4 3" xfId="6139" xr:uid="{00000000-0005-0000-0000-0000820B0000}"/>
    <cellStyle name="40% - Accent2 2 5 2 5" xfId="6140" xr:uid="{00000000-0005-0000-0000-0000830B0000}"/>
    <cellStyle name="40% - Accent2 2 5 2 6" xfId="6141" xr:uid="{00000000-0005-0000-0000-0000840B0000}"/>
    <cellStyle name="40% - Accent2 2 5 3" xfId="6142" xr:uid="{00000000-0005-0000-0000-0000850B0000}"/>
    <cellStyle name="40% - Accent2 2 5 3 2" xfId="6143" xr:uid="{00000000-0005-0000-0000-0000860B0000}"/>
    <cellStyle name="40% - Accent2 2 5 3 2 2" xfId="6144" xr:uid="{00000000-0005-0000-0000-0000870B0000}"/>
    <cellStyle name="40% - Accent2 2 5 3 2 3" xfId="6145" xr:uid="{00000000-0005-0000-0000-0000880B0000}"/>
    <cellStyle name="40% - Accent2 2 5 3 3" xfId="6146" xr:uid="{00000000-0005-0000-0000-0000890B0000}"/>
    <cellStyle name="40% - Accent2 2 5 3 4" xfId="6147" xr:uid="{00000000-0005-0000-0000-00008A0B0000}"/>
    <cellStyle name="40% - Accent2 2 5 4" xfId="6148" xr:uid="{00000000-0005-0000-0000-00008B0B0000}"/>
    <cellStyle name="40% - Accent2 2 5 4 2" xfId="6149" xr:uid="{00000000-0005-0000-0000-00008C0B0000}"/>
    <cellStyle name="40% - Accent2 2 5 4 2 2" xfId="6150" xr:uid="{00000000-0005-0000-0000-00008D0B0000}"/>
    <cellStyle name="40% - Accent2 2 5 4 2 3" xfId="6151" xr:uid="{00000000-0005-0000-0000-00008E0B0000}"/>
    <cellStyle name="40% - Accent2 2 5 4 3" xfId="6152" xr:uid="{00000000-0005-0000-0000-00008F0B0000}"/>
    <cellStyle name="40% - Accent2 2 5 4 4" xfId="6153" xr:uid="{00000000-0005-0000-0000-0000900B0000}"/>
    <cellStyle name="40% - Accent2 2 5 5" xfId="6154" xr:uid="{00000000-0005-0000-0000-0000910B0000}"/>
    <cellStyle name="40% - Accent2 2 5 5 2" xfId="6155" xr:uid="{00000000-0005-0000-0000-0000920B0000}"/>
    <cellStyle name="40% - Accent2 2 5 5 3" xfId="6156" xr:uid="{00000000-0005-0000-0000-0000930B0000}"/>
    <cellStyle name="40% - Accent2 2 5 6" xfId="6157" xr:uid="{00000000-0005-0000-0000-0000940B0000}"/>
    <cellStyle name="40% - Accent2 2 5 7" xfId="6158" xr:uid="{00000000-0005-0000-0000-0000950B0000}"/>
    <cellStyle name="40% - Accent2 2 6" xfId="6159" xr:uid="{00000000-0005-0000-0000-0000960B0000}"/>
    <cellStyle name="40% - Accent2 2 6 2" xfId="6160" xr:uid="{00000000-0005-0000-0000-0000970B0000}"/>
    <cellStyle name="40% - Accent2 2 6 2 2" xfId="6161" xr:uid="{00000000-0005-0000-0000-0000980B0000}"/>
    <cellStyle name="40% - Accent2 2 6 2 2 2" xfId="6162" xr:uid="{00000000-0005-0000-0000-0000990B0000}"/>
    <cellStyle name="40% - Accent2 2 6 2 2 2 2" xfId="6163" xr:uid="{00000000-0005-0000-0000-00009A0B0000}"/>
    <cellStyle name="40% - Accent2 2 6 2 2 2 3" xfId="6164" xr:uid="{00000000-0005-0000-0000-00009B0B0000}"/>
    <cellStyle name="40% - Accent2 2 6 2 2 3" xfId="6165" xr:uid="{00000000-0005-0000-0000-00009C0B0000}"/>
    <cellStyle name="40% - Accent2 2 6 2 2 4" xfId="6166" xr:uid="{00000000-0005-0000-0000-00009D0B0000}"/>
    <cellStyle name="40% - Accent2 2 6 2 3" xfId="6167" xr:uid="{00000000-0005-0000-0000-00009E0B0000}"/>
    <cellStyle name="40% - Accent2 2 6 2 3 2" xfId="6168" xr:uid="{00000000-0005-0000-0000-00009F0B0000}"/>
    <cellStyle name="40% - Accent2 2 6 2 3 2 2" xfId="6169" xr:uid="{00000000-0005-0000-0000-0000A00B0000}"/>
    <cellStyle name="40% - Accent2 2 6 2 3 2 3" xfId="6170" xr:uid="{00000000-0005-0000-0000-0000A10B0000}"/>
    <cellStyle name="40% - Accent2 2 6 2 3 3" xfId="6171" xr:uid="{00000000-0005-0000-0000-0000A20B0000}"/>
    <cellStyle name="40% - Accent2 2 6 2 3 4" xfId="6172" xr:uid="{00000000-0005-0000-0000-0000A30B0000}"/>
    <cellStyle name="40% - Accent2 2 6 2 4" xfId="6173" xr:uid="{00000000-0005-0000-0000-0000A40B0000}"/>
    <cellStyle name="40% - Accent2 2 6 2 4 2" xfId="6174" xr:uid="{00000000-0005-0000-0000-0000A50B0000}"/>
    <cellStyle name="40% - Accent2 2 6 2 4 3" xfId="6175" xr:uid="{00000000-0005-0000-0000-0000A60B0000}"/>
    <cellStyle name="40% - Accent2 2 6 2 5" xfId="6176" xr:uid="{00000000-0005-0000-0000-0000A70B0000}"/>
    <cellStyle name="40% - Accent2 2 6 2 6" xfId="6177" xr:uid="{00000000-0005-0000-0000-0000A80B0000}"/>
    <cellStyle name="40% - Accent2 2 6 3" xfId="6178" xr:uid="{00000000-0005-0000-0000-0000A90B0000}"/>
    <cellStyle name="40% - Accent2 2 6 3 2" xfId="6179" xr:uid="{00000000-0005-0000-0000-0000AA0B0000}"/>
    <cellStyle name="40% - Accent2 2 6 3 2 2" xfId="6180" xr:uid="{00000000-0005-0000-0000-0000AB0B0000}"/>
    <cellStyle name="40% - Accent2 2 6 3 2 3" xfId="6181" xr:uid="{00000000-0005-0000-0000-0000AC0B0000}"/>
    <cellStyle name="40% - Accent2 2 6 3 3" xfId="6182" xr:uid="{00000000-0005-0000-0000-0000AD0B0000}"/>
    <cellStyle name="40% - Accent2 2 6 3 4" xfId="6183" xr:uid="{00000000-0005-0000-0000-0000AE0B0000}"/>
    <cellStyle name="40% - Accent2 2 6 4" xfId="6184" xr:uid="{00000000-0005-0000-0000-0000AF0B0000}"/>
    <cellStyle name="40% - Accent2 2 6 4 2" xfId="6185" xr:uid="{00000000-0005-0000-0000-0000B00B0000}"/>
    <cellStyle name="40% - Accent2 2 6 4 2 2" xfId="6186" xr:uid="{00000000-0005-0000-0000-0000B10B0000}"/>
    <cellStyle name="40% - Accent2 2 6 4 2 3" xfId="6187" xr:uid="{00000000-0005-0000-0000-0000B20B0000}"/>
    <cellStyle name="40% - Accent2 2 6 4 3" xfId="6188" xr:uid="{00000000-0005-0000-0000-0000B30B0000}"/>
    <cellStyle name="40% - Accent2 2 6 4 4" xfId="6189" xr:uid="{00000000-0005-0000-0000-0000B40B0000}"/>
    <cellStyle name="40% - Accent2 2 6 5" xfId="6190" xr:uid="{00000000-0005-0000-0000-0000B50B0000}"/>
    <cellStyle name="40% - Accent2 2 6 5 2" xfId="6191" xr:uid="{00000000-0005-0000-0000-0000B60B0000}"/>
    <cellStyle name="40% - Accent2 2 6 5 3" xfId="6192" xr:uid="{00000000-0005-0000-0000-0000B70B0000}"/>
    <cellStyle name="40% - Accent2 2 6 6" xfId="6193" xr:uid="{00000000-0005-0000-0000-0000B80B0000}"/>
    <cellStyle name="40% - Accent2 2 6 7" xfId="6194" xr:uid="{00000000-0005-0000-0000-0000B90B0000}"/>
    <cellStyle name="40% - Accent2 2 7" xfId="6195" xr:uid="{00000000-0005-0000-0000-0000BA0B0000}"/>
    <cellStyle name="40% - Accent2 2 7 2" xfId="6196" xr:uid="{00000000-0005-0000-0000-0000BB0B0000}"/>
    <cellStyle name="40% - Accent2 2 7 2 2" xfId="6197" xr:uid="{00000000-0005-0000-0000-0000BC0B0000}"/>
    <cellStyle name="40% - Accent2 2 7 2 3" xfId="6198" xr:uid="{00000000-0005-0000-0000-0000BD0B0000}"/>
    <cellStyle name="40% - Accent2 2 7 3" xfId="6199" xr:uid="{00000000-0005-0000-0000-0000BE0B0000}"/>
    <cellStyle name="40% - Accent2 2 7 4" xfId="6200" xr:uid="{00000000-0005-0000-0000-0000BF0B0000}"/>
    <cellStyle name="40% - Accent2 3" xfId="228" xr:uid="{00000000-0005-0000-0000-000043000000}"/>
    <cellStyle name="40% - Accent2 3 2" xfId="6202" xr:uid="{00000000-0005-0000-0000-0000C10B0000}"/>
    <cellStyle name="40% - Accent2 3 2 2" xfId="6203" xr:uid="{00000000-0005-0000-0000-0000C20B0000}"/>
    <cellStyle name="40% - Accent2 3 2 2 2" xfId="6204" xr:uid="{00000000-0005-0000-0000-0000C30B0000}"/>
    <cellStyle name="40% - Accent2 3 2 2 2 2" xfId="6205" xr:uid="{00000000-0005-0000-0000-0000C40B0000}"/>
    <cellStyle name="40% - Accent2 3 2 2 2 2 2" xfId="6206" xr:uid="{00000000-0005-0000-0000-0000C50B0000}"/>
    <cellStyle name="40% - Accent2 3 2 2 2 2 3" xfId="6207" xr:uid="{00000000-0005-0000-0000-0000C60B0000}"/>
    <cellStyle name="40% - Accent2 3 2 2 2 3" xfId="6208" xr:uid="{00000000-0005-0000-0000-0000C70B0000}"/>
    <cellStyle name="40% - Accent2 3 2 2 2 4" xfId="6209" xr:uid="{00000000-0005-0000-0000-0000C80B0000}"/>
    <cellStyle name="40% - Accent2 3 2 2 3" xfId="6210" xr:uid="{00000000-0005-0000-0000-0000C90B0000}"/>
    <cellStyle name="40% - Accent2 3 2 2 3 2" xfId="6211" xr:uid="{00000000-0005-0000-0000-0000CA0B0000}"/>
    <cellStyle name="40% - Accent2 3 2 2 3 3" xfId="6212" xr:uid="{00000000-0005-0000-0000-0000CB0B0000}"/>
    <cellStyle name="40% - Accent2 3 2 2 4" xfId="6213" xr:uid="{00000000-0005-0000-0000-0000CC0B0000}"/>
    <cellStyle name="40% - Accent2 3 2 2 5" xfId="6214" xr:uid="{00000000-0005-0000-0000-0000CD0B0000}"/>
    <cellStyle name="40% - Accent2 3 2 3" xfId="6215" xr:uid="{00000000-0005-0000-0000-0000CE0B0000}"/>
    <cellStyle name="40% - Accent2 3 2 3 2" xfId="6216" xr:uid="{00000000-0005-0000-0000-0000CF0B0000}"/>
    <cellStyle name="40% - Accent2 3 2 3 2 2" xfId="6217" xr:uid="{00000000-0005-0000-0000-0000D00B0000}"/>
    <cellStyle name="40% - Accent2 3 2 3 2 3" xfId="6218" xr:uid="{00000000-0005-0000-0000-0000D10B0000}"/>
    <cellStyle name="40% - Accent2 3 2 3 3" xfId="6219" xr:uid="{00000000-0005-0000-0000-0000D20B0000}"/>
    <cellStyle name="40% - Accent2 3 2 3 4" xfId="6220" xr:uid="{00000000-0005-0000-0000-0000D30B0000}"/>
    <cellStyle name="40% - Accent2 3 2 4" xfId="6221" xr:uid="{00000000-0005-0000-0000-0000D40B0000}"/>
    <cellStyle name="40% - Accent2 3 3" xfId="6222" xr:uid="{00000000-0005-0000-0000-0000D50B0000}"/>
    <cellStyle name="40% - Accent2 3 3 2" xfId="6223" xr:uid="{00000000-0005-0000-0000-0000D60B0000}"/>
    <cellStyle name="40% - Accent2 3 3 2 2" xfId="6224" xr:uid="{00000000-0005-0000-0000-0000D70B0000}"/>
    <cellStyle name="40% - Accent2 3 3 2 3" xfId="6225" xr:uid="{00000000-0005-0000-0000-0000D80B0000}"/>
    <cellStyle name="40% - Accent2 3 3 3" xfId="6226" xr:uid="{00000000-0005-0000-0000-0000D90B0000}"/>
    <cellStyle name="40% - Accent2 3 3 4" xfId="6227" xr:uid="{00000000-0005-0000-0000-0000DA0B0000}"/>
    <cellStyle name="40% - Accent2 3 4" xfId="6228" xr:uid="{00000000-0005-0000-0000-0000DB0B0000}"/>
    <cellStyle name="40% - Accent2 3 4 2" xfId="6229" xr:uid="{00000000-0005-0000-0000-0000DC0B0000}"/>
    <cellStyle name="40% - Accent2 3 4 2 2" xfId="6230" xr:uid="{00000000-0005-0000-0000-0000DD0B0000}"/>
    <cellStyle name="40% - Accent2 3 4 2 3" xfId="6231" xr:uid="{00000000-0005-0000-0000-0000DE0B0000}"/>
    <cellStyle name="40% - Accent2 3 4 3" xfId="6232" xr:uid="{00000000-0005-0000-0000-0000DF0B0000}"/>
    <cellStyle name="40% - Accent2 3 4 4" xfId="6233" xr:uid="{00000000-0005-0000-0000-0000E00B0000}"/>
    <cellStyle name="40% - Accent2 3 5" xfId="6234" xr:uid="{00000000-0005-0000-0000-0000E10B0000}"/>
    <cellStyle name="40% - Accent2 3 5 2" xfId="6235" xr:uid="{00000000-0005-0000-0000-0000E20B0000}"/>
    <cellStyle name="40% - Accent2 3 5 2 2" xfId="6236" xr:uid="{00000000-0005-0000-0000-0000E30B0000}"/>
    <cellStyle name="40% - Accent2 3 5 2 3" xfId="6237" xr:uid="{00000000-0005-0000-0000-0000E40B0000}"/>
    <cellStyle name="40% - Accent2 3 5 3" xfId="6238" xr:uid="{00000000-0005-0000-0000-0000E50B0000}"/>
    <cellStyle name="40% - Accent2 3 5 4" xfId="6239" xr:uid="{00000000-0005-0000-0000-0000E60B0000}"/>
    <cellStyle name="40% - Accent2 3 6" xfId="6240" xr:uid="{00000000-0005-0000-0000-0000E70B0000}"/>
    <cellStyle name="40% - Accent2 3 6 2" xfId="6241" xr:uid="{00000000-0005-0000-0000-0000E80B0000}"/>
    <cellStyle name="40% - Accent2 3 6 3" xfId="6242" xr:uid="{00000000-0005-0000-0000-0000E90B0000}"/>
    <cellStyle name="40% - Accent2 3 7" xfId="6243" xr:uid="{00000000-0005-0000-0000-0000EA0B0000}"/>
    <cellStyle name="40% - Accent2 3 8" xfId="6244" xr:uid="{00000000-0005-0000-0000-0000EB0B0000}"/>
    <cellStyle name="40% - Accent2 3 9" xfId="6201" xr:uid="{00000000-0005-0000-0000-0000C00B0000}"/>
    <cellStyle name="40% - Accent2 4" xfId="229" xr:uid="{00000000-0005-0000-0000-000044000000}"/>
    <cellStyle name="40% - Accent2 4 2" xfId="6246" xr:uid="{00000000-0005-0000-0000-0000ED0B0000}"/>
    <cellStyle name="40% - Accent2 4 2 2" xfId="6247" xr:uid="{00000000-0005-0000-0000-0000EE0B0000}"/>
    <cellStyle name="40% - Accent2 4 2 2 2" xfId="6248" xr:uid="{00000000-0005-0000-0000-0000EF0B0000}"/>
    <cellStyle name="40% - Accent2 4 2 2 2 2" xfId="6249" xr:uid="{00000000-0005-0000-0000-0000F00B0000}"/>
    <cellStyle name="40% - Accent2 4 2 2 2 2 2" xfId="6250" xr:uid="{00000000-0005-0000-0000-0000F10B0000}"/>
    <cellStyle name="40% - Accent2 4 2 2 2 2 3" xfId="6251" xr:uid="{00000000-0005-0000-0000-0000F20B0000}"/>
    <cellStyle name="40% - Accent2 4 2 2 2 3" xfId="6252" xr:uid="{00000000-0005-0000-0000-0000F30B0000}"/>
    <cellStyle name="40% - Accent2 4 2 2 2 4" xfId="6253" xr:uid="{00000000-0005-0000-0000-0000F40B0000}"/>
    <cellStyle name="40% - Accent2 4 2 2 3" xfId="6254" xr:uid="{00000000-0005-0000-0000-0000F50B0000}"/>
    <cellStyle name="40% - Accent2 4 2 2 3 2" xfId="6255" xr:uid="{00000000-0005-0000-0000-0000F60B0000}"/>
    <cellStyle name="40% - Accent2 4 2 2 3 3" xfId="6256" xr:uid="{00000000-0005-0000-0000-0000F70B0000}"/>
    <cellStyle name="40% - Accent2 4 2 2 4" xfId="6257" xr:uid="{00000000-0005-0000-0000-0000F80B0000}"/>
    <cellStyle name="40% - Accent2 4 2 2 5" xfId="6258" xr:uid="{00000000-0005-0000-0000-0000F90B0000}"/>
    <cellStyle name="40% - Accent2 4 2 3" xfId="6259" xr:uid="{00000000-0005-0000-0000-0000FA0B0000}"/>
    <cellStyle name="40% - Accent2 4 2 3 2" xfId="6260" xr:uid="{00000000-0005-0000-0000-0000FB0B0000}"/>
    <cellStyle name="40% - Accent2 4 2 3 2 2" xfId="6261" xr:uid="{00000000-0005-0000-0000-0000FC0B0000}"/>
    <cellStyle name="40% - Accent2 4 2 3 2 3" xfId="6262" xr:uid="{00000000-0005-0000-0000-0000FD0B0000}"/>
    <cellStyle name="40% - Accent2 4 2 3 3" xfId="6263" xr:uid="{00000000-0005-0000-0000-0000FE0B0000}"/>
    <cellStyle name="40% - Accent2 4 2 3 4" xfId="6264" xr:uid="{00000000-0005-0000-0000-0000FF0B0000}"/>
    <cellStyle name="40% - Accent2 4 2 4" xfId="6265" xr:uid="{00000000-0005-0000-0000-0000000C0000}"/>
    <cellStyle name="40% - Accent2 4 3" xfId="6266" xr:uid="{00000000-0005-0000-0000-0000010C0000}"/>
    <cellStyle name="40% - Accent2 4 3 2" xfId="6267" xr:uid="{00000000-0005-0000-0000-0000020C0000}"/>
    <cellStyle name="40% - Accent2 4 3 2 2" xfId="6268" xr:uid="{00000000-0005-0000-0000-0000030C0000}"/>
    <cellStyle name="40% - Accent2 4 3 2 3" xfId="6269" xr:uid="{00000000-0005-0000-0000-0000040C0000}"/>
    <cellStyle name="40% - Accent2 4 3 3" xfId="6270" xr:uid="{00000000-0005-0000-0000-0000050C0000}"/>
    <cellStyle name="40% - Accent2 4 3 4" xfId="6271" xr:uid="{00000000-0005-0000-0000-0000060C0000}"/>
    <cellStyle name="40% - Accent2 4 4" xfId="6272" xr:uid="{00000000-0005-0000-0000-0000070C0000}"/>
    <cellStyle name="40% - Accent2 4 4 2" xfId="6273" xr:uid="{00000000-0005-0000-0000-0000080C0000}"/>
    <cellStyle name="40% - Accent2 4 4 2 2" xfId="6274" xr:uid="{00000000-0005-0000-0000-0000090C0000}"/>
    <cellStyle name="40% - Accent2 4 4 2 3" xfId="6275" xr:uid="{00000000-0005-0000-0000-00000A0C0000}"/>
    <cellStyle name="40% - Accent2 4 4 3" xfId="6276" xr:uid="{00000000-0005-0000-0000-00000B0C0000}"/>
    <cellStyle name="40% - Accent2 4 4 4" xfId="6277" xr:uid="{00000000-0005-0000-0000-00000C0C0000}"/>
    <cellStyle name="40% - Accent2 4 5" xfId="6278" xr:uid="{00000000-0005-0000-0000-00000D0C0000}"/>
    <cellStyle name="40% - Accent2 4 5 2" xfId="6279" xr:uid="{00000000-0005-0000-0000-00000E0C0000}"/>
    <cellStyle name="40% - Accent2 4 5 2 2" xfId="6280" xr:uid="{00000000-0005-0000-0000-00000F0C0000}"/>
    <cellStyle name="40% - Accent2 4 5 2 3" xfId="6281" xr:uid="{00000000-0005-0000-0000-0000100C0000}"/>
    <cellStyle name="40% - Accent2 4 5 3" xfId="6282" xr:uid="{00000000-0005-0000-0000-0000110C0000}"/>
    <cellStyle name="40% - Accent2 4 5 4" xfId="6283" xr:uid="{00000000-0005-0000-0000-0000120C0000}"/>
    <cellStyle name="40% - Accent2 4 6" xfId="6284" xr:uid="{00000000-0005-0000-0000-0000130C0000}"/>
    <cellStyle name="40% - Accent2 4 6 2" xfId="6285" xr:uid="{00000000-0005-0000-0000-0000140C0000}"/>
    <cellStyle name="40% - Accent2 4 6 3" xfId="6286" xr:uid="{00000000-0005-0000-0000-0000150C0000}"/>
    <cellStyle name="40% - Accent2 4 7" xfId="6287" xr:uid="{00000000-0005-0000-0000-0000160C0000}"/>
    <cellStyle name="40% - Accent2 4 8" xfId="6288" xr:uid="{00000000-0005-0000-0000-0000170C0000}"/>
    <cellStyle name="40% - Accent2 4 9" xfId="6245" xr:uid="{00000000-0005-0000-0000-0000EC0B0000}"/>
    <cellStyle name="40% - Accent2 5" xfId="230" xr:uid="{00000000-0005-0000-0000-000045000000}"/>
    <cellStyle name="40% - Accent2 5 2" xfId="6290" xr:uid="{00000000-0005-0000-0000-0000190C0000}"/>
    <cellStyle name="40% - Accent2 5 2 2" xfId="6291" xr:uid="{00000000-0005-0000-0000-00001A0C0000}"/>
    <cellStyle name="40% - Accent2 5 2 2 2" xfId="6292" xr:uid="{00000000-0005-0000-0000-00001B0C0000}"/>
    <cellStyle name="40% - Accent2 5 2 2 2 2" xfId="6293" xr:uid="{00000000-0005-0000-0000-00001C0C0000}"/>
    <cellStyle name="40% - Accent2 5 2 2 2 2 2" xfId="6294" xr:uid="{00000000-0005-0000-0000-00001D0C0000}"/>
    <cellStyle name="40% - Accent2 5 2 2 2 2 3" xfId="6295" xr:uid="{00000000-0005-0000-0000-00001E0C0000}"/>
    <cellStyle name="40% - Accent2 5 2 2 2 3" xfId="6296" xr:uid="{00000000-0005-0000-0000-00001F0C0000}"/>
    <cellStyle name="40% - Accent2 5 2 2 2 4" xfId="6297" xr:uid="{00000000-0005-0000-0000-0000200C0000}"/>
    <cellStyle name="40% - Accent2 5 2 2 3" xfId="6298" xr:uid="{00000000-0005-0000-0000-0000210C0000}"/>
    <cellStyle name="40% - Accent2 5 2 2 3 2" xfId="6299" xr:uid="{00000000-0005-0000-0000-0000220C0000}"/>
    <cellStyle name="40% - Accent2 5 2 2 3 3" xfId="6300" xr:uid="{00000000-0005-0000-0000-0000230C0000}"/>
    <cellStyle name="40% - Accent2 5 2 2 4" xfId="6301" xr:uid="{00000000-0005-0000-0000-0000240C0000}"/>
    <cellStyle name="40% - Accent2 5 2 2 5" xfId="6302" xr:uid="{00000000-0005-0000-0000-0000250C0000}"/>
    <cellStyle name="40% - Accent2 5 2 3" xfId="6303" xr:uid="{00000000-0005-0000-0000-0000260C0000}"/>
    <cellStyle name="40% - Accent2 5 2 3 2" xfId="6304" xr:uid="{00000000-0005-0000-0000-0000270C0000}"/>
    <cellStyle name="40% - Accent2 5 2 3 2 2" xfId="6305" xr:uid="{00000000-0005-0000-0000-0000280C0000}"/>
    <cellStyle name="40% - Accent2 5 2 3 2 3" xfId="6306" xr:uid="{00000000-0005-0000-0000-0000290C0000}"/>
    <cellStyle name="40% - Accent2 5 2 3 3" xfId="6307" xr:uid="{00000000-0005-0000-0000-00002A0C0000}"/>
    <cellStyle name="40% - Accent2 5 2 3 4" xfId="6308" xr:uid="{00000000-0005-0000-0000-00002B0C0000}"/>
    <cellStyle name="40% - Accent2 5 2 4" xfId="6309" xr:uid="{00000000-0005-0000-0000-00002C0C0000}"/>
    <cellStyle name="40% - Accent2 5 3" xfId="6310" xr:uid="{00000000-0005-0000-0000-00002D0C0000}"/>
    <cellStyle name="40% - Accent2 5 3 2" xfId="6311" xr:uid="{00000000-0005-0000-0000-00002E0C0000}"/>
    <cellStyle name="40% - Accent2 5 3 2 2" xfId="6312" xr:uid="{00000000-0005-0000-0000-00002F0C0000}"/>
    <cellStyle name="40% - Accent2 5 3 2 3" xfId="6313" xr:uid="{00000000-0005-0000-0000-0000300C0000}"/>
    <cellStyle name="40% - Accent2 5 3 3" xfId="6314" xr:uid="{00000000-0005-0000-0000-0000310C0000}"/>
    <cellStyle name="40% - Accent2 5 3 4" xfId="6315" xr:uid="{00000000-0005-0000-0000-0000320C0000}"/>
    <cellStyle name="40% - Accent2 5 4" xfId="6316" xr:uid="{00000000-0005-0000-0000-0000330C0000}"/>
    <cellStyle name="40% - Accent2 5 4 2" xfId="6317" xr:uid="{00000000-0005-0000-0000-0000340C0000}"/>
    <cellStyle name="40% - Accent2 5 4 2 2" xfId="6318" xr:uid="{00000000-0005-0000-0000-0000350C0000}"/>
    <cellStyle name="40% - Accent2 5 4 2 3" xfId="6319" xr:uid="{00000000-0005-0000-0000-0000360C0000}"/>
    <cellStyle name="40% - Accent2 5 4 3" xfId="6320" xr:uid="{00000000-0005-0000-0000-0000370C0000}"/>
    <cellStyle name="40% - Accent2 5 4 4" xfId="6321" xr:uid="{00000000-0005-0000-0000-0000380C0000}"/>
    <cellStyle name="40% - Accent2 5 5" xfId="6322" xr:uid="{00000000-0005-0000-0000-0000390C0000}"/>
    <cellStyle name="40% - Accent2 5 5 2" xfId="6323" xr:uid="{00000000-0005-0000-0000-00003A0C0000}"/>
    <cellStyle name="40% - Accent2 5 5 3" xfId="6324" xr:uid="{00000000-0005-0000-0000-00003B0C0000}"/>
    <cellStyle name="40% - Accent2 5 6" xfId="6325" xr:uid="{00000000-0005-0000-0000-00003C0C0000}"/>
    <cellStyle name="40% - Accent2 5 7" xfId="6326" xr:uid="{00000000-0005-0000-0000-00003D0C0000}"/>
    <cellStyle name="40% - Accent2 5 8" xfId="6289" xr:uid="{00000000-0005-0000-0000-0000180C0000}"/>
    <cellStyle name="40% - Accent2 6" xfId="231" xr:uid="{00000000-0005-0000-0000-000046000000}"/>
    <cellStyle name="40% - Accent2 6 2" xfId="6327" xr:uid="{00000000-0005-0000-0000-00003F0C0000}"/>
    <cellStyle name="40% - Accent2 6 2 2" xfId="6328" xr:uid="{00000000-0005-0000-0000-0000400C0000}"/>
    <cellStyle name="40% - Accent2 6 2 2 2" xfId="6329" xr:uid="{00000000-0005-0000-0000-0000410C0000}"/>
    <cellStyle name="40% - Accent2 6 2 2 2 2" xfId="6330" xr:uid="{00000000-0005-0000-0000-0000420C0000}"/>
    <cellStyle name="40% - Accent2 6 2 2 2 3" xfId="6331" xr:uid="{00000000-0005-0000-0000-0000430C0000}"/>
    <cellStyle name="40% - Accent2 6 2 2 3" xfId="6332" xr:uid="{00000000-0005-0000-0000-0000440C0000}"/>
    <cellStyle name="40% - Accent2 6 2 2 4" xfId="6333" xr:uid="{00000000-0005-0000-0000-0000450C0000}"/>
    <cellStyle name="40% - Accent2 6 2 3" xfId="6334" xr:uid="{00000000-0005-0000-0000-0000460C0000}"/>
    <cellStyle name="40% - Accent2 6 2 3 2" xfId="6335" xr:uid="{00000000-0005-0000-0000-0000470C0000}"/>
    <cellStyle name="40% - Accent2 6 2 3 3" xfId="6336" xr:uid="{00000000-0005-0000-0000-0000480C0000}"/>
    <cellStyle name="40% - Accent2 6 2 4" xfId="6337" xr:uid="{00000000-0005-0000-0000-0000490C0000}"/>
    <cellStyle name="40% - Accent2 6 2 5" xfId="6338" xr:uid="{00000000-0005-0000-0000-00004A0C0000}"/>
    <cellStyle name="40% - Accent2 6 3" xfId="6339" xr:uid="{00000000-0005-0000-0000-00004B0C0000}"/>
    <cellStyle name="40% - Accent2 6 3 2" xfId="6340" xr:uid="{00000000-0005-0000-0000-00004C0C0000}"/>
    <cellStyle name="40% - Accent2 6 3 2 2" xfId="6341" xr:uid="{00000000-0005-0000-0000-00004D0C0000}"/>
    <cellStyle name="40% - Accent2 6 3 2 3" xfId="6342" xr:uid="{00000000-0005-0000-0000-00004E0C0000}"/>
    <cellStyle name="40% - Accent2 6 3 3" xfId="6343" xr:uid="{00000000-0005-0000-0000-00004F0C0000}"/>
    <cellStyle name="40% - Accent2 6 3 4" xfId="6344" xr:uid="{00000000-0005-0000-0000-0000500C0000}"/>
    <cellStyle name="40% - Accent2 6 4" xfId="6345" xr:uid="{00000000-0005-0000-0000-0000510C0000}"/>
    <cellStyle name="40% - Accent2 7" xfId="232" xr:uid="{00000000-0005-0000-0000-000047000000}"/>
    <cellStyle name="40% - Accent2 7 2" xfId="6346" xr:uid="{00000000-0005-0000-0000-0000530C0000}"/>
    <cellStyle name="40% - Accent2 7 3" xfId="6347" xr:uid="{00000000-0005-0000-0000-0000540C0000}"/>
    <cellStyle name="40% - Accent2 7 4" xfId="6348" xr:uid="{00000000-0005-0000-0000-0000550C0000}"/>
    <cellStyle name="40% - Accent2 8" xfId="6349" xr:uid="{00000000-0005-0000-0000-0000560C0000}"/>
    <cellStyle name="40% - Accent2 8 2" xfId="6350" xr:uid="{00000000-0005-0000-0000-0000570C0000}"/>
    <cellStyle name="40% - Accent2 8 2 2" xfId="6351" xr:uid="{00000000-0005-0000-0000-0000580C0000}"/>
    <cellStyle name="40% - Accent2 8 2 3" xfId="6352" xr:uid="{00000000-0005-0000-0000-0000590C0000}"/>
    <cellStyle name="40% - Accent2 8 3" xfId="6353" xr:uid="{00000000-0005-0000-0000-00005A0C0000}"/>
    <cellStyle name="40% - Accent2 8 4" xfId="6354" xr:uid="{00000000-0005-0000-0000-00005B0C0000}"/>
    <cellStyle name="40% - Accent2 9" xfId="6355" xr:uid="{00000000-0005-0000-0000-00005C0C0000}"/>
    <cellStyle name="40% - Accent2 9 2" xfId="6356" xr:uid="{00000000-0005-0000-0000-00005D0C0000}"/>
    <cellStyle name="40% - Accent2 9 2 2" xfId="6357" xr:uid="{00000000-0005-0000-0000-00005E0C0000}"/>
    <cellStyle name="40% - Accent2 9 2 3" xfId="6358" xr:uid="{00000000-0005-0000-0000-00005F0C0000}"/>
    <cellStyle name="40% - Accent2 9 3" xfId="6359" xr:uid="{00000000-0005-0000-0000-0000600C0000}"/>
    <cellStyle name="40% - Accent2 9 4" xfId="6360" xr:uid="{00000000-0005-0000-0000-0000610C0000}"/>
    <cellStyle name="40% - Accent3" xfId="91" builtinId="39" customBuiltin="1"/>
    <cellStyle name="40% - Accent3 10" xfId="6361" xr:uid="{00000000-0005-0000-0000-0000620C0000}"/>
    <cellStyle name="40% - Accent3 10 2" xfId="6362" xr:uid="{00000000-0005-0000-0000-0000630C0000}"/>
    <cellStyle name="40% - Accent3 10 2 2" xfId="6363" xr:uid="{00000000-0005-0000-0000-0000640C0000}"/>
    <cellStyle name="40% - Accent3 10 2 3" xfId="6364" xr:uid="{00000000-0005-0000-0000-0000650C0000}"/>
    <cellStyle name="40% - Accent3 10 3" xfId="6365" xr:uid="{00000000-0005-0000-0000-0000660C0000}"/>
    <cellStyle name="40% - Accent3 10 4" xfId="6366" xr:uid="{00000000-0005-0000-0000-0000670C0000}"/>
    <cellStyle name="40% - Accent3 10 4 2" xfId="6367" xr:uid="{00000000-0005-0000-0000-0000680C0000}"/>
    <cellStyle name="40% - Accent3 10 5" xfId="6368" xr:uid="{00000000-0005-0000-0000-0000690C0000}"/>
    <cellStyle name="40% - Accent3 11" xfId="6369" xr:uid="{00000000-0005-0000-0000-00006A0C0000}"/>
    <cellStyle name="40% - Accent3 11 2" xfId="6370" xr:uid="{00000000-0005-0000-0000-00006B0C0000}"/>
    <cellStyle name="40% - Accent3 11 3" xfId="6371" xr:uid="{00000000-0005-0000-0000-00006C0C0000}"/>
    <cellStyle name="40% - Accent3 11 3 2" xfId="6372" xr:uid="{00000000-0005-0000-0000-00006D0C0000}"/>
    <cellStyle name="40% - Accent3 12" xfId="6373" xr:uid="{00000000-0005-0000-0000-00006E0C0000}"/>
    <cellStyle name="40% - Accent3 12 2" xfId="6374" xr:uid="{00000000-0005-0000-0000-00006F0C0000}"/>
    <cellStyle name="40% - Accent3 12 3" xfId="6375" xr:uid="{00000000-0005-0000-0000-0000700C0000}"/>
    <cellStyle name="40% - Accent3 13" xfId="6376" xr:uid="{00000000-0005-0000-0000-0000710C0000}"/>
    <cellStyle name="40% - Accent3 13 2" xfId="6377" xr:uid="{00000000-0005-0000-0000-0000720C0000}"/>
    <cellStyle name="40% - Accent3 13 3" xfId="6378" xr:uid="{00000000-0005-0000-0000-0000730C0000}"/>
    <cellStyle name="40% - Accent3 14" xfId="6379" xr:uid="{00000000-0005-0000-0000-0000740C0000}"/>
    <cellStyle name="40% - Accent3 14 2" xfId="6380" xr:uid="{00000000-0005-0000-0000-0000750C0000}"/>
    <cellStyle name="40% - Accent3 15" xfId="6381" xr:uid="{00000000-0005-0000-0000-0000760C0000}"/>
    <cellStyle name="40% - Accent3 16" xfId="6382" xr:uid="{00000000-0005-0000-0000-0000770C0000}"/>
    <cellStyle name="40% - Accent3 2" xfId="233" xr:uid="{00000000-0005-0000-0000-000048000000}"/>
    <cellStyle name="40% - Accent3 2 2" xfId="6383" xr:uid="{00000000-0005-0000-0000-0000790C0000}"/>
    <cellStyle name="40% - Accent3 2 3" xfId="6384" xr:uid="{00000000-0005-0000-0000-00007A0C0000}"/>
    <cellStyle name="40% - Accent3 2 3 2" xfId="6385" xr:uid="{00000000-0005-0000-0000-00007B0C0000}"/>
    <cellStyle name="40% - Accent3 2 3 2 2" xfId="6386" xr:uid="{00000000-0005-0000-0000-00007C0C0000}"/>
    <cellStyle name="40% - Accent3 2 3 2 2 2" xfId="6387" xr:uid="{00000000-0005-0000-0000-00007D0C0000}"/>
    <cellStyle name="40% - Accent3 2 3 2 2 2 2" xfId="6388" xr:uid="{00000000-0005-0000-0000-00007E0C0000}"/>
    <cellStyle name="40% - Accent3 2 3 2 2 2 3" xfId="6389" xr:uid="{00000000-0005-0000-0000-00007F0C0000}"/>
    <cellStyle name="40% - Accent3 2 3 2 2 3" xfId="6390" xr:uid="{00000000-0005-0000-0000-0000800C0000}"/>
    <cellStyle name="40% - Accent3 2 3 2 2 3 2" xfId="6391" xr:uid="{00000000-0005-0000-0000-0000810C0000}"/>
    <cellStyle name="40% - Accent3 2 3 2 2 4" xfId="6392" xr:uid="{00000000-0005-0000-0000-0000820C0000}"/>
    <cellStyle name="40% - Accent3 2 3 2 3" xfId="6393" xr:uid="{00000000-0005-0000-0000-0000830C0000}"/>
    <cellStyle name="40% - Accent3 2 3 2 3 2" xfId="6394" xr:uid="{00000000-0005-0000-0000-0000840C0000}"/>
    <cellStyle name="40% - Accent3 2 3 2 3 2 2" xfId="6395" xr:uid="{00000000-0005-0000-0000-0000850C0000}"/>
    <cellStyle name="40% - Accent3 2 3 2 3 2 3" xfId="6396" xr:uid="{00000000-0005-0000-0000-0000860C0000}"/>
    <cellStyle name="40% - Accent3 2 3 2 3 3" xfId="6397" xr:uid="{00000000-0005-0000-0000-0000870C0000}"/>
    <cellStyle name="40% - Accent3 2 3 2 3 3 2" xfId="6398" xr:uid="{00000000-0005-0000-0000-0000880C0000}"/>
    <cellStyle name="40% - Accent3 2 3 2 3 4" xfId="6399" xr:uid="{00000000-0005-0000-0000-0000890C0000}"/>
    <cellStyle name="40% - Accent3 2 3 2 4" xfId="6400" xr:uid="{00000000-0005-0000-0000-00008A0C0000}"/>
    <cellStyle name="40% - Accent3 2 3 2 4 2" xfId="6401" xr:uid="{00000000-0005-0000-0000-00008B0C0000}"/>
    <cellStyle name="40% - Accent3 2 3 2 4 3" xfId="6402" xr:uid="{00000000-0005-0000-0000-00008C0C0000}"/>
    <cellStyle name="40% - Accent3 2 3 2 5" xfId="6403" xr:uid="{00000000-0005-0000-0000-00008D0C0000}"/>
    <cellStyle name="40% - Accent3 2 3 2 6" xfId="6404" xr:uid="{00000000-0005-0000-0000-00008E0C0000}"/>
    <cellStyle name="40% - Accent3 2 3 2 6 2" xfId="6405" xr:uid="{00000000-0005-0000-0000-00008F0C0000}"/>
    <cellStyle name="40% - Accent3 2 3 2 7" xfId="6406" xr:uid="{00000000-0005-0000-0000-0000900C0000}"/>
    <cellStyle name="40% - Accent3 2 3 3" xfId="6407" xr:uid="{00000000-0005-0000-0000-0000910C0000}"/>
    <cellStyle name="40% - Accent3 2 3 3 2" xfId="6408" xr:uid="{00000000-0005-0000-0000-0000920C0000}"/>
    <cellStyle name="40% - Accent3 2 3 3 2 2" xfId="6409" xr:uid="{00000000-0005-0000-0000-0000930C0000}"/>
    <cellStyle name="40% - Accent3 2 3 3 2 3" xfId="6410" xr:uid="{00000000-0005-0000-0000-0000940C0000}"/>
    <cellStyle name="40% - Accent3 2 3 3 3" xfId="6411" xr:uid="{00000000-0005-0000-0000-0000950C0000}"/>
    <cellStyle name="40% - Accent3 2 3 3 3 2" xfId="6412" xr:uid="{00000000-0005-0000-0000-0000960C0000}"/>
    <cellStyle name="40% - Accent3 2 3 3 4" xfId="6413" xr:uid="{00000000-0005-0000-0000-0000970C0000}"/>
    <cellStyle name="40% - Accent3 2 3 4" xfId="6414" xr:uid="{00000000-0005-0000-0000-0000980C0000}"/>
    <cellStyle name="40% - Accent3 2 3 4 2" xfId="6415" xr:uid="{00000000-0005-0000-0000-0000990C0000}"/>
    <cellStyle name="40% - Accent3 2 3 4 2 2" xfId="6416" xr:uid="{00000000-0005-0000-0000-00009A0C0000}"/>
    <cellStyle name="40% - Accent3 2 3 4 2 3" xfId="6417" xr:uid="{00000000-0005-0000-0000-00009B0C0000}"/>
    <cellStyle name="40% - Accent3 2 3 4 3" xfId="6418" xr:uid="{00000000-0005-0000-0000-00009C0C0000}"/>
    <cellStyle name="40% - Accent3 2 3 4 3 2" xfId="6419" xr:uid="{00000000-0005-0000-0000-00009D0C0000}"/>
    <cellStyle name="40% - Accent3 2 3 4 4" xfId="6420" xr:uid="{00000000-0005-0000-0000-00009E0C0000}"/>
    <cellStyle name="40% - Accent3 2 3 5" xfId="6421" xr:uid="{00000000-0005-0000-0000-00009F0C0000}"/>
    <cellStyle name="40% - Accent3 2 3 5 2" xfId="6422" xr:uid="{00000000-0005-0000-0000-0000A00C0000}"/>
    <cellStyle name="40% - Accent3 2 3 5 3" xfId="6423" xr:uid="{00000000-0005-0000-0000-0000A10C0000}"/>
    <cellStyle name="40% - Accent3 2 3 6" xfId="6424" xr:uid="{00000000-0005-0000-0000-0000A20C0000}"/>
    <cellStyle name="40% - Accent3 2 3 7" xfId="6425" xr:uid="{00000000-0005-0000-0000-0000A30C0000}"/>
    <cellStyle name="40% - Accent3 2 3 7 2" xfId="6426" xr:uid="{00000000-0005-0000-0000-0000A40C0000}"/>
    <cellStyle name="40% - Accent3 2 3 8" xfId="6427" xr:uid="{00000000-0005-0000-0000-0000A50C0000}"/>
    <cellStyle name="40% - Accent3 2 4" xfId="6428" xr:uid="{00000000-0005-0000-0000-0000A60C0000}"/>
    <cellStyle name="40% - Accent3 2 4 2" xfId="6429" xr:uid="{00000000-0005-0000-0000-0000A70C0000}"/>
    <cellStyle name="40% - Accent3 2 4 2 2" xfId="6430" xr:uid="{00000000-0005-0000-0000-0000A80C0000}"/>
    <cellStyle name="40% - Accent3 2 4 2 2 2" xfId="6431" xr:uid="{00000000-0005-0000-0000-0000A90C0000}"/>
    <cellStyle name="40% - Accent3 2 4 2 2 2 2" xfId="6432" xr:uid="{00000000-0005-0000-0000-0000AA0C0000}"/>
    <cellStyle name="40% - Accent3 2 4 2 2 2 3" xfId="6433" xr:uid="{00000000-0005-0000-0000-0000AB0C0000}"/>
    <cellStyle name="40% - Accent3 2 4 2 2 3" xfId="6434" xr:uid="{00000000-0005-0000-0000-0000AC0C0000}"/>
    <cellStyle name="40% - Accent3 2 4 2 2 3 2" xfId="6435" xr:uid="{00000000-0005-0000-0000-0000AD0C0000}"/>
    <cellStyle name="40% - Accent3 2 4 2 2 4" xfId="6436" xr:uid="{00000000-0005-0000-0000-0000AE0C0000}"/>
    <cellStyle name="40% - Accent3 2 4 2 3" xfId="6437" xr:uid="{00000000-0005-0000-0000-0000AF0C0000}"/>
    <cellStyle name="40% - Accent3 2 4 2 3 2" xfId="6438" xr:uid="{00000000-0005-0000-0000-0000B00C0000}"/>
    <cellStyle name="40% - Accent3 2 4 2 3 2 2" xfId="6439" xr:uid="{00000000-0005-0000-0000-0000B10C0000}"/>
    <cellStyle name="40% - Accent3 2 4 2 3 2 3" xfId="6440" xr:uid="{00000000-0005-0000-0000-0000B20C0000}"/>
    <cellStyle name="40% - Accent3 2 4 2 3 3" xfId="6441" xr:uid="{00000000-0005-0000-0000-0000B30C0000}"/>
    <cellStyle name="40% - Accent3 2 4 2 3 3 2" xfId="6442" xr:uid="{00000000-0005-0000-0000-0000B40C0000}"/>
    <cellStyle name="40% - Accent3 2 4 2 3 4" xfId="6443" xr:uid="{00000000-0005-0000-0000-0000B50C0000}"/>
    <cellStyle name="40% - Accent3 2 4 2 4" xfId="6444" xr:uid="{00000000-0005-0000-0000-0000B60C0000}"/>
    <cellStyle name="40% - Accent3 2 4 2 4 2" xfId="6445" xr:uid="{00000000-0005-0000-0000-0000B70C0000}"/>
    <cellStyle name="40% - Accent3 2 4 2 4 3" xfId="6446" xr:uid="{00000000-0005-0000-0000-0000B80C0000}"/>
    <cellStyle name="40% - Accent3 2 4 2 5" xfId="6447" xr:uid="{00000000-0005-0000-0000-0000B90C0000}"/>
    <cellStyle name="40% - Accent3 2 4 2 6" xfId="6448" xr:uid="{00000000-0005-0000-0000-0000BA0C0000}"/>
    <cellStyle name="40% - Accent3 2 4 2 6 2" xfId="6449" xr:uid="{00000000-0005-0000-0000-0000BB0C0000}"/>
    <cellStyle name="40% - Accent3 2 4 2 7" xfId="6450" xr:uid="{00000000-0005-0000-0000-0000BC0C0000}"/>
    <cellStyle name="40% - Accent3 2 4 3" xfId="6451" xr:uid="{00000000-0005-0000-0000-0000BD0C0000}"/>
    <cellStyle name="40% - Accent3 2 4 3 2" xfId="6452" xr:uid="{00000000-0005-0000-0000-0000BE0C0000}"/>
    <cellStyle name="40% - Accent3 2 4 3 2 2" xfId="6453" xr:uid="{00000000-0005-0000-0000-0000BF0C0000}"/>
    <cellStyle name="40% - Accent3 2 4 3 2 3" xfId="6454" xr:uid="{00000000-0005-0000-0000-0000C00C0000}"/>
    <cellStyle name="40% - Accent3 2 4 3 3" xfId="6455" xr:uid="{00000000-0005-0000-0000-0000C10C0000}"/>
    <cellStyle name="40% - Accent3 2 4 3 3 2" xfId="6456" xr:uid="{00000000-0005-0000-0000-0000C20C0000}"/>
    <cellStyle name="40% - Accent3 2 4 3 4" xfId="6457" xr:uid="{00000000-0005-0000-0000-0000C30C0000}"/>
    <cellStyle name="40% - Accent3 2 4 4" xfId="6458" xr:uid="{00000000-0005-0000-0000-0000C40C0000}"/>
    <cellStyle name="40% - Accent3 2 4 4 2" xfId="6459" xr:uid="{00000000-0005-0000-0000-0000C50C0000}"/>
    <cellStyle name="40% - Accent3 2 4 4 2 2" xfId="6460" xr:uid="{00000000-0005-0000-0000-0000C60C0000}"/>
    <cellStyle name="40% - Accent3 2 4 4 2 3" xfId="6461" xr:uid="{00000000-0005-0000-0000-0000C70C0000}"/>
    <cellStyle name="40% - Accent3 2 4 4 3" xfId="6462" xr:uid="{00000000-0005-0000-0000-0000C80C0000}"/>
    <cellStyle name="40% - Accent3 2 4 4 3 2" xfId="6463" xr:uid="{00000000-0005-0000-0000-0000C90C0000}"/>
    <cellStyle name="40% - Accent3 2 4 4 4" xfId="6464" xr:uid="{00000000-0005-0000-0000-0000CA0C0000}"/>
    <cellStyle name="40% - Accent3 2 4 5" xfId="6465" xr:uid="{00000000-0005-0000-0000-0000CB0C0000}"/>
    <cellStyle name="40% - Accent3 2 4 5 2" xfId="6466" xr:uid="{00000000-0005-0000-0000-0000CC0C0000}"/>
    <cellStyle name="40% - Accent3 2 4 5 3" xfId="6467" xr:uid="{00000000-0005-0000-0000-0000CD0C0000}"/>
    <cellStyle name="40% - Accent3 2 4 6" xfId="6468" xr:uid="{00000000-0005-0000-0000-0000CE0C0000}"/>
    <cellStyle name="40% - Accent3 2 4 7" xfId="6469" xr:uid="{00000000-0005-0000-0000-0000CF0C0000}"/>
    <cellStyle name="40% - Accent3 2 4 7 2" xfId="6470" xr:uid="{00000000-0005-0000-0000-0000D00C0000}"/>
    <cellStyle name="40% - Accent3 2 4 8" xfId="6471" xr:uid="{00000000-0005-0000-0000-0000D10C0000}"/>
    <cellStyle name="40% - Accent3 2 5" xfId="6472" xr:uid="{00000000-0005-0000-0000-0000D20C0000}"/>
    <cellStyle name="40% - Accent3 2 5 2" xfId="6473" xr:uid="{00000000-0005-0000-0000-0000D30C0000}"/>
    <cellStyle name="40% - Accent3 2 5 2 2" xfId="6474" xr:uid="{00000000-0005-0000-0000-0000D40C0000}"/>
    <cellStyle name="40% - Accent3 2 5 2 2 2" xfId="6475" xr:uid="{00000000-0005-0000-0000-0000D50C0000}"/>
    <cellStyle name="40% - Accent3 2 5 2 2 2 2" xfId="6476" xr:uid="{00000000-0005-0000-0000-0000D60C0000}"/>
    <cellStyle name="40% - Accent3 2 5 2 2 2 3" xfId="6477" xr:uid="{00000000-0005-0000-0000-0000D70C0000}"/>
    <cellStyle name="40% - Accent3 2 5 2 2 3" xfId="6478" xr:uid="{00000000-0005-0000-0000-0000D80C0000}"/>
    <cellStyle name="40% - Accent3 2 5 2 2 3 2" xfId="6479" xr:uid="{00000000-0005-0000-0000-0000D90C0000}"/>
    <cellStyle name="40% - Accent3 2 5 2 2 4" xfId="6480" xr:uid="{00000000-0005-0000-0000-0000DA0C0000}"/>
    <cellStyle name="40% - Accent3 2 5 2 3" xfId="6481" xr:uid="{00000000-0005-0000-0000-0000DB0C0000}"/>
    <cellStyle name="40% - Accent3 2 5 2 3 2" xfId="6482" xr:uid="{00000000-0005-0000-0000-0000DC0C0000}"/>
    <cellStyle name="40% - Accent3 2 5 2 3 2 2" xfId="6483" xr:uid="{00000000-0005-0000-0000-0000DD0C0000}"/>
    <cellStyle name="40% - Accent3 2 5 2 3 2 3" xfId="6484" xr:uid="{00000000-0005-0000-0000-0000DE0C0000}"/>
    <cellStyle name="40% - Accent3 2 5 2 3 3" xfId="6485" xr:uid="{00000000-0005-0000-0000-0000DF0C0000}"/>
    <cellStyle name="40% - Accent3 2 5 2 3 3 2" xfId="6486" xr:uid="{00000000-0005-0000-0000-0000E00C0000}"/>
    <cellStyle name="40% - Accent3 2 5 2 3 4" xfId="6487" xr:uid="{00000000-0005-0000-0000-0000E10C0000}"/>
    <cellStyle name="40% - Accent3 2 5 2 4" xfId="6488" xr:uid="{00000000-0005-0000-0000-0000E20C0000}"/>
    <cellStyle name="40% - Accent3 2 5 2 4 2" xfId="6489" xr:uid="{00000000-0005-0000-0000-0000E30C0000}"/>
    <cellStyle name="40% - Accent3 2 5 2 4 3" xfId="6490" xr:uid="{00000000-0005-0000-0000-0000E40C0000}"/>
    <cellStyle name="40% - Accent3 2 5 2 5" xfId="6491" xr:uid="{00000000-0005-0000-0000-0000E50C0000}"/>
    <cellStyle name="40% - Accent3 2 5 2 6" xfId="6492" xr:uid="{00000000-0005-0000-0000-0000E60C0000}"/>
    <cellStyle name="40% - Accent3 2 5 2 6 2" xfId="6493" xr:uid="{00000000-0005-0000-0000-0000E70C0000}"/>
    <cellStyle name="40% - Accent3 2 5 2 7" xfId="6494" xr:uid="{00000000-0005-0000-0000-0000E80C0000}"/>
    <cellStyle name="40% - Accent3 2 5 3" xfId="6495" xr:uid="{00000000-0005-0000-0000-0000E90C0000}"/>
    <cellStyle name="40% - Accent3 2 5 3 2" xfId="6496" xr:uid="{00000000-0005-0000-0000-0000EA0C0000}"/>
    <cellStyle name="40% - Accent3 2 5 3 2 2" xfId="6497" xr:uid="{00000000-0005-0000-0000-0000EB0C0000}"/>
    <cellStyle name="40% - Accent3 2 5 3 2 3" xfId="6498" xr:uid="{00000000-0005-0000-0000-0000EC0C0000}"/>
    <cellStyle name="40% - Accent3 2 5 3 3" xfId="6499" xr:uid="{00000000-0005-0000-0000-0000ED0C0000}"/>
    <cellStyle name="40% - Accent3 2 5 3 3 2" xfId="6500" xr:uid="{00000000-0005-0000-0000-0000EE0C0000}"/>
    <cellStyle name="40% - Accent3 2 5 3 4" xfId="6501" xr:uid="{00000000-0005-0000-0000-0000EF0C0000}"/>
    <cellStyle name="40% - Accent3 2 5 4" xfId="6502" xr:uid="{00000000-0005-0000-0000-0000F00C0000}"/>
    <cellStyle name="40% - Accent3 2 5 4 2" xfId="6503" xr:uid="{00000000-0005-0000-0000-0000F10C0000}"/>
    <cellStyle name="40% - Accent3 2 5 4 2 2" xfId="6504" xr:uid="{00000000-0005-0000-0000-0000F20C0000}"/>
    <cellStyle name="40% - Accent3 2 5 4 2 3" xfId="6505" xr:uid="{00000000-0005-0000-0000-0000F30C0000}"/>
    <cellStyle name="40% - Accent3 2 5 4 3" xfId="6506" xr:uid="{00000000-0005-0000-0000-0000F40C0000}"/>
    <cellStyle name="40% - Accent3 2 5 4 3 2" xfId="6507" xr:uid="{00000000-0005-0000-0000-0000F50C0000}"/>
    <cellStyle name="40% - Accent3 2 5 4 4" xfId="6508" xr:uid="{00000000-0005-0000-0000-0000F60C0000}"/>
    <cellStyle name="40% - Accent3 2 5 5" xfId="6509" xr:uid="{00000000-0005-0000-0000-0000F70C0000}"/>
    <cellStyle name="40% - Accent3 2 5 5 2" xfId="6510" xr:uid="{00000000-0005-0000-0000-0000F80C0000}"/>
    <cellStyle name="40% - Accent3 2 5 5 3" xfId="6511" xr:uid="{00000000-0005-0000-0000-0000F90C0000}"/>
    <cellStyle name="40% - Accent3 2 5 6" xfId="6512" xr:uid="{00000000-0005-0000-0000-0000FA0C0000}"/>
    <cellStyle name="40% - Accent3 2 5 7" xfId="6513" xr:uid="{00000000-0005-0000-0000-0000FB0C0000}"/>
    <cellStyle name="40% - Accent3 2 5 7 2" xfId="6514" xr:uid="{00000000-0005-0000-0000-0000FC0C0000}"/>
    <cellStyle name="40% - Accent3 2 5 8" xfId="6515" xr:uid="{00000000-0005-0000-0000-0000FD0C0000}"/>
    <cellStyle name="40% - Accent3 2 6" xfId="6516" xr:uid="{00000000-0005-0000-0000-0000FE0C0000}"/>
    <cellStyle name="40% - Accent3 2 6 2" xfId="6517" xr:uid="{00000000-0005-0000-0000-0000FF0C0000}"/>
    <cellStyle name="40% - Accent3 2 6 2 2" xfId="6518" xr:uid="{00000000-0005-0000-0000-0000000D0000}"/>
    <cellStyle name="40% - Accent3 2 6 2 2 2" xfId="6519" xr:uid="{00000000-0005-0000-0000-0000010D0000}"/>
    <cellStyle name="40% - Accent3 2 6 2 2 2 2" xfId="6520" xr:uid="{00000000-0005-0000-0000-0000020D0000}"/>
    <cellStyle name="40% - Accent3 2 6 2 2 2 3" xfId="6521" xr:uid="{00000000-0005-0000-0000-0000030D0000}"/>
    <cellStyle name="40% - Accent3 2 6 2 2 3" xfId="6522" xr:uid="{00000000-0005-0000-0000-0000040D0000}"/>
    <cellStyle name="40% - Accent3 2 6 2 2 3 2" xfId="6523" xr:uid="{00000000-0005-0000-0000-0000050D0000}"/>
    <cellStyle name="40% - Accent3 2 6 2 2 4" xfId="6524" xr:uid="{00000000-0005-0000-0000-0000060D0000}"/>
    <cellStyle name="40% - Accent3 2 6 2 3" xfId="6525" xr:uid="{00000000-0005-0000-0000-0000070D0000}"/>
    <cellStyle name="40% - Accent3 2 6 2 3 2" xfId="6526" xr:uid="{00000000-0005-0000-0000-0000080D0000}"/>
    <cellStyle name="40% - Accent3 2 6 2 3 2 2" xfId="6527" xr:uid="{00000000-0005-0000-0000-0000090D0000}"/>
    <cellStyle name="40% - Accent3 2 6 2 3 2 3" xfId="6528" xr:uid="{00000000-0005-0000-0000-00000A0D0000}"/>
    <cellStyle name="40% - Accent3 2 6 2 3 3" xfId="6529" xr:uid="{00000000-0005-0000-0000-00000B0D0000}"/>
    <cellStyle name="40% - Accent3 2 6 2 3 3 2" xfId="6530" xr:uid="{00000000-0005-0000-0000-00000C0D0000}"/>
    <cellStyle name="40% - Accent3 2 6 2 3 4" xfId="6531" xr:uid="{00000000-0005-0000-0000-00000D0D0000}"/>
    <cellStyle name="40% - Accent3 2 6 2 4" xfId="6532" xr:uid="{00000000-0005-0000-0000-00000E0D0000}"/>
    <cellStyle name="40% - Accent3 2 6 2 4 2" xfId="6533" xr:uid="{00000000-0005-0000-0000-00000F0D0000}"/>
    <cellStyle name="40% - Accent3 2 6 2 4 3" xfId="6534" xr:uid="{00000000-0005-0000-0000-0000100D0000}"/>
    <cellStyle name="40% - Accent3 2 6 2 5" xfId="6535" xr:uid="{00000000-0005-0000-0000-0000110D0000}"/>
    <cellStyle name="40% - Accent3 2 6 2 6" xfId="6536" xr:uid="{00000000-0005-0000-0000-0000120D0000}"/>
    <cellStyle name="40% - Accent3 2 6 2 6 2" xfId="6537" xr:uid="{00000000-0005-0000-0000-0000130D0000}"/>
    <cellStyle name="40% - Accent3 2 6 2 7" xfId="6538" xr:uid="{00000000-0005-0000-0000-0000140D0000}"/>
    <cellStyle name="40% - Accent3 2 6 3" xfId="6539" xr:uid="{00000000-0005-0000-0000-0000150D0000}"/>
    <cellStyle name="40% - Accent3 2 6 3 2" xfId="6540" xr:uid="{00000000-0005-0000-0000-0000160D0000}"/>
    <cellStyle name="40% - Accent3 2 6 3 2 2" xfId="6541" xr:uid="{00000000-0005-0000-0000-0000170D0000}"/>
    <cellStyle name="40% - Accent3 2 6 3 2 3" xfId="6542" xr:uid="{00000000-0005-0000-0000-0000180D0000}"/>
    <cellStyle name="40% - Accent3 2 6 3 3" xfId="6543" xr:uid="{00000000-0005-0000-0000-0000190D0000}"/>
    <cellStyle name="40% - Accent3 2 6 3 3 2" xfId="6544" xr:uid="{00000000-0005-0000-0000-00001A0D0000}"/>
    <cellStyle name="40% - Accent3 2 6 3 4" xfId="6545" xr:uid="{00000000-0005-0000-0000-00001B0D0000}"/>
    <cellStyle name="40% - Accent3 2 6 4" xfId="6546" xr:uid="{00000000-0005-0000-0000-00001C0D0000}"/>
    <cellStyle name="40% - Accent3 2 6 4 2" xfId="6547" xr:uid="{00000000-0005-0000-0000-00001D0D0000}"/>
    <cellStyle name="40% - Accent3 2 6 4 2 2" xfId="6548" xr:uid="{00000000-0005-0000-0000-00001E0D0000}"/>
    <cellStyle name="40% - Accent3 2 6 4 2 3" xfId="6549" xr:uid="{00000000-0005-0000-0000-00001F0D0000}"/>
    <cellStyle name="40% - Accent3 2 6 4 3" xfId="6550" xr:uid="{00000000-0005-0000-0000-0000200D0000}"/>
    <cellStyle name="40% - Accent3 2 6 4 3 2" xfId="6551" xr:uid="{00000000-0005-0000-0000-0000210D0000}"/>
    <cellStyle name="40% - Accent3 2 6 4 4" xfId="6552" xr:uid="{00000000-0005-0000-0000-0000220D0000}"/>
    <cellStyle name="40% - Accent3 2 6 5" xfId="6553" xr:uid="{00000000-0005-0000-0000-0000230D0000}"/>
    <cellStyle name="40% - Accent3 2 6 5 2" xfId="6554" xr:uid="{00000000-0005-0000-0000-0000240D0000}"/>
    <cellStyle name="40% - Accent3 2 6 5 3" xfId="6555" xr:uid="{00000000-0005-0000-0000-0000250D0000}"/>
    <cellStyle name="40% - Accent3 2 6 6" xfId="6556" xr:uid="{00000000-0005-0000-0000-0000260D0000}"/>
    <cellStyle name="40% - Accent3 2 6 7" xfId="6557" xr:uid="{00000000-0005-0000-0000-0000270D0000}"/>
    <cellStyle name="40% - Accent3 2 6 7 2" xfId="6558" xr:uid="{00000000-0005-0000-0000-0000280D0000}"/>
    <cellStyle name="40% - Accent3 2 6 8" xfId="6559" xr:uid="{00000000-0005-0000-0000-0000290D0000}"/>
    <cellStyle name="40% - Accent3 2 7" xfId="6560" xr:uid="{00000000-0005-0000-0000-00002A0D0000}"/>
    <cellStyle name="40% - Accent3 2 7 2" xfId="6561" xr:uid="{00000000-0005-0000-0000-00002B0D0000}"/>
    <cellStyle name="40% - Accent3 2 7 2 2" xfId="6562" xr:uid="{00000000-0005-0000-0000-00002C0D0000}"/>
    <cellStyle name="40% - Accent3 2 7 2 3" xfId="6563" xr:uid="{00000000-0005-0000-0000-00002D0D0000}"/>
    <cellStyle name="40% - Accent3 2 7 3" xfId="6564" xr:uid="{00000000-0005-0000-0000-00002E0D0000}"/>
    <cellStyle name="40% - Accent3 2 7 3 2" xfId="6565" xr:uid="{00000000-0005-0000-0000-00002F0D0000}"/>
    <cellStyle name="40% - Accent3 2 7 4" xfId="6566" xr:uid="{00000000-0005-0000-0000-0000300D0000}"/>
    <cellStyle name="40% - Accent3 3" xfId="234" xr:uid="{00000000-0005-0000-0000-000049000000}"/>
    <cellStyle name="40% - Accent3 3 10" xfId="6567" xr:uid="{00000000-0005-0000-0000-0000310D0000}"/>
    <cellStyle name="40% - Accent3 3 2" xfId="6568" xr:uid="{00000000-0005-0000-0000-0000320D0000}"/>
    <cellStyle name="40% - Accent3 3 2 2" xfId="6569" xr:uid="{00000000-0005-0000-0000-0000330D0000}"/>
    <cellStyle name="40% - Accent3 3 2 2 2" xfId="6570" xr:uid="{00000000-0005-0000-0000-0000340D0000}"/>
    <cellStyle name="40% - Accent3 3 2 2 2 2" xfId="6571" xr:uid="{00000000-0005-0000-0000-0000350D0000}"/>
    <cellStyle name="40% - Accent3 3 2 2 2 2 2" xfId="6572" xr:uid="{00000000-0005-0000-0000-0000360D0000}"/>
    <cellStyle name="40% - Accent3 3 2 2 2 2 3" xfId="6573" xr:uid="{00000000-0005-0000-0000-0000370D0000}"/>
    <cellStyle name="40% - Accent3 3 2 2 2 3" xfId="6574" xr:uid="{00000000-0005-0000-0000-0000380D0000}"/>
    <cellStyle name="40% - Accent3 3 2 2 2 3 2" xfId="6575" xr:uid="{00000000-0005-0000-0000-0000390D0000}"/>
    <cellStyle name="40% - Accent3 3 2 2 2 4" xfId="6576" xr:uid="{00000000-0005-0000-0000-00003A0D0000}"/>
    <cellStyle name="40% - Accent3 3 2 2 3" xfId="6577" xr:uid="{00000000-0005-0000-0000-00003B0D0000}"/>
    <cellStyle name="40% - Accent3 3 2 2 3 2" xfId="6578" xr:uid="{00000000-0005-0000-0000-00003C0D0000}"/>
    <cellStyle name="40% - Accent3 3 2 2 3 3" xfId="6579" xr:uid="{00000000-0005-0000-0000-00003D0D0000}"/>
    <cellStyle name="40% - Accent3 3 2 2 4" xfId="6580" xr:uid="{00000000-0005-0000-0000-00003E0D0000}"/>
    <cellStyle name="40% - Accent3 3 2 2 5" xfId="6581" xr:uid="{00000000-0005-0000-0000-00003F0D0000}"/>
    <cellStyle name="40% - Accent3 3 2 2 5 2" xfId="6582" xr:uid="{00000000-0005-0000-0000-0000400D0000}"/>
    <cellStyle name="40% - Accent3 3 2 2 6" xfId="6583" xr:uid="{00000000-0005-0000-0000-0000410D0000}"/>
    <cellStyle name="40% - Accent3 3 2 3" xfId="6584" xr:uid="{00000000-0005-0000-0000-0000420D0000}"/>
    <cellStyle name="40% - Accent3 3 2 3 2" xfId="6585" xr:uid="{00000000-0005-0000-0000-0000430D0000}"/>
    <cellStyle name="40% - Accent3 3 2 3 2 2" xfId="6586" xr:uid="{00000000-0005-0000-0000-0000440D0000}"/>
    <cellStyle name="40% - Accent3 3 2 3 2 3" xfId="6587" xr:uid="{00000000-0005-0000-0000-0000450D0000}"/>
    <cellStyle name="40% - Accent3 3 2 3 3" xfId="6588" xr:uid="{00000000-0005-0000-0000-0000460D0000}"/>
    <cellStyle name="40% - Accent3 3 2 3 3 2" xfId="6589" xr:uid="{00000000-0005-0000-0000-0000470D0000}"/>
    <cellStyle name="40% - Accent3 3 2 3 4" xfId="6590" xr:uid="{00000000-0005-0000-0000-0000480D0000}"/>
    <cellStyle name="40% - Accent3 3 2 4" xfId="6591" xr:uid="{00000000-0005-0000-0000-0000490D0000}"/>
    <cellStyle name="40% - Accent3 3 2 5" xfId="6592" xr:uid="{00000000-0005-0000-0000-00004A0D0000}"/>
    <cellStyle name="40% - Accent3 3 3" xfId="6593" xr:uid="{00000000-0005-0000-0000-00004B0D0000}"/>
    <cellStyle name="40% - Accent3 3 3 2" xfId="6594" xr:uid="{00000000-0005-0000-0000-00004C0D0000}"/>
    <cellStyle name="40% - Accent3 3 3 2 2" xfId="6595" xr:uid="{00000000-0005-0000-0000-00004D0D0000}"/>
    <cellStyle name="40% - Accent3 3 3 2 3" xfId="6596" xr:uid="{00000000-0005-0000-0000-00004E0D0000}"/>
    <cellStyle name="40% - Accent3 3 3 2 3 2" xfId="6597" xr:uid="{00000000-0005-0000-0000-00004F0D0000}"/>
    <cellStyle name="40% - Accent3 3 3 3" xfId="6598" xr:uid="{00000000-0005-0000-0000-0000500D0000}"/>
    <cellStyle name="40% - Accent3 3 3 4" xfId="6599" xr:uid="{00000000-0005-0000-0000-0000510D0000}"/>
    <cellStyle name="40% - Accent3 3 3 4 2" xfId="6600" xr:uid="{00000000-0005-0000-0000-0000520D0000}"/>
    <cellStyle name="40% - Accent3 3 3 5" xfId="6601" xr:uid="{00000000-0005-0000-0000-0000530D0000}"/>
    <cellStyle name="40% - Accent3 3 4" xfId="6602" xr:uid="{00000000-0005-0000-0000-0000540D0000}"/>
    <cellStyle name="40% - Accent3 3 4 2" xfId="6603" xr:uid="{00000000-0005-0000-0000-0000550D0000}"/>
    <cellStyle name="40% - Accent3 3 4 2 2" xfId="6604" xr:uid="{00000000-0005-0000-0000-0000560D0000}"/>
    <cellStyle name="40% - Accent3 3 4 2 3" xfId="6605" xr:uid="{00000000-0005-0000-0000-0000570D0000}"/>
    <cellStyle name="40% - Accent3 3 4 3" xfId="6606" xr:uid="{00000000-0005-0000-0000-0000580D0000}"/>
    <cellStyle name="40% - Accent3 3 4 4" xfId="6607" xr:uid="{00000000-0005-0000-0000-0000590D0000}"/>
    <cellStyle name="40% - Accent3 3 4 4 2" xfId="6608" xr:uid="{00000000-0005-0000-0000-00005A0D0000}"/>
    <cellStyle name="40% - Accent3 3 4 5" xfId="6609" xr:uid="{00000000-0005-0000-0000-00005B0D0000}"/>
    <cellStyle name="40% - Accent3 3 5" xfId="6610" xr:uid="{00000000-0005-0000-0000-00005C0D0000}"/>
    <cellStyle name="40% - Accent3 3 5 2" xfId="6611" xr:uid="{00000000-0005-0000-0000-00005D0D0000}"/>
    <cellStyle name="40% - Accent3 3 5 2 2" xfId="6612" xr:uid="{00000000-0005-0000-0000-00005E0D0000}"/>
    <cellStyle name="40% - Accent3 3 5 2 3" xfId="6613" xr:uid="{00000000-0005-0000-0000-00005F0D0000}"/>
    <cellStyle name="40% - Accent3 3 5 3" xfId="6614" xr:uid="{00000000-0005-0000-0000-0000600D0000}"/>
    <cellStyle name="40% - Accent3 3 5 3 2" xfId="6615" xr:uid="{00000000-0005-0000-0000-0000610D0000}"/>
    <cellStyle name="40% - Accent3 3 5 4" xfId="6616" xr:uid="{00000000-0005-0000-0000-0000620D0000}"/>
    <cellStyle name="40% - Accent3 3 6" xfId="6617" xr:uid="{00000000-0005-0000-0000-0000630D0000}"/>
    <cellStyle name="40% - Accent3 3 6 2" xfId="6618" xr:uid="{00000000-0005-0000-0000-0000640D0000}"/>
    <cellStyle name="40% - Accent3 3 6 3" xfId="6619" xr:uid="{00000000-0005-0000-0000-0000650D0000}"/>
    <cellStyle name="40% - Accent3 3 7" xfId="6620" xr:uid="{00000000-0005-0000-0000-0000660D0000}"/>
    <cellStyle name="40% - Accent3 3 8" xfId="6621" xr:uid="{00000000-0005-0000-0000-0000670D0000}"/>
    <cellStyle name="40% - Accent3 3 8 2" xfId="6622" xr:uid="{00000000-0005-0000-0000-0000680D0000}"/>
    <cellStyle name="40% - Accent3 3 9" xfId="6623" xr:uid="{00000000-0005-0000-0000-0000690D0000}"/>
    <cellStyle name="40% - Accent3 4" xfId="235" xr:uid="{00000000-0005-0000-0000-00004A000000}"/>
    <cellStyle name="40% - Accent3 4 10" xfId="6624" xr:uid="{00000000-0005-0000-0000-00006A0D0000}"/>
    <cellStyle name="40% - Accent3 4 2" xfId="6625" xr:uid="{00000000-0005-0000-0000-00006B0D0000}"/>
    <cellStyle name="40% - Accent3 4 2 2" xfId="6626" xr:uid="{00000000-0005-0000-0000-00006C0D0000}"/>
    <cellStyle name="40% - Accent3 4 2 2 2" xfId="6627" xr:uid="{00000000-0005-0000-0000-00006D0D0000}"/>
    <cellStyle name="40% - Accent3 4 2 2 2 2" xfId="6628" xr:uid="{00000000-0005-0000-0000-00006E0D0000}"/>
    <cellStyle name="40% - Accent3 4 2 2 2 2 2" xfId="6629" xr:uid="{00000000-0005-0000-0000-00006F0D0000}"/>
    <cellStyle name="40% - Accent3 4 2 2 2 2 3" xfId="6630" xr:uid="{00000000-0005-0000-0000-0000700D0000}"/>
    <cellStyle name="40% - Accent3 4 2 2 2 3" xfId="6631" xr:uid="{00000000-0005-0000-0000-0000710D0000}"/>
    <cellStyle name="40% - Accent3 4 2 2 2 3 2" xfId="6632" xr:uid="{00000000-0005-0000-0000-0000720D0000}"/>
    <cellStyle name="40% - Accent3 4 2 2 2 4" xfId="6633" xr:uid="{00000000-0005-0000-0000-0000730D0000}"/>
    <cellStyle name="40% - Accent3 4 2 2 3" xfId="6634" xr:uid="{00000000-0005-0000-0000-0000740D0000}"/>
    <cellStyle name="40% - Accent3 4 2 2 3 2" xfId="6635" xr:uid="{00000000-0005-0000-0000-0000750D0000}"/>
    <cellStyle name="40% - Accent3 4 2 2 3 3" xfId="6636" xr:uid="{00000000-0005-0000-0000-0000760D0000}"/>
    <cellStyle name="40% - Accent3 4 2 2 4" xfId="6637" xr:uid="{00000000-0005-0000-0000-0000770D0000}"/>
    <cellStyle name="40% - Accent3 4 2 2 5" xfId="6638" xr:uid="{00000000-0005-0000-0000-0000780D0000}"/>
    <cellStyle name="40% - Accent3 4 2 2 5 2" xfId="6639" xr:uid="{00000000-0005-0000-0000-0000790D0000}"/>
    <cellStyle name="40% - Accent3 4 2 2 6" xfId="6640" xr:uid="{00000000-0005-0000-0000-00007A0D0000}"/>
    <cellStyle name="40% - Accent3 4 2 3" xfId="6641" xr:uid="{00000000-0005-0000-0000-00007B0D0000}"/>
    <cellStyle name="40% - Accent3 4 2 3 2" xfId="6642" xr:uid="{00000000-0005-0000-0000-00007C0D0000}"/>
    <cellStyle name="40% - Accent3 4 2 3 2 2" xfId="6643" xr:uid="{00000000-0005-0000-0000-00007D0D0000}"/>
    <cellStyle name="40% - Accent3 4 2 3 2 3" xfId="6644" xr:uid="{00000000-0005-0000-0000-00007E0D0000}"/>
    <cellStyle name="40% - Accent3 4 2 3 3" xfId="6645" xr:uid="{00000000-0005-0000-0000-00007F0D0000}"/>
    <cellStyle name="40% - Accent3 4 2 3 3 2" xfId="6646" xr:uid="{00000000-0005-0000-0000-0000800D0000}"/>
    <cellStyle name="40% - Accent3 4 2 3 4" xfId="6647" xr:uid="{00000000-0005-0000-0000-0000810D0000}"/>
    <cellStyle name="40% - Accent3 4 2 4" xfId="6648" xr:uid="{00000000-0005-0000-0000-0000820D0000}"/>
    <cellStyle name="40% - Accent3 4 2 5" xfId="6649" xr:uid="{00000000-0005-0000-0000-0000830D0000}"/>
    <cellStyle name="40% - Accent3 4 3" xfId="6650" xr:uid="{00000000-0005-0000-0000-0000840D0000}"/>
    <cellStyle name="40% - Accent3 4 3 2" xfId="6651" xr:uid="{00000000-0005-0000-0000-0000850D0000}"/>
    <cellStyle name="40% - Accent3 4 3 2 2" xfId="6652" xr:uid="{00000000-0005-0000-0000-0000860D0000}"/>
    <cellStyle name="40% - Accent3 4 3 2 3" xfId="6653" xr:uid="{00000000-0005-0000-0000-0000870D0000}"/>
    <cellStyle name="40% - Accent3 4 3 3" xfId="6654" xr:uid="{00000000-0005-0000-0000-0000880D0000}"/>
    <cellStyle name="40% - Accent3 4 3 4" xfId="6655" xr:uid="{00000000-0005-0000-0000-0000890D0000}"/>
    <cellStyle name="40% - Accent3 4 3 4 2" xfId="6656" xr:uid="{00000000-0005-0000-0000-00008A0D0000}"/>
    <cellStyle name="40% - Accent3 4 3 5" xfId="6657" xr:uid="{00000000-0005-0000-0000-00008B0D0000}"/>
    <cellStyle name="40% - Accent3 4 4" xfId="6658" xr:uid="{00000000-0005-0000-0000-00008C0D0000}"/>
    <cellStyle name="40% - Accent3 4 4 2" xfId="6659" xr:uid="{00000000-0005-0000-0000-00008D0D0000}"/>
    <cellStyle name="40% - Accent3 4 4 2 2" xfId="6660" xr:uid="{00000000-0005-0000-0000-00008E0D0000}"/>
    <cellStyle name="40% - Accent3 4 4 2 3" xfId="6661" xr:uid="{00000000-0005-0000-0000-00008F0D0000}"/>
    <cellStyle name="40% - Accent3 4 4 3" xfId="6662" xr:uid="{00000000-0005-0000-0000-0000900D0000}"/>
    <cellStyle name="40% - Accent3 4 4 3 2" xfId="6663" xr:uid="{00000000-0005-0000-0000-0000910D0000}"/>
    <cellStyle name="40% - Accent3 4 4 4" xfId="6664" xr:uid="{00000000-0005-0000-0000-0000920D0000}"/>
    <cellStyle name="40% - Accent3 4 5" xfId="6665" xr:uid="{00000000-0005-0000-0000-0000930D0000}"/>
    <cellStyle name="40% - Accent3 4 5 2" xfId="6666" xr:uid="{00000000-0005-0000-0000-0000940D0000}"/>
    <cellStyle name="40% - Accent3 4 5 2 2" xfId="6667" xr:uid="{00000000-0005-0000-0000-0000950D0000}"/>
    <cellStyle name="40% - Accent3 4 5 2 3" xfId="6668" xr:uid="{00000000-0005-0000-0000-0000960D0000}"/>
    <cellStyle name="40% - Accent3 4 5 3" xfId="6669" xr:uid="{00000000-0005-0000-0000-0000970D0000}"/>
    <cellStyle name="40% - Accent3 4 5 3 2" xfId="6670" xr:uid="{00000000-0005-0000-0000-0000980D0000}"/>
    <cellStyle name="40% - Accent3 4 5 4" xfId="6671" xr:uid="{00000000-0005-0000-0000-0000990D0000}"/>
    <cellStyle name="40% - Accent3 4 6" xfId="6672" xr:uid="{00000000-0005-0000-0000-00009A0D0000}"/>
    <cellStyle name="40% - Accent3 4 6 2" xfId="6673" xr:uid="{00000000-0005-0000-0000-00009B0D0000}"/>
    <cellStyle name="40% - Accent3 4 6 3" xfId="6674" xr:uid="{00000000-0005-0000-0000-00009C0D0000}"/>
    <cellStyle name="40% - Accent3 4 7" xfId="6675" xr:uid="{00000000-0005-0000-0000-00009D0D0000}"/>
    <cellStyle name="40% - Accent3 4 8" xfId="6676" xr:uid="{00000000-0005-0000-0000-00009E0D0000}"/>
    <cellStyle name="40% - Accent3 4 8 2" xfId="6677" xr:uid="{00000000-0005-0000-0000-00009F0D0000}"/>
    <cellStyle name="40% - Accent3 4 9" xfId="6678" xr:uid="{00000000-0005-0000-0000-0000A00D0000}"/>
    <cellStyle name="40% - Accent3 5" xfId="236" xr:uid="{00000000-0005-0000-0000-00004B000000}"/>
    <cellStyle name="40% - Accent3 5 2" xfId="6680" xr:uid="{00000000-0005-0000-0000-0000A20D0000}"/>
    <cellStyle name="40% - Accent3 5 2 2" xfId="6681" xr:uid="{00000000-0005-0000-0000-0000A30D0000}"/>
    <cellStyle name="40% - Accent3 5 2 2 2" xfId="6682" xr:uid="{00000000-0005-0000-0000-0000A40D0000}"/>
    <cellStyle name="40% - Accent3 5 2 2 2 2" xfId="6683" xr:uid="{00000000-0005-0000-0000-0000A50D0000}"/>
    <cellStyle name="40% - Accent3 5 2 2 2 2 2" xfId="6684" xr:uid="{00000000-0005-0000-0000-0000A60D0000}"/>
    <cellStyle name="40% - Accent3 5 2 2 2 2 3" xfId="6685" xr:uid="{00000000-0005-0000-0000-0000A70D0000}"/>
    <cellStyle name="40% - Accent3 5 2 2 2 3" xfId="6686" xr:uid="{00000000-0005-0000-0000-0000A80D0000}"/>
    <cellStyle name="40% - Accent3 5 2 2 2 3 2" xfId="6687" xr:uid="{00000000-0005-0000-0000-0000A90D0000}"/>
    <cellStyle name="40% - Accent3 5 2 2 2 4" xfId="6688" xr:uid="{00000000-0005-0000-0000-0000AA0D0000}"/>
    <cellStyle name="40% - Accent3 5 2 2 3" xfId="6689" xr:uid="{00000000-0005-0000-0000-0000AB0D0000}"/>
    <cellStyle name="40% - Accent3 5 2 2 3 2" xfId="6690" xr:uid="{00000000-0005-0000-0000-0000AC0D0000}"/>
    <cellStyle name="40% - Accent3 5 2 2 3 3" xfId="6691" xr:uid="{00000000-0005-0000-0000-0000AD0D0000}"/>
    <cellStyle name="40% - Accent3 5 2 2 4" xfId="6692" xr:uid="{00000000-0005-0000-0000-0000AE0D0000}"/>
    <cellStyle name="40% - Accent3 5 2 2 5" xfId="6693" xr:uid="{00000000-0005-0000-0000-0000AF0D0000}"/>
    <cellStyle name="40% - Accent3 5 2 2 5 2" xfId="6694" xr:uid="{00000000-0005-0000-0000-0000B00D0000}"/>
    <cellStyle name="40% - Accent3 5 2 2 6" xfId="6695" xr:uid="{00000000-0005-0000-0000-0000B10D0000}"/>
    <cellStyle name="40% - Accent3 5 2 3" xfId="6696" xr:uid="{00000000-0005-0000-0000-0000B20D0000}"/>
    <cellStyle name="40% - Accent3 5 2 3 2" xfId="6697" xr:uid="{00000000-0005-0000-0000-0000B30D0000}"/>
    <cellStyle name="40% - Accent3 5 2 3 2 2" xfId="6698" xr:uid="{00000000-0005-0000-0000-0000B40D0000}"/>
    <cellStyle name="40% - Accent3 5 2 3 2 3" xfId="6699" xr:uid="{00000000-0005-0000-0000-0000B50D0000}"/>
    <cellStyle name="40% - Accent3 5 2 3 3" xfId="6700" xr:uid="{00000000-0005-0000-0000-0000B60D0000}"/>
    <cellStyle name="40% - Accent3 5 2 3 3 2" xfId="6701" xr:uid="{00000000-0005-0000-0000-0000B70D0000}"/>
    <cellStyle name="40% - Accent3 5 2 3 4" xfId="6702" xr:uid="{00000000-0005-0000-0000-0000B80D0000}"/>
    <cellStyle name="40% - Accent3 5 2 4" xfId="6703" xr:uid="{00000000-0005-0000-0000-0000B90D0000}"/>
    <cellStyle name="40% - Accent3 5 2 5" xfId="6704" xr:uid="{00000000-0005-0000-0000-0000BA0D0000}"/>
    <cellStyle name="40% - Accent3 5 3" xfId="6705" xr:uid="{00000000-0005-0000-0000-0000BB0D0000}"/>
    <cellStyle name="40% - Accent3 5 3 2" xfId="6706" xr:uid="{00000000-0005-0000-0000-0000BC0D0000}"/>
    <cellStyle name="40% - Accent3 5 3 2 2" xfId="6707" xr:uid="{00000000-0005-0000-0000-0000BD0D0000}"/>
    <cellStyle name="40% - Accent3 5 3 2 3" xfId="6708" xr:uid="{00000000-0005-0000-0000-0000BE0D0000}"/>
    <cellStyle name="40% - Accent3 5 3 3" xfId="6709" xr:uid="{00000000-0005-0000-0000-0000BF0D0000}"/>
    <cellStyle name="40% - Accent3 5 3 4" xfId="6710" xr:uid="{00000000-0005-0000-0000-0000C00D0000}"/>
    <cellStyle name="40% - Accent3 5 3 4 2" xfId="6711" xr:uid="{00000000-0005-0000-0000-0000C10D0000}"/>
    <cellStyle name="40% - Accent3 5 3 5" xfId="6712" xr:uid="{00000000-0005-0000-0000-0000C20D0000}"/>
    <cellStyle name="40% - Accent3 5 4" xfId="6713" xr:uid="{00000000-0005-0000-0000-0000C30D0000}"/>
    <cellStyle name="40% - Accent3 5 4 2" xfId="6714" xr:uid="{00000000-0005-0000-0000-0000C40D0000}"/>
    <cellStyle name="40% - Accent3 5 4 2 2" xfId="6715" xr:uid="{00000000-0005-0000-0000-0000C50D0000}"/>
    <cellStyle name="40% - Accent3 5 4 2 3" xfId="6716" xr:uid="{00000000-0005-0000-0000-0000C60D0000}"/>
    <cellStyle name="40% - Accent3 5 4 3" xfId="6717" xr:uid="{00000000-0005-0000-0000-0000C70D0000}"/>
    <cellStyle name="40% - Accent3 5 4 3 2" xfId="6718" xr:uid="{00000000-0005-0000-0000-0000C80D0000}"/>
    <cellStyle name="40% - Accent3 5 4 4" xfId="6719" xr:uid="{00000000-0005-0000-0000-0000C90D0000}"/>
    <cellStyle name="40% - Accent3 5 5" xfId="6720" xr:uid="{00000000-0005-0000-0000-0000CA0D0000}"/>
    <cellStyle name="40% - Accent3 5 5 2" xfId="6721" xr:uid="{00000000-0005-0000-0000-0000CB0D0000}"/>
    <cellStyle name="40% - Accent3 5 5 3" xfId="6722" xr:uid="{00000000-0005-0000-0000-0000CC0D0000}"/>
    <cellStyle name="40% - Accent3 5 6" xfId="6723" xr:uid="{00000000-0005-0000-0000-0000CD0D0000}"/>
    <cellStyle name="40% - Accent3 5 7" xfId="6724" xr:uid="{00000000-0005-0000-0000-0000CE0D0000}"/>
    <cellStyle name="40% - Accent3 5 7 2" xfId="6725" xr:uid="{00000000-0005-0000-0000-0000CF0D0000}"/>
    <cellStyle name="40% - Accent3 5 8" xfId="6726" xr:uid="{00000000-0005-0000-0000-0000D00D0000}"/>
    <cellStyle name="40% - Accent3 5 9" xfId="6679" xr:uid="{00000000-0005-0000-0000-0000A10D0000}"/>
    <cellStyle name="40% - Accent3 6" xfId="237" xr:uid="{00000000-0005-0000-0000-00004C000000}"/>
    <cellStyle name="40% - Accent3 6 2" xfId="6727" xr:uid="{00000000-0005-0000-0000-0000D20D0000}"/>
    <cellStyle name="40% - Accent3 6 2 2" xfId="6728" xr:uid="{00000000-0005-0000-0000-0000D30D0000}"/>
    <cellStyle name="40% - Accent3 6 2 2 2" xfId="6729" xr:uid="{00000000-0005-0000-0000-0000D40D0000}"/>
    <cellStyle name="40% - Accent3 6 2 2 2 2" xfId="6730" xr:uid="{00000000-0005-0000-0000-0000D50D0000}"/>
    <cellStyle name="40% - Accent3 6 2 2 2 3" xfId="6731" xr:uid="{00000000-0005-0000-0000-0000D60D0000}"/>
    <cellStyle name="40% - Accent3 6 2 2 3" xfId="6732" xr:uid="{00000000-0005-0000-0000-0000D70D0000}"/>
    <cellStyle name="40% - Accent3 6 2 2 3 2" xfId="6733" xr:uid="{00000000-0005-0000-0000-0000D80D0000}"/>
    <cellStyle name="40% - Accent3 6 2 2 4" xfId="6734" xr:uid="{00000000-0005-0000-0000-0000D90D0000}"/>
    <cellStyle name="40% - Accent3 6 2 3" xfId="6735" xr:uid="{00000000-0005-0000-0000-0000DA0D0000}"/>
    <cellStyle name="40% - Accent3 6 2 3 2" xfId="6736" xr:uid="{00000000-0005-0000-0000-0000DB0D0000}"/>
    <cellStyle name="40% - Accent3 6 2 3 3" xfId="6737" xr:uid="{00000000-0005-0000-0000-0000DC0D0000}"/>
    <cellStyle name="40% - Accent3 6 2 4" xfId="6738" xr:uid="{00000000-0005-0000-0000-0000DD0D0000}"/>
    <cellStyle name="40% - Accent3 6 2 5" xfId="6739" xr:uid="{00000000-0005-0000-0000-0000DE0D0000}"/>
    <cellStyle name="40% - Accent3 6 2 5 2" xfId="6740" xr:uid="{00000000-0005-0000-0000-0000DF0D0000}"/>
    <cellStyle name="40% - Accent3 6 2 6" xfId="6741" xr:uid="{00000000-0005-0000-0000-0000E00D0000}"/>
    <cellStyle name="40% - Accent3 6 3" xfId="6742" xr:uid="{00000000-0005-0000-0000-0000E10D0000}"/>
    <cellStyle name="40% - Accent3 6 3 2" xfId="6743" xr:uid="{00000000-0005-0000-0000-0000E20D0000}"/>
    <cellStyle name="40% - Accent3 6 3 2 2" xfId="6744" xr:uid="{00000000-0005-0000-0000-0000E30D0000}"/>
    <cellStyle name="40% - Accent3 6 3 2 3" xfId="6745" xr:uid="{00000000-0005-0000-0000-0000E40D0000}"/>
    <cellStyle name="40% - Accent3 6 3 3" xfId="6746" xr:uid="{00000000-0005-0000-0000-0000E50D0000}"/>
    <cellStyle name="40% - Accent3 6 3 3 2" xfId="6747" xr:uid="{00000000-0005-0000-0000-0000E60D0000}"/>
    <cellStyle name="40% - Accent3 6 3 4" xfId="6748" xr:uid="{00000000-0005-0000-0000-0000E70D0000}"/>
    <cellStyle name="40% - Accent3 6 4" xfId="6749" xr:uid="{00000000-0005-0000-0000-0000E80D0000}"/>
    <cellStyle name="40% - Accent3 6 5" xfId="6750" xr:uid="{00000000-0005-0000-0000-0000E90D0000}"/>
    <cellStyle name="40% - Accent3 7" xfId="238" xr:uid="{00000000-0005-0000-0000-00004D000000}"/>
    <cellStyle name="40% - Accent3 7 2" xfId="6751" xr:uid="{00000000-0005-0000-0000-0000EB0D0000}"/>
    <cellStyle name="40% - Accent3 7 3" xfId="6752" xr:uid="{00000000-0005-0000-0000-0000EC0D0000}"/>
    <cellStyle name="40% - Accent3 7 4" xfId="6753" xr:uid="{00000000-0005-0000-0000-0000ED0D0000}"/>
    <cellStyle name="40% - Accent3 8" xfId="6754" xr:uid="{00000000-0005-0000-0000-0000EE0D0000}"/>
    <cellStyle name="40% - Accent3 8 2" xfId="6755" xr:uid="{00000000-0005-0000-0000-0000EF0D0000}"/>
    <cellStyle name="40% - Accent3 8 2 2" xfId="6756" xr:uid="{00000000-0005-0000-0000-0000F00D0000}"/>
    <cellStyle name="40% - Accent3 8 2 3" xfId="6757" xr:uid="{00000000-0005-0000-0000-0000F10D0000}"/>
    <cellStyle name="40% - Accent3 8 2 3 2" xfId="6758" xr:uid="{00000000-0005-0000-0000-0000F20D0000}"/>
    <cellStyle name="40% - Accent3 8 3" xfId="6759" xr:uid="{00000000-0005-0000-0000-0000F30D0000}"/>
    <cellStyle name="40% - Accent3 8 4" xfId="6760" xr:uid="{00000000-0005-0000-0000-0000F40D0000}"/>
    <cellStyle name="40% - Accent3 8 4 2" xfId="6761" xr:uid="{00000000-0005-0000-0000-0000F50D0000}"/>
    <cellStyle name="40% - Accent3 8 5" xfId="6762" xr:uid="{00000000-0005-0000-0000-0000F60D0000}"/>
    <cellStyle name="40% - Accent3 9" xfId="6763" xr:uid="{00000000-0005-0000-0000-0000F70D0000}"/>
    <cellStyle name="40% - Accent3 9 2" xfId="6764" xr:uid="{00000000-0005-0000-0000-0000F80D0000}"/>
    <cellStyle name="40% - Accent3 9 2 2" xfId="6765" xr:uid="{00000000-0005-0000-0000-0000F90D0000}"/>
    <cellStyle name="40% - Accent3 9 2 3" xfId="6766" xr:uid="{00000000-0005-0000-0000-0000FA0D0000}"/>
    <cellStyle name="40% - Accent3 9 3" xfId="6767" xr:uid="{00000000-0005-0000-0000-0000FB0D0000}"/>
    <cellStyle name="40% - Accent3 9 4" xfId="6768" xr:uid="{00000000-0005-0000-0000-0000FC0D0000}"/>
    <cellStyle name="40% - Accent3 9 4 2" xfId="6769" xr:uid="{00000000-0005-0000-0000-0000FD0D0000}"/>
    <cellStyle name="40% - Accent3 9 5" xfId="6770" xr:uid="{00000000-0005-0000-0000-0000FE0D0000}"/>
    <cellStyle name="40% - Accent4" xfId="95" builtinId="43" customBuiltin="1"/>
    <cellStyle name="40% - Accent4 10" xfId="6771" xr:uid="{00000000-0005-0000-0000-0000FF0D0000}"/>
    <cellStyle name="40% - Accent4 10 2" xfId="6772" xr:uid="{00000000-0005-0000-0000-0000000E0000}"/>
    <cellStyle name="40% - Accent4 10 2 2" xfId="6773" xr:uid="{00000000-0005-0000-0000-0000010E0000}"/>
    <cellStyle name="40% - Accent4 10 2 3" xfId="6774" xr:uid="{00000000-0005-0000-0000-0000020E0000}"/>
    <cellStyle name="40% - Accent4 10 3" xfId="6775" xr:uid="{00000000-0005-0000-0000-0000030E0000}"/>
    <cellStyle name="40% - Accent4 10 4" xfId="6776" xr:uid="{00000000-0005-0000-0000-0000040E0000}"/>
    <cellStyle name="40% - Accent4 10 4 2" xfId="6777" xr:uid="{00000000-0005-0000-0000-0000050E0000}"/>
    <cellStyle name="40% - Accent4 10 5" xfId="6778" xr:uid="{00000000-0005-0000-0000-0000060E0000}"/>
    <cellStyle name="40% - Accent4 11" xfId="6779" xr:uid="{00000000-0005-0000-0000-0000070E0000}"/>
    <cellStyle name="40% - Accent4 11 2" xfId="6780" xr:uid="{00000000-0005-0000-0000-0000080E0000}"/>
    <cellStyle name="40% - Accent4 11 3" xfId="6781" xr:uid="{00000000-0005-0000-0000-0000090E0000}"/>
    <cellStyle name="40% - Accent4 11 3 2" xfId="6782" xr:uid="{00000000-0005-0000-0000-00000A0E0000}"/>
    <cellStyle name="40% - Accent4 12" xfId="6783" xr:uid="{00000000-0005-0000-0000-00000B0E0000}"/>
    <cellStyle name="40% - Accent4 12 2" xfId="6784" xr:uid="{00000000-0005-0000-0000-00000C0E0000}"/>
    <cellStyle name="40% - Accent4 12 3" xfId="6785" xr:uid="{00000000-0005-0000-0000-00000D0E0000}"/>
    <cellStyle name="40% - Accent4 13" xfId="6786" xr:uid="{00000000-0005-0000-0000-00000E0E0000}"/>
    <cellStyle name="40% - Accent4 13 2" xfId="6787" xr:uid="{00000000-0005-0000-0000-00000F0E0000}"/>
    <cellStyle name="40% - Accent4 13 3" xfId="6788" xr:uid="{00000000-0005-0000-0000-0000100E0000}"/>
    <cellStyle name="40% - Accent4 14" xfId="6789" xr:uid="{00000000-0005-0000-0000-0000110E0000}"/>
    <cellStyle name="40% - Accent4 14 2" xfId="6790" xr:uid="{00000000-0005-0000-0000-0000120E0000}"/>
    <cellStyle name="40% - Accent4 15" xfId="6791" xr:uid="{00000000-0005-0000-0000-0000130E0000}"/>
    <cellStyle name="40% - Accent4 16" xfId="6792" xr:uid="{00000000-0005-0000-0000-0000140E0000}"/>
    <cellStyle name="40% - Accent4 2" xfId="239" xr:uid="{00000000-0005-0000-0000-00004E000000}"/>
    <cellStyle name="40% - Accent4 2 2" xfId="6793" xr:uid="{00000000-0005-0000-0000-0000160E0000}"/>
    <cellStyle name="40% - Accent4 2 3" xfId="6794" xr:uid="{00000000-0005-0000-0000-0000170E0000}"/>
    <cellStyle name="40% - Accent4 2 3 2" xfId="6795" xr:uid="{00000000-0005-0000-0000-0000180E0000}"/>
    <cellStyle name="40% - Accent4 2 3 2 2" xfId="6796" xr:uid="{00000000-0005-0000-0000-0000190E0000}"/>
    <cellStyle name="40% - Accent4 2 3 2 2 2" xfId="6797" xr:uid="{00000000-0005-0000-0000-00001A0E0000}"/>
    <cellStyle name="40% - Accent4 2 3 2 2 2 2" xfId="6798" xr:uid="{00000000-0005-0000-0000-00001B0E0000}"/>
    <cellStyle name="40% - Accent4 2 3 2 2 2 3" xfId="6799" xr:uid="{00000000-0005-0000-0000-00001C0E0000}"/>
    <cellStyle name="40% - Accent4 2 3 2 2 3" xfId="6800" xr:uid="{00000000-0005-0000-0000-00001D0E0000}"/>
    <cellStyle name="40% - Accent4 2 3 2 2 3 2" xfId="6801" xr:uid="{00000000-0005-0000-0000-00001E0E0000}"/>
    <cellStyle name="40% - Accent4 2 3 2 2 4" xfId="6802" xr:uid="{00000000-0005-0000-0000-00001F0E0000}"/>
    <cellStyle name="40% - Accent4 2 3 2 3" xfId="6803" xr:uid="{00000000-0005-0000-0000-0000200E0000}"/>
    <cellStyle name="40% - Accent4 2 3 2 3 2" xfId="6804" xr:uid="{00000000-0005-0000-0000-0000210E0000}"/>
    <cellStyle name="40% - Accent4 2 3 2 3 2 2" xfId="6805" xr:uid="{00000000-0005-0000-0000-0000220E0000}"/>
    <cellStyle name="40% - Accent4 2 3 2 3 2 3" xfId="6806" xr:uid="{00000000-0005-0000-0000-0000230E0000}"/>
    <cellStyle name="40% - Accent4 2 3 2 3 3" xfId="6807" xr:uid="{00000000-0005-0000-0000-0000240E0000}"/>
    <cellStyle name="40% - Accent4 2 3 2 3 3 2" xfId="6808" xr:uid="{00000000-0005-0000-0000-0000250E0000}"/>
    <cellStyle name="40% - Accent4 2 3 2 3 4" xfId="6809" xr:uid="{00000000-0005-0000-0000-0000260E0000}"/>
    <cellStyle name="40% - Accent4 2 3 2 4" xfId="6810" xr:uid="{00000000-0005-0000-0000-0000270E0000}"/>
    <cellStyle name="40% - Accent4 2 3 2 4 2" xfId="6811" xr:uid="{00000000-0005-0000-0000-0000280E0000}"/>
    <cellStyle name="40% - Accent4 2 3 2 4 3" xfId="6812" xr:uid="{00000000-0005-0000-0000-0000290E0000}"/>
    <cellStyle name="40% - Accent4 2 3 2 5" xfId="6813" xr:uid="{00000000-0005-0000-0000-00002A0E0000}"/>
    <cellStyle name="40% - Accent4 2 3 2 6" xfId="6814" xr:uid="{00000000-0005-0000-0000-00002B0E0000}"/>
    <cellStyle name="40% - Accent4 2 3 2 6 2" xfId="6815" xr:uid="{00000000-0005-0000-0000-00002C0E0000}"/>
    <cellStyle name="40% - Accent4 2 3 2 7" xfId="6816" xr:uid="{00000000-0005-0000-0000-00002D0E0000}"/>
    <cellStyle name="40% - Accent4 2 3 3" xfId="6817" xr:uid="{00000000-0005-0000-0000-00002E0E0000}"/>
    <cellStyle name="40% - Accent4 2 3 3 2" xfId="6818" xr:uid="{00000000-0005-0000-0000-00002F0E0000}"/>
    <cellStyle name="40% - Accent4 2 3 3 2 2" xfId="6819" xr:uid="{00000000-0005-0000-0000-0000300E0000}"/>
    <cellStyle name="40% - Accent4 2 3 3 2 3" xfId="6820" xr:uid="{00000000-0005-0000-0000-0000310E0000}"/>
    <cellStyle name="40% - Accent4 2 3 3 3" xfId="6821" xr:uid="{00000000-0005-0000-0000-0000320E0000}"/>
    <cellStyle name="40% - Accent4 2 3 3 3 2" xfId="6822" xr:uid="{00000000-0005-0000-0000-0000330E0000}"/>
    <cellStyle name="40% - Accent4 2 3 3 4" xfId="6823" xr:uid="{00000000-0005-0000-0000-0000340E0000}"/>
    <cellStyle name="40% - Accent4 2 3 4" xfId="6824" xr:uid="{00000000-0005-0000-0000-0000350E0000}"/>
    <cellStyle name="40% - Accent4 2 3 4 2" xfId="6825" xr:uid="{00000000-0005-0000-0000-0000360E0000}"/>
    <cellStyle name="40% - Accent4 2 3 4 2 2" xfId="6826" xr:uid="{00000000-0005-0000-0000-0000370E0000}"/>
    <cellStyle name="40% - Accent4 2 3 4 2 3" xfId="6827" xr:uid="{00000000-0005-0000-0000-0000380E0000}"/>
    <cellStyle name="40% - Accent4 2 3 4 3" xfId="6828" xr:uid="{00000000-0005-0000-0000-0000390E0000}"/>
    <cellStyle name="40% - Accent4 2 3 4 3 2" xfId="6829" xr:uid="{00000000-0005-0000-0000-00003A0E0000}"/>
    <cellStyle name="40% - Accent4 2 3 4 4" xfId="6830" xr:uid="{00000000-0005-0000-0000-00003B0E0000}"/>
    <cellStyle name="40% - Accent4 2 3 5" xfId="6831" xr:uid="{00000000-0005-0000-0000-00003C0E0000}"/>
    <cellStyle name="40% - Accent4 2 3 5 2" xfId="6832" xr:uid="{00000000-0005-0000-0000-00003D0E0000}"/>
    <cellStyle name="40% - Accent4 2 3 5 3" xfId="6833" xr:uid="{00000000-0005-0000-0000-00003E0E0000}"/>
    <cellStyle name="40% - Accent4 2 3 6" xfId="6834" xr:uid="{00000000-0005-0000-0000-00003F0E0000}"/>
    <cellStyle name="40% - Accent4 2 3 7" xfId="6835" xr:uid="{00000000-0005-0000-0000-0000400E0000}"/>
    <cellStyle name="40% - Accent4 2 3 7 2" xfId="6836" xr:uid="{00000000-0005-0000-0000-0000410E0000}"/>
    <cellStyle name="40% - Accent4 2 3 8" xfId="6837" xr:uid="{00000000-0005-0000-0000-0000420E0000}"/>
    <cellStyle name="40% - Accent4 2 4" xfId="6838" xr:uid="{00000000-0005-0000-0000-0000430E0000}"/>
    <cellStyle name="40% - Accent4 2 4 2" xfId="6839" xr:uid="{00000000-0005-0000-0000-0000440E0000}"/>
    <cellStyle name="40% - Accent4 2 4 2 2" xfId="6840" xr:uid="{00000000-0005-0000-0000-0000450E0000}"/>
    <cellStyle name="40% - Accent4 2 4 2 2 2" xfId="6841" xr:uid="{00000000-0005-0000-0000-0000460E0000}"/>
    <cellStyle name="40% - Accent4 2 4 2 2 2 2" xfId="6842" xr:uid="{00000000-0005-0000-0000-0000470E0000}"/>
    <cellStyle name="40% - Accent4 2 4 2 2 2 3" xfId="6843" xr:uid="{00000000-0005-0000-0000-0000480E0000}"/>
    <cellStyle name="40% - Accent4 2 4 2 2 3" xfId="6844" xr:uid="{00000000-0005-0000-0000-0000490E0000}"/>
    <cellStyle name="40% - Accent4 2 4 2 2 3 2" xfId="6845" xr:uid="{00000000-0005-0000-0000-00004A0E0000}"/>
    <cellStyle name="40% - Accent4 2 4 2 2 4" xfId="6846" xr:uid="{00000000-0005-0000-0000-00004B0E0000}"/>
    <cellStyle name="40% - Accent4 2 4 2 3" xfId="6847" xr:uid="{00000000-0005-0000-0000-00004C0E0000}"/>
    <cellStyle name="40% - Accent4 2 4 2 3 2" xfId="6848" xr:uid="{00000000-0005-0000-0000-00004D0E0000}"/>
    <cellStyle name="40% - Accent4 2 4 2 3 2 2" xfId="6849" xr:uid="{00000000-0005-0000-0000-00004E0E0000}"/>
    <cellStyle name="40% - Accent4 2 4 2 3 2 3" xfId="6850" xr:uid="{00000000-0005-0000-0000-00004F0E0000}"/>
    <cellStyle name="40% - Accent4 2 4 2 3 3" xfId="6851" xr:uid="{00000000-0005-0000-0000-0000500E0000}"/>
    <cellStyle name="40% - Accent4 2 4 2 3 3 2" xfId="6852" xr:uid="{00000000-0005-0000-0000-0000510E0000}"/>
    <cellStyle name="40% - Accent4 2 4 2 3 4" xfId="6853" xr:uid="{00000000-0005-0000-0000-0000520E0000}"/>
    <cellStyle name="40% - Accent4 2 4 2 4" xfId="6854" xr:uid="{00000000-0005-0000-0000-0000530E0000}"/>
    <cellStyle name="40% - Accent4 2 4 2 4 2" xfId="6855" xr:uid="{00000000-0005-0000-0000-0000540E0000}"/>
    <cellStyle name="40% - Accent4 2 4 2 4 3" xfId="6856" xr:uid="{00000000-0005-0000-0000-0000550E0000}"/>
    <cellStyle name="40% - Accent4 2 4 2 5" xfId="6857" xr:uid="{00000000-0005-0000-0000-0000560E0000}"/>
    <cellStyle name="40% - Accent4 2 4 2 6" xfId="6858" xr:uid="{00000000-0005-0000-0000-0000570E0000}"/>
    <cellStyle name="40% - Accent4 2 4 2 6 2" xfId="6859" xr:uid="{00000000-0005-0000-0000-0000580E0000}"/>
    <cellStyle name="40% - Accent4 2 4 2 7" xfId="6860" xr:uid="{00000000-0005-0000-0000-0000590E0000}"/>
    <cellStyle name="40% - Accent4 2 4 3" xfId="6861" xr:uid="{00000000-0005-0000-0000-00005A0E0000}"/>
    <cellStyle name="40% - Accent4 2 4 3 2" xfId="6862" xr:uid="{00000000-0005-0000-0000-00005B0E0000}"/>
    <cellStyle name="40% - Accent4 2 4 3 2 2" xfId="6863" xr:uid="{00000000-0005-0000-0000-00005C0E0000}"/>
    <cellStyle name="40% - Accent4 2 4 3 2 3" xfId="6864" xr:uid="{00000000-0005-0000-0000-00005D0E0000}"/>
    <cellStyle name="40% - Accent4 2 4 3 3" xfId="6865" xr:uid="{00000000-0005-0000-0000-00005E0E0000}"/>
    <cellStyle name="40% - Accent4 2 4 3 3 2" xfId="6866" xr:uid="{00000000-0005-0000-0000-00005F0E0000}"/>
    <cellStyle name="40% - Accent4 2 4 3 4" xfId="6867" xr:uid="{00000000-0005-0000-0000-0000600E0000}"/>
    <cellStyle name="40% - Accent4 2 4 4" xfId="6868" xr:uid="{00000000-0005-0000-0000-0000610E0000}"/>
    <cellStyle name="40% - Accent4 2 4 4 2" xfId="6869" xr:uid="{00000000-0005-0000-0000-0000620E0000}"/>
    <cellStyle name="40% - Accent4 2 4 4 2 2" xfId="6870" xr:uid="{00000000-0005-0000-0000-0000630E0000}"/>
    <cellStyle name="40% - Accent4 2 4 4 2 3" xfId="6871" xr:uid="{00000000-0005-0000-0000-0000640E0000}"/>
    <cellStyle name="40% - Accent4 2 4 4 3" xfId="6872" xr:uid="{00000000-0005-0000-0000-0000650E0000}"/>
    <cellStyle name="40% - Accent4 2 4 4 3 2" xfId="6873" xr:uid="{00000000-0005-0000-0000-0000660E0000}"/>
    <cellStyle name="40% - Accent4 2 4 4 4" xfId="6874" xr:uid="{00000000-0005-0000-0000-0000670E0000}"/>
    <cellStyle name="40% - Accent4 2 4 5" xfId="6875" xr:uid="{00000000-0005-0000-0000-0000680E0000}"/>
    <cellStyle name="40% - Accent4 2 4 5 2" xfId="6876" xr:uid="{00000000-0005-0000-0000-0000690E0000}"/>
    <cellStyle name="40% - Accent4 2 4 5 3" xfId="6877" xr:uid="{00000000-0005-0000-0000-00006A0E0000}"/>
    <cellStyle name="40% - Accent4 2 4 6" xfId="6878" xr:uid="{00000000-0005-0000-0000-00006B0E0000}"/>
    <cellStyle name="40% - Accent4 2 4 7" xfId="6879" xr:uid="{00000000-0005-0000-0000-00006C0E0000}"/>
    <cellStyle name="40% - Accent4 2 4 7 2" xfId="6880" xr:uid="{00000000-0005-0000-0000-00006D0E0000}"/>
    <cellStyle name="40% - Accent4 2 4 8" xfId="6881" xr:uid="{00000000-0005-0000-0000-00006E0E0000}"/>
    <cellStyle name="40% - Accent4 2 5" xfId="6882" xr:uid="{00000000-0005-0000-0000-00006F0E0000}"/>
    <cellStyle name="40% - Accent4 2 5 2" xfId="6883" xr:uid="{00000000-0005-0000-0000-0000700E0000}"/>
    <cellStyle name="40% - Accent4 2 5 2 2" xfId="6884" xr:uid="{00000000-0005-0000-0000-0000710E0000}"/>
    <cellStyle name="40% - Accent4 2 5 2 2 2" xfId="6885" xr:uid="{00000000-0005-0000-0000-0000720E0000}"/>
    <cellStyle name="40% - Accent4 2 5 2 2 2 2" xfId="6886" xr:uid="{00000000-0005-0000-0000-0000730E0000}"/>
    <cellStyle name="40% - Accent4 2 5 2 2 2 3" xfId="6887" xr:uid="{00000000-0005-0000-0000-0000740E0000}"/>
    <cellStyle name="40% - Accent4 2 5 2 2 3" xfId="6888" xr:uid="{00000000-0005-0000-0000-0000750E0000}"/>
    <cellStyle name="40% - Accent4 2 5 2 2 3 2" xfId="6889" xr:uid="{00000000-0005-0000-0000-0000760E0000}"/>
    <cellStyle name="40% - Accent4 2 5 2 2 4" xfId="6890" xr:uid="{00000000-0005-0000-0000-0000770E0000}"/>
    <cellStyle name="40% - Accent4 2 5 2 3" xfId="6891" xr:uid="{00000000-0005-0000-0000-0000780E0000}"/>
    <cellStyle name="40% - Accent4 2 5 2 3 2" xfId="6892" xr:uid="{00000000-0005-0000-0000-0000790E0000}"/>
    <cellStyle name="40% - Accent4 2 5 2 3 2 2" xfId="6893" xr:uid="{00000000-0005-0000-0000-00007A0E0000}"/>
    <cellStyle name="40% - Accent4 2 5 2 3 2 3" xfId="6894" xr:uid="{00000000-0005-0000-0000-00007B0E0000}"/>
    <cellStyle name="40% - Accent4 2 5 2 3 3" xfId="6895" xr:uid="{00000000-0005-0000-0000-00007C0E0000}"/>
    <cellStyle name="40% - Accent4 2 5 2 3 3 2" xfId="6896" xr:uid="{00000000-0005-0000-0000-00007D0E0000}"/>
    <cellStyle name="40% - Accent4 2 5 2 3 4" xfId="6897" xr:uid="{00000000-0005-0000-0000-00007E0E0000}"/>
    <cellStyle name="40% - Accent4 2 5 2 4" xfId="6898" xr:uid="{00000000-0005-0000-0000-00007F0E0000}"/>
    <cellStyle name="40% - Accent4 2 5 2 4 2" xfId="6899" xr:uid="{00000000-0005-0000-0000-0000800E0000}"/>
    <cellStyle name="40% - Accent4 2 5 2 4 3" xfId="6900" xr:uid="{00000000-0005-0000-0000-0000810E0000}"/>
    <cellStyle name="40% - Accent4 2 5 2 5" xfId="6901" xr:uid="{00000000-0005-0000-0000-0000820E0000}"/>
    <cellStyle name="40% - Accent4 2 5 2 6" xfId="6902" xr:uid="{00000000-0005-0000-0000-0000830E0000}"/>
    <cellStyle name="40% - Accent4 2 5 2 6 2" xfId="6903" xr:uid="{00000000-0005-0000-0000-0000840E0000}"/>
    <cellStyle name="40% - Accent4 2 5 2 7" xfId="6904" xr:uid="{00000000-0005-0000-0000-0000850E0000}"/>
    <cellStyle name="40% - Accent4 2 5 3" xfId="6905" xr:uid="{00000000-0005-0000-0000-0000860E0000}"/>
    <cellStyle name="40% - Accent4 2 5 3 2" xfId="6906" xr:uid="{00000000-0005-0000-0000-0000870E0000}"/>
    <cellStyle name="40% - Accent4 2 5 3 2 2" xfId="6907" xr:uid="{00000000-0005-0000-0000-0000880E0000}"/>
    <cellStyle name="40% - Accent4 2 5 3 2 3" xfId="6908" xr:uid="{00000000-0005-0000-0000-0000890E0000}"/>
    <cellStyle name="40% - Accent4 2 5 3 3" xfId="6909" xr:uid="{00000000-0005-0000-0000-00008A0E0000}"/>
    <cellStyle name="40% - Accent4 2 5 3 3 2" xfId="6910" xr:uid="{00000000-0005-0000-0000-00008B0E0000}"/>
    <cellStyle name="40% - Accent4 2 5 3 4" xfId="6911" xr:uid="{00000000-0005-0000-0000-00008C0E0000}"/>
    <cellStyle name="40% - Accent4 2 5 4" xfId="6912" xr:uid="{00000000-0005-0000-0000-00008D0E0000}"/>
    <cellStyle name="40% - Accent4 2 5 4 2" xfId="6913" xr:uid="{00000000-0005-0000-0000-00008E0E0000}"/>
    <cellStyle name="40% - Accent4 2 5 4 2 2" xfId="6914" xr:uid="{00000000-0005-0000-0000-00008F0E0000}"/>
    <cellStyle name="40% - Accent4 2 5 4 2 3" xfId="6915" xr:uid="{00000000-0005-0000-0000-0000900E0000}"/>
    <cellStyle name="40% - Accent4 2 5 4 3" xfId="6916" xr:uid="{00000000-0005-0000-0000-0000910E0000}"/>
    <cellStyle name="40% - Accent4 2 5 4 3 2" xfId="6917" xr:uid="{00000000-0005-0000-0000-0000920E0000}"/>
    <cellStyle name="40% - Accent4 2 5 4 4" xfId="6918" xr:uid="{00000000-0005-0000-0000-0000930E0000}"/>
    <cellStyle name="40% - Accent4 2 5 5" xfId="6919" xr:uid="{00000000-0005-0000-0000-0000940E0000}"/>
    <cellStyle name="40% - Accent4 2 5 5 2" xfId="6920" xr:uid="{00000000-0005-0000-0000-0000950E0000}"/>
    <cellStyle name="40% - Accent4 2 5 5 3" xfId="6921" xr:uid="{00000000-0005-0000-0000-0000960E0000}"/>
    <cellStyle name="40% - Accent4 2 5 6" xfId="6922" xr:uid="{00000000-0005-0000-0000-0000970E0000}"/>
    <cellStyle name="40% - Accent4 2 5 7" xfId="6923" xr:uid="{00000000-0005-0000-0000-0000980E0000}"/>
    <cellStyle name="40% - Accent4 2 5 7 2" xfId="6924" xr:uid="{00000000-0005-0000-0000-0000990E0000}"/>
    <cellStyle name="40% - Accent4 2 5 8" xfId="6925" xr:uid="{00000000-0005-0000-0000-00009A0E0000}"/>
    <cellStyle name="40% - Accent4 2 6" xfId="6926" xr:uid="{00000000-0005-0000-0000-00009B0E0000}"/>
    <cellStyle name="40% - Accent4 2 6 2" xfId="6927" xr:uid="{00000000-0005-0000-0000-00009C0E0000}"/>
    <cellStyle name="40% - Accent4 2 6 2 2" xfId="6928" xr:uid="{00000000-0005-0000-0000-00009D0E0000}"/>
    <cellStyle name="40% - Accent4 2 6 2 2 2" xfId="6929" xr:uid="{00000000-0005-0000-0000-00009E0E0000}"/>
    <cellStyle name="40% - Accent4 2 6 2 2 2 2" xfId="6930" xr:uid="{00000000-0005-0000-0000-00009F0E0000}"/>
    <cellStyle name="40% - Accent4 2 6 2 2 2 3" xfId="6931" xr:uid="{00000000-0005-0000-0000-0000A00E0000}"/>
    <cellStyle name="40% - Accent4 2 6 2 2 3" xfId="6932" xr:uid="{00000000-0005-0000-0000-0000A10E0000}"/>
    <cellStyle name="40% - Accent4 2 6 2 2 3 2" xfId="6933" xr:uid="{00000000-0005-0000-0000-0000A20E0000}"/>
    <cellStyle name="40% - Accent4 2 6 2 2 4" xfId="6934" xr:uid="{00000000-0005-0000-0000-0000A30E0000}"/>
    <cellStyle name="40% - Accent4 2 6 2 3" xfId="6935" xr:uid="{00000000-0005-0000-0000-0000A40E0000}"/>
    <cellStyle name="40% - Accent4 2 6 2 3 2" xfId="6936" xr:uid="{00000000-0005-0000-0000-0000A50E0000}"/>
    <cellStyle name="40% - Accent4 2 6 2 3 2 2" xfId="6937" xr:uid="{00000000-0005-0000-0000-0000A60E0000}"/>
    <cellStyle name="40% - Accent4 2 6 2 3 2 3" xfId="6938" xr:uid="{00000000-0005-0000-0000-0000A70E0000}"/>
    <cellStyle name="40% - Accent4 2 6 2 3 3" xfId="6939" xr:uid="{00000000-0005-0000-0000-0000A80E0000}"/>
    <cellStyle name="40% - Accent4 2 6 2 3 3 2" xfId="6940" xr:uid="{00000000-0005-0000-0000-0000A90E0000}"/>
    <cellStyle name="40% - Accent4 2 6 2 3 4" xfId="6941" xr:uid="{00000000-0005-0000-0000-0000AA0E0000}"/>
    <cellStyle name="40% - Accent4 2 6 2 4" xfId="6942" xr:uid="{00000000-0005-0000-0000-0000AB0E0000}"/>
    <cellStyle name="40% - Accent4 2 6 2 4 2" xfId="6943" xr:uid="{00000000-0005-0000-0000-0000AC0E0000}"/>
    <cellStyle name="40% - Accent4 2 6 2 4 3" xfId="6944" xr:uid="{00000000-0005-0000-0000-0000AD0E0000}"/>
    <cellStyle name="40% - Accent4 2 6 2 5" xfId="6945" xr:uid="{00000000-0005-0000-0000-0000AE0E0000}"/>
    <cellStyle name="40% - Accent4 2 6 2 6" xfId="6946" xr:uid="{00000000-0005-0000-0000-0000AF0E0000}"/>
    <cellStyle name="40% - Accent4 2 6 2 6 2" xfId="6947" xr:uid="{00000000-0005-0000-0000-0000B00E0000}"/>
    <cellStyle name="40% - Accent4 2 6 2 7" xfId="6948" xr:uid="{00000000-0005-0000-0000-0000B10E0000}"/>
    <cellStyle name="40% - Accent4 2 6 3" xfId="6949" xr:uid="{00000000-0005-0000-0000-0000B20E0000}"/>
    <cellStyle name="40% - Accent4 2 6 3 2" xfId="6950" xr:uid="{00000000-0005-0000-0000-0000B30E0000}"/>
    <cellStyle name="40% - Accent4 2 6 3 2 2" xfId="6951" xr:uid="{00000000-0005-0000-0000-0000B40E0000}"/>
    <cellStyle name="40% - Accent4 2 6 3 2 3" xfId="6952" xr:uid="{00000000-0005-0000-0000-0000B50E0000}"/>
    <cellStyle name="40% - Accent4 2 6 3 3" xfId="6953" xr:uid="{00000000-0005-0000-0000-0000B60E0000}"/>
    <cellStyle name="40% - Accent4 2 6 3 3 2" xfId="6954" xr:uid="{00000000-0005-0000-0000-0000B70E0000}"/>
    <cellStyle name="40% - Accent4 2 6 3 4" xfId="6955" xr:uid="{00000000-0005-0000-0000-0000B80E0000}"/>
    <cellStyle name="40% - Accent4 2 6 4" xfId="6956" xr:uid="{00000000-0005-0000-0000-0000B90E0000}"/>
    <cellStyle name="40% - Accent4 2 6 4 2" xfId="6957" xr:uid="{00000000-0005-0000-0000-0000BA0E0000}"/>
    <cellStyle name="40% - Accent4 2 6 4 2 2" xfId="6958" xr:uid="{00000000-0005-0000-0000-0000BB0E0000}"/>
    <cellStyle name="40% - Accent4 2 6 4 2 3" xfId="6959" xr:uid="{00000000-0005-0000-0000-0000BC0E0000}"/>
    <cellStyle name="40% - Accent4 2 6 4 3" xfId="6960" xr:uid="{00000000-0005-0000-0000-0000BD0E0000}"/>
    <cellStyle name="40% - Accent4 2 6 4 3 2" xfId="6961" xr:uid="{00000000-0005-0000-0000-0000BE0E0000}"/>
    <cellStyle name="40% - Accent4 2 6 4 4" xfId="6962" xr:uid="{00000000-0005-0000-0000-0000BF0E0000}"/>
    <cellStyle name="40% - Accent4 2 6 5" xfId="6963" xr:uid="{00000000-0005-0000-0000-0000C00E0000}"/>
    <cellStyle name="40% - Accent4 2 6 5 2" xfId="6964" xr:uid="{00000000-0005-0000-0000-0000C10E0000}"/>
    <cellStyle name="40% - Accent4 2 6 5 3" xfId="6965" xr:uid="{00000000-0005-0000-0000-0000C20E0000}"/>
    <cellStyle name="40% - Accent4 2 6 6" xfId="6966" xr:uid="{00000000-0005-0000-0000-0000C30E0000}"/>
    <cellStyle name="40% - Accent4 2 6 7" xfId="6967" xr:uid="{00000000-0005-0000-0000-0000C40E0000}"/>
    <cellStyle name="40% - Accent4 2 6 7 2" xfId="6968" xr:uid="{00000000-0005-0000-0000-0000C50E0000}"/>
    <cellStyle name="40% - Accent4 2 6 8" xfId="6969" xr:uid="{00000000-0005-0000-0000-0000C60E0000}"/>
    <cellStyle name="40% - Accent4 2 7" xfId="6970" xr:uid="{00000000-0005-0000-0000-0000C70E0000}"/>
    <cellStyle name="40% - Accent4 2 7 2" xfId="6971" xr:uid="{00000000-0005-0000-0000-0000C80E0000}"/>
    <cellStyle name="40% - Accent4 2 7 2 2" xfId="6972" xr:uid="{00000000-0005-0000-0000-0000C90E0000}"/>
    <cellStyle name="40% - Accent4 2 7 2 3" xfId="6973" xr:uid="{00000000-0005-0000-0000-0000CA0E0000}"/>
    <cellStyle name="40% - Accent4 2 7 3" xfId="6974" xr:uid="{00000000-0005-0000-0000-0000CB0E0000}"/>
    <cellStyle name="40% - Accent4 2 7 3 2" xfId="6975" xr:uid="{00000000-0005-0000-0000-0000CC0E0000}"/>
    <cellStyle name="40% - Accent4 2 7 4" xfId="6976" xr:uid="{00000000-0005-0000-0000-0000CD0E0000}"/>
    <cellStyle name="40% - Accent4 3" xfId="240" xr:uid="{00000000-0005-0000-0000-00004F000000}"/>
    <cellStyle name="40% - Accent4 3 10" xfId="6977" xr:uid="{00000000-0005-0000-0000-0000CE0E0000}"/>
    <cellStyle name="40% - Accent4 3 2" xfId="6978" xr:uid="{00000000-0005-0000-0000-0000CF0E0000}"/>
    <cellStyle name="40% - Accent4 3 2 2" xfId="6979" xr:uid="{00000000-0005-0000-0000-0000D00E0000}"/>
    <cellStyle name="40% - Accent4 3 2 2 2" xfId="6980" xr:uid="{00000000-0005-0000-0000-0000D10E0000}"/>
    <cellStyle name="40% - Accent4 3 2 2 2 2" xfId="6981" xr:uid="{00000000-0005-0000-0000-0000D20E0000}"/>
    <cellStyle name="40% - Accent4 3 2 2 2 2 2" xfId="6982" xr:uid="{00000000-0005-0000-0000-0000D30E0000}"/>
    <cellStyle name="40% - Accent4 3 2 2 2 2 3" xfId="6983" xr:uid="{00000000-0005-0000-0000-0000D40E0000}"/>
    <cellStyle name="40% - Accent4 3 2 2 2 3" xfId="6984" xr:uid="{00000000-0005-0000-0000-0000D50E0000}"/>
    <cellStyle name="40% - Accent4 3 2 2 2 3 2" xfId="6985" xr:uid="{00000000-0005-0000-0000-0000D60E0000}"/>
    <cellStyle name="40% - Accent4 3 2 2 2 4" xfId="6986" xr:uid="{00000000-0005-0000-0000-0000D70E0000}"/>
    <cellStyle name="40% - Accent4 3 2 2 3" xfId="6987" xr:uid="{00000000-0005-0000-0000-0000D80E0000}"/>
    <cellStyle name="40% - Accent4 3 2 2 3 2" xfId="6988" xr:uid="{00000000-0005-0000-0000-0000D90E0000}"/>
    <cellStyle name="40% - Accent4 3 2 2 3 3" xfId="6989" xr:uid="{00000000-0005-0000-0000-0000DA0E0000}"/>
    <cellStyle name="40% - Accent4 3 2 2 4" xfId="6990" xr:uid="{00000000-0005-0000-0000-0000DB0E0000}"/>
    <cellStyle name="40% - Accent4 3 2 2 5" xfId="6991" xr:uid="{00000000-0005-0000-0000-0000DC0E0000}"/>
    <cellStyle name="40% - Accent4 3 2 2 5 2" xfId="6992" xr:uid="{00000000-0005-0000-0000-0000DD0E0000}"/>
    <cellStyle name="40% - Accent4 3 2 2 6" xfId="6993" xr:uid="{00000000-0005-0000-0000-0000DE0E0000}"/>
    <cellStyle name="40% - Accent4 3 2 3" xfId="6994" xr:uid="{00000000-0005-0000-0000-0000DF0E0000}"/>
    <cellStyle name="40% - Accent4 3 2 3 2" xfId="6995" xr:uid="{00000000-0005-0000-0000-0000E00E0000}"/>
    <cellStyle name="40% - Accent4 3 2 3 2 2" xfId="6996" xr:uid="{00000000-0005-0000-0000-0000E10E0000}"/>
    <cellStyle name="40% - Accent4 3 2 3 2 3" xfId="6997" xr:uid="{00000000-0005-0000-0000-0000E20E0000}"/>
    <cellStyle name="40% - Accent4 3 2 3 3" xfId="6998" xr:uid="{00000000-0005-0000-0000-0000E30E0000}"/>
    <cellStyle name="40% - Accent4 3 2 3 3 2" xfId="6999" xr:uid="{00000000-0005-0000-0000-0000E40E0000}"/>
    <cellStyle name="40% - Accent4 3 2 3 4" xfId="7000" xr:uid="{00000000-0005-0000-0000-0000E50E0000}"/>
    <cellStyle name="40% - Accent4 3 2 4" xfId="7001" xr:uid="{00000000-0005-0000-0000-0000E60E0000}"/>
    <cellStyle name="40% - Accent4 3 2 5" xfId="7002" xr:uid="{00000000-0005-0000-0000-0000E70E0000}"/>
    <cellStyle name="40% - Accent4 3 3" xfId="7003" xr:uid="{00000000-0005-0000-0000-0000E80E0000}"/>
    <cellStyle name="40% - Accent4 3 3 2" xfId="7004" xr:uid="{00000000-0005-0000-0000-0000E90E0000}"/>
    <cellStyle name="40% - Accent4 3 3 2 2" xfId="7005" xr:uid="{00000000-0005-0000-0000-0000EA0E0000}"/>
    <cellStyle name="40% - Accent4 3 3 2 3" xfId="7006" xr:uid="{00000000-0005-0000-0000-0000EB0E0000}"/>
    <cellStyle name="40% - Accent4 3 3 2 3 2" xfId="7007" xr:uid="{00000000-0005-0000-0000-0000EC0E0000}"/>
    <cellStyle name="40% - Accent4 3 3 3" xfId="7008" xr:uid="{00000000-0005-0000-0000-0000ED0E0000}"/>
    <cellStyle name="40% - Accent4 3 3 4" xfId="7009" xr:uid="{00000000-0005-0000-0000-0000EE0E0000}"/>
    <cellStyle name="40% - Accent4 3 3 4 2" xfId="7010" xr:uid="{00000000-0005-0000-0000-0000EF0E0000}"/>
    <cellStyle name="40% - Accent4 3 3 5" xfId="7011" xr:uid="{00000000-0005-0000-0000-0000F00E0000}"/>
    <cellStyle name="40% - Accent4 3 4" xfId="7012" xr:uid="{00000000-0005-0000-0000-0000F10E0000}"/>
    <cellStyle name="40% - Accent4 3 4 2" xfId="7013" xr:uid="{00000000-0005-0000-0000-0000F20E0000}"/>
    <cellStyle name="40% - Accent4 3 4 2 2" xfId="7014" xr:uid="{00000000-0005-0000-0000-0000F30E0000}"/>
    <cellStyle name="40% - Accent4 3 4 2 3" xfId="7015" xr:uid="{00000000-0005-0000-0000-0000F40E0000}"/>
    <cellStyle name="40% - Accent4 3 4 3" xfId="7016" xr:uid="{00000000-0005-0000-0000-0000F50E0000}"/>
    <cellStyle name="40% - Accent4 3 4 4" xfId="7017" xr:uid="{00000000-0005-0000-0000-0000F60E0000}"/>
    <cellStyle name="40% - Accent4 3 4 4 2" xfId="7018" xr:uid="{00000000-0005-0000-0000-0000F70E0000}"/>
    <cellStyle name="40% - Accent4 3 4 5" xfId="7019" xr:uid="{00000000-0005-0000-0000-0000F80E0000}"/>
    <cellStyle name="40% - Accent4 3 5" xfId="7020" xr:uid="{00000000-0005-0000-0000-0000F90E0000}"/>
    <cellStyle name="40% - Accent4 3 5 2" xfId="7021" xr:uid="{00000000-0005-0000-0000-0000FA0E0000}"/>
    <cellStyle name="40% - Accent4 3 5 2 2" xfId="7022" xr:uid="{00000000-0005-0000-0000-0000FB0E0000}"/>
    <cellStyle name="40% - Accent4 3 5 2 3" xfId="7023" xr:uid="{00000000-0005-0000-0000-0000FC0E0000}"/>
    <cellStyle name="40% - Accent4 3 5 3" xfId="7024" xr:uid="{00000000-0005-0000-0000-0000FD0E0000}"/>
    <cellStyle name="40% - Accent4 3 5 3 2" xfId="7025" xr:uid="{00000000-0005-0000-0000-0000FE0E0000}"/>
    <cellStyle name="40% - Accent4 3 5 4" xfId="7026" xr:uid="{00000000-0005-0000-0000-0000FF0E0000}"/>
    <cellStyle name="40% - Accent4 3 6" xfId="7027" xr:uid="{00000000-0005-0000-0000-0000000F0000}"/>
    <cellStyle name="40% - Accent4 3 6 2" xfId="7028" xr:uid="{00000000-0005-0000-0000-0000010F0000}"/>
    <cellStyle name="40% - Accent4 3 6 3" xfId="7029" xr:uid="{00000000-0005-0000-0000-0000020F0000}"/>
    <cellStyle name="40% - Accent4 3 7" xfId="7030" xr:uid="{00000000-0005-0000-0000-0000030F0000}"/>
    <cellStyle name="40% - Accent4 3 8" xfId="7031" xr:uid="{00000000-0005-0000-0000-0000040F0000}"/>
    <cellStyle name="40% - Accent4 3 8 2" xfId="7032" xr:uid="{00000000-0005-0000-0000-0000050F0000}"/>
    <cellStyle name="40% - Accent4 3 9" xfId="7033" xr:uid="{00000000-0005-0000-0000-0000060F0000}"/>
    <cellStyle name="40% - Accent4 4" xfId="241" xr:uid="{00000000-0005-0000-0000-000050000000}"/>
    <cellStyle name="40% - Accent4 4 10" xfId="7034" xr:uid="{00000000-0005-0000-0000-0000070F0000}"/>
    <cellStyle name="40% - Accent4 4 2" xfId="7035" xr:uid="{00000000-0005-0000-0000-0000080F0000}"/>
    <cellStyle name="40% - Accent4 4 2 2" xfId="7036" xr:uid="{00000000-0005-0000-0000-0000090F0000}"/>
    <cellStyle name="40% - Accent4 4 2 2 2" xfId="7037" xr:uid="{00000000-0005-0000-0000-00000A0F0000}"/>
    <cellStyle name="40% - Accent4 4 2 2 2 2" xfId="7038" xr:uid="{00000000-0005-0000-0000-00000B0F0000}"/>
    <cellStyle name="40% - Accent4 4 2 2 2 2 2" xfId="7039" xr:uid="{00000000-0005-0000-0000-00000C0F0000}"/>
    <cellStyle name="40% - Accent4 4 2 2 2 2 3" xfId="7040" xr:uid="{00000000-0005-0000-0000-00000D0F0000}"/>
    <cellStyle name="40% - Accent4 4 2 2 2 3" xfId="7041" xr:uid="{00000000-0005-0000-0000-00000E0F0000}"/>
    <cellStyle name="40% - Accent4 4 2 2 2 3 2" xfId="7042" xr:uid="{00000000-0005-0000-0000-00000F0F0000}"/>
    <cellStyle name="40% - Accent4 4 2 2 2 4" xfId="7043" xr:uid="{00000000-0005-0000-0000-0000100F0000}"/>
    <cellStyle name="40% - Accent4 4 2 2 3" xfId="7044" xr:uid="{00000000-0005-0000-0000-0000110F0000}"/>
    <cellStyle name="40% - Accent4 4 2 2 3 2" xfId="7045" xr:uid="{00000000-0005-0000-0000-0000120F0000}"/>
    <cellStyle name="40% - Accent4 4 2 2 3 3" xfId="7046" xr:uid="{00000000-0005-0000-0000-0000130F0000}"/>
    <cellStyle name="40% - Accent4 4 2 2 4" xfId="7047" xr:uid="{00000000-0005-0000-0000-0000140F0000}"/>
    <cellStyle name="40% - Accent4 4 2 2 5" xfId="7048" xr:uid="{00000000-0005-0000-0000-0000150F0000}"/>
    <cellStyle name="40% - Accent4 4 2 2 5 2" xfId="7049" xr:uid="{00000000-0005-0000-0000-0000160F0000}"/>
    <cellStyle name="40% - Accent4 4 2 2 6" xfId="7050" xr:uid="{00000000-0005-0000-0000-0000170F0000}"/>
    <cellStyle name="40% - Accent4 4 2 3" xfId="7051" xr:uid="{00000000-0005-0000-0000-0000180F0000}"/>
    <cellStyle name="40% - Accent4 4 2 3 2" xfId="7052" xr:uid="{00000000-0005-0000-0000-0000190F0000}"/>
    <cellStyle name="40% - Accent4 4 2 3 2 2" xfId="7053" xr:uid="{00000000-0005-0000-0000-00001A0F0000}"/>
    <cellStyle name="40% - Accent4 4 2 3 2 3" xfId="7054" xr:uid="{00000000-0005-0000-0000-00001B0F0000}"/>
    <cellStyle name="40% - Accent4 4 2 3 3" xfId="7055" xr:uid="{00000000-0005-0000-0000-00001C0F0000}"/>
    <cellStyle name="40% - Accent4 4 2 3 3 2" xfId="7056" xr:uid="{00000000-0005-0000-0000-00001D0F0000}"/>
    <cellStyle name="40% - Accent4 4 2 3 4" xfId="7057" xr:uid="{00000000-0005-0000-0000-00001E0F0000}"/>
    <cellStyle name="40% - Accent4 4 2 4" xfId="7058" xr:uid="{00000000-0005-0000-0000-00001F0F0000}"/>
    <cellStyle name="40% - Accent4 4 2 5" xfId="7059" xr:uid="{00000000-0005-0000-0000-0000200F0000}"/>
    <cellStyle name="40% - Accent4 4 3" xfId="7060" xr:uid="{00000000-0005-0000-0000-0000210F0000}"/>
    <cellStyle name="40% - Accent4 4 3 2" xfId="7061" xr:uid="{00000000-0005-0000-0000-0000220F0000}"/>
    <cellStyle name="40% - Accent4 4 3 2 2" xfId="7062" xr:uid="{00000000-0005-0000-0000-0000230F0000}"/>
    <cellStyle name="40% - Accent4 4 3 2 3" xfId="7063" xr:uid="{00000000-0005-0000-0000-0000240F0000}"/>
    <cellStyle name="40% - Accent4 4 3 3" xfId="7064" xr:uid="{00000000-0005-0000-0000-0000250F0000}"/>
    <cellStyle name="40% - Accent4 4 3 4" xfId="7065" xr:uid="{00000000-0005-0000-0000-0000260F0000}"/>
    <cellStyle name="40% - Accent4 4 3 4 2" xfId="7066" xr:uid="{00000000-0005-0000-0000-0000270F0000}"/>
    <cellStyle name="40% - Accent4 4 3 5" xfId="7067" xr:uid="{00000000-0005-0000-0000-0000280F0000}"/>
    <cellStyle name="40% - Accent4 4 4" xfId="7068" xr:uid="{00000000-0005-0000-0000-0000290F0000}"/>
    <cellStyle name="40% - Accent4 4 4 2" xfId="7069" xr:uid="{00000000-0005-0000-0000-00002A0F0000}"/>
    <cellStyle name="40% - Accent4 4 4 2 2" xfId="7070" xr:uid="{00000000-0005-0000-0000-00002B0F0000}"/>
    <cellStyle name="40% - Accent4 4 4 2 3" xfId="7071" xr:uid="{00000000-0005-0000-0000-00002C0F0000}"/>
    <cellStyle name="40% - Accent4 4 4 3" xfId="7072" xr:uid="{00000000-0005-0000-0000-00002D0F0000}"/>
    <cellStyle name="40% - Accent4 4 4 3 2" xfId="7073" xr:uid="{00000000-0005-0000-0000-00002E0F0000}"/>
    <cellStyle name="40% - Accent4 4 4 4" xfId="7074" xr:uid="{00000000-0005-0000-0000-00002F0F0000}"/>
    <cellStyle name="40% - Accent4 4 5" xfId="7075" xr:uid="{00000000-0005-0000-0000-0000300F0000}"/>
    <cellStyle name="40% - Accent4 4 5 2" xfId="7076" xr:uid="{00000000-0005-0000-0000-0000310F0000}"/>
    <cellStyle name="40% - Accent4 4 5 2 2" xfId="7077" xr:uid="{00000000-0005-0000-0000-0000320F0000}"/>
    <cellStyle name="40% - Accent4 4 5 2 3" xfId="7078" xr:uid="{00000000-0005-0000-0000-0000330F0000}"/>
    <cellStyle name="40% - Accent4 4 5 3" xfId="7079" xr:uid="{00000000-0005-0000-0000-0000340F0000}"/>
    <cellStyle name="40% - Accent4 4 5 3 2" xfId="7080" xr:uid="{00000000-0005-0000-0000-0000350F0000}"/>
    <cellStyle name="40% - Accent4 4 5 4" xfId="7081" xr:uid="{00000000-0005-0000-0000-0000360F0000}"/>
    <cellStyle name="40% - Accent4 4 6" xfId="7082" xr:uid="{00000000-0005-0000-0000-0000370F0000}"/>
    <cellStyle name="40% - Accent4 4 6 2" xfId="7083" xr:uid="{00000000-0005-0000-0000-0000380F0000}"/>
    <cellStyle name="40% - Accent4 4 6 3" xfId="7084" xr:uid="{00000000-0005-0000-0000-0000390F0000}"/>
    <cellStyle name="40% - Accent4 4 7" xfId="7085" xr:uid="{00000000-0005-0000-0000-00003A0F0000}"/>
    <cellStyle name="40% - Accent4 4 8" xfId="7086" xr:uid="{00000000-0005-0000-0000-00003B0F0000}"/>
    <cellStyle name="40% - Accent4 4 8 2" xfId="7087" xr:uid="{00000000-0005-0000-0000-00003C0F0000}"/>
    <cellStyle name="40% - Accent4 4 9" xfId="7088" xr:uid="{00000000-0005-0000-0000-00003D0F0000}"/>
    <cellStyle name="40% - Accent4 5" xfId="242" xr:uid="{00000000-0005-0000-0000-000051000000}"/>
    <cellStyle name="40% - Accent4 5 2" xfId="7090" xr:uid="{00000000-0005-0000-0000-00003F0F0000}"/>
    <cellStyle name="40% - Accent4 5 2 2" xfId="7091" xr:uid="{00000000-0005-0000-0000-0000400F0000}"/>
    <cellStyle name="40% - Accent4 5 2 2 2" xfId="7092" xr:uid="{00000000-0005-0000-0000-0000410F0000}"/>
    <cellStyle name="40% - Accent4 5 2 2 2 2" xfId="7093" xr:uid="{00000000-0005-0000-0000-0000420F0000}"/>
    <cellStyle name="40% - Accent4 5 2 2 2 2 2" xfId="7094" xr:uid="{00000000-0005-0000-0000-0000430F0000}"/>
    <cellStyle name="40% - Accent4 5 2 2 2 2 3" xfId="7095" xr:uid="{00000000-0005-0000-0000-0000440F0000}"/>
    <cellStyle name="40% - Accent4 5 2 2 2 3" xfId="7096" xr:uid="{00000000-0005-0000-0000-0000450F0000}"/>
    <cellStyle name="40% - Accent4 5 2 2 2 3 2" xfId="7097" xr:uid="{00000000-0005-0000-0000-0000460F0000}"/>
    <cellStyle name="40% - Accent4 5 2 2 2 4" xfId="7098" xr:uid="{00000000-0005-0000-0000-0000470F0000}"/>
    <cellStyle name="40% - Accent4 5 2 2 3" xfId="7099" xr:uid="{00000000-0005-0000-0000-0000480F0000}"/>
    <cellStyle name="40% - Accent4 5 2 2 3 2" xfId="7100" xr:uid="{00000000-0005-0000-0000-0000490F0000}"/>
    <cellStyle name="40% - Accent4 5 2 2 3 3" xfId="7101" xr:uid="{00000000-0005-0000-0000-00004A0F0000}"/>
    <cellStyle name="40% - Accent4 5 2 2 4" xfId="7102" xr:uid="{00000000-0005-0000-0000-00004B0F0000}"/>
    <cellStyle name="40% - Accent4 5 2 2 5" xfId="7103" xr:uid="{00000000-0005-0000-0000-00004C0F0000}"/>
    <cellStyle name="40% - Accent4 5 2 2 5 2" xfId="7104" xr:uid="{00000000-0005-0000-0000-00004D0F0000}"/>
    <cellStyle name="40% - Accent4 5 2 2 6" xfId="7105" xr:uid="{00000000-0005-0000-0000-00004E0F0000}"/>
    <cellStyle name="40% - Accent4 5 2 3" xfId="7106" xr:uid="{00000000-0005-0000-0000-00004F0F0000}"/>
    <cellStyle name="40% - Accent4 5 2 3 2" xfId="7107" xr:uid="{00000000-0005-0000-0000-0000500F0000}"/>
    <cellStyle name="40% - Accent4 5 2 3 2 2" xfId="7108" xr:uid="{00000000-0005-0000-0000-0000510F0000}"/>
    <cellStyle name="40% - Accent4 5 2 3 2 3" xfId="7109" xr:uid="{00000000-0005-0000-0000-0000520F0000}"/>
    <cellStyle name="40% - Accent4 5 2 3 3" xfId="7110" xr:uid="{00000000-0005-0000-0000-0000530F0000}"/>
    <cellStyle name="40% - Accent4 5 2 3 3 2" xfId="7111" xr:uid="{00000000-0005-0000-0000-0000540F0000}"/>
    <cellStyle name="40% - Accent4 5 2 3 4" xfId="7112" xr:uid="{00000000-0005-0000-0000-0000550F0000}"/>
    <cellStyle name="40% - Accent4 5 2 4" xfId="7113" xr:uid="{00000000-0005-0000-0000-0000560F0000}"/>
    <cellStyle name="40% - Accent4 5 2 5" xfId="7114" xr:uid="{00000000-0005-0000-0000-0000570F0000}"/>
    <cellStyle name="40% - Accent4 5 3" xfId="7115" xr:uid="{00000000-0005-0000-0000-0000580F0000}"/>
    <cellStyle name="40% - Accent4 5 3 2" xfId="7116" xr:uid="{00000000-0005-0000-0000-0000590F0000}"/>
    <cellStyle name="40% - Accent4 5 3 2 2" xfId="7117" xr:uid="{00000000-0005-0000-0000-00005A0F0000}"/>
    <cellStyle name="40% - Accent4 5 3 2 3" xfId="7118" xr:uid="{00000000-0005-0000-0000-00005B0F0000}"/>
    <cellStyle name="40% - Accent4 5 3 3" xfId="7119" xr:uid="{00000000-0005-0000-0000-00005C0F0000}"/>
    <cellStyle name="40% - Accent4 5 3 4" xfId="7120" xr:uid="{00000000-0005-0000-0000-00005D0F0000}"/>
    <cellStyle name="40% - Accent4 5 3 4 2" xfId="7121" xr:uid="{00000000-0005-0000-0000-00005E0F0000}"/>
    <cellStyle name="40% - Accent4 5 3 5" xfId="7122" xr:uid="{00000000-0005-0000-0000-00005F0F0000}"/>
    <cellStyle name="40% - Accent4 5 4" xfId="7123" xr:uid="{00000000-0005-0000-0000-0000600F0000}"/>
    <cellStyle name="40% - Accent4 5 4 2" xfId="7124" xr:uid="{00000000-0005-0000-0000-0000610F0000}"/>
    <cellStyle name="40% - Accent4 5 4 2 2" xfId="7125" xr:uid="{00000000-0005-0000-0000-0000620F0000}"/>
    <cellStyle name="40% - Accent4 5 4 2 3" xfId="7126" xr:uid="{00000000-0005-0000-0000-0000630F0000}"/>
    <cellStyle name="40% - Accent4 5 4 3" xfId="7127" xr:uid="{00000000-0005-0000-0000-0000640F0000}"/>
    <cellStyle name="40% - Accent4 5 4 3 2" xfId="7128" xr:uid="{00000000-0005-0000-0000-0000650F0000}"/>
    <cellStyle name="40% - Accent4 5 4 4" xfId="7129" xr:uid="{00000000-0005-0000-0000-0000660F0000}"/>
    <cellStyle name="40% - Accent4 5 5" xfId="7130" xr:uid="{00000000-0005-0000-0000-0000670F0000}"/>
    <cellStyle name="40% - Accent4 5 5 2" xfId="7131" xr:uid="{00000000-0005-0000-0000-0000680F0000}"/>
    <cellStyle name="40% - Accent4 5 5 3" xfId="7132" xr:uid="{00000000-0005-0000-0000-0000690F0000}"/>
    <cellStyle name="40% - Accent4 5 6" xfId="7133" xr:uid="{00000000-0005-0000-0000-00006A0F0000}"/>
    <cellStyle name="40% - Accent4 5 7" xfId="7134" xr:uid="{00000000-0005-0000-0000-00006B0F0000}"/>
    <cellStyle name="40% - Accent4 5 7 2" xfId="7135" xr:uid="{00000000-0005-0000-0000-00006C0F0000}"/>
    <cellStyle name="40% - Accent4 5 8" xfId="7136" xr:uid="{00000000-0005-0000-0000-00006D0F0000}"/>
    <cellStyle name="40% - Accent4 5 9" xfId="7089" xr:uid="{00000000-0005-0000-0000-00003E0F0000}"/>
    <cellStyle name="40% - Accent4 6" xfId="243" xr:uid="{00000000-0005-0000-0000-000052000000}"/>
    <cellStyle name="40% - Accent4 6 2" xfId="7137" xr:uid="{00000000-0005-0000-0000-00006F0F0000}"/>
    <cellStyle name="40% - Accent4 6 2 2" xfId="7138" xr:uid="{00000000-0005-0000-0000-0000700F0000}"/>
    <cellStyle name="40% - Accent4 6 2 2 2" xfId="7139" xr:uid="{00000000-0005-0000-0000-0000710F0000}"/>
    <cellStyle name="40% - Accent4 6 2 2 2 2" xfId="7140" xr:uid="{00000000-0005-0000-0000-0000720F0000}"/>
    <cellStyle name="40% - Accent4 6 2 2 2 3" xfId="7141" xr:uid="{00000000-0005-0000-0000-0000730F0000}"/>
    <cellStyle name="40% - Accent4 6 2 2 3" xfId="7142" xr:uid="{00000000-0005-0000-0000-0000740F0000}"/>
    <cellStyle name="40% - Accent4 6 2 2 3 2" xfId="7143" xr:uid="{00000000-0005-0000-0000-0000750F0000}"/>
    <cellStyle name="40% - Accent4 6 2 2 4" xfId="7144" xr:uid="{00000000-0005-0000-0000-0000760F0000}"/>
    <cellStyle name="40% - Accent4 6 2 3" xfId="7145" xr:uid="{00000000-0005-0000-0000-0000770F0000}"/>
    <cellStyle name="40% - Accent4 6 2 3 2" xfId="7146" xr:uid="{00000000-0005-0000-0000-0000780F0000}"/>
    <cellStyle name="40% - Accent4 6 2 3 3" xfId="7147" xr:uid="{00000000-0005-0000-0000-0000790F0000}"/>
    <cellStyle name="40% - Accent4 6 2 4" xfId="7148" xr:uid="{00000000-0005-0000-0000-00007A0F0000}"/>
    <cellStyle name="40% - Accent4 6 2 5" xfId="7149" xr:uid="{00000000-0005-0000-0000-00007B0F0000}"/>
    <cellStyle name="40% - Accent4 6 2 5 2" xfId="7150" xr:uid="{00000000-0005-0000-0000-00007C0F0000}"/>
    <cellStyle name="40% - Accent4 6 2 6" xfId="7151" xr:uid="{00000000-0005-0000-0000-00007D0F0000}"/>
    <cellStyle name="40% - Accent4 6 3" xfId="7152" xr:uid="{00000000-0005-0000-0000-00007E0F0000}"/>
    <cellStyle name="40% - Accent4 6 3 2" xfId="7153" xr:uid="{00000000-0005-0000-0000-00007F0F0000}"/>
    <cellStyle name="40% - Accent4 6 3 2 2" xfId="7154" xr:uid="{00000000-0005-0000-0000-0000800F0000}"/>
    <cellStyle name="40% - Accent4 6 3 2 3" xfId="7155" xr:uid="{00000000-0005-0000-0000-0000810F0000}"/>
    <cellStyle name="40% - Accent4 6 3 3" xfId="7156" xr:uid="{00000000-0005-0000-0000-0000820F0000}"/>
    <cellStyle name="40% - Accent4 6 3 3 2" xfId="7157" xr:uid="{00000000-0005-0000-0000-0000830F0000}"/>
    <cellStyle name="40% - Accent4 6 3 4" xfId="7158" xr:uid="{00000000-0005-0000-0000-0000840F0000}"/>
    <cellStyle name="40% - Accent4 6 4" xfId="7159" xr:uid="{00000000-0005-0000-0000-0000850F0000}"/>
    <cellStyle name="40% - Accent4 6 5" xfId="7160" xr:uid="{00000000-0005-0000-0000-0000860F0000}"/>
    <cellStyle name="40% - Accent4 7" xfId="244" xr:uid="{00000000-0005-0000-0000-000053000000}"/>
    <cellStyle name="40% - Accent4 7 2" xfId="7161" xr:uid="{00000000-0005-0000-0000-0000880F0000}"/>
    <cellStyle name="40% - Accent4 7 3" xfId="7162" xr:uid="{00000000-0005-0000-0000-0000890F0000}"/>
    <cellStyle name="40% - Accent4 7 4" xfId="7163" xr:uid="{00000000-0005-0000-0000-00008A0F0000}"/>
    <cellStyle name="40% - Accent4 8" xfId="7164" xr:uid="{00000000-0005-0000-0000-00008B0F0000}"/>
    <cellStyle name="40% - Accent4 8 2" xfId="7165" xr:uid="{00000000-0005-0000-0000-00008C0F0000}"/>
    <cellStyle name="40% - Accent4 8 2 2" xfId="7166" xr:uid="{00000000-0005-0000-0000-00008D0F0000}"/>
    <cellStyle name="40% - Accent4 8 2 3" xfId="7167" xr:uid="{00000000-0005-0000-0000-00008E0F0000}"/>
    <cellStyle name="40% - Accent4 8 2 3 2" xfId="7168" xr:uid="{00000000-0005-0000-0000-00008F0F0000}"/>
    <cellStyle name="40% - Accent4 8 3" xfId="7169" xr:uid="{00000000-0005-0000-0000-0000900F0000}"/>
    <cellStyle name="40% - Accent4 8 4" xfId="7170" xr:uid="{00000000-0005-0000-0000-0000910F0000}"/>
    <cellStyle name="40% - Accent4 8 4 2" xfId="7171" xr:uid="{00000000-0005-0000-0000-0000920F0000}"/>
    <cellStyle name="40% - Accent4 8 5" xfId="7172" xr:uid="{00000000-0005-0000-0000-0000930F0000}"/>
    <cellStyle name="40% - Accent4 9" xfId="7173" xr:uid="{00000000-0005-0000-0000-0000940F0000}"/>
    <cellStyle name="40% - Accent4 9 2" xfId="7174" xr:uid="{00000000-0005-0000-0000-0000950F0000}"/>
    <cellStyle name="40% - Accent4 9 2 2" xfId="7175" xr:uid="{00000000-0005-0000-0000-0000960F0000}"/>
    <cellStyle name="40% - Accent4 9 2 3" xfId="7176" xr:uid="{00000000-0005-0000-0000-0000970F0000}"/>
    <cellStyle name="40% - Accent4 9 3" xfId="7177" xr:uid="{00000000-0005-0000-0000-0000980F0000}"/>
    <cellStyle name="40% - Accent4 9 4" xfId="7178" xr:uid="{00000000-0005-0000-0000-0000990F0000}"/>
    <cellStyle name="40% - Accent4 9 4 2" xfId="7179" xr:uid="{00000000-0005-0000-0000-00009A0F0000}"/>
    <cellStyle name="40% - Accent4 9 5" xfId="7180" xr:uid="{00000000-0005-0000-0000-00009B0F0000}"/>
    <cellStyle name="40% - Accent5" xfId="99" builtinId="47" customBuiltin="1"/>
    <cellStyle name="40% - Accent5 10" xfId="7181" xr:uid="{00000000-0005-0000-0000-00009C0F0000}"/>
    <cellStyle name="40% - Accent5 10 2" xfId="7182" xr:uid="{00000000-0005-0000-0000-00009D0F0000}"/>
    <cellStyle name="40% - Accent5 10 2 2" xfId="7183" xr:uid="{00000000-0005-0000-0000-00009E0F0000}"/>
    <cellStyle name="40% - Accent5 10 2 3" xfId="7184" xr:uid="{00000000-0005-0000-0000-00009F0F0000}"/>
    <cellStyle name="40% - Accent5 10 3" xfId="7185" xr:uid="{00000000-0005-0000-0000-0000A00F0000}"/>
    <cellStyle name="40% - Accent5 10 4" xfId="7186" xr:uid="{00000000-0005-0000-0000-0000A10F0000}"/>
    <cellStyle name="40% - Accent5 10 4 2" xfId="7187" xr:uid="{00000000-0005-0000-0000-0000A20F0000}"/>
    <cellStyle name="40% - Accent5 10 5" xfId="7188" xr:uid="{00000000-0005-0000-0000-0000A30F0000}"/>
    <cellStyle name="40% - Accent5 11" xfId="7189" xr:uid="{00000000-0005-0000-0000-0000A40F0000}"/>
    <cellStyle name="40% - Accent5 11 2" xfId="7190" xr:uid="{00000000-0005-0000-0000-0000A50F0000}"/>
    <cellStyle name="40% - Accent5 11 3" xfId="7191" xr:uid="{00000000-0005-0000-0000-0000A60F0000}"/>
    <cellStyle name="40% - Accent5 11 3 2" xfId="7192" xr:uid="{00000000-0005-0000-0000-0000A70F0000}"/>
    <cellStyle name="40% - Accent5 12" xfId="7193" xr:uid="{00000000-0005-0000-0000-0000A80F0000}"/>
    <cellStyle name="40% - Accent5 12 2" xfId="7194" xr:uid="{00000000-0005-0000-0000-0000A90F0000}"/>
    <cellStyle name="40% - Accent5 12 3" xfId="7195" xr:uid="{00000000-0005-0000-0000-0000AA0F0000}"/>
    <cellStyle name="40% - Accent5 13" xfId="7196" xr:uid="{00000000-0005-0000-0000-0000AB0F0000}"/>
    <cellStyle name="40% - Accent5 13 2" xfId="7197" xr:uid="{00000000-0005-0000-0000-0000AC0F0000}"/>
    <cellStyle name="40% - Accent5 13 3" xfId="7198" xr:uid="{00000000-0005-0000-0000-0000AD0F0000}"/>
    <cellStyle name="40% - Accent5 14" xfId="7199" xr:uid="{00000000-0005-0000-0000-0000AE0F0000}"/>
    <cellStyle name="40% - Accent5 14 2" xfId="7200" xr:uid="{00000000-0005-0000-0000-0000AF0F0000}"/>
    <cellStyle name="40% - Accent5 15" xfId="7201" xr:uid="{00000000-0005-0000-0000-0000B00F0000}"/>
    <cellStyle name="40% - Accent5 16" xfId="7202" xr:uid="{00000000-0005-0000-0000-0000B10F0000}"/>
    <cellStyle name="40% - Accent5 2" xfId="245" xr:uid="{00000000-0005-0000-0000-000054000000}"/>
    <cellStyle name="40% - Accent5 2 2" xfId="7203" xr:uid="{00000000-0005-0000-0000-0000B30F0000}"/>
    <cellStyle name="40% - Accent5 2 3" xfId="7204" xr:uid="{00000000-0005-0000-0000-0000B40F0000}"/>
    <cellStyle name="40% - Accent5 2 3 2" xfId="7205" xr:uid="{00000000-0005-0000-0000-0000B50F0000}"/>
    <cellStyle name="40% - Accent5 2 3 2 2" xfId="7206" xr:uid="{00000000-0005-0000-0000-0000B60F0000}"/>
    <cellStyle name="40% - Accent5 2 3 2 2 2" xfId="7207" xr:uid="{00000000-0005-0000-0000-0000B70F0000}"/>
    <cellStyle name="40% - Accent5 2 3 2 2 2 2" xfId="7208" xr:uid="{00000000-0005-0000-0000-0000B80F0000}"/>
    <cellStyle name="40% - Accent5 2 3 2 2 2 3" xfId="7209" xr:uid="{00000000-0005-0000-0000-0000B90F0000}"/>
    <cellStyle name="40% - Accent5 2 3 2 2 3" xfId="7210" xr:uid="{00000000-0005-0000-0000-0000BA0F0000}"/>
    <cellStyle name="40% - Accent5 2 3 2 2 3 2" xfId="7211" xr:uid="{00000000-0005-0000-0000-0000BB0F0000}"/>
    <cellStyle name="40% - Accent5 2 3 2 2 4" xfId="7212" xr:uid="{00000000-0005-0000-0000-0000BC0F0000}"/>
    <cellStyle name="40% - Accent5 2 3 2 3" xfId="7213" xr:uid="{00000000-0005-0000-0000-0000BD0F0000}"/>
    <cellStyle name="40% - Accent5 2 3 2 3 2" xfId="7214" xr:uid="{00000000-0005-0000-0000-0000BE0F0000}"/>
    <cellStyle name="40% - Accent5 2 3 2 3 2 2" xfId="7215" xr:uid="{00000000-0005-0000-0000-0000BF0F0000}"/>
    <cellStyle name="40% - Accent5 2 3 2 3 2 3" xfId="7216" xr:uid="{00000000-0005-0000-0000-0000C00F0000}"/>
    <cellStyle name="40% - Accent5 2 3 2 3 3" xfId="7217" xr:uid="{00000000-0005-0000-0000-0000C10F0000}"/>
    <cellStyle name="40% - Accent5 2 3 2 3 3 2" xfId="7218" xr:uid="{00000000-0005-0000-0000-0000C20F0000}"/>
    <cellStyle name="40% - Accent5 2 3 2 3 4" xfId="7219" xr:uid="{00000000-0005-0000-0000-0000C30F0000}"/>
    <cellStyle name="40% - Accent5 2 3 2 4" xfId="7220" xr:uid="{00000000-0005-0000-0000-0000C40F0000}"/>
    <cellStyle name="40% - Accent5 2 3 2 4 2" xfId="7221" xr:uid="{00000000-0005-0000-0000-0000C50F0000}"/>
    <cellStyle name="40% - Accent5 2 3 2 4 3" xfId="7222" xr:uid="{00000000-0005-0000-0000-0000C60F0000}"/>
    <cellStyle name="40% - Accent5 2 3 2 5" xfId="7223" xr:uid="{00000000-0005-0000-0000-0000C70F0000}"/>
    <cellStyle name="40% - Accent5 2 3 2 6" xfId="7224" xr:uid="{00000000-0005-0000-0000-0000C80F0000}"/>
    <cellStyle name="40% - Accent5 2 3 2 6 2" xfId="7225" xr:uid="{00000000-0005-0000-0000-0000C90F0000}"/>
    <cellStyle name="40% - Accent5 2 3 2 7" xfId="7226" xr:uid="{00000000-0005-0000-0000-0000CA0F0000}"/>
    <cellStyle name="40% - Accent5 2 3 3" xfId="7227" xr:uid="{00000000-0005-0000-0000-0000CB0F0000}"/>
    <cellStyle name="40% - Accent5 2 3 3 2" xfId="7228" xr:uid="{00000000-0005-0000-0000-0000CC0F0000}"/>
    <cellStyle name="40% - Accent5 2 3 3 2 2" xfId="7229" xr:uid="{00000000-0005-0000-0000-0000CD0F0000}"/>
    <cellStyle name="40% - Accent5 2 3 3 2 3" xfId="7230" xr:uid="{00000000-0005-0000-0000-0000CE0F0000}"/>
    <cellStyle name="40% - Accent5 2 3 3 3" xfId="7231" xr:uid="{00000000-0005-0000-0000-0000CF0F0000}"/>
    <cellStyle name="40% - Accent5 2 3 3 3 2" xfId="7232" xr:uid="{00000000-0005-0000-0000-0000D00F0000}"/>
    <cellStyle name="40% - Accent5 2 3 3 4" xfId="7233" xr:uid="{00000000-0005-0000-0000-0000D10F0000}"/>
    <cellStyle name="40% - Accent5 2 3 4" xfId="7234" xr:uid="{00000000-0005-0000-0000-0000D20F0000}"/>
    <cellStyle name="40% - Accent5 2 3 4 2" xfId="7235" xr:uid="{00000000-0005-0000-0000-0000D30F0000}"/>
    <cellStyle name="40% - Accent5 2 3 4 2 2" xfId="7236" xr:uid="{00000000-0005-0000-0000-0000D40F0000}"/>
    <cellStyle name="40% - Accent5 2 3 4 2 3" xfId="7237" xr:uid="{00000000-0005-0000-0000-0000D50F0000}"/>
    <cellStyle name="40% - Accent5 2 3 4 3" xfId="7238" xr:uid="{00000000-0005-0000-0000-0000D60F0000}"/>
    <cellStyle name="40% - Accent5 2 3 4 3 2" xfId="7239" xr:uid="{00000000-0005-0000-0000-0000D70F0000}"/>
    <cellStyle name="40% - Accent5 2 3 4 4" xfId="7240" xr:uid="{00000000-0005-0000-0000-0000D80F0000}"/>
    <cellStyle name="40% - Accent5 2 3 5" xfId="7241" xr:uid="{00000000-0005-0000-0000-0000D90F0000}"/>
    <cellStyle name="40% - Accent5 2 3 5 2" xfId="7242" xr:uid="{00000000-0005-0000-0000-0000DA0F0000}"/>
    <cellStyle name="40% - Accent5 2 3 5 3" xfId="7243" xr:uid="{00000000-0005-0000-0000-0000DB0F0000}"/>
    <cellStyle name="40% - Accent5 2 3 6" xfId="7244" xr:uid="{00000000-0005-0000-0000-0000DC0F0000}"/>
    <cellStyle name="40% - Accent5 2 3 7" xfId="7245" xr:uid="{00000000-0005-0000-0000-0000DD0F0000}"/>
    <cellStyle name="40% - Accent5 2 3 7 2" xfId="7246" xr:uid="{00000000-0005-0000-0000-0000DE0F0000}"/>
    <cellStyle name="40% - Accent5 2 3 8" xfId="7247" xr:uid="{00000000-0005-0000-0000-0000DF0F0000}"/>
    <cellStyle name="40% - Accent5 2 4" xfId="7248" xr:uid="{00000000-0005-0000-0000-0000E00F0000}"/>
    <cellStyle name="40% - Accent5 2 4 2" xfId="7249" xr:uid="{00000000-0005-0000-0000-0000E10F0000}"/>
    <cellStyle name="40% - Accent5 2 4 2 2" xfId="7250" xr:uid="{00000000-0005-0000-0000-0000E20F0000}"/>
    <cellStyle name="40% - Accent5 2 4 2 2 2" xfId="7251" xr:uid="{00000000-0005-0000-0000-0000E30F0000}"/>
    <cellStyle name="40% - Accent5 2 4 2 2 2 2" xfId="7252" xr:uid="{00000000-0005-0000-0000-0000E40F0000}"/>
    <cellStyle name="40% - Accent5 2 4 2 2 2 3" xfId="7253" xr:uid="{00000000-0005-0000-0000-0000E50F0000}"/>
    <cellStyle name="40% - Accent5 2 4 2 2 3" xfId="7254" xr:uid="{00000000-0005-0000-0000-0000E60F0000}"/>
    <cellStyle name="40% - Accent5 2 4 2 2 3 2" xfId="7255" xr:uid="{00000000-0005-0000-0000-0000E70F0000}"/>
    <cellStyle name="40% - Accent5 2 4 2 2 4" xfId="7256" xr:uid="{00000000-0005-0000-0000-0000E80F0000}"/>
    <cellStyle name="40% - Accent5 2 4 2 3" xfId="7257" xr:uid="{00000000-0005-0000-0000-0000E90F0000}"/>
    <cellStyle name="40% - Accent5 2 4 2 3 2" xfId="7258" xr:uid="{00000000-0005-0000-0000-0000EA0F0000}"/>
    <cellStyle name="40% - Accent5 2 4 2 3 2 2" xfId="7259" xr:uid="{00000000-0005-0000-0000-0000EB0F0000}"/>
    <cellStyle name="40% - Accent5 2 4 2 3 2 3" xfId="7260" xr:uid="{00000000-0005-0000-0000-0000EC0F0000}"/>
    <cellStyle name="40% - Accent5 2 4 2 3 3" xfId="7261" xr:uid="{00000000-0005-0000-0000-0000ED0F0000}"/>
    <cellStyle name="40% - Accent5 2 4 2 3 3 2" xfId="7262" xr:uid="{00000000-0005-0000-0000-0000EE0F0000}"/>
    <cellStyle name="40% - Accent5 2 4 2 3 4" xfId="7263" xr:uid="{00000000-0005-0000-0000-0000EF0F0000}"/>
    <cellStyle name="40% - Accent5 2 4 2 4" xfId="7264" xr:uid="{00000000-0005-0000-0000-0000F00F0000}"/>
    <cellStyle name="40% - Accent5 2 4 2 4 2" xfId="7265" xr:uid="{00000000-0005-0000-0000-0000F10F0000}"/>
    <cellStyle name="40% - Accent5 2 4 2 4 3" xfId="7266" xr:uid="{00000000-0005-0000-0000-0000F20F0000}"/>
    <cellStyle name="40% - Accent5 2 4 2 5" xfId="7267" xr:uid="{00000000-0005-0000-0000-0000F30F0000}"/>
    <cellStyle name="40% - Accent5 2 4 2 6" xfId="7268" xr:uid="{00000000-0005-0000-0000-0000F40F0000}"/>
    <cellStyle name="40% - Accent5 2 4 2 6 2" xfId="7269" xr:uid="{00000000-0005-0000-0000-0000F50F0000}"/>
    <cellStyle name="40% - Accent5 2 4 2 7" xfId="7270" xr:uid="{00000000-0005-0000-0000-0000F60F0000}"/>
    <cellStyle name="40% - Accent5 2 4 3" xfId="7271" xr:uid="{00000000-0005-0000-0000-0000F70F0000}"/>
    <cellStyle name="40% - Accent5 2 4 3 2" xfId="7272" xr:uid="{00000000-0005-0000-0000-0000F80F0000}"/>
    <cellStyle name="40% - Accent5 2 4 3 2 2" xfId="7273" xr:uid="{00000000-0005-0000-0000-0000F90F0000}"/>
    <cellStyle name="40% - Accent5 2 4 3 2 3" xfId="7274" xr:uid="{00000000-0005-0000-0000-0000FA0F0000}"/>
    <cellStyle name="40% - Accent5 2 4 3 3" xfId="7275" xr:uid="{00000000-0005-0000-0000-0000FB0F0000}"/>
    <cellStyle name="40% - Accent5 2 4 3 3 2" xfId="7276" xr:uid="{00000000-0005-0000-0000-0000FC0F0000}"/>
    <cellStyle name="40% - Accent5 2 4 3 4" xfId="7277" xr:uid="{00000000-0005-0000-0000-0000FD0F0000}"/>
    <cellStyle name="40% - Accent5 2 4 4" xfId="7278" xr:uid="{00000000-0005-0000-0000-0000FE0F0000}"/>
    <cellStyle name="40% - Accent5 2 4 4 2" xfId="7279" xr:uid="{00000000-0005-0000-0000-0000FF0F0000}"/>
    <cellStyle name="40% - Accent5 2 4 4 2 2" xfId="7280" xr:uid="{00000000-0005-0000-0000-000000100000}"/>
    <cellStyle name="40% - Accent5 2 4 4 2 3" xfId="7281" xr:uid="{00000000-0005-0000-0000-000001100000}"/>
    <cellStyle name="40% - Accent5 2 4 4 3" xfId="7282" xr:uid="{00000000-0005-0000-0000-000002100000}"/>
    <cellStyle name="40% - Accent5 2 4 4 3 2" xfId="7283" xr:uid="{00000000-0005-0000-0000-000003100000}"/>
    <cellStyle name="40% - Accent5 2 4 4 4" xfId="7284" xr:uid="{00000000-0005-0000-0000-000004100000}"/>
    <cellStyle name="40% - Accent5 2 4 5" xfId="7285" xr:uid="{00000000-0005-0000-0000-000005100000}"/>
    <cellStyle name="40% - Accent5 2 4 5 2" xfId="7286" xr:uid="{00000000-0005-0000-0000-000006100000}"/>
    <cellStyle name="40% - Accent5 2 4 5 3" xfId="7287" xr:uid="{00000000-0005-0000-0000-000007100000}"/>
    <cellStyle name="40% - Accent5 2 4 6" xfId="7288" xr:uid="{00000000-0005-0000-0000-000008100000}"/>
    <cellStyle name="40% - Accent5 2 4 7" xfId="7289" xr:uid="{00000000-0005-0000-0000-000009100000}"/>
    <cellStyle name="40% - Accent5 2 4 7 2" xfId="7290" xr:uid="{00000000-0005-0000-0000-00000A100000}"/>
    <cellStyle name="40% - Accent5 2 4 8" xfId="7291" xr:uid="{00000000-0005-0000-0000-00000B100000}"/>
    <cellStyle name="40% - Accent5 2 5" xfId="7292" xr:uid="{00000000-0005-0000-0000-00000C100000}"/>
    <cellStyle name="40% - Accent5 2 5 2" xfId="7293" xr:uid="{00000000-0005-0000-0000-00000D100000}"/>
    <cellStyle name="40% - Accent5 2 5 2 2" xfId="7294" xr:uid="{00000000-0005-0000-0000-00000E100000}"/>
    <cellStyle name="40% - Accent5 2 5 2 2 2" xfId="7295" xr:uid="{00000000-0005-0000-0000-00000F100000}"/>
    <cellStyle name="40% - Accent5 2 5 2 2 2 2" xfId="7296" xr:uid="{00000000-0005-0000-0000-000010100000}"/>
    <cellStyle name="40% - Accent5 2 5 2 2 2 3" xfId="7297" xr:uid="{00000000-0005-0000-0000-000011100000}"/>
    <cellStyle name="40% - Accent5 2 5 2 2 3" xfId="7298" xr:uid="{00000000-0005-0000-0000-000012100000}"/>
    <cellStyle name="40% - Accent5 2 5 2 2 3 2" xfId="7299" xr:uid="{00000000-0005-0000-0000-000013100000}"/>
    <cellStyle name="40% - Accent5 2 5 2 2 4" xfId="7300" xr:uid="{00000000-0005-0000-0000-000014100000}"/>
    <cellStyle name="40% - Accent5 2 5 2 3" xfId="7301" xr:uid="{00000000-0005-0000-0000-000015100000}"/>
    <cellStyle name="40% - Accent5 2 5 2 3 2" xfId="7302" xr:uid="{00000000-0005-0000-0000-000016100000}"/>
    <cellStyle name="40% - Accent5 2 5 2 3 2 2" xfId="7303" xr:uid="{00000000-0005-0000-0000-000017100000}"/>
    <cellStyle name="40% - Accent5 2 5 2 3 2 3" xfId="7304" xr:uid="{00000000-0005-0000-0000-000018100000}"/>
    <cellStyle name="40% - Accent5 2 5 2 3 3" xfId="7305" xr:uid="{00000000-0005-0000-0000-000019100000}"/>
    <cellStyle name="40% - Accent5 2 5 2 3 3 2" xfId="7306" xr:uid="{00000000-0005-0000-0000-00001A100000}"/>
    <cellStyle name="40% - Accent5 2 5 2 3 4" xfId="7307" xr:uid="{00000000-0005-0000-0000-00001B100000}"/>
    <cellStyle name="40% - Accent5 2 5 2 4" xfId="7308" xr:uid="{00000000-0005-0000-0000-00001C100000}"/>
    <cellStyle name="40% - Accent5 2 5 2 4 2" xfId="7309" xr:uid="{00000000-0005-0000-0000-00001D100000}"/>
    <cellStyle name="40% - Accent5 2 5 2 4 3" xfId="7310" xr:uid="{00000000-0005-0000-0000-00001E100000}"/>
    <cellStyle name="40% - Accent5 2 5 2 5" xfId="7311" xr:uid="{00000000-0005-0000-0000-00001F100000}"/>
    <cellStyle name="40% - Accent5 2 5 2 6" xfId="7312" xr:uid="{00000000-0005-0000-0000-000020100000}"/>
    <cellStyle name="40% - Accent5 2 5 2 6 2" xfId="7313" xr:uid="{00000000-0005-0000-0000-000021100000}"/>
    <cellStyle name="40% - Accent5 2 5 2 7" xfId="7314" xr:uid="{00000000-0005-0000-0000-000022100000}"/>
    <cellStyle name="40% - Accent5 2 5 3" xfId="7315" xr:uid="{00000000-0005-0000-0000-000023100000}"/>
    <cellStyle name="40% - Accent5 2 5 3 2" xfId="7316" xr:uid="{00000000-0005-0000-0000-000024100000}"/>
    <cellStyle name="40% - Accent5 2 5 3 2 2" xfId="7317" xr:uid="{00000000-0005-0000-0000-000025100000}"/>
    <cellStyle name="40% - Accent5 2 5 3 2 3" xfId="7318" xr:uid="{00000000-0005-0000-0000-000026100000}"/>
    <cellStyle name="40% - Accent5 2 5 3 3" xfId="7319" xr:uid="{00000000-0005-0000-0000-000027100000}"/>
    <cellStyle name="40% - Accent5 2 5 3 3 2" xfId="7320" xr:uid="{00000000-0005-0000-0000-000028100000}"/>
    <cellStyle name="40% - Accent5 2 5 3 4" xfId="7321" xr:uid="{00000000-0005-0000-0000-000029100000}"/>
    <cellStyle name="40% - Accent5 2 5 4" xfId="7322" xr:uid="{00000000-0005-0000-0000-00002A100000}"/>
    <cellStyle name="40% - Accent5 2 5 4 2" xfId="7323" xr:uid="{00000000-0005-0000-0000-00002B100000}"/>
    <cellStyle name="40% - Accent5 2 5 4 2 2" xfId="7324" xr:uid="{00000000-0005-0000-0000-00002C100000}"/>
    <cellStyle name="40% - Accent5 2 5 4 2 3" xfId="7325" xr:uid="{00000000-0005-0000-0000-00002D100000}"/>
    <cellStyle name="40% - Accent5 2 5 4 3" xfId="7326" xr:uid="{00000000-0005-0000-0000-00002E100000}"/>
    <cellStyle name="40% - Accent5 2 5 4 3 2" xfId="7327" xr:uid="{00000000-0005-0000-0000-00002F100000}"/>
    <cellStyle name="40% - Accent5 2 5 4 4" xfId="7328" xr:uid="{00000000-0005-0000-0000-000030100000}"/>
    <cellStyle name="40% - Accent5 2 5 5" xfId="7329" xr:uid="{00000000-0005-0000-0000-000031100000}"/>
    <cellStyle name="40% - Accent5 2 5 5 2" xfId="7330" xr:uid="{00000000-0005-0000-0000-000032100000}"/>
    <cellStyle name="40% - Accent5 2 5 5 3" xfId="7331" xr:uid="{00000000-0005-0000-0000-000033100000}"/>
    <cellStyle name="40% - Accent5 2 5 6" xfId="7332" xr:uid="{00000000-0005-0000-0000-000034100000}"/>
    <cellStyle name="40% - Accent5 2 5 7" xfId="7333" xr:uid="{00000000-0005-0000-0000-000035100000}"/>
    <cellStyle name="40% - Accent5 2 5 7 2" xfId="7334" xr:uid="{00000000-0005-0000-0000-000036100000}"/>
    <cellStyle name="40% - Accent5 2 5 8" xfId="7335" xr:uid="{00000000-0005-0000-0000-000037100000}"/>
    <cellStyle name="40% - Accent5 2 6" xfId="7336" xr:uid="{00000000-0005-0000-0000-000038100000}"/>
    <cellStyle name="40% - Accent5 2 6 2" xfId="7337" xr:uid="{00000000-0005-0000-0000-000039100000}"/>
    <cellStyle name="40% - Accent5 2 6 2 2" xfId="7338" xr:uid="{00000000-0005-0000-0000-00003A100000}"/>
    <cellStyle name="40% - Accent5 2 6 2 2 2" xfId="7339" xr:uid="{00000000-0005-0000-0000-00003B100000}"/>
    <cellStyle name="40% - Accent5 2 6 2 2 2 2" xfId="7340" xr:uid="{00000000-0005-0000-0000-00003C100000}"/>
    <cellStyle name="40% - Accent5 2 6 2 2 2 3" xfId="7341" xr:uid="{00000000-0005-0000-0000-00003D100000}"/>
    <cellStyle name="40% - Accent5 2 6 2 2 3" xfId="7342" xr:uid="{00000000-0005-0000-0000-00003E100000}"/>
    <cellStyle name="40% - Accent5 2 6 2 2 3 2" xfId="7343" xr:uid="{00000000-0005-0000-0000-00003F100000}"/>
    <cellStyle name="40% - Accent5 2 6 2 2 4" xfId="7344" xr:uid="{00000000-0005-0000-0000-000040100000}"/>
    <cellStyle name="40% - Accent5 2 6 2 3" xfId="7345" xr:uid="{00000000-0005-0000-0000-000041100000}"/>
    <cellStyle name="40% - Accent5 2 6 2 3 2" xfId="7346" xr:uid="{00000000-0005-0000-0000-000042100000}"/>
    <cellStyle name="40% - Accent5 2 6 2 3 2 2" xfId="7347" xr:uid="{00000000-0005-0000-0000-000043100000}"/>
    <cellStyle name="40% - Accent5 2 6 2 3 2 3" xfId="7348" xr:uid="{00000000-0005-0000-0000-000044100000}"/>
    <cellStyle name="40% - Accent5 2 6 2 3 3" xfId="7349" xr:uid="{00000000-0005-0000-0000-000045100000}"/>
    <cellStyle name="40% - Accent5 2 6 2 3 3 2" xfId="7350" xr:uid="{00000000-0005-0000-0000-000046100000}"/>
    <cellStyle name="40% - Accent5 2 6 2 3 4" xfId="7351" xr:uid="{00000000-0005-0000-0000-000047100000}"/>
    <cellStyle name="40% - Accent5 2 6 2 4" xfId="7352" xr:uid="{00000000-0005-0000-0000-000048100000}"/>
    <cellStyle name="40% - Accent5 2 6 2 4 2" xfId="7353" xr:uid="{00000000-0005-0000-0000-000049100000}"/>
    <cellStyle name="40% - Accent5 2 6 2 4 3" xfId="7354" xr:uid="{00000000-0005-0000-0000-00004A100000}"/>
    <cellStyle name="40% - Accent5 2 6 2 5" xfId="7355" xr:uid="{00000000-0005-0000-0000-00004B100000}"/>
    <cellStyle name="40% - Accent5 2 6 2 6" xfId="7356" xr:uid="{00000000-0005-0000-0000-00004C100000}"/>
    <cellStyle name="40% - Accent5 2 6 2 6 2" xfId="7357" xr:uid="{00000000-0005-0000-0000-00004D100000}"/>
    <cellStyle name="40% - Accent5 2 6 2 7" xfId="7358" xr:uid="{00000000-0005-0000-0000-00004E100000}"/>
    <cellStyle name="40% - Accent5 2 6 3" xfId="7359" xr:uid="{00000000-0005-0000-0000-00004F100000}"/>
    <cellStyle name="40% - Accent5 2 6 3 2" xfId="7360" xr:uid="{00000000-0005-0000-0000-000050100000}"/>
    <cellStyle name="40% - Accent5 2 6 3 2 2" xfId="7361" xr:uid="{00000000-0005-0000-0000-000051100000}"/>
    <cellStyle name="40% - Accent5 2 6 3 2 3" xfId="7362" xr:uid="{00000000-0005-0000-0000-000052100000}"/>
    <cellStyle name="40% - Accent5 2 6 3 3" xfId="7363" xr:uid="{00000000-0005-0000-0000-000053100000}"/>
    <cellStyle name="40% - Accent5 2 6 3 3 2" xfId="7364" xr:uid="{00000000-0005-0000-0000-000054100000}"/>
    <cellStyle name="40% - Accent5 2 6 3 4" xfId="7365" xr:uid="{00000000-0005-0000-0000-000055100000}"/>
    <cellStyle name="40% - Accent5 2 6 4" xfId="7366" xr:uid="{00000000-0005-0000-0000-000056100000}"/>
    <cellStyle name="40% - Accent5 2 6 4 2" xfId="7367" xr:uid="{00000000-0005-0000-0000-000057100000}"/>
    <cellStyle name="40% - Accent5 2 6 4 2 2" xfId="7368" xr:uid="{00000000-0005-0000-0000-000058100000}"/>
    <cellStyle name="40% - Accent5 2 6 4 2 3" xfId="7369" xr:uid="{00000000-0005-0000-0000-000059100000}"/>
    <cellStyle name="40% - Accent5 2 6 4 3" xfId="7370" xr:uid="{00000000-0005-0000-0000-00005A100000}"/>
    <cellStyle name="40% - Accent5 2 6 4 3 2" xfId="7371" xr:uid="{00000000-0005-0000-0000-00005B100000}"/>
    <cellStyle name="40% - Accent5 2 6 4 4" xfId="7372" xr:uid="{00000000-0005-0000-0000-00005C100000}"/>
    <cellStyle name="40% - Accent5 2 6 5" xfId="7373" xr:uid="{00000000-0005-0000-0000-00005D100000}"/>
    <cellStyle name="40% - Accent5 2 6 5 2" xfId="7374" xr:uid="{00000000-0005-0000-0000-00005E100000}"/>
    <cellStyle name="40% - Accent5 2 6 5 3" xfId="7375" xr:uid="{00000000-0005-0000-0000-00005F100000}"/>
    <cellStyle name="40% - Accent5 2 6 6" xfId="7376" xr:uid="{00000000-0005-0000-0000-000060100000}"/>
    <cellStyle name="40% - Accent5 2 6 7" xfId="7377" xr:uid="{00000000-0005-0000-0000-000061100000}"/>
    <cellStyle name="40% - Accent5 2 6 7 2" xfId="7378" xr:uid="{00000000-0005-0000-0000-000062100000}"/>
    <cellStyle name="40% - Accent5 2 6 8" xfId="7379" xr:uid="{00000000-0005-0000-0000-000063100000}"/>
    <cellStyle name="40% - Accent5 2 7" xfId="7380" xr:uid="{00000000-0005-0000-0000-000064100000}"/>
    <cellStyle name="40% - Accent5 2 7 2" xfId="7381" xr:uid="{00000000-0005-0000-0000-000065100000}"/>
    <cellStyle name="40% - Accent5 2 7 2 2" xfId="7382" xr:uid="{00000000-0005-0000-0000-000066100000}"/>
    <cellStyle name="40% - Accent5 2 7 2 3" xfId="7383" xr:uid="{00000000-0005-0000-0000-000067100000}"/>
    <cellStyle name="40% - Accent5 2 7 3" xfId="7384" xr:uid="{00000000-0005-0000-0000-000068100000}"/>
    <cellStyle name="40% - Accent5 2 7 3 2" xfId="7385" xr:uid="{00000000-0005-0000-0000-000069100000}"/>
    <cellStyle name="40% - Accent5 2 7 4" xfId="7386" xr:uid="{00000000-0005-0000-0000-00006A100000}"/>
    <cellStyle name="40% - Accent5 3" xfId="246" xr:uid="{00000000-0005-0000-0000-000055000000}"/>
    <cellStyle name="40% - Accent5 3 10" xfId="7387" xr:uid="{00000000-0005-0000-0000-00006B100000}"/>
    <cellStyle name="40% - Accent5 3 2" xfId="7388" xr:uid="{00000000-0005-0000-0000-00006C100000}"/>
    <cellStyle name="40% - Accent5 3 2 2" xfId="7389" xr:uid="{00000000-0005-0000-0000-00006D100000}"/>
    <cellStyle name="40% - Accent5 3 2 2 2" xfId="7390" xr:uid="{00000000-0005-0000-0000-00006E100000}"/>
    <cellStyle name="40% - Accent5 3 2 2 2 2" xfId="7391" xr:uid="{00000000-0005-0000-0000-00006F100000}"/>
    <cellStyle name="40% - Accent5 3 2 2 2 2 2" xfId="7392" xr:uid="{00000000-0005-0000-0000-000070100000}"/>
    <cellStyle name="40% - Accent5 3 2 2 2 2 3" xfId="7393" xr:uid="{00000000-0005-0000-0000-000071100000}"/>
    <cellStyle name="40% - Accent5 3 2 2 2 3" xfId="7394" xr:uid="{00000000-0005-0000-0000-000072100000}"/>
    <cellStyle name="40% - Accent5 3 2 2 2 3 2" xfId="7395" xr:uid="{00000000-0005-0000-0000-000073100000}"/>
    <cellStyle name="40% - Accent5 3 2 2 2 4" xfId="7396" xr:uid="{00000000-0005-0000-0000-000074100000}"/>
    <cellStyle name="40% - Accent5 3 2 2 3" xfId="7397" xr:uid="{00000000-0005-0000-0000-000075100000}"/>
    <cellStyle name="40% - Accent5 3 2 2 3 2" xfId="7398" xr:uid="{00000000-0005-0000-0000-000076100000}"/>
    <cellStyle name="40% - Accent5 3 2 2 3 3" xfId="7399" xr:uid="{00000000-0005-0000-0000-000077100000}"/>
    <cellStyle name="40% - Accent5 3 2 2 4" xfId="7400" xr:uid="{00000000-0005-0000-0000-000078100000}"/>
    <cellStyle name="40% - Accent5 3 2 2 5" xfId="7401" xr:uid="{00000000-0005-0000-0000-000079100000}"/>
    <cellStyle name="40% - Accent5 3 2 2 5 2" xfId="7402" xr:uid="{00000000-0005-0000-0000-00007A100000}"/>
    <cellStyle name="40% - Accent5 3 2 2 6" xfId="7403" xr:uid="{00000000-0005-0000-0000-00007B100000}"/>
    <cellStyle name="40% - Accent5 3 2 3" xfId="7404" xr:uid="{00000000-0005-0000-0000-00007C100000}"/>
    <cellStyle name="40% - Accent5 3 2 3 2" xfId="7405" xr:uid="{00000000-0005-0000-0000-00007D100000}"/>
    <cellStyle name="40% - Accent5 3 2 3 2 2" xfId="7406" xr:uid="{00000000-0005-0000-0000-00007E100000}"/>
    <cellStyle name="40% - Accent5 3 2 3 2 3" xfId="7407" xr:uid="{00000000-0005-0000-0000-00007F100000}"/>
    <cellStyle name="40% - Accent5 3 2 3 3" xfId="7408" xr:uid="{00000000-0005-0000-0000-000080100000}"/>
    <cellStyle name="40% - Accent5 3 2 3 3 2" xfId="7409" xr:uid="{00000000-0005-0000-0000-000081100000}"/>
    <cellStyle name="40% - Accent5 3 2 3 4" xfId="7410" xr:uid="{00000000-0005-0000-0000-000082100000}"/>
    <cellStyle name="40% - Accent5 3 2 4" xfId="7411" xr:uid="{00000000-0005-0000-0000-000083100000}"/>
    <cellStyle name="40% - Accent5 3 2 5" xfId="7412" xr:uid="{00000000-0005-0000-0000-000084100000}"/>
    <cellStyle name="40% - Accent5 3 3" xfId="7413" xr:uid="{00000000-0005-0000-0000-000085100000}"/>
    <cellStyle name="40% - Accent5 3 3 2" xfId="7414" xr:uid="{00000000-0005-0000-0000-000086100000}"/>
    <cellStyle name="40% - Accent5 3 3 2 2" xfId="7415" xr:uid="{00000000-0005-0000-0000-000087100000}"/>
    <cellStyle name="40% - Accent5 3 3 2 3" xfId="7416" xr:uid="{00000000-0005-0000-0000-000088100000}"/>
    <cellStyle name="40% - Accent5 3 3 2 3 2" xfId="7417" xr:uid="{00000000-0005-0000-0000-000089100000}"/>
    <cellStyle name="40% - Accent5 3 3 3" xfId="7418" xr:uid="{00000000-0005-0000-0000-00008A100000}"/>
    <cellStyle name="40% - Accent5 3 3 4" xfId="7419" xr:uid="{00000000-0005-0000-0000-00008B100000}"/>
    <cellStyle name="40% - Accent5 3 3 4 2" xfId="7420" xr:uid="{00000000-0005-0000-0000-00008C100000}"/>
    <cellStyle name="40% - Accent5 3 3 5" xfId="7421" xr:uid="{00000000-0005-0000-0000-00008D100000}"/>
    <cellStyle name="40% - Accent5 3 4" xfId="7422" xr:uid="{00000000-0005-0000-0000-00008E100000}"/>
    <cellStyle name="40% - Accent5 3 4 2" xfId="7423" xr:uid="{00000000-0005-0000-0000-00008F100000}"/>
    <cellStyle name="40% - Accent5 3 4 2 2" xfId="7424" xr:uid="{00000000-0005-0000-0000-000090100000}"/>
    <cellStyle name="40% - Accent5 3 4 2 3" xfId="7425" xr:uid="{00000000-0005-0000-0000-000091100000}"/>
    <cellStyle name="40% - Accent5 3 4 3" xfId="7426" xr:uid="{00000000-0005-0000-0000-000092100000}"/>
    <cellStyle name="40% - Accent5 3 4 4" xfId="7427" xr:uid="{00000000-0005-0000-0000-000093100000}"/>
    <cellStyle name="40% - Accent5 3 4 4 2" xfId="7428" xr:uid="{00000000-0005-0000-0000-000094100000}"/>
    <cellStyle name="40% - Accent5 3 4 5" xfId="7429" xr:uid="{00000000-0005-0000-0000-000095100000}"/>
    <cellStyle name="40% - Accent5 3 5" xfId="7430" xr:uid="{00000000-0005-0000-0000-000096100000}"/>
    <cellStyle name="40% - Accent5 3 5 2" xfId="7431" xr:uid="{00000000-0005-0000-0000-000097100000}"/>
    <cellStyle name="40% - Accent5 3 5 2 2" xfId="7432" xr:uid="{00000000-0005-0000-0000-000098100000}"/>
    <cellStyle name="40% - Accent5 3 5 2 3" xfId="7433" xr:uid="{00000000-0005-0000-0000-000099100000}"/>
    <cellStyle name="40% - Accent5 3 5 3" xfId="7434" xr:uid="{00000000-0005-0000-0000-00009A100000}"/>
    <cellStyle name="40% - Accent5 3 5 3 2" xfId="7435" xr:uid="{00000000-0005-0000-0000-00009B100000}"/>
    <cellStyle name="40% - Accent5 3 5 4" xfId="7436" xr:uid="{00000000-0005-0000-0000-00009C100000}"/>
    <cellStyle name="40% - Accent5 3 6" xfId="7437" xr:uid="{00000000-0005-0000-0000-00009D100000}"/>
    <cellStyle name="40% - Accent5 3 6 2" xfId="7438" xr:uid="{00000000-0005-0000-0000-00009E100000}"/>
    <cellStyle name="40% - Accent5 3 6 3" xfId="7439" xr:uid="{00000000-0005-0000-0000-00009F100000}"/>
    <cellStyle name="40% - Accent5 3 7" xfId="7440" xr:uid="{00000000-0005-0000-0000-0000A0100000}"/>
    <cellStyle name="40% - Accent5 3 8" xfId="7441" xr:uid="{00000000-0005-0000-0000-0000A1100000}"/>
    <cellStyle name="40% - Accent5 3 8 2" xfId="7442" xr:uid="{00000000-0005-0000-0000-0000A2100000}"/>
    <cellStyle name="40% - Accent5 3 9" xfId="7443" xr:uid="{00000000-0005-0000-0000-0000A3100000}"/>
    <cellStyle name="40% - Accent5 4" xfId="247" xr:uid="{00000000-0005-0000-0000-000056000000}"/>
    <cellStyle name="40% - Accent5 4 10" xfId="7444" xr:uid="{00000000-0005-0000-0000-0000A4100000}"/>
    <cellStyle name="40% - Accent5 4 2" xfId="7445" xr:uid="{00000000-0005-0000-0000-0000A5100000}"/>
    <cellStyle name="40% - Accent5 4 2 2" xfId="7446" xr:uid="{00000000-0005-0000-0000-0000A6100000}"/>
    <cellStyle name="40% - Accent5 4 2 2 2" xfId="7447" xr:uid="{00000000-0005-0000-0000-0000A7100000}"/>
    <cellStyle name="40% - Accent5 4 2 2 2 2" xfId="7448" xr:uid="{00000000-0005-0000-0000-0000A8100000}"/>
    <cellStyle name="40% - Accent5 4 2 2 2 2 2" xfId="7449" xr:uid="{00000000-0005-0000-0000-0000A9100000}"/>
    <cellStyle name="40% - Accent5 4 2 2 2 2 3" xfId="7450" xr:uid="{00000000-0005-0000-0000-0000AA100000}"/>
    <cellStyle name="40% - Accent5 4 2 2 2 3" xfId="7451" xr:uid="{00000000-0005-0000-0000-0000AB100000}"/>
    <cellStyle name="40% - Accent5 4 2 2 2 3 2" xfId="7452" xr:uid="{00000000-0005-0000-0000-0000AC100000}"/>
    <cellStyle name="40% - Accent5 4 2 2 2 4" xfId="7453" xr:uid="{00000000-0005-0000-0000-0000AD100000}"/>
    <cellStyle name="40% - Accent5 4 2 2 3" xfId="7454" xr:uid="{00000000-0005-0000-0000-0000AE100000}"/>
    <cellStyle name="40% - Accent5 4 2 2 3 2" xfId="7455" xr:uid="{00000000-0005-0000-0000-0000AF100000}"/>
    <cellStyle name="40% - Accent5 4 2 2 3 3" xfId="7456" xr:uid="{00000000-0005-0000-0000-0000B0100000}"/>
    <cellStyle name="40% - Accent5 4 2 2 4" xfId="7457" xr:uid="{00000000-0005-0000-0000-0000B1100000}"/>
    <cellStyle name="40% - Accent5 4 2 2 5" xfId="7458" xr:uid="{00000000-0005-0000-0000-0000B2100000}"/>
    <cellStyle name="40% - Accent5 4 2 2 5 2" xfId="7459" xr:uid="{00000000-0005-0000-0000-0000B3100000}"/>
    <cellStyle name="40% - Accent5 4 2 2 6" xfId="7460" xr:uid="{00000000-0005-0000-0000-0000B4100000}"/>
    <cellStyle name="40% - Accent5 4 2 3" xfId="7461" xr:uid="{00000000-0005-0000-0000-0000B5100000}"/>
    <cellStyle name="40% - Accent5 4 2 3 2" xfId="7462" xr:uid="{00000000-0005-0000-0000-0000B6100000}"/>
    <cellStyle name="40% - Accent5 4 2 3 2 2" xfId="7463" xr:uid="{00000000-0005-0000-0000-0000B7100000}"/>
    <cellStyle name="40% - Accent5 4 2 3 2 3" xfId="7464" xr:uid="{00000000-0005-0000-0000-0000B8100000}"/>
    <cellStyle name="40% - Accent5 4 2 3 3" xfId="7465" xr:uid="{00000000-0005-0000-0000-0000B9100000}"/>
    <cellStyle name="40% - Accent5 4 2 3 3 2" xfId="7466" xr:uid="{00000000-0005-0000-0000-0000BA100000}"/>
    <cellStyle name="40% - Accent5 4 2 3 4" xfId="7467" xr:uid="{00000000-0005-0000-0000-0000BB100000}"/>
    <cellStyle name="40% - Accent5 4 2 4" xfId="7468" xr:uid="{00000000-0005-0000-0000-0000BC100000}"/>
    <cellStyle name="40% - Accent5 4 2 5" xfId="7469" xr:uid="{00000000-0005-0000-0000-0000BD100000}"/>
    <cellStyle name="40% - Accent5 4 3" xfId="7470" xr:uid="{00000000-0005-0000-0000-0000BE100000}"/>
    <cellStyle name="40% - Accent5 4 3 2" xfId="7471" xr:uid="{00000000-0005-0000-0000-0000BF100000}"/>
    <cellStyle name="40% - Accent5 4 3 2 2" xfId="7472" xr:uid="{00000000-0005-0000-0000-0000C0100000}"/>
    <cellStyle name="40% - Accent5 4 3 2 3" xfId="7473" xr:uid="{00000000-0005-0000-0000-0000C1100000}"/>
    <cellStyle name="40% - Accent5 4 3 3" xfId="7474" xr:uid="{00000000-0005-0000-0000-0000C2100000}"/>
    <cellStyle name="40% - Accent5 4 3 4" xfId="7475" xr:uid="{00000000-0005-0000-0000-0000C3100000}"/>
    <cellStyle name="40% - Accent5 4 3 4 2" xfId="7476" xr:uid="{00000000-0005-0000-0000-0000C4100000}"/>
    <cellStyle name="40% - Accent5 4 3 5" xfId="7477" xr:uid="{00000000-0005-0000-0000-0000C5100000}"/>
    <cellStyle name="40% - Accent5 4 4" xfId="7478" xr:uid="{00000000-0005-0000-0000-0000C6100000}"/>
    <cellStyle name="40% - Accent5 4 4 2" xfId="7479" xr:uid="{00000000-0005-0000-0000-0000C7100000}"/>
    <cellStyle name="40% - Accent5 4 4 2 2" xfId="7480" xr:uid="{00000000-0005-0000-0000-0000C8100000}"/>
    <cellStyle name="40% - Accent5 4 4 2 3" xfId="7481" xr:uid="{00000000-0005-0000-0000-0000C9100000}"/>
    <cellStyle name="40% - Accent5 4 4 3" xfId="7482" xr:uid="{00000000-0005-0000-0000-0000CA100000}"/>
    <cellStyle name="40% - Accent5 4 4 3 2" xfId="7483" xr:uid="{00000000-0005-0000-0000-0000CB100000}"/>
    <cellStyle name="40% - Accent5 4 4 4" xfId="7484" xr:uid="{00000000-0005-0000-0000-0000CC100000}"/>
    <cellStyle name="40% - Accent5 4 5" xfId="7485" xr:uid="{00000000-0005-0000-0000-0000CD100000}"/>
    <cellStyle name="40% - Accent5 4 5 2" xfId="7486" xr:uid="{00000000-0005-0000-0000-0000CE100000}"/>
    <cellStyle name="40% - Accent5 4 5 2 2" xfId="7487" xr:uid="{00000000-0005-0000-0000-0000CF100000}"/>
    <cellStyle name="40% - Accent5 4 5 2 3" xfId="7488" xr:uid="{00000000-0005-0000-0000-0000D0100000}"/>
    <cellStyle name="40% - Accent5 4 5 3" xfId="7489" xr:uid="{00000000-0005-0000-0000-0000D1100000}"/>
    <cellStyle name="40% - Accent5 4 5 3 2" xfId="7490" xr:uid="{00000000-0005-0000-0000-0000D2100000}"/>
    <cellStyle name="40% - Accent5 4 5 4" xfId="7491" xr:uid="{00000000-0005-0000-0000-0000D3100000}"/>
    <cellStyle name="40% - Accent5 4 6" xfId="7492" xr:uid="{00000000-0005-0000-0000-0000D4100000}"/>
    <cellStyle name="40% - Accent5 4 6 2" xfId="7493" xr:uid="{00000000-0005-0000-0000-0000D5100000}"/>
    <cellStyle name="40% - Accent5 4 6 3" xfId="7494" xr:uid="{00000000-0005-0000-0000-0000D6100000}"/>
    <cellStyle name="40% - Accent5 4 7" xfId="7495" xr:uid="{00000000-0005-0000-0000-0000D7100000}"/>
    <cellStyle name="40% - Accent5 4 8" xfId="7496" xr:uid="{00000000-0005-0000-0000-0000D8100000}"/>
    <cellStyle name="40% - Accent5 4 8 2" xfId="7497" xr:uid="{00000000-0005-0000-0000-0000D9100000}"/>
    <cellStyle name="40% - Accent5 4 9" xfId="7498" xr:uid="{00000000-0005-0000-0000-0000DA100000}"/>
    <cellStyle name="40% - Accent5 5" xfId="248" xr:uid="{00000000-0005-0000-0000-000057000000}"/>
    <cellStyle name="40% - Accent5 5 2" xfId="7500" xr:uid="{00000000-0005-0000-0000-0000DC100000}"/>
    <cellStyle name="40% - Accent5 5 2 2" xfId="7501" xr:uid="{00000000-0005-0000-0000-0000DD100000}"/>
    <cellStyle name="40% - Accent5 5 2 2 2" xfId="7502" xr:uid="{00000000-0005-0000-0000-0000DE100000}"/>
    <cellStyle name="40% - Accent5 5 2 2 2 2" xfId="7503" xr:uid="{00000000-0005-0000-0000-0000DF100000}"/>
    <cellStyle name="40% - Accent5 5 2 2 2 2 2" xfId="7504" xr:uid="{00000000-0005-0000-0000-0000E0100000}"/>
    <cellStyle name="40% - Accent5 5 2 2 2 2 3" xfId="7505" xr:uid="{00000000-0005-0000-0000-0000E1100000}"/>
    <cellStyle name="40% - Accent5 5 2 2 2 3" xfId="7506" xr:uid="{00000000-0005-0000-0000-0000E2100000}"/>
    <cellStyle name="40% - Accent5 5 2 2 2 3 2" xfId="7507" xr:uid="{00000000-0005-0000-0000-0000E3100000}"/>
    <cellStyle name="40% - Accent5 5 2 2 2 4" xfId="7508" xr:uid="{00000000-0005-0000-0000-0000E4100000}"/>
    <cellStyle name="40% - Accent5 5 2 2 3" xfId="7509" xr:uid="{00000000-0005-0000-0000-0000E5100000}"/>
    <cellStyle name="40% - Accent5 5 2 2 3 2" xfId="7510" xr:uid="{00000000-0005-0000-0000-0000E6100000}"/>
    <cellStyle name="40% - Accent5 5 2 2 3 3" xfId="7511" xr:uid="{00000000-0005-0000-0000-0000E7100000}"/>
    <cellStyle name="40% - Accent5 5 2 2 4" xfId="7512" xr:uid="{00000000-0005-0000-0000-0000E8100000}"/>
    <cellStyle name="40% - Accent5 5 2 2 5" xfId="7513" xr:uid="{00000000-0005-0000-0000-0000E9100000}"/>
    <cellStyle name="40% - Accent5 5 2 2 5 2" xfId="7514" xr:uid="{00000000-0005-0000-0000-0000EA100000}"/>
    <cellStyle name="40% - Accent5 5 2 2 6" xfId="7515" xr:uid="{00000000-0005-0000-0000-0000EB100000}"/>
    <cellStyle name="40% - Accent5 5 2 3" xfId="7516" xr:uid="{00000000-0005-0000-0000-0000EC100000}"/>
    <cellStyle name="40% - Accent5 5 2 3 2" xfId="7517" xr:uid="{00000000-0005-0000-0000-0000ED100000}"/>
    <cellStyle name="40% - Accent5 5 2 3 2 2" xfId="7518" xr:uid="{00000000-0005-0000-0000-0000EE100000}"/>
    <cellStyle name="40% - Accent5 5 2 3 2 3" xfId="7519" xr:uid="{00000000-0005-0000-0000-0000EF100000}"/>
    <cellStyle name="40% - Accent5 5 2 3 3" xfId="7520" xr:uid="{00000000-0005-0000-0000-0000F0100000}"/>
    <cellStyle name="40% - Accent5 5 2 3 3 2" xfId="7521" xr:uid="{00000000-0005-0000-0000-0000F1100000}"/>
    <cellStyle name="40% - Accent5 5 2 3 4" xfId="7522" xr:uid="{00000000-0005-0000-0000-0000F2100000}"/>
    <cellStyle name="40% - Accent5 5 2 4" xfId="7523" xr:uid="{00000000-0005-0000-0000-0000F3100000}"/>
    <cellStyle name="40% - Accent5 5 2 5" xfId="7524" xr:uid="{00000000-0005-0000-0000-0000F4100000}"/>
    <cellStyle name="40% - Accent5 5 3" xfId="7525" xr:uid="{00000000-0005-0000-0000-0000F5100000}"/>
    <cellStyle name="40% - Accent5 5 3 2" xfId="7526" xr:uid="{00000000-0005-0000-0000-0000F6100000}"/>
    <cellStyle name="40% - Accent5 5 3 2 2" xfId="7527" xr:uid="{00000000-0005-0000-0000-0000F7100000}"/>
    <cellStyle name="40% - Accent5 5 3 2 3" xfId="7528" xr:uid="{00000000-0005-0000-0000-0000F8100000}"/>
    <cellStyle name="40% - Accent5 5 3 3" xfId="7529" xr:uid="{00000000-0005-0000-0000-0000F9100000}"/>
    <cellStyle name="40% - Accent5 5 3 4" xfId="7530" xr:uid="{00000000-0005-0000-0000-0000FA100000}"/>
    <cellStyle name="40% - Accent5 5 3 4 2" xfId="7531" xr:uid="{00000000-0005-0000-0000-0000FB100000}"/>
    <cellStyle name="40% - Accent5 5 3 5" xfId="7532" xr:uid="{00000000-0005-0000-0000-0000FC100000}"/>
    <cellStyle name="40% - Accent5 5 4" xfId="7533" xr:uid="{00000000-0005-0000-0000-0000FD100000}"/>
    <cellStyle name="40% - Accent5 5 4 2" xfId="7534" xr:uid="{00000000-0005-0000-0000-0000FE100000}"/>
    <cellStyle name="40% - Accent5 5 4 2 2" xfId="7535" xr:uid="{00000000-0005-0000-0000-0000FF100000}"/>
    <cellStyle name="40% - Accent5 5 4 2 3" xfId="7536" xr:uid="{00000000-0005-0000-0000-000000110000}"/>
    <cellStyle name="40% - Accent5 5 4 3" xfId="7537" xr:uid="{00000000-0005-0000-0000-000001110000}"/>
    <cellStyle name="40% - Accent5 5 4 3 2" xfId="7538" xr:uid="{00000000-0005-0000-0000-000002110000}"/>
    <cellStyle name="40% - Accent5 5 4 4" xfId="7539" xr:uid="{00000000-0005-0000-0000-000003110000}"/>
    <cellStyle name="40% - Accent5 5 5" xfId="7540" xr:uid="{00000000-0005-0000-0000-000004110000}"/>
    <cellStyle name="40% - Accent5 5 5 2" xfId="7541" xr:uid="{00000000-0005-0000-0000-000005110000}"/>
    <cellStyle name="40% - Accent5 5 5 3" xfId="7542" xr:uid="{00000000-0005-0000-0000-000006110000}"/>
    <cellStyle name="40% - Accent5 5 6" xfId="7543" xr:uid="{00000000-0005-0000-0000-000007110000}"/>
    <cellStyle name="40% - Accent5 5 7" xfId="7544" xr:uid="{00000000-0005-0000-0000-000008110000}"/>
    <cellStyle name="40% - Accent5 5 7 2" xfId="7545" xr:uid="{00000000-0005-0000-0000-000009110000}"/>
    <cellStyle name="40% - Accent5 5 8" xfId="7546" xr:uid="{00000000-0005-0000-0000-00000A110000}"/>
    <cellStyle name="40% - Accent5 5 9" xfId="7499" xr:uid="{00000000-0005-0000-0000-0000DB100000}"/>
    <cellStyle name="40% - Accent5 6" xfId="249" xr:uid="{00000000-0005-0000-0000-000058000000}"/>
    <cellStyle name="40% - Accent5 6 2" xfId="7547" xr:uid="{00000000-0005-0000-0000-00000C110000}"/>
    <cellStyle name="40% - Accent5 6 2 2" xfId="7548" xr:uid="{00000000-0005-0000-0000-00000D110000}"/>
    <cellStyle name="40% - Accent5 6 2 2 2" xfId="7549" xr:uid="{00000000-0005-0000-0000-00000E110000}"/>
    <cellStyle name="40% - Accent5 6 2 2 2 2" xfId="7550" xr:uid="{00000000-0005-0000-0000-00000F110000}"/>
    <cellStyle name="40% - Accent5 6 2 2 2 3" xfId="7551" xr:uid="{00000000-0005-0000-0000-000010110000}"/>
    <cellStyle name="40% - Accent5 6 2 2 3" xfId="7552" xr:uid="{00000000-0005-0000-0000-000011110000}"/>
    <cellStyle name="40% - Accent5 6 2 2 3 2" xfId="7553" xr:uid="{00000000-0005-0000-0000-000012110000}"/>
    <cellStyle name="40% - Accent5 6 2 2 4" xfId="7554" xr:uid="{00000000-0005-0000-0000-000013110000}"/>
    <cellStyle name="40% - Accent5 6 2 3" xfId="7555" xr:uid="{00000000-0005-0000-0000-000014110000}"/>
    <cellStyle name="40% - Accent5 6 2 3 2" xfId="7556" xr:uid="{00000000-0005-0000-0000-000015110000}"/>
    <cellStyle name="40% - Accent5 6 2 3 3" xfId="7557" xr:uid="{00000000-0005-0000-0000-000016110000}"/>
    <cellStyle name="40% - Accent5 6 2 4" xfId="7558" xr:uid="{00000000-0005-0000-0000-000017110000}"/>
    <cellStyle name="40% - Accent5 6 2 5" xfId="7559" xr:uid="{00000000-0005-0000-0000-000018110000}"/>
    <cellStyle name="40% - Accent5 6 2 5 2" xfId="7560" xr:uid="{00000000-0005-0000-0000-000019110000}"/>
    <cellStyle name="40% - Accent5 6 2 6" xfId="7561" xr:uid="{00000000-0005-0000-0000-00001A110000}"/>
    <cellStyle name="40% - Accent5 6 3" xfId="7562" xr:uid="{00000000-0005-0000-0000-00001B110000}"/>
    <cellStyle name="40% - Accent5 6 3 2" xfId="7563" xr:uid="{00000000-0005-0000-0000-00001C110000}"/>
    <cellStyle name="40% - Accent5 6 3 2 2" xfId="7564" xr:uid="{00000000-0005-0000-0000-00001D110000}"/>
    <cellStyle name="40% - Accent5 6 3 2 3" xfId="7565" xr:uid="{00000000-0005-0000-0000-00001E110000}"/>
    <cellStyle name="40% - Accent5 6 3 3" xfId="7566" xr:uid="{00000000-0005-0000-0000-00001F110000}"/>
    <cellStyle name="40% - Accent5 6 3 3 2" xfId="7567" xr:uid="{00000000-0005-0000-0000-000020110000}"/>
    <cellStyle name="40% - Accent5 6 3 4" xfId="7568" xr:uid="{00000000-0005-0000-0000-000021110000}"/>
    <cellStyle name="40% - Accent5 6 4" xfId="7569" xr:uid="{00000000-0005-0000-0000-000022110000}"/>
    <cellStyle name="40% - Accent5 6 5" xfId="7570" xr:uid="{00000000-0005-0000-0000-000023110000}"/>
    <cellStyle name="40% - Accent5 7" xfId="250" xr:uid="{00000000-0005-0000-0000-000059000000}"/>
    <cellStyle name="40% - Accent5 7 2" xfId="7571" xr:uid="{00000000-0005-0000-0000-000025110000}"/>
    <cellStyle name="40% - Accent5 7 3" xfId="7572" xr:uid="{00000000-0005-0000-0000-000026110000}"/>
    <cellStyle name="40% - Accent5 7 4" xfId="7573" xr:uid="{00000000-0005-0000-0000-000027110000}"/>
    <cellStyle name="40% - Accent5 8" xfId="7574" xr:uid="{00000000-0005-0000-0000-000028110000}"/>
    <cellStyle name="40% - Accent5 8 2" xfId="7575" xr:uid="{00000000-0005-0000-0000-000029110000}"/>
    <cellStyle name="40% - Accent5 8 2 2" xfId="7576" xr:uid="{00000000-0005-0000-0000-00002A110000}"/>
    <cellStyle name="40% - Accent5 8 2 3" xfId="7577" xr:uid="{00000000-0005-0000-0000-00002B110000}"/>
    <cellStyle name="40% - Accent5 8 2 3 2" xfId="7578" xr:uid="{00000000-0005-0000-0000-00002C110000}"/>
    <cellStyle name="40% - Accent5 8 3" xfId="7579" xr:uid="{00000000-0005-0000-0000-00002D110000}"/>
    <cellStyle name="40% - Accent5 8 4" xfId="7580" xr:uid="{00000000-0005-0000-0000-00002E110000}"/>
    <cellStyle name="40% - Accent5 8 4 2" xfId="7581" xr:uid="{00000000-0005-0000-0000-00002F110000}"/>
    <cellStyle name="40% - Accent5 8 5" xfId="7582" xr:uid="{00000000-0005-0000-0000-000030110000}"/>
    <cellStyle name="40% - Accent5 9" xfId="7583" xr:uid="{00000000-0005-0000-0000-000031110000}"/>
    <cellStyle name="40% - Accent5 9 2" xfId="7584" xr:uid="{00000000-0005-0000-0000-000032110000}"/>
    <cellStyle name="40% - Accent5 9 2 2" xfId="7585" xr:uid="{00000000-0005-0000-0000-000033110000}"/>
    <cellStyle name="40% - Accent5 9 2 3" xfId="7586" xr:uid="{00000000-0005-0000-0000-000034110000}"/>
    <cellStyle name="40% - Accent5 9 3" xfId="7587" xr:uid="{00000000-0005-0000-0000-000035110000}"/>
    <cellStyle name="40% - Accent5 9 4" xfId="7588" xr:uid="{00000000-0005-0000-0000-000036110000}"/>
    <cellStyle name="40% - Accent5 9 4 2" xfId="7589" xr:uid="{00000000-0005-0000-0000-000037110000}"/>
    <cellStyle name="40% - Accent5 9 5" xfId="7590" xr:uid="{00000000-0005-0000-0000-000038110000}"/>
    <cellStyle name="40% - Accent6" xfId="103" builtinId="51" customBuiltin="1"/>
    <cellStyle name="40% - Accent6 10" xfId="7591" xr:uid="{00000000-0005-0000-0000-000039110000}"/>
    <cellStyle name="40% - Accent6 10 2" xfId="7592" xr:uid="{00000000-0005-0000-0000-00003A110000}"/>
    <cellStyle name="40% - Accent6 10 2 2" xfId="7593" xr:uid="{00000000-0005-0000-0000-00003B110000}"/>
    <cellStyle name="40% - Accent6 10 2 3" xfId="7594" xr:uid="{00000000-0005-0000-0000-00003C110000}"/>
    <cellStyle name="40% - Accent6 10 3" xfId="7595" xr:uid="{00000000-0005-0000-0000-00003D110000}"/>
    <cellStyle name="40% - Accent6 10 4" xfId="7596" xr:uid="{00000000-0005-0000-0000-00003E110000}"/>
    <cellStyle name="40% - Accent6 10 4 2" xfId="7597" xr:uid="{00000000-0005-0000-0000-00003F110000}"/>
    <cellStyle name="40% - Accent6 10 5" xfId="7598" xr:uid="{00000000-0005-0000-0000-000040110000}"/>
    <cellStyle name="40% - Accent6 11" xfId="7599" xr:uid="{00000000-0005-0000-0000-000041110000}"/>
    <cellStyle name="40% - Accent6 11 2" xfId="7600" xr:uid="{00000000-0005-0000-0000-000042110000}"/>
    <cellStyle name="40% - Accent6 11 3" xfId="7601" xr:uid="{00000000-0005-0000-0000-000043110000}"/>
    <cellStyle name="40% - Accent6 11 3 2" xfId="7602" xr:uid="{00000000-0005-0000-0000-000044110000}"/>
    <cellStyle name="40% - Accent6 12" xfId="7603" xr:uid="{00000000-0005-0000-0000-000045110000}"/>
    <cellStyle name="40% - Accent6 12 2" xfId="7604" xr:uid="{00000000-0005-0000-0000-000046110000}"/>
    <cellStyle name="40% - Accent6 12 3" xfId="7605" xr:uid="{00000000-0005-0000-0000-000047110000}"/>
    <cellStyle name="40% - Accent6 13" xfId="7606" xr:uid="{00000000-0005-0000-0000-000048110000}"/>
    <cellStyle name="40% - Accent6 13 2" xfId="7607" xr:uid="{00000000-0005-0000-0000-000049110000}"/>
    <cellStyle name="40% - Accent6 13 3" xfId="7608" xr:uid="{00000000-0005-0000-0000-00004A110000}"/>
    <cellStyle name="40% - Accent6 14" xfId="7609" xr:uid="{00000000-0005-0000-0000-00004B110000}"/>
    <cellStyle name="40% - Accent6 14 2" xfId="7610" xr:uid="{00000000-0005-0000-0000-00004C110000}"/>
    <cellStyle name="40% - Accent6 15" xfId="7611" xr:uid="{00000000-0005-0000-0000-00004D110000}"/>
    <cellStyle name="40% - Accent6 16" xfId="7612" xr:uid="{00000000-0005-0000-0000-00004E110000}"/>
    <cellStyle name="40% - Accent6 2" xfId="251" xr:uid="{00000000-0005-0000-0000-00005A000000}"/>
    <cellStyle name="40% - Accent6 2 2" xfId="7613" xr:uid="{00000000-0005-0000-0000-000050110000}"/>
    <cellStyle name="40% - Accent6 2 3" xfId="7614" xr:uid="{00000000-0005-0000-0000-000051110000}"/>
    <cellStyle name="40% - Accent6 2 3 2" xfId="7615" xr:uid="{00000000-0005-0000-0000-000052110000}"/>
    <cellStyle name="40% - Accent6 2 3 2 2" xfId="7616" xr:uid="{00000000-0005-0000-0000-000053110000}"/>
    <cellStyle name="40% - Accent6 2 3 2 2 2" xfId="7617" xr:uid="{00000000-0005-0000-0000-000054110000}"/>
    <cellStyle name="40% - Accent6 2 3 2 2 2 2" xfId="7618" xr:uid="{00000000-0005-0000-0000-000055110000}"/>
    <cellStyle name="40% - Accent6 2 3 2 2 2 3" xfId="7619" xr:uid="{00000000-0005-0000-0000-000056110000}"/>
    <cellStyle name="40% - Accent6 2 3 2 2 3" xfId="7620" xr:uid="{00000000-0005-0000-0000-000057110000}"/>
    <cellStyle name="40% - Accent6 2 3 2 2 3 2" xfId="7621" xr:uid="{00000000-0005-0000-0000-000058110000}"/>
    <cellStyle name="40% - Accent6 2 3 2 2 4" xfId="7622" xr:uid="{00000000-0005-0000-0000-000059110000}"/>
    <cellStyle name="40% - Accent6 2 3 2 3" xfId="7623" xr:uid="{00000000-0005-0000-0000-00005A110000}"/>
    <cellStyle name="40% - Accent6 2 3 2 3 2" xfId="7624" xr:uid="{00000000-0005-0000-0000-00005B110000}"/>
    <cellStyle name="40% - Accent6 2 3 2 3 2 2" xfId="7625" xr:uid="{00000000-0005-0000-0000-00005C110000}"/>
    <cellStyle name="40% - Accent6 2 3 2 3 2 3" xfId="7626" xr:uid="{00000000-0005-0000-0000-00005D110000}"/>
    <cellStyle name="40% - Accent6 2 3 2 3 3" xfId="7627" xr:uid="{00000000-0005-0000-0000-00005E110000}"/>
    <cellStyle name="40% - Accent6 2 3 2 3 3 2" xfId="7628" xr:uid="{00000000-0005-0000-0000-00005F110000}"/>
    <cellStyle name="40% - Accent6 2 3 2 3 4" xfId="7629" xr:uid="{00000000-0005-0000-0000-000060110000}"/>
    <cellStyle name="40% - Accent6 2 3 2 4" xfId="7630" xr:uid="{00000000-0005-0000-0000-000061110000}"/>
    <cellStyle name="40% - Accent6 2 3 2 4 2" xfId="7631" xr:uid="{00000000-0005-0000-0000-000062110000}"/>
    <cellStyle name="40% - Accent6 2 3 2 4 3" xfId="7632" xr:uid="{00000000-0005-0000-0000-000063110000}"/>
    <cellStyle name="40% - Accent6 2 3 2 5" xfId="7633" xr:uid="{00000000-0005-0000-0000-000064110000}"/>
    <cellStyle name="40% - Accent6 2 3 2 6" xfId="7634" xr:uid="{00000000-0005-0000-0000-000065110000}"/>
    <cellStyle name="40% - Accent6 2 3 2 6 2" xfId="7635" xr:uid="{00000000-0005-0000-0000-000066110000}"/>
    <cellStyle name="40% - Accent6 2 3 2 7" xfId="7636" xr:uid="{00000000-0005-0000-0000-000067110000}"/>
    <cellStyle name="40% - Accent6 2 3 3" xfId="7637" xr:uid="{00000000-0005-0000-0000-000068110000}"/>
    <cellStyle name="40% - Accent6 2 3 3 2" xfId="7638" xr:uid="{00000000-0005-0000-0000-000069110000}"/>
    <cellStyle name="40% - Accent6 2 3 3 2 2" xfId="7639" xr:uid="{00000000-0005-0000-0000-00006A110000}"/>
    <cellStyle name="40% - Accent6 2 3 3 2 3" xfId="7640" xr:uid="{00000000-0005-0000-0000-00006B110000}"/>
    <cellStyle name="40% - Accent6 2 3 3 3" xfId="7641" xr:uid="{00000000-0005-0000-0000-00006C110000}"/>
    <cellStyle name="40% - Accent6 2 3 3 3 2" xfId="7642" xr:uid="{00000000-0005-0000-0000-00006D110000}"/>
    <cellStyle name="40% - Accent6 2 3 3 4" xfId="7643" xr:uid="{00000000-0005-0000-0000-00006E110000}"/>
    <cellStyle name="40% - Accent6 2 3 4" xfId="7644" xr:uid="{00000000-0005-0000-0000-00006F110000}"/>
    <cellStyle name="40% - Accent6 2 3 4 2" xfId="7645" xr:uid="{00000000-0005-0000-0000-000070110000}"/>
    <cellStyle name="40% - Accent6 2 3 4 2 2" xfId="7646" xr:uid="{00000000-0005-0000-0000-000071110000}"/>
    <cellStyle name="40% - Accent6 2 3 4 2 3" xfId="7647" xr:uid="{00000000-0005-0000-0000-000072110000}"/>
    <cellStyle name="40% - Accent6 2 3 4 3" xfId="7648" xr:uid="{00000000-0005-0000-0000-000073110000}"/>
    <cellStyle name="40% - Accent6 2 3 4 3 2" xfId="7649" xr:uid="{00000000-0005-0000-0000-000074110000}"/>
    <cellStyle name="40% - Accent6 2 3 4 4" xfId="7650" xr:uid="{00000000-0005-0000-0000-000075110000}"/>
    <cellStyle name="40% - Accent6 2 3 5" xfId="7651" xr:uid="{00000000-0005-0000-0000-000076110000}"/>
    <cellStyle name="40% - Accent6 2 3 5 2" xfId="7652" xr:uid="{00000000-0005-0000-0000-000077110000}"/>
    <cellStyle name="40% - Accent6 2 3 5 3" xfId="7653" xr:uid="{00000000-0005-0000-0000-000078110000}"/>
    <cellStyle name="40% - Accent6 2 3 6" xfId="7654" xr:uid="{00000000-0005-0000-0000-000079110000}"/>
    <cellStyle name="40% - Accent6 2 3 7" xfId="7655" xr:uid="{00000000-0005-0000-0000-00007A110000}"/>
    <cellStyle name="40% - Accent6 2 3 7 2" xfId="7656" xr:uid="{00000000-0005-0000-0000-00007B110000}"/>
    <cellStyle name="40% - Accent6 2 3 8" xfId="7657" xr:uid="{00000000-0005-0000-0000-00007C110000}"/>
    <cellStyle name="40% - Accent6 2 4" xfId="7658" xr:uid="{00000000-0005-0000-0000-00007D110000}"/>
    <cellStyle name="40% - Accent6 2 4 2" xfId="7659" xr:uid="{00000000-0005-0000-0000-00007E110000}"/>
    <cellStyle name="40% - Accent6 2 4 2 2" xfId="7660" xr:uid="{00000000-0005-0000-0000-00007F110000}"/>
    <cellStyle name="40% - Accent6 2 4 2 2 2" xfId="7661" xr:uid="{00000000-0005-0000-0000-000080110000}"/>
    <cellStyle name="40% - Accent6 2 4 2 2 2 2" xfId="7662" xr:uid="{00000000-0005-0000-0000-000081110000}"/>
    <cellStyle name="40% - Accent6 2 4 2 2 2 3" xfId="7663" xr:uid="{00000000-0005-0000-0000-000082110000}"/>
    <cellStyle name="40% - Accent6 2 4 2 2 3" xfId="7664" xr:uid="{00000000-0005-0000-0000-000083110000}"/>
    <cellStyle name="40% - Accent6 2 4 2 2 3 2" xfId="7665" xr:uid="{00000000-0005-0000-0000-000084110000}"/>
    <cellStyle name="40% - Accent6 2 4 2 2 4" xfId="7666" xr:uid="{00000000-0005-0000-0000-000085110000}"/>
    <cellStyle name="40% - Accent6 2 4 2 3" xfId="7667" xr:uid="{00000000-0005-0000-0000-000086110000}"/>
    <cellStyle name="40% - Accent6 2 4 2 3 2" xfId="7668" xr:uid="{00000000-0005-0000-0000-000087110000}"/>
    <cellStyle name="40% - Accent6 2 4 2 3 2 2" xfId="7669" xr:uid="{00000000-0005-0000-0000-000088110000}"/>
    <cellStyle name="40% - Accent6 2 4 2 3 2 3" xfId="7670" xr:uid="{00000000-0005-0000-0000-000089110000}"/>
    <cellStyle name="40% - Accent6 2 4 2 3 3" xfId="7671" xr:uid="{00000000-0005-0000-0000-00008A110000}"/>
    <cellStyle name="40% - Accent6 2 4 2 3 3 2" xfId="7672" xr:uid="{00000000-0005-0000-0000-00008B110000}"/>
    <cellStyle name="40% - Accent6 2 4 2 3 4" xfId="7673" xr:uid="{00000000-0005-0000-0000-00008C110000}"/>
    <cellStyle name="40% - Accent6 2 4 2 4" xfId="7674" xr:uid="{00000000-0005-0000-0000-00008D110000}"/>
    <cellStyle name="40% - Accent6 2 4 2 4 2" xfId="7675" xr:uid="{00000000-0005-0000-0000-00008E110000}"/>
    <cellStyle name="40% - Accent6 2 4 2 4 3" xfId="7676" xr:uid="{00000000-0005-0000-0000-00008F110000}"/>
    <cellStyle name="40% - Accent6 2 4 2 5" xfId="7677" xr:uid="{00000000-0005-0000-0000-000090110000}"/>
    <cellStyle name="40% - Accent6 2 4 2 6" xfId="7678" xr:uid="{00000000-0005-0000-0000-000091110000}"/>
    <cellStyle name="40% - Accent6 2 4 2 6 2" xfId="7679" xr:uid="{00000000-0005-0000-0000-000092110000}"/>
    <cellStyle name="40% - Accent6 2 4 2 7" xfId="7680" xr:uid="{00000000-0005-0000-0000-000093110000}"/>
    <cellStyle name="40% - Accent6 2 4 3" xfId="7681" xr:uid="{00000000-0005-0000-0000-000094110000}"/>
    <cellStyle name="40% - Accent6 2 4 3 2" xfId="7682" xr:uid="{00000000-0005-0000-0000-000095110000}"/>
    <cellStyle name="40% - Accent6 2 4 3 2 2" xfId="7683" xr:uid="{00000000-0005-0000-0000-000096110000}"/>
    <cellStyle name="40% - Accent6 2 4 3 2 3" xfId="7684" xr:uid="{00000000-0005-0000-0000-000097110000}"/>
    <cellStyle name="40% - Accent6 2 4 3 3" xfId="7685" xr:uid="{00000000-0005-0000-0000-000098110000}"/>
    <cellStyle name="40% - Accent6 2 4 3 3 2" xfId="7686" xr:uid="{00000000-0005-0000-0000-000099110000}"/>
    <cellStyle name="40% - Accent6 2 4 3 4" xfId="7687" xr:uid="{00000000-0005-0000-0000-00009A110000}"/>
    <cellStyle name="40% - Accent6 2 4 4" xfId="7688" xr:uid="{00000000-0005-0000-0000-00009B110000}"/>
    <cellStyle name="40% - Accent6 2 4 4 2" xfId="7689" xr:uid="{00000000-0005-0000-0000-00009C110000}"/>
    <cellStyle name="40% - Accent6 2 4 4 2 2" xfId="7690" xr:uid="{00000000-0005-0000-0000-00009D110000}"/>
    <cellStyle name="40% - Accent6 2 4 4 2 3" xfId="7691" xr:uid="{00000000-0005-0000-0000-00009E110000}"/>
    <cellStyle name="40% - Accent6 2 4 4 3" xfId="7692" xr:uid="{00000000-0005-0000-0000-00009F110000}"/>
    <cellStyle name="40% - Accent6 2 4 4 3 2" xfId="7693" xr:uid="{00000000-0005-0000-0000-0000A0110000}"/>
    <cellStyle name="40% - Accent6 2 4 4 4" xfId="7694" xr:uid="{00000000-0005-0000-0000-0000A1110000}"/>
    <cellStyle name="40% - Accent6 2 4 5" xfId="7695" xr:uid="{00000000-0005-0000-0000-0000A2110000}"/>
    <cellStyle name="40% - Accent6 2 4 5 2" xfId="7696" xr:uid="{00000000-0005-0000-0000-0000A3110000}"/>
    <cellStyle name="40% - Accent6 2 4 5 3" xfId="7697" xr:uid="{00000000-0005-0000-0000-0000A4110000}"/>
    <cellStyle name="40% - Accent6 2 4 6" xfId="7698" xr:uid="{00000000-0005-0000-0000-0000A5110000}"/>
    <cellStyle name="40% - Accent6 2 4 7" xfId="7699" xr:uid="{00000000-0005-0000-0000-0000A6110000}"/>
    <cellStyle name="40% - Accent6 2 4 7 2" xfId="7700" xr:uid="{00000000-0005-0000-0000-0000A7110000}"/>
    <cellStyle name="40% - Accent6 2 4 8" xfId="7701" xr:uid="{00000000-0005-0000-0000-0000A8110000}"/>
    <cellStyle name="40% - Accent6 2 5" xfId="7702" xr:uid="{00000000-0005-0000-0000-0000A9110000}"/>
    <cellStyle name="40% - Accent6 2 5 2" xfId="7703" xr:uid="{00000000-0005-0000-0000-0000AA110000}"/>
    <cellStyle name="40% - Accent6 2 5 2 2" xfId="7704" xr:uid="{00000000-0005-0000-0000-0000AB110000}"/>
    <cellStyle name="40% - Accent6 2 5 2 2 2" xfId="7705" xr:uid="{00000000-0005-0000-0000-0000AC110000}"/>
    <cellStyle name="40% - Accent6 2 5 2 2 2 2" xfId="7706" xr:uid="{00000000-0005-0000-0000-0000AD110000}"/>
    <cellStyle name="40% - Accent6 2 5 2 2 2 3" xfId="7707" xr:uid="{00000000-0005-0000-0000-0000AE110000}"/>
    <cellStyle name="40% - Accent6 2 5 2 2 3" xfId="7708" xr:uid="{00000000-0005-0000-0000-0000AF110000}"/>
    <cellStyle name="40% - Accent6 2 5 2 2 3 2" xfId="7709" xr:uid="{00000000-0005-0000-0000-0000B0110000}"/>
    <cellStyle name="40% - Accent6 2 5 2 2 4" xfId="7710" xr:uid="{00000000-0005-0000-0000-0000B1110000}"/>
    <cellStyle name="40% - Accent6 2 5 2 3" xfId="7711" xr:uid="{00000000-0005-0000-0000-0000B2110000}"/>
    <cellStyle name="40% - Accent6 2 5 2 3 2" xfId="7712" xr:uid="{00000000-0005-0000-0000-0000B3110000}"/>
    <cellStyle name="40% - Accent6 2 5 2 3 2 2" xfId="7713" xr:uid="{00000000-0005-0000-0000-0000B4110000}"/>
    <cellStyle name="40% - Accent6 2 5 2 3 2 3" xfId="7714" xr:uid="{00000000-0005-0000-0000-0000B5110000}"/>
    <cellStyle name="40% - Accent6 2 5 2 3 3" xfId="7715" xr:uid="{00000000-0005-0000-0000-0000B6110000}"/>
    <cellStyle name="40% - Accent6 2 5 2 3 3 2" xfId="7716" xr:uid="{00000000-0005-0000-0000-0000B7110000}"/>
    <cellStyle name="40% - Accent6 2 5 2 3 4" xfId="7717" xr:uid="{00000000-0005-0000-0000-0000B8110000}"/>
    <cellStyle name="40% - Accent6 2 5 2 4" xfId="7718" xr:uid="{00000000-0005-0000-0000-0000B9110000}"/>
    <cellStyle name="40% - Accent6 2 5 2 4 2" xfId="7719" xr:uid="{00000000-0005-0000-0000-0000BA110000}"/>
    <cellStyle name="40% - Accent6 2 5 2 4 3" xfId="7720" xr:uid="{00000000-0005-0000-0000-0000BB110000}"/>
    <cellStyle name="40% - Accent6 2 5 2 5" xfId="7721" xr:uid="{00000000-0005-0000-0000-0000BC110000}"/>
    <cellStyle name="40% - Accent6 2 5 2 6" xfId="7722" xr:uid="{00000000-0005-0000-0000-0000BD110000}"/>
    <cellStyle name="40% - Accent6 2 5 2 6 2" xfId="7723" xr:uid="{00000000-0005-0000-0000-0000BE110000}"/>
    <cellStyle name="40% - Accent6 2 5 2 7" xfId="7724" xr:uid="{00000000-0005-0000-0000-0000BF110000}"/>
    <cellStyle name="40% - Accent6 2 5 3" xfId="7725" xr:uid="{00000000-0005-0000-0000-0000C0110000}"/>
    <cellStyle name="40% - Accent6 2 5 3 2" xfId="7726" xr:uid="{00000000-0005-0000-0000-0000C1110000}"/>
    <cellStyle name="40% - Accent6 2 5 3 2 2" xfId="7727" xr:uid="{00000000-0005-0000-0000-0000C2110000}"/>
    <cellStyle name="40% - Accent6 2 5 3 2 3" xfId="7728" xr:uid="{00000000-0005-0000-0000-0000C3110000}"/>
    <cellStyle name="40% - Accent6 2 5 3 3" xfId="7729" xr:uid="{00000000-0005-0000-0000-0000C4110000}"/>
    <cellStyle name="40% - Accent6 2 5 3 3 2" xfId="7730" xr:uid="{00000000-0005-0000-0000-0000C5110000}"/>
    <cellStyle name="40% - Accent6 2 5 3 4" xfId="7731" xr:uid="{00000000-0005-0000-0000-0000C6110000}"/>
    <cellStyle name="40% - Accent6 2 5 4" xfId="7732" xr:uid="{00000000-0005-0000-0000-0000C7110000}"/>
    <cellStyle name="40% - Accent6 2 5 4 2" xfId="7733" xr:uid="{00000000-0005-0000-0000-0000C8110000}"/>
    <cellStyle name="40% - Accent6 2 5 4 2 2" xfId="7734" xr:uid="{00000000-0005-0000-0000-0000C9110000}"/>
    <cellStyle name="40% - Accent6 2 5 4 2 3" xfId="7735" xr:uid="{00000000-0005-0000-0000-0000CA110000}"/>
    <cellStyle name="40% - Accent6 2 5 4 3" xfId="7736" xr:uid="{00000000-0005-0000-0000-0000CB110000}"/>
    <cellStyle name="40% - Accent6 2 5 4 3 2" xfId="7737" xr:uid="{00000000-0005-0000-0000-0000CC110000}"/>
    <cellStyle name="40% - Accent6 2 5 4 4" xfId="7738" xr:uid="{00000000-0005-0000-0000-0000CD110000}"/>
    <cellStyle name="40% - Accent6 2 5 5" xfId="7739" xr:uid="{00000000-0005-0000-0000-0000CE110000}"/>
    <cellStyle name="40% - Accent6 2 5 5 2" xfId="7740" xr:uid="{00000000-0005-0000-0000-0000CF110000}"/>
    <cellStyle name="40% - Accent6 2 5 5 3" xfId="7741" xr:uid="{00000000-0005-0000-0000-0000D0110000}"/>
    <cellStyle name="40% - Accent6 2 5 6" xfId="7742" xr:uid="{00000000-0005-0000-0000-0000D1110000}"/>
    <cellStyle name="40% - Accent6 2 5 7" xfId="7743" xr:uid="{00000000-0005-0000-0000-0000D2110000}"/>
    <cellStyle name="40% - Accent6 2 5 7 2" xfId="7744" xr:uid="{00000000-0005-0000-0000-0000D3110000}"/>
    <cellStyle name="40% - Accent6 2 5 8" xfId="7745" xr:uid="{00000000-0005-0000-0000-0000D4110000}"/>
    <cellStyle name="40% - Accent6 2 6" xfId="7746" xr:uid="{00000000-0005-0000-0000-0000D5110000}"/>
    <cellStyle name="40% - Accent6 2 6 2" xfId="7747" xr:uid="{00000000-0005-0000-0000-0000D6110000}"/>
    <cellStyle name="40% - Accent6 2 6 2 2" xfId="7748" xr:uid="{00000000-0005-0000-0000-0000D7110000}"/>
    <cellStyle name="40% - Accent6 2 6 2 2 2" xfId="7749" xr:uid="{00000000-0005-0000-0000-0000D8110000}"/>
    <cellStyle name="40% - Accent6 2 6 2 2 2 2" xfId="7750" xr:uid="{00000000-0005-0000-0000-0000D9110000}"/>
    <cellStyle name="40% - Accent6 2 6 2 2 2 3" xfId="7751" xr:uid="{00000000-0005-0000-0000-0000DA110000}"/>
    <cellStyle name="40% - Accent6 2 6 2 2 3" xfId="7752" xr:uid="{00000000-0005-0000-0000-0000DB110000}"/>
    <cellStyle name="40% - Accent6 2 6 2 2 3 2" xfId="7753" xr:uid="{00000000-0005-0000-0000-0000DC110000}"/>
    <cellStyle name="40% - Accent6 2 6 2 2 4" xfId="7754" xr:uid="{00000000-0005-0000-0000-0000DD110000}"/>
    <cellStyle name="40% - Accent6 2 6 2 3" xfId="7755" xr:uid="{00000000-0005-0000-0000-0000DE110000}"/>
    <cellStyle name="40% - Accent6 2 6 2 3 2" xfId="7756" xr:uid="{00000000-0005-0000-0000-0000DF110000}"/>
    <cellStyle name="40% - Accent6 2 6 2 3 2 2" xfId="7757" xr:uid="{00000000-0005-0000-0000-0000E0110000}"/>
    <cellStyle name="40% - Accent6 2 6 2 3 2 3" xfId="7758" xr:uid="{00000000-0005-0000-0000-0000E1110000}"/>
    <cellStyle name="40% - Accent6 2 6 2 3 3" xfId="7759" xr:uid="{00000000-0005-0000-0000-0000E2110000}"/>
    <cellStyle name="40% - Accent6 2 6 2 3 3 2" xfId="7760" xr:uid="{00000000-0005-0000-0000-0000E3110000}"/>
    <cellStyle name="40% - Accent6 2 6 2 3 4" xfId="7761" xr:uid="{00000000-0005-0000-0000-0000E4110000}"/>
    <cellStyle name="40% - Accent6 2 6 2 4" xfId="7762" xr:uid="{00000000-0005-0000-0000-0000E5110000}"/>
    <cellStyle name="40% - Accent6 2 6 2 4 2" xfId="7763" xr:uid="{00000000-0005-0000-0000-0000E6110000}"/>
    <cellStyle name="40% - Accent6 2 6 2 4 3" xfId="7764" xr:uid="{00000000-0005-0000-0000-0000E7110000}"/>
    <cellStyle name="40% - Accent6 2 6 2 5" xfId="7765" xr:uid="{00000000-0005-0000-0000-0000E8110000}"/>
    <cellStyle name="40% - Accent6 2 6 2 6" xfId="7766" xr:uid="{00000000-0005-0000-0000-0000E9110000}"/>
    <cellStyle name="40% - Accent6 2 6 2 6 2" xfId="7767" xr:uid="{00000000-0005-0000-0000-0000EA110000}"/>
    <cellStyle name="40% - Accent6 2 6 2 7" xfId="7768" xr:uid="{00000000-0005-0000-0000-0000EB110000}"/>
    <cellStyle name="40% - Accent6 2 6 3" xfId="7769" xr:uid="{00000000-0005-0000-0000-0000EC110000}"/>
    <cellStyle name="40% - Accent6 2 6 3 2" xfId="7770" xr:uid="{00000000-0005-0000-0000-0000ED110000}"/>
    <cellStyle name="40% - Accent6 2 6 3 2 2" xfId="7771" xr:uid="{00000000-0005-0000-0000-0000EE110000}"/>
    <cellStyle name="40% - Accent6 2 6 3 2 3" xfId="7772" xr:uid="{00000000-0005-0000-0000-0000EF110000}"/>
    <cellStyle name="40% - Accent6 2 6 3 3" xfId="7773" xr:uid="{00000000-0005-0000-0000-0000F0110000}"/>
    <cellStyle name="40% - Accent6 2 6 3 3 2" xfId="7774" xr:uid="{00000000-0005-0000-0000-0000F1110000}"/>
    <cellStyle name="40% - Accent6 2 6 3 4" xfId="7775" xr:uid="{00000000-0005-0000-0000-0000F2110000}"/>
    <cellStyle name="40% - Accent6 2 6 4" xfId="7776" xr:uid="{00000000-0005-0000-0000-0000F3110000}"/>
    <cellStyle name="40% - Accent6 2 6 4 2" xfId="7777" xr:uid="{00000000-0005-0000-0000-0000F4110000}"/>
    <cellStyle name="40% - Accent6 2 6 4 2 2" xfId="7778" xr:uid="{00000000-0005-0000-0000-0000F5110000}"/>
    <cellStyle name="40% - Accent6 2 6 4 2 3" xfId="7779" xr:uid="{00000000-0005-0000-0000-0000F6110000}"/>
    <cellStyle name="40% - Accent6 2 6 4 3" xfId="7780" xr:uid="{00000000-0005-0000-0000-0000F7110000}"/>
    <cellStyle name="40% - Accent6 2 6 4 3 2" xfId="7781" xr:uid="{00000000-0005-0000-0000-0000F8110000}"/>
    <cellStyle name="40% - Accent6 2 6 4 4" xfId="7782" xr:uid="{00000000-0005-0000-0000-0000F9110000}"/>
    <cellStyle name="40% - Accent6 2 6 5" xfId="7783" xr:uid="{00000000-0005-0000-0000-0000FA110000}"/>
    <cellStyle name="40% - Accent6 2 6 5 2" xfId="7784" xr:uid="{00000000-0005-0000-0000-0000FB110000}"/>
    <cellStyle name="40% - Accent6 2 6 5 3" xfId="7785" xr:uid="{00000000-0005-0000-0000-0000FC110000}"/>
    <cellStyle name="40% - Accent6 2 6 6" xfId="7786" xr:uid="{00000000-0005-0000-0000-0000FD110000}"/>
    <cellStyle name="40% - Accent6 2 6 7" xfId="7787" xr:uid="{00000000-0005-0000-0000-0000FE110000}"/>
    <cellStyle name="40% - Accent6 2 6 7 2" xfId="7788" xr:uid="{00000000-0005-0000-0000-0000FF110000}"/>
    <cellStyle name="40% - Accent6 2 6 8" xfId="7789" xr:uid="{00000000-0005-0000-0000-000000120000}"/>
    <cellStyle name="40% - Accent6 2 7" xfId="7790" xr:uid="{00000000-0005-0000-0000-000001120000}"/>
    <cellStyle name="40% - Accent6 2 7 2" xfId="7791" xr:uid="{00000000-0005-0000-0000-000002120000}"/>
    <cellStyle name="40% - Accent6 2 7 2 2" xfId="7792" xr:uid="{00000000-0005-0000-0000-000003120000}"/>
    <cellStyle name="40% - Accent6 2 7 2 3" xfId="7793" xr:uid="{00000000-0005-0000-0000-000004120000}"/>
    <cellStyle name="40% - Accent6 2 7 3" xfId="7794" xr:uid="{00000000-0005-0000-0000-000005120000}"/>
    <cellStyle name="40% - Accent6 2 7 3 2" xfId="7795" xr:uid="{00000000-0005-0000-0000-000006120000}"/>
    <cellStyle name="40% - Accent6 2 7 4" xfId="7796" xr:uid="{00000000-0005-0000-0000-000007120000}"/>
    <cellStyle name="40% - Accent6 3" xfId="252" xr:uid="{00000000-0005-0000-0000-00005B000000}"/>
    <cellStyle name="40% - Accent6 3 10" xfId="7797" xr:uid="{00000000-0005-0000-0000-000008120000}"/>
    <cellStyle name="40% - Accent6 3 2" xfId="7798" xr:uid="{00000000-0005-0000-0000-000009120000}"/>
    <cellStyle name="40% - Accent6 3 2 2" xfId="7799" xr:uid="{00000000-0005-0000-0000-00000A120000}"/>
    <cellStyle name="40% - Accent6 3 2 2 2" xfId="7800" xr:uid="{00000000-0005-0000-0000-00000B120000}"/>
    <cellStyle name="40% - Accent6 3 2 2 2 2" xfId="7801" xr:uid="{00000000-0005-0000-0000-00000C120000}"/>
    <cellStyle name="40% - Accent6 3 2 2 2 2 2" xfId="7802" xr:uid="{00000000-0005-0000-0000-00000D120000}"/>
    <cellStyle name="40% - Accent6 3 2 2 2 2 3" xfId="7803" xr:uid="{00000000-0005-0000-0000-00000E120000}"/>
    <cellStyle name="40% - Accent6 3 2 2 2 3" xfId="7804" xr:uid="{00000000-0005-0000-0000-00000F120000}"/>
    <cellStyle name="40% - Accent6 3 2 2 2 3 2" xfId="7805" xr:uid="{00000000-0005-0000-0000-000010120000}"/>
    <cellStyle name="40% - Accent6 3 2 2 2 4" xfId="7806" xr:uid="{00000000-0005-0000-0000-000011120000}"/>
    <cellStyle name="40% - Accent6 3 2 2 3" xfId="7807" xr:uid="{00000000-0005-0000-0000-000012120000}"/>
    <cellStyle name="40% - Accent6 3 2 2 3 2" xfId="7808" xr:uid="{00000000-0005-0000-0000-000013120000}"/>
    <cellStyle name="40% - Accent6 3 2 2 3 3" xfId="7809" xr:uid="{00000000-0005-0000-0000-000014120000}"/>
    <cellStyle name="40% - Accent6 3 2 2 4" xfId="7810" xr:uid="{00000000-0005-0000-0000-000015120000}"/>
    <cellStyle name="40% - Accent6 3 2 2 5" xfId="7811" xr:uid="{00000000-0005-0000-0000-000016120000}"/>
    <cellStyle name="40% - Accent6 3 2 2 5 2" xfId="7812" xr:uid="{00000000-0005-0000-0000-000017120000}"/>
    <cellStyle name="40% - Accent6 3 2 2 6" xfId="7813" xr:uid="{00000000-0005-0000-0000-000018120000}"/>
    <cellStyle name="40% - Accent6 3 2 3" xfId="7814" xr:uid="{00000000-0005-0000-0000-000019120000}"/>
    <cellStyle name="40% - Accent6 3 2 3 2" xfId="7815" xr:uid="{00000000-0005-0000-0000-00001A120000}"/>
    <cellStyle name="40% - Accent6 3 2 3 2 2" xfId="7816" xr:uid="{00000000-0005-0000-0000-00001B120000}"/>
    <cellStyle name="40% - Accent6 3 2 3 2 3" xfId="7817" xr:uid="{00000000-0005-0000-0000-00001C120000}"/>
    <cellStyle name="40% - Accent6 3 2 3 3" xfId="7818" xr:uid="{00000000-0005-0000-0000-00001D120000}"/>
    <cellStyle name="40% - Accent6 3 2 3 3 2" xfId="7819" xr:uid="{00000000-0005-0000-0000-00001E120000}"/>
    <cellStyle name="40% - Accent6 3 2 3 4" xfId="7820" xr:uid="{00000000-0005-0000-0000-00001F120000}"/>
    <cellStyle name="40% - Accent6 3 2 4" xfId="7821" xr:uid="{00000000-0005-0000-0000-000020120000}"/>
    <cellStyle name="40% - Accent6 3 2 5" xfId="7822" xr:uid="{00000000-0005-0000-0000-000021120000}"/>
    <cellStyle name="40% - Accent6 3 3" xfId="7823" xr:uid="{00000000-0005-0000-0000-000022120000}"/>
    <cellStyle name="40% - Accent6 3 3 2" xfId="7824" xr:uid="{00000000-0005-0000-0000-000023120000}"/>
    <cellStyle name="40% - Accent6 3 3 2 2" xfId="7825" xr:uid="{00000000-0005-0000-0000-000024120000}"/>
    <cellStyle name="40% - Accent6 3 3 2 3" xfId="7826" xr:uid="{00000000-0005-0000-0000-000025120000}"/>
    <cellStyle name="40% - Accent6 3 3 2 3 2" xfId="7827" xr:uid="{00000000-0005-0000-0000-000026120000}"/>
    <cellStyle name="40% - Accent6 3 3 3" xfId="7828" xr:uid="{00000000-0005-0000-0000-000027120000}"/>
    <cellStyle name="40% - Accent6 3 3 4" xfId="7829" xr:uid="{00000000-0005-0000-0000-000028120000}"/>
    <cellStyle name="40% - Accent6 3 3 4 2" xfId="7830" xr:uid="{00000000-0005-0000-0000-000029120000}"/>
    <cellStyle name="40% - Accent6 3 3 5" xfId="7831" xr:uid="{00000000-0005-0000-0000-00002A120000}"/>
    <cellStyle name="40% - Accent6 3 4" xfId="7832" xr:uid="{00000000-0005-0000-0000-00002B120000}"/>
    <cellStyle name="40% - Accent6 3 4 2" xfId="7833" xr:uid="{00000000-0005-0000-0000-00002C120000}"/>
    <cellStyle name="40% - Accent6 3 4 2 2" xfId="7834" xr:uid="{00000000-0005-0000-0000-00002D120000}"/>
    <cellStyle name="40% - Accent6 3 4 2 3" xfId="7835" xr:uid="{00000000-0005-0000-0000-00002E120000}"/>
    <cellStyle name="40% - Accent6 3 4 3" xfId="7836" xr:uid="{00000000-0005-0000-0000-00002F120000}"/>
    <cellStyle name="40% - Accent6 3 4 4" xfId="7837" xr:uid="{00000000-0005-0000-0000-000030120000}"/>
    <cellStyle name="40% - Accent6 3 4 4 2" xfId="7838" xr:uid="{00000000-0005-0000-0000-000031120000}"/>
    <cellStyle name="40% - Accent6 3 4 5" xfId="7839" xr:uid="{00000000-0005-0000-0000-000032120000}"/>
    <cellStyle name="40% - Accent6 3 5" xfId="7840" xr:uid="{00000000-0005-0000-0000-000033120000}"/>
    <cellStyle name="40% - Accent6 3 5 2" xfId="7841" xr:uid="{00000000-0005-0000-0000-000034120000}"/>
    <cellStyle name="40% - Accent6 3 5 2 2" xfId="7842" xr:uid="{00000000-0005-0000-0000-000035120000}"/>
    <cellStyle name="40% - Accent6 3 5 2 3" xfId="7843" xr:uid="{00000000-0005-0000-0000-000036120000}"/>
    <cellStyle name="40% - Accent6 3 5 3" xfId="7844" xr:uid="{00000000-0005-0000-0000-000037120000}"/>
    <cellStyle name="40% - Accent6 3 5 3 2" xfId="7845" xr:uid="{00000000-0005-0000-0000-000038120000}"/>
    <cellStyle name="40% - Accent6 3 5 4" xfId="7846" xr:uid="{00000000-0005-0000-0000-000039120000}"/>
    <cellStyle name="40% - Accent6 3 6" xfId="7847" xr:uid="{00000000-0005-0000-0000-00003A120000}"/>
    <cellStyle name="40% - Accent6 3 6 2" xfId="7848" xr:uid="{00000000-0005-0000-0000-00003B120000}"/>
    <cellStyle name="40% - Accent6 3 6 3" xfId="7849" xr:uid="{00000000-0005-0000-0000-00003C120000}"/>
    <cellStyle name="40% - Accent6 3 7" xfId="7850" xr:uid="{00000000-0005-0000-0000-00003D120000}"/>
    <cellStyle name="40% - Accent6 3 8" xfId="7851" xr:uid="{00000000-0005-0000-0000-00003E120000}"/>
    <cellStyle name="40% - Accent6 3 8 2" xfId="7852" xr:uid="{00000000-0005-0000-0000-00003F120000}"/>
    <cellStyle name="40% - Accent6 3 9" xfId="7853" xr:uid="{00000000-0005-0000-0000-000040120000}"/>
    <cellStyle name="40% - Accent6 4" xfId="253" xr:uid="{00000000-0005-0000-0000-00005C000000}"/>
    <cellStyle name="40% - Accent6 4 10" xfId="7854" xr:uid="{00000000-0005-0000-0000-000041120000}"/>
    <cellStyle name="40% - Accent6 4 2" xfId="7855" xr:uid="{00000000-0005-0000-0000-000042120000}"/>
    <cellStyle name="40% - Accent6 4 2 2" xfId="7856" xr:uid="{00000000-0005-0000-0000-000043120000}"/>
    <cellStyle name="40% - Accent6 4 2 2 2" xfId="7857" xr:uid="{00000000-0005-0000-0000-000044120000}"/>
    <cellStyle name="40% - Accent6 4 2 2 2 2" xfId="7858" xr:uid="{00000000-0005-0000-0000-000045120000}"/>
    <cellStyle name="40% - Accent6 4 2 2 2 2 2" xfId="7859" xr:uid="{00000000-0005-0000-0000-000046120000}"/>
    <cellStyle name="40% - Accent6 4 2 2 2 2 3" xfId="7860" xr:uid="{00000000-0005-0000-0000-000047120000}"/>
    <cellStyle name="40% - Accent6 4 2 2 2 3" xfId="7861" xr:uid="{00000000-0005-0000-0000-000048120000}"/>
    <cellStyle name="40% - Accent6 4 2 2 2 3 2" xfId="7862" xr:uid="{00000000-0005-0000-0000-000049120000}"/>
    <cellStyle name="40% - Accent6 4 2 2 2 4" xfId="7863" xr:uid="{00000000-0005-0000-0000-00004A120000}"/>
    <cellStyle name="40% - Accent6 4 2 2 3" xfId="7864" xr:uid="{00000000-0005-0000-0000-00004B120000}"/>
    <cellStyle name="40% - Accent6 4 2 2 3 2" xfId="7865" xr:uid="{00000000-0005-0000-0000-00004C120000}"/>
    <cellStyle name="40% - Accent6 4 2 2 3 3" xfId="7866" xr:uid="{00000000-0005-0000-0000-00004D120000}"/>
    <cellStyle name="40% - Accent6 4 2 2 4" xfId="7867" xr:uid="{00000000-0005-0000-0000-00004E120000}"/>
    <cellStyle name="40% - Accent6 4 2 2 5" xfId="7868" xr:uid="{00000000-0005-0000-0000-00004F120000}"/>
    <cellStyle name="40% - Accent6 4 2 2 5 2" xfId="7869" xr:uid="{00000000-0005-0000-0000-000050120000}"/>
    <cellStyle name="40% - Accent6 4 2 2 6" xfId="7870" xr:uid="{00000000-0005-0000-0000-000051120000}"/>
    <cellStyle name="40% - Accent6 4 2 3" xfId="7871" xr:uid="{00000000-0005-0000-0000-000052120000}"/>
    <cellStyle name="40% - Accent6 4 2 3 2" xfId="7872" xr:uid="{00000000-0005-0000-0000-000053120000}"/>
    <cellStyle name="40% - Accent6 4 2 3 2 2" xfId="7873" xr:uid="{00000000-0005-0000-0000-000054120000}"/>
    <cellStyle name="40% - Accent6 4 2 3 2 3" xfId="7874" xr:uid="{00000000-0005-0000-0000-000055120000}"/>
    <cellStyle name="40% - Accent6 4 2 3 3" xfId="7875" xr:uid="{00000000-0005-0000-0000-000056120000}"/>
    <cellStyle name="40% - Accent6 4 2 3 3 2" xfId="7876" xr:uid="{00000000-0005-0000-0000-000057120000}"/>
    <cellStyle name="40% - Accent6 4 2 3 4" xfId="7877" xr:uid="{00000000-0005-0000-0000-000058120000}"/>
    <cellStyle name="40% - Accent6 4 2 4" xfId="7878" xr:uid="{00000000-0005-0000-0000-000059120000}"/>
    <cellStyle name="40% - Accent6 4 2 5" xfId="7879" xr:uid="{00000000-0005-0000-0000-00005A120000}"/>
    <cellStyle name="40% - Accent6 4 3" xfId="7880" xr:uid="{00000000-0005-0000-0000-00005B120000}"/>
    <cellStyle name="40% - Accent6 4 3 2" xfId="7881" xr:uid="{00000000-0005-0000-0000-00005C120000}"/>
    <cellStyle name="40% - Accent6 4 3 2 2" xfId="7882" xr:uid="{00000000-0005-0000-0000-00005D120000}"/>
    <cellStyle name="40% - Accent6 4 3 2 3" xfId="7883" xr:uid="{00000000-0005-0000-0000-00005E120000}"/>
    <cellStyle name="40% - Accent6 4 3 3" xfId="7884" xr:uid="{00000000-0005-0000-0000-00005F120000}"/>
    <cellStyle name="40% - Accent6 4 3 4" xfId="7885" xr:uid="{00000000-0005-0000-0000-000060120000}"/>
    <cellStyle name="40% - Accent6 4 3 4 2" xfId="7886" xr:uid="{00000000-0005-0000-0000-000061120000}"/>
    <cellStyle name="40% - Accent6 4 3 5" xfId="7887" xr:uid="{00000000-0005-0000-0000-000062120000}"/>
    <cellStyle name="40% - Accent6 4 4" xfId="7888" xr:uid="{00000000-0005-0000-0000-000063120000}"/>
    <cellStyle name="40% - Accent6 4 4 2" xfId="7889" xr:uid="{00000000-0005-0000-0000-000064120000}"/>
    <cellStyle name="40% - Accent6 4 4 2 2" xfId="7890" xr:uid="{00000000-0005-0000-0000-000065120000}"/>
    <cellStyle name="40% - Accent6 4 4 2 3" xfId="7891" xr:uid="{00000000-0005-0000-0000-000066120000}"/>
    <cellStyle name="40% - Accent6 4 4 3" xfId="7892" xr:uid="{00000000-0005-0000-0000-000067120000}"/>
    <cellStyle name="40% - Accent6 4 4 3 2" xfId="7893" xr:uid="{00000000-0005-0000-0000-000068120000}"/>
    <cellStyle name="40% - Accent6 4 4 4" xfId="7894" xr:uid="{00000000-0005-0000-0000-000069120000}"/>
    <cellStyle name="40% - Accent6 4 5" xfId="7895" xr:uid="{00000000-0005-0000-0000-00006A120000}"/>
    <cellStyle name="40% - Accent6 4 5 2" xfId="7896" xr:uid="{00000000-0005-0000-0000-00006B120000}"/>
    <cellStyle name="40% - Accent6 4 5 2 2" xfId="7897" xr:uid="{00000000-0005-0000-0000-00006C120000}"/>
    <cellStyle name="40% - Accent6 4 5 2 3" xfId="7898" xr:uid="{00000000-0005-0000-0000-00006D120000}"/>
    <cellStyle name="40% - Accent6 4 5 3" xfId="7899" xr:uid="{00000000-0005-0000-0000-00006E120000}"/>
    <cellStyle name="40% - Accent6 4 5 3 2" xfId="7900" xr:uid="{00000000-0005-0000-0000-00006F120000}"/>
    <cellStyle name="40% - Accent6 4 5 4" xfId="7901" xr:uid="{00000000-0005-0000-0000-000070120000}"/>
    <cellStyle name="40% - Accent6 4 6" xfId="7902" xr:uid="{00000000-0005-0000-0000-000071120000}"/>
    <cellStyle name="40% - Accent6 4 6 2" xfId="7903" xr:uid="{00000000-0005-0000-0000-000072120000}"/>
    <cellStyle name="40% - Accent6 4 6 3" xfId="7904" xr:uid="{00000000-0005-0000-0000-000073120000}"/>
    <cellStyle name="40% - Accent6 4 7" xfId="7905" xr:uid="{00000000-0005-0000-0000-000074120000}"/>
    <cellStyle name="40% - Accent6 4 8" xfId="7906" xr:uid="{00000000-0005-0000-0000-000075120000}"/>
    <cellStyle name="40% - Accent6 4 8 2" xfId="7907" xr:uid="{00000000-0005-0000-0000-000076120000}"/>
    <cellStyle name="40% - Accent6 4 9" xfId="7908" xr:uid="{00000000-0005-0000-0000-000077120000}"/>
    <cellStyle name="40% - Accent6 5" xfId="254" xr:uid="{00000000-0005-0000-0000-00005D000000}"/>
    <cellStyle name="40% - Accent6 5 2" xfId="7910" xr:uid="{00000000-0005-0000-0000-000079120000}"/>
    <cellStyle name="40% - Accent6 5 2 2" xfId="7911" xr:uid="{00000000-0005-0000-0000-00007A120000}"/>
    <cellStyle name="40% - Accent6 5 2 2 2" xfId="7912" xr:uid="{00000000-0005-0000-0000-00007B120000}"/>
    <cellStyle name="40% - Accent6 5 2 2 2 2" xfId="7913" xr:uid="{00000000-0005-0000-0000-00007C120000}"/>
    <cellStyle name="40% - Accent6 5 2 2 2 2 2" xfId="7914" xr:uid="{00000000-0005-0000-0000-00007D120000}"/>
    <cellStyle name="40% - Accent6 5 2 2 2 2 3" xfId="7915" xr:uid="{00000000-0005-0000-0000-00007E120000}"/>
    <cellStyle name="40% - Accent6 5 2 2 2 3" xfId="7916" xr:uid="{00000000-0005-0000-0000-00007F120000}"/>
    <cellStyle name="40% - Accent6 5 2 2 2 3 2" xfId="7917" xr:uid="{00000000-0005-0000-0000-000080120000}"/>
    <cellStyle name="40% - Accent6 5 2 2 2 4" xfId="7918" xr:uid="{00000000-0005-0000-0000-000081120000}"/>
    <cellStyle name="40% - Accent6 5 2 2 3" xfId="7919" xr:uid="{00000000-0005-0000-0000-000082120000}"/>
    <cellStyle name="40% - Accent6 5 2 2 3 2" xfId="7920" xr:uid="{00000000-0005-0000-0000-000083120000}"/>
    <cellStyle name="40% - Accent6 5 2 2 3 3" xfId="7921" xr:uid="{00000000-0005-0000-0000-000084120000}"/>
    <cellStyle name="40% - Accent6 5 2 2 4" xfId="7922" xr:uid="{00000000-0005-0000-0000-000085120000}"/>
    <cellStyle name="40% - Accent6 5 2 2 5" xfId="7923" xr:uid="{00000000-0005-0000-0000-000086120000}"/>
    <cellStyle name="40% - Accent6 5 2 2 5 2" xfId="7924" xr:uid="{00000000-0005-0000-0000-000087120000}"/>
    <cellStyle name="40% - Accent6 5 2 2 6" xfId="7925" xr:uid="{00000000-0005-0000-0000-000088120000}"/>
    <cellStyle name="40% - Accent6 5 2 3" xfId="7926" xr:uid="{00000000-0005-0000-0000-000089120000}"/>
    <cellStyle name="40% - Accent6 5 2 3 2" xfId="7927" xr:uid="{00000000-0005-0000-0000-00008A120000}"/>
    <cellStyle name="40% - Accent6 5 2 3 2 2" xfId="7928" xr:uid="{00000000-0005-0000-0000-00008B120000}"/>
    <cellStyle name="40% - Accent6 5 2 3 2 3" xfId="7929" xr:uid="{00000000-0005-0000-0000-00008C120000}"/>
    <cellStyle name="40% - Accent6 5 2 3 3" xfId="7930" xr:uid="{00000000-0005-0000-0000-00008D120000}"/>
    <cellStyle name="40% - Accent6 5 2 3 3 2" xfId="7931" xr:uid="{00000000-0005-0000-0000-00008E120000}"/>
    <cellStyle name="40% - Accent6 5 2 3 4" xfId="7932" xr:uid="{00000000-0005-0000-0000-00008F120000}"/>
    <cellStyle name="40% - Accent6 5 2 4" xfId="7933" xr:uid="{00000000-0005-0000-0000-000090120000}"/>
    <cellStyle name="40% - Accent6 5 2 5" xfId="7934" xr:uid="{00000000-0005-0000-0000-000091120000}"/>
    <cellStyle name="40% - Accent6 5 3" xfId="7935" xr:uid="{00000000-0005-0000-0000-000092120000}"/>
    <cellStyle name="40% - Accent6 5 3 2" xfId="7936" xr:uid="{00000000-0005-0000-0000-000093120000}"/>
    <cellStyle name="40% - Accent6 5 3 2 2" xfId="7937" xr:uid="{00000000-0005-0000-0000-000094120000}"/>
    <cellStyle name="40% - Accent6 5 3 2 3" xfId="7938" xr:uid="{00000000-0005-0000-0000-000095120000}"/>
    <cellStyle name="40% - Accent6 5 3 3" xfId="7939" xr:uid="{00000000-0005-0000-0000-000096120000}"/>
    <cellStyle name="40% - Accent6 5 3 4" xfId="7940" xr:uid="{00000000-0005-0000-0000-000097120000}"/>
    <cellStyle name="40% - Accent6 5 3 4 2" xfId="7941" xr:uid="{00000000-0005-0000-0000-000098120000}"/>
    <cellStyle name="40% - Accent6 5 3 5" xfId="7942" xr:uid="{00000000-0005-0000-0000-000099120000}"/>
    <cellStyle name="40% - Accent6 5 4" xfId="7943" xr:uid="{00000000-0005-0000-0000-00009A120000}"/>
    <cellStyle name="40% - Accent6 5 4 2" xfId="7944" xr:uid="{00000000-0005-0000-0000-00009B120000}"/>
    <cellStyle name="40% - Accent6 5 4 2 2" xfId="7945" xr:uid="{00000000-0005-0000-0000-00009C120000}"/>
    <cellStyle name="40% - Accent6 5 4 2 3" xfId="7946" xr:uid="{00000000-0005-0000-0000-00009D120000}"/>
    <cellStyle name="40% - Accent6 5 4 3" xfId="7947" xr:uid="{00000000-0005-0000-0000-00009E120000}"/>
    <cellStyle name="40% - Accent6 5 4 3 2" xfId="7948" xr:uid="{00000000-0005-0000-0000-00009F120000}"/>
    <cellStyle name="40% - Accent6 5 4 4" xfId="7949" xr:uid="{00000000-0005-0000-0000-0000A0120000}"/>
    <cellStyle name="40% - Accent6 5 5" xfId="7950" xr:uid="{00000000-0005-0000-0000-0000A1120000}"/>
    <cellStyle name="40% - Accent6 5 5 2" xfId="7951" xr:uid="{00000000-0005-0000-0000-0000A2120000}"/>
    <cellStyle name="40% - Accent6 5 5 3" xfId="7952" xr:uid="{00000000-0005-0000-0000-0000A3120000}"/>
    <cellStyle name="40% - Accent6 5 6" xfId="7953" xr:uid="{00000000-0005-0000-0000-0000A4120000}"/>
    <cellStyle name="40% - Accent6 5 7" xfId="7954" xr:uid="{00000000-0005-0000-0000-0000A5120000}"/>
    <cellStyle name="40% - Accent6 5 7 2" xfId="7955" xr:uid="{00000000-0005-0000-0000-0000A6120000}"/>
    <cellStyle name="40% - Accent6 5 8" xfId="7956" xr:uid="{00000000-0005-0000-0000-0000A7120000}"/>
    <cellStyle name="40% - Accent6 5 9" xfId="7909" xr:uid="{00000000-0005-0000-0000-000078120000}"/>
    <cellStyle name="40% - Accent6 6" xfId="255" xr:uid="{00000000-0005-0000-0000-00005E000000}"/>
    <cellStyle name="40% - Accent6 6 2" xfId="7957" xr:uid="{00000000-0005-0000-0000-0000A9120000}"/>
    <cellStyle name="40% - Accent6 6 2 2" xfId="7958" xr:uid="{00000000-0005-0000-0000-0000AA120000}"/>
    <cellStyle name="40% - Accent6 6 2 2 2" xfId="7959" xr:uid="{00000000-0005-0000-0000-0000AB120000}"/>
    <cellStyle name="40% - Accent6 6 2 2 2 2" xfId="7960" xr:uid="{00000000-0005-0000-0000-0000AC120000}"/>
    <cellStyle name="40% - Accent6 6 2 2 2 3" xfId="7961" xr:uid="{00000000-0005-0000-0000-0000AD120000}"/>
    <cellStyle name="40% - Accent6 6 2 2 3" xfId="7962" xr:uid="{00000000-0005-0000-0000-0000AE120000}"/>
    <cellStyle name="40% - Accent6 6 2 2 3 2" xfId="7963" xr:uid="{00000000-0005-0000-0000-0000AF120000}"/>
    <cellStyle name="40% - Accent6 6 2 2 4" xfId="7964" xr:uid="{00000000-0005-0000-0000-0000B0120000}"/>
    <cellStyle name="40% - Accent6 6 2 3" xfId="7965" xr:uid="{00000000-0005-0000-0000-0000B1120000}"/>
    <cellStyle name="40% - Accent6 6 2 3 2" xfId="7966" xr:uid="{00000000-0005-0000-0000-0000B2120000}"/>
    <cellStyle name="40% - Accent6 6 2 3 3" xfId="7967" xr:uid="{00000000-0005-0000-0000-0000B3120000}"/>
    <cellStyle name="40% - Accent6 6 2 4" xfId="7968" xr:uid="{00000000-0005-0000-0000-0000B4120000}"/>
    <cellStyle name="40% - Accent6 6 2 5" xfId="7969" xr:uid="{00000000-0005-0000-0000-0000B5120000}"/>
    <cellStyle name="40% - Accent6 6 2 5 2" xfId="7970" xr:uid="{00000000-0005-0000-0000-0000B6120000}"/>
    <cellStyle name="40% - Accent6 6 2 6" xfId="7971" xr:uid="{00000000-0005-0000-0000-0000B7120000}"/>
    <cellStyle name="40% - Accent6 6 3" xfId="7972" xr:uid="{00000000-0005-0000-0000-0000B8120000}"/>
    <cellStyle name="40% - Accent6 6 3 2" xfId="7973" xr:uid="{00000000-0005-0000-0000-0000B9120000}"/>
    <cellStyle name="40% - Accent6 6 3 2 2" xfId="7974" xr:uid="{00000000-0005-0000-0000-0000BA120000}"/>
    <cellStyle name="40% - Accent6 6 3 2 3" xfId="7975" xr:uid="{00000000-0005-0000-0000-0000BB120000}"/>
    <cellStyle name="40% - Accent6 6 3 3" xfId="7976" xr:uid="{00000000-0005-0000-0000-0000BC120000}"/>
    <cellStyle name="40% - Accent6 6 3 3 2" xfId="7977" xr:uid="{00000000-0005-0000-0000-0000BD120000}"/>
    <cellStyle name="40% - Accent6 6 3 4" xfId="7978" xr:uid="{00000000-0005-0000-0000-0000BE120000}"/>
    <cellStyle name="40% - Accent6 6 4" xfId="7979" xr:uid="{00000000-0005-0000-0000-0000BF120000}"/>
    <cellStyle name="40% - Accent6 6 5" xfId="7980" xr:uid="{00000000-0005-0000-0000-0000C0120000}"/>
    <cellStyle name="40% - Accent6 7" xfId="256" xr:uid="{00000000-0005-0000-0000-00005F000000}"/>
    <cellStyle name="40% - Accent6 7 2" xfId="7981" xr:uid="{00000000-0005-0000-0000-0000C2120000}"/>
    <cellStyle name="40% - Accent6 7 3" xfId="7982" xr:uid="{00000000-0005-0000-0000-0000C3120000}"/>
    <cellStyle name="40% - Accent6 7 4" xfId="7983" xr:uid="{00000000-0005-0000-0000-0000C4120000}"/>
    <cellStyle name="40% - Accent6 8" xfId="7984" xr:uid="{00000000-0005-0000-0000-0000C5120000}"/>
    <cellStyle name="40% - Accent6 8 2" xfId="7985" xr:uid="{00000000-0005-0000-0000-0000C6120000}"/>
    <cellStyle name="40% - Accent6 8 2 2" xfId="7986" xr:uid="{00000000-0005-0000-0000-0000C7120000}"/>
    <cellStyle name="40% - Accent6 8 2 3" xfId="7987" xr:uid="{00000000-0005-0000-0000-0000C8120000}"/>
    <cellStyle name="40% - Accent6 8 2 3 2" xfId="7988" xr:uid="{00000000-0005-0000-0000-0000C9120000}"/>
    <cellStyle name="40% - Accent6 8 3" xfId="7989" xr:uid="{00000000-0005-0000-0000-0000CA120000}"/>
    <cellStyle name="40% - Accent6 8 4" xfId="7990" xr:uid="{00000000-0005-0000-0000-0000CB120000}"/>
    <cellStyle name="40% - Accent6 8 4 2" xfId="7991" xr:uid="{00000000-0005-0000-0000-0000CC120000}"/>
    <cellStyle name="40% - Accent6 8 5" xfId="7992" xr:uid="{00000000-0005-0000-0000-0000CD120000}"/>
    <cellStyle name="40% - Accent6 9" xfId="7993" xr:uid="{00000000-0005-0000-0000-0000CE120000}"/>
    <cellStyle name="40% - Accent6 9 2" xfId="7994" xr:uid="{00000000-0005-0000-0000-0000CF120000}"/>
    <cellStyle name="40% - Accent6 9 2 2" xfId="7995" xr:uid="{00000000-0005-0000-0000-0000D0120000}"/>
    <cellStyle name="40% - Accent6 9 2 3" xfId="7996" xr:uid="{00000000-0005-0000-0000-0000D1120000}"/>
    <cellStyle name="40% - Accent6 9 3" xfId="7997" xr:uid="{00000000-0005-0000-0000-0000D2120000}"/>
    <cellStyle name="40% - Accent6 9 4" xfId="7998" xr:uid="{00000000-0005-0000-0000-0000D3120000}"/>
    <cellStyle name="40% - Accent6 9 4 2" xfId="7999" xr:uid="{00000000-0005-0000-0000-0000D4120000}"/>
    <cellStyle name="40% - Accent6 9 5" xfId="8000" xr:uid="{00000000-0005-0000-0000-0000D5120000}"/>
    <cellStyle name="5 in (Normal)" xfId="257" xr:uid="{00000000-0005-0000-0000-000060000000}"/>
    <cellStyle name="60% - Accent1" xfId="84" builtinId="32" customBuiltin="1"/>
    <cellStyle name="60% - Accent1 10" xfId="8001" xr:uid="{00000000-0005-0000-0000-0000D7120000}"/>
    <cellStyle name="60% - Accent1 11" xfId="8002" xr:uid="{00000000-0005-0000-0000-0000D8120000}"/>
    <cellStyle name="60% - Accent1 2" xfId="258" xr:uid="{00000000-0005-0000-0000-000061000000}"/>
    <cellStyle name="60% - Accent1 3" xfId="259" xr:uid="{00000000-0005-0000-0000-000062000000}"/>
    <cellStyle name="60% - Accent1 3 2" xfId="8003" xr:uid="{00000000-0005-0000-0000-0000DB120000}"/>
    <cellStyle name="60% - Accent1 3 3" xfId="8004" xr:uid="{00000000-0005-0000-0000-0000DC120000}"/>
    <cellStyle name="60% - Accent1 4" xfId="260" xr:uid="{00000000-0005-0000-0000-000063000000}"/>
    <cellStyle name="60% - Accent1 5" xfId="261" xr:uid="{00000000-0005-0000-0000-000064000000}"/>
    <cellStyle name="60% - Accent1 6" xfId="262" xr:uid="{00000000-0005-0000-0000-000065000000}"/>
    <cellStyle name="60% - Accent1 7" xfId="263" xr:uid="{00000000-0005-0000-0000-000066000000}"/>
    <cellStyle name="60% - Accent1 8" xfId="8005" xr:uid="{00000000-0005-0000-0000-0000E1120000}"/>
    <cellStyle name="60% - Accent1 9" xfId="8006" xr:uid="{00000000-0005-0000-0000-0000E2120000}"/>
    <cellStyle name="60% - Accent2" xfId="88" builtinId="36" customBuiltin="1"/>
    <cellStyle name="60% - Accent2 10" xfId="8007" xr:uid="{00000000-0005-0000-0000-0000E3120000}"/>
    <cellStyle name="60% - Accent2 11" xfId="8008" xr:uid="{00000000-0005-0000-0000-0000E4120000}"/>
    <cellStyle name="60% - Accent2 2" xfId="264" xr:uid="{00000000-0005-0000-0000-000067000000}"/>
    <cellStyle name="60% - Accent2 3" xfId="265" xr:uid="{00000000-0005-0000-0000-000068000000}"/>
    <cellStyle name="60% - Accent2 3 2" xfId="8009" xr:uid="{00000000-0005-0000-0000-0000E7120000}"/>
    <cellStyle name="60% - Accent2 3 3" xfId="8010" xr:uid="{00000000-0005-0000-0000-0000E8120000}"/>
    <cellStyle name="60% - Accent2 4" xfId="266" xr:uid="{00000000-0005-0000-0000-000069000000}"/>
    <cellStyle name="60% - Accent2 5" xfId="267" xr:uid="{00000000-0005-0000-0000-00006A000000}"/>
    <cellStyle name="60% - Accent2 6" xfId="268" xr:uid="{00000000-0005-0000-0000-00006B000000}"/>
    <cellStyle name="60% - Accent2 7" xfId="269" xr:uid="{00000000-0005-0000-0000-00006C000000}"/>
    <cellStyle name="60% - Accent2 8" xfId="8011" xr:uid="{00000000-0005-0000-0000-0000ED120000}"/>
    <cellStyle name="60% - Accent2 9" xfId="8012" xr:uid="{00000000-0005-0000-0000-0000EE120000}"/>
    <cellStyle name="60% - Accent3" xfId="92" builtinId="40" customBuiltin="1"/>
    <cellStyle name="60% - Accent3 10" xfId="8013" xr:uid="{00000000-0005-0000-0000-0000EF120000}"/>
    <cellStyle name="60% - Accent3 11" xfId="8014" xr:uid="{00000000-0005-0000-0000-0000F0120000}"/>
    <cellStyle name="60% - Accent3 2" xfId="270" xr:uid="{00000000-0005-0000-0000-00006D000000}"/>
    <cellStyle name="60% - Accent3 3" xfId="271" xr:uid="{00000000-0005-0000-0000-00006E000000}"/>
    <cellStyle name="60% - Accent3 3 2" xfId="8015" xr:uid="{00000000-0005-0000-0000-0000F3120000}"/>
    <cellStyle name="60% - Accent3 3 3" xfId="8016" xr:uid="{00000000-0005-0000-0000-0000F4120000}"/>
    <cellStyle name="60% - Accent3 4" xfId="272" xr:uid="{00000000-0005-0000-0000-00006F000000}"/>
    <cellStyle name="60% - Accent3 5" xfId="273" xr:uid="{00000000-0005-0000-0000-000070000000}"/>
    <cellStyle name="60% - Accent3 6" xfId="274" xr:uid="{00000000-0005-0000-0000-000071000000}"/>
    <cellStyle name="60% - Accent3 7" xfId="275" xr:uid="{00000000-0005-0000-0000-000072000000}"/>
    <cellStyle name="60% - Accent3 8" xfId="8017" xr:uid="{00000000-0005-0000-0000-0000F9120000}"/>
    <cellStyle name="60% - Accent3 9" xfId="8018" xr:uid="{00000000-0005-0000-0000-0000FA120000}"/>
    <cellStyle name="60% - Accent4" xfId="96" builtinId="44" customBuiltin="1"/>
    <cellStyle name="60% - Accent4 10" xfId="8019" xr:uid="{00000000-0005-0000-0000-0000FB120000}"/>
    <cellStyle name="60% - Accent4 11" xfId="8020" xr:uid="{00000000-0005-0000-0000-0000FC120000}"/>
    <cellStyle name="60% - Accent4 2" xfId="276" xr:uid="{00000000-0005-0000-0000-000073000000}"/>
    <cellStyle name="60% - Accent4 3" xfId="277" xr:uid="{00000000-0005-0000-0000-000074000000}"/>
    <cellStyle name="60% - Accent4 3 2" xfId="8021" xr:uid="{00000000-0005-0000-0000-0000FF120000}"/>
    <cellStyle name="60% - Accent4 3 3" xfId="8022" xr:uid="{00000000-0005-0000-0000-000000130000}"/>
    <cellStyle name="60% - Accent4 4" xfId="278" xr:uid="{00000000-0005-0000-0000-000075000000}"/>
    <cellStyle name="60% - Accent4 5" xfId="279" xr:uid="{00000000-0005-0000-0000-000076000000}"/>
    <cellStyle name="60% - Accent4 6" xfId="280" xr:uid="{00000000-0005-0000-0000-000077000000}"/>
    <cellStyle name="60% - Accent4 7" xfId="281" xr:uid="{00000000-0005-0000-0000-000078000000}"/>
    <cellStyle name="60% - Accent4 8" xfId="8023" xr:uid="{00000000-0005-0000-0000-000005130000}"/>
    <cellStyle name="60% - Accent4 9" xfId="8024" xr:uid="{00000000-0005-0000-0000-000006130000}"/>
    <cellStyle name="60% - Accent5" xfId="100" builtinId="48" customBuiltin="1"/>
    <cellStyle name="60% - Accent5 10" xfId="8025" xr:uid="{00000000-0005-0000-0000-000007130000}"/>
    <cellStyle name="60% - Accent5 11" xfId="8026" xr:uid="{00000000-0005-0000-0000-000008130000}"/>
    <cellStyle name="60% - Accent5 2" xfId="282" xr:uid="{00000000-0005-0000-0000-000079000000}"/>
    <cellStyle name="60% - Accent5 3" xfId="283" xr:uid="{00000000-0005-0000-0000-00007A000000}"/>
    <cellStyle name="60% - Accent5 3 2" xfId="8027" xr:uid="{00000000-0005-0000-0000-00000B130000}"/>
    <cellStyle name="60% - Accent5 3 3" xfId="8028" xr:uid="{00000000-0005-0000-0000-00000C130000}"/>
    <cellStyle name="60% - Accent5 4" xfId="284" xr:uid="{00000000-0005-0000-0000-00007B000000}"/>
    <cellStyle name="60% - Accent5 5" xfId="285" xr:uid="{00000000-0005-0000-0000-00007C000000}"/>
    <cellStyle name="60% - Accent5 6" xfId="286" xr:uid="{00000000-0005-0000-0000-00007D000000}"/>
    <cellStyle name="60% - Accent5 7" xfId="287" xr:uid="{00000000-0005-0000-0000-00007E000000}"/>
    <cellStyle name="60% - Accent5 8" xfId="8029" xr:uid="{00000000-0005-0000-0000-000011130000}"/>
    <cellStyle name="60% - Accent5 9" xfId="8030" xr:uid="{00000000-0005-0000-0000-000012130000}"/>
    <cellStyle name="60% - Accent6" xfId="104" builtinId="52" customBuiltin="1"/>
    <cellStyle name="60% - Accent6 10" xfId="8031" xr:uid="{00000000-0005-0000-0000-000013130000}"/>
    <cellStyle name="60% - Accent6 11" xfId="8032" xr:uid="{00000000-0005-0000-0000-000014130000}"/>
    <cellStyle name="60% - Accent6 2" xfId="288" xr:uid="{00000000-0005-0000-0000-00007F000000}"/>
    <cellStyle name="60% - Accent6 3" xfId="289" xr:uid="{00000000-0005-0000-0000-000080000000}"/>
    <cellStyle name="60% - Accent6 3 2" xfId="8033" xr:uid="{00000000-0005-0000-0000-000017130000}"/>
    <cellStyle name="60% - Accent6 3 3" xfId="8034" xr:uid="{00000000-0005-0000-0000-000018130000}"/>
    <cellStyle name="60% - Accent6 4" xfId="290" xr:uid="{00000000-0005-0000-0000-000081000000}"/>
    <cellStyle name="60% - Accent6 5" xfId="291" xr:uid="{00000000-0005-0000-0000-000082000000}"/>
    <cellStyle name="60% - Accent6 6" xfId="292" xr:uid="{00000000-0005-0000-0000-000083000000}"/>
    <cellStyle name="60% - Accent6 7" xfId="293" xr:uid="{00000000-0005-0000-0000-000084000000}"/>
    <cellStyle name="60% - Accent6 8" xfId="8035" xr:uid="{00000000-0005-0000-0000-00001D130000}"/>
    <cellStyle name="60% - Accent6 9" xfId="8036" xr:uid="{00000000-0005-0000-0000-00001E130000}"/>
    <cellStyle name="Accent1" xfId="81" builtinId="29" customBuiltin="1"/>
    <cellStyle name="Accent1 - 20%" xfId="294" xr:uid="{00000000-0005-0000-0000-000085000000}"/>
    <cellStyle name="Accent1 - 20% 2" xfId="8038" xr:uid="{00000000-0005-0000-0000-000020130000}"/>
    <cellStyle name="Accent1 - 20% 3" xfId="8039" xr:uid="{00000000-0005-0000-0000-000021130000}"/>
    <cellStyle name="Accent1 - 20% 3 2" xfId="8040" xr:uid="{00000000-0005-0000-0000-000022130000}"/>
    <cellStyle name="Accent1 - 20% 3 3" xfId="8041" xr:uid="{00000000-0005-0000-0000-000023130000}"/>
    <cellStyle name="Accent1 - 20% 4" xfId="8037" xr:uid="{00000000-0005-0000-0000-00001F130000}"/>
    <cellStyle name="Accent1 - 40%" xfId="295" xr:uid="{00000000-0005-0000-0000-000086000000}"/>
    <cellStyle name="Accent1 - 40% 2" xfId="8043" xr:uid="{00000000-0005-0000-0000-000025130000}"/>
    <cellStyle name="Accent1 - 40% 3" xfId="8044" xr:uid="{00000000-0005-0000-0000-000026130000}"/>
    <cellStyle name="Accent1 - 40% 3 2" xfId="8045" xr:uid="{00000000-0005-0000-0000-000027130000}"/>
    <cellStyle name="Accent1 - 40% 3 3" xfId="8046" xr:uid="{00000000-0005-0000-0000-000028130000}"/>
    <cellStyle name="Accent1 - 40% 4" xfId="8042" xr:uid="{00000000-0005-0000-0000-000024130000}"/>
    <cellStyle name="Accent1 - 60%" xfId="296" xr:uid="{00000000-0005-0000-0000-000087000000}"/>
    <cellStyle name="Accent1 - 60% 2" xfId="8048" xr:uid="{00000000-0005-0000-0000-00002A130000}"/>
    <cellStyle name="Accent1 - 60% 2 2" xfId="8049" xr:uid="{00000000-0005-0000-0000-00002B130000}"/>
    <cellStyle name="Accent1 - 60% 2 3" xfId="8050" xr:uid="{00000000-0005-0000-0000-00002C130000}"/>
    <cellStyle name="Accent1 - 60% 3" xfId="8047" xr:uid="{00000000-0005-0000-0000-000029130000}"/>
    <cellStyle name="Accent1 10" xfId="8051" xr:uid="{00000000-0005-0000-0000-00002D130000}"/>
    <cellStyle name="Accent1 11" xfId="8052" xr:uid="{00000000-0005-0000-0000-00002E130000}"/>
    <cellStyle name="Accent1 12" xfId="8053" xr:uid="{00000000-0005-0000-0000-00002F130000}"/>
    <cellStyle name="Accent1 13" xfId="8054" xr:uid="{00000000-0005-0000-0000-000030130000}"/>
    <cellStyle name="Accent1 14" xfId="8055" xr:uid="{00000000-0005-0000-0000-000031130000}"/>
    <cellStyle name="Accent1 15" xfId="8056" xr:uid="{00000000-0005-0000-0000-000032130000}"/>
    <cellStyle name="Accent1 16" xfId="8057" xr:uid="{00000000-0005-0000-0000-000033130000}"/>
    <cellStyle name="Accent1 17" xfId="8058" xr:uid="{00000000-0005-0000-0000-000034130000}"/>
    <cellStyle name="Accent1 18" xfId="8059" xr:uid="{00000000-0005-0000-0000-000035130000}"/>
    <cellStyle name="Accent1 19" xfId="8060" xr:uid="{00000000-0005-0000-0000-000036130000}"/>
    <cellStyle name="Accent1 2" xfId="297" xr:uid="{00000000-0005-0000-0000-000088000000}"/>
    <cellStyle name="Accent1 2 2" xfId="8062" xr:uid="{00000000-0005-0000-0000-000038130000}"/>
    <cellStyle name="Accent1 2 2 2" xfId="8063" xr:uid="{00000000-0005-0000-0000-000039130000}"/>
    <cellStyle name="Accent1 2 3" xfId="8064" xr:uid="{00000000-0005-0000-0000-00003A130000}"/>
    <cellStyle name="Accent1 2 4" xfId="8061" xr:uid="{00000000-0005-0000-0000-000037130000}"/>
    <cellStyle name="Accent1 20" xfId="8065" xr:uid="{00000000-0005-0000-0000-00003B130000}"/>
    <cellStyle name="Accent1 21" xfId="8066" xr:uid="{00000000-0005-0000-0000-00003C130000}"/>
    <cellStyle name="Accent1 22" xfId="8067" xr:uid="{00000000-0005-0000-0000-00003D130000}"/>
    <cellStyle name="Accent1 23" xfId="8068" xr:uid="{00000000-0005-0000-0000-00003E130000}"/>
    <cellStyle name="Accent1 24" xfId="8069" xr:uid="{00000000-0005-0000-0000-00003F130000}"/>
    <cellStyle name="Accent1 24 2" xfId="8070" xr:uid="{00000000-0005-0000-0000-000040130000}"/>
    <cellStyle name="Accent1 24 3" xfId="8071" xr:uid="{00000000-0005-0000-0000-000041130000}"/>
    <cellStyle name="Accent1 25" xfId="8072" xr:uid="{00000000-0005-0000-0000-000042130000}"/>
    <cellStyle name="Accent1 25 2" xfId="8073" xr:uid="{00000000-0005-0000-0000-000043130000}"/>
    <cellStyle name="Accent1 25 3" xfId="8074" xr:uid="{00000000-0005-0000-0000-000044130000}"/>
    <cellStyle name="Accent1 26" xfId="8075" xr:uid="{00000000-0005-0000-0000-000045130000}"/>
    <cellStyle name="Accent1 26 2" xfId="8076" xr:uid="{00000000-0005-0000-0000-000046130000}"/>
    <cellStyle name="Accent1 26 3" xfId="8077" xr:uid="{00000000-0005-0000-0000-000047130000}"/>
    <cellStyle name="Accent1 27" xfId="8078" xr:uid="{00000000-0005-0000-0000-000048130000}"/>
    <cellStyle name="Accent1 27 2" xfId="8079" xr:uid="{00000000-0005-0000-0000-000049130000}"/>
    <cellStyle name="Accent1 27 3" xfId="8080" xr:uid="{00000000-0005-0000-0000-00004A130000}"/>
    <cellStyle name="Accent1 28" xfId="8081" xr:uid="{00000000-0005-0000-0000-00004B130000}"/>
    <cellStyle name="Accent1 28 2" xfId="8082" xr:uid="{00000000-0005-0000-0000-00004C130000}"/>
    <cellStyle name="Accent1 28 3" xfId="8083" xr:uid="{00000000-0005-0000-0000-00004D130000}"/>
    <cellStyle name="Accent1 29" xfId="8084" xr:uid="{00000000-0005-0000-0000-00004E130000}"/>
    <cellStyle name="Accent1 29 2" xfId="8085" xr:uid="{00000000-0005-0000-0000-00004F130000}"/>
    <cellStyle name="Accent1 29 3" xfId="8086" xr:uid="{00000000-0005-0000-0000-000050130000}"/>
    <cellStyle name="Accent1 3" xfId="298" xr:uid="{00000000-0005-0000-0000-000089000000}"/>
    <cellStyle name="Accent1 3 2" xfId="8088" xr:uid="{00000000-0005-0000-0000-000052130000}"/>
    <cellStyle name="Accent1 3 3" xfId="8089" xr:uid="{00000000-0005-0000-0000-000053130000}"/>
    <cellStyle name="Accent1 3 4" xfId="8087" xr:uid="{00000000-0005-0000-0000-000051130000}"/>
    <cellStyle name="Accent1 30" xfId="8090" xr:uid="{00000000-0005-0000-0000-000054130000}"/>
    <cellStyle name="Accent1 31" xfId="8091" xr:uid="{00000000-0005-0000-0000-000055130000}"/>
    <cellStyle name="Accent1 31 2" xfId="8092" xr:uid="{00000000-0005-0000-0000-000056130000}"/>
    <cellStyle name="Accent1 32" xfId="8093" xr:uid="{00000000-0005-0000-0000-000057130000}"/>
    <cellStyle name="Accent1 33" xfId="8094" xr:uid="{00000000-0005-0000-0000-000058130000}"/>
    <cellStyle name="Accent1 34" xfId="8095" xr:uid="{00000000-0005-0000-0000-000059130000}"/>
    <cellStyle name="Accent1 35" xfId="8096" xr:uid="{00000000-0005-0000-0000-00005A130000}"/>
    <cellStyle name="Accent1 36" xfId="8097" xr:uid="{00000000-0005-0000-0000-00005B130000}"/>
    <cellStyle name="Accent1 37" xfId="8098" xr:uid="{00000000-0005-0000-0000-00005C130000}"/>
    <cellStyle name="Accent1 38" xfId="8099" xr:uid="{00000000-0005-0000-0000-00005D130000}"/>
    <cellStyle name="Accent1 39" xfId="8100" xr:uid="{00000000-0005-0000-0000-00005E130000}"/>
    <cellStyle name="Accent1 4" xfId="299" xr:uid="{00000000-0005-0000-0000-00008A000000}"/>
    <cellStyle name="Accent1 4 2" xfId="8102" xr:uid="{00000000-0005-0000-0000-000060130000}"/>
    <cellStyle name="Accent1 4 3" xfId="8103" xr:uid="{00000000-0005-0000-0000-000061130000}"/>
    <cellStyle name="Accent1 4 4" xfId="8101" xr:uid="{00000000-0005-0000-0000-00005F130000}"/>
    <cellStyle name="Accent1 40" xfId="8104" xr:uid="{00000000-0005-0000-0000-000062130000}"/>
    <cellStyle name="Accent1 41" xfId="8105" xr:uid="{00000000-0005-0000-0000-000063130000}"/>
    <cellStyle name="Accent1 42" xfId="8106" xr:uid="{00000000-0005-0000-0000-000064130000}"/>
    <cellStyle name="Accent1 43" xfId="8107" xr:uid="{00000000-0005-0000-0000-000065130000}"/>
    <cellStyle name="Accent1 44" xfId="8108" xr:uid="{00000000-0005-0000-0000-000066130000}"/>
    <cellStyle name="Accent1 45" xfId="8109" xr:uid="{00000000-0005-0000-0000-000067130000}"/>
    <cellStyle name="Accent1 46" xfId="8110" xr:uid="{00000000-0005-0000-0000-000068130000}"/>
    <cellStyle name="Accent1 47" xfId="8111" xr:uid="{00000000-0005-0000-0000-000069130000}"/>
    <cellStyle name="Accent1 48" xfId="8112" xr:uid="{00000000-0005-0000-0000-00006A130000}"/>
    <cellStyle name="Accent1 49" xfId="8113" xr:uid="{00000000-0005-0000-0000-00006B130000}"/>
    <cellStyle name="Accent1 5" xfId="300" xr:uid="{00000000-0005-0000-0000-00008B000000}"/>
    <cellStyle name="Accent1 5 2" xfId="8115" xr:uid="{00000000-0005-0000-0000-00006D130000}"/>
    <cellStyle name="Accent1 5 3" xfId="8116" xr:uid="{00000000-0005-0000-0000-00006E130000}"/>
    <cellStyle name="Accent1 5 4" xfId="8114" xr:uid="{00000000-0005-0000-0000-00006C130000}"/>
    <cellStyle name="Accent1 50" xfId="8117" xr:uid="{00000000-0005-0000-0000-00006F130000}"/>
    <cellStyle name="Accent1 51" xfId="8118" xr:uid="{00000000-0005-0000-0000-000070130000}"/>
    <cellStyle name="Accent1 52" xfId="8119" xr:uid="{00000000-0005-0000-0000-000071130000}"/>
    <cellStyle name="Accent1 53" xfId="8120" xr:uid="{00000000-0005-0000-0000-000072130000}"/>
    <cellStyle name="Accent1 54" xfId="8121" xr:uid="{00000000-0005-0000-0000-000073130000}"/>
    <cellStyle name="Accent1 55" xfId="8122" xr:uid="{00000000-0005-0000-0000-000074130000}"/>
    <cellStyle name="Accent1 56" xfId="8123" xr:uid="{00000000-0005-0000-0000-000075130000}"/>
    <cellStyle name="Accent1 57" xfId="8124" xr:uid="{00000000-0005-0000-0000-000076130000}"/>
    <cellStyle name="Accent1 58" xfId="8125" xr:uid="{00000000-0005-0000-0000-000077130000}"/>
    <cellStyle name="Accent1 59" xfId="8126" xr:uid="{00000000-0005-0000-0000-000078130000}"/>
    <cellStyle name="Accent1 6" xfId="301" xr:uid="{00000000-0005-0000-0000-00008C000000}"/>
    <cellStyle name="Accent1 6 2" xfId="8128" xr:uid="{00000000-0005-0000-0000-00007A130000}"/>
    <cellStyle name="Accent1 6 3" xfId="8129" xr:uid="{00000000-0005-0000-0000-00007B130000}"/>
    <cellStyle name="Accent1 6 4" xfId="8127" xr:uid="{00000000-0005-0000-0000-000079130000}"/>
    <cellStyle name="Accent1 60" xfId="8130" xr:uid="{00000000-0005-0000-0000-00007C130000}"/>
    <cellStyle name="Accent1 7" xfId="302" xr:uid="{00000000-0005-0000-0000-00008D000000}"/>
    <cellStyle name="Accent1 7 2" xfId="8132" xr:uid="{00000000-0005-0000-0000-00007E130000}"/>
    <cellStyle name="Accent1 7 3" xfId="8131" xr:uid="{00000000-0005-0000-0000-00007D130000}"/>
    <cellStyle name="Accent1 8" xfId="8133" xr:uid="{00000000-0005-0000-0000-00007F130000}"/>
    <cellStyle name="Accent1 9" xfId="8134" xr:uid="{00000000-0005-0000-0000-000080130000}"/>
    <cellStyle name="Accent2" xfId="85" builtinId="33" customBuiltin="1"/>
    <cellStyle name="Accent2 - 20%" xfId="303" xr:uid="{00000000-0005-0000-0000-00008E000000}"/>
    <cellStyle name="Accent2 - 20% 2" xfId="8136" xr:uid="{00000000-0005-0000-0000-000082130000}"/>
    <cellStyle name="Accent2 - 20% 3" xfId="8137" xr:uid="{00000000-0005-0000-0000-000083130000}"/>
    <cellStyle name="Accent2 - 20% 3 2" xfId="8138" xr:uid="{00000000-0005-0000-0000-000084130000}"/>
    <cellStyle name="Accent2 - 20% 3 3" xfId="8139" xr:uid="{00000000-0005-0000-0000-000085130000}"/>
    <cellStyle name="Accent2 - 20% 4" xfId="8135" xr:uid="{00000000-0005-0000-0000-000081130000}"/>
    <cellStyle name="Accent2 - 40%" xfId="304" xr:uid="{00000000-0005-0000-0000-00008F000000}"/>
    <cellStyle name="Accent2 - 40% 2" xfId="8141" xr:uid="{00000000-0005-0000-0000-000087130000}"/>
    <cellStyle name="Accent2 - 40% 3" xfId="8142" xr:uid="{00000000-0005-0000-0000-000088130000}"/>
    <cellStyle name="Accent2 - 40% 3 2" xfId="8143" xr:uid="{00000000-0005-0000-0000-000089130000}"/>
    <cellStyle name="Accent2 - 40% 3 3" xfId="8144" xr:uid="{00000000-0005-0000-0000-00008A130000}"/>
    <cellStyle name="Accent2 - 40% 4" xfId="8140" xr:uid="{00000000-0005-0000-0000-000086130000}"/>
    <cellStyle name="Accent2 - 60%" xfId="305" xr:uid="{00000000-0005-0000-0000-000090000000}"/>
    <cellStyle name="Accent2 - 60% 2" xfId="8146" xr:uid="{00000000-0005-0000-0000-00008C130000}"/>
    <cellStyle name="Accent2 - 60% 2 2" xfId="8147" xr:uid="{00000000-0005-0000-0000-00008D130000}"/>
    <cellStyle name="Accent2 - 60% 2 3" xfId="8148" xr:uid="{00000000-0005-0000-0000-00008E130000}"/>
    <cellStyle name="Accent2 - 60% 3" xfId="8145" xr:uid="{00000000-0005-0000-0000-00008B130000}"/>
    <cellStyle name="Accent2 10" xfId="8149" xr:uid="{00000000-0005-0000-0000-00008F130000}"/>
    <cellStyle name="Accent2 11" xfId="8150" xr:uid="{00000000-0005-0000-0000-000090130000}"/>
    <cellStyle name="Accent2 12" xfId="8151" xr:uid="{00000000-0005-0000-0000-000091130000}"/>
    <cellStyle name="Accent2 13" xfId="8152" xr:uid="{00000000-0005-0000-0000-000092130000}"/>
    <cellStyle name="Accent2 14" xfId="8153" xr:uid="{00000000-0005-0000-0000-000093130000}"/>
    <cellStyle name="Accent2 15" xfId="8154" xr:uid="{00000000-0005-0000-0000-000094130000}"/>
    <cellStyle name="Accent2 16" xfId="8155" xr:uid="{00000000-0005-0000-0000-000095130000}"/>
    <cellStyle name="Accent2 17" xfId="8156" xr:uid="{00000000-0005-0000-0000-000096130000}"/>
    <cellStyle name="Accent2 18" xfId="8157" xr:uid="{00000000-0005-0000-0000-000097130000}"/>
    <cellStyle name="Accent2 19" xfId="8158" xr:uid="{00000000-0005-0000-0000-000098130000}"/>
    <cellStyle name="Accent2 2" xfId="306" xr:uid="{00000000-0005-0000-0000-000091000000}"/>
    <cellStyle name="Accent2 2 2" xfId="8160" xr:uid="{00000000-0005-0000-0000-00009A130000}"/>
    <cellStyle name="Accent2 2 2 2" xfId="8161" xr:uid="{00000000-0005-0000-0000-00009B130000}"/>
    <cellStyle name="Accent2 2 3" xfId="8162" xr:uid="{00000000-0005-0000-0000-00009C130000}"/>
    <cellStyle name="Accent2 2 4" xfId="8159" xr:uid="{00000000-0005-0000-0000-000099130000}"/>
    <cellStyle name="Accent2 20" xfId="8163" xr:uid="{00000000-0005-0000-0000-00009D130000}"/>
    <cellStyle name="Accent2 21" xfId="8164" xr:uid="{00000000-0005-0000-0000-00009E130000}"/>
    <cellStyle name="Accent2 22" xfId="8165" xr:uid="{00000000-0005-0000-0000-00009F130000}"/>
    <cellStyle name="Accent2 23" xfId="8166" xr:uid="{00000000-0005-0000-0000-0000A0130000}"/>
    <cellStyle name="Accent2 24" xfId="8167" xr:uid="{00000000-0005-0000-0000-0000A1130000}"/>
    <cellStyle name="Accent2 24 2" xfId="8168" xr:uid="{00000000-0005-0000-0000-0000A2130000}"/>
    <cellStyle name="Accent2 24 3" xfId="8169" xr:uid="{00000000-0005-0000-0000-0000A3130000}"/>
    <cellStyle name="Accent2 25" xfId="8170" xr:uid="{00000000-0005-0000-0000-0000A4130000}"/>
    <cellStyle name="Accent2 25 2" xfId="8171" xr:uid="{00000000-0005-0000-0000-0000A5130000}"/>
    <cellStyle name="Accent2 25 3" xfId="8172" xr:uid="{00000000-0005-0000-0000-0000A6130000}"/>
    <cellStyle name="Accent2 26" xfId="8173" xr:uid="{00000000-0005-0000-0000-0000A7130000}"/>
    <cellStyle name="Accent2 26 2" xfId="8174" xr:uid="{00000000-0005-0000-0000-0000A8130000}"/>
    <cellStyle name="Accent2 26 3" xfId="8175" xr:uid="{00000000-0005-0000-0000-0000A9130000}"/>
    <cellStyle name="Accent2 27" xfId="8176" xr:uid="{00000000-0005-0000-0000-0000AA130000}"/>
    <cellStyle name="Accent2 27 2" xfId="8177" xr:uid="{00000000-0005-0000-0000-0000AB130000}"/>
    <cellStyle name="Accent2 27 3" xfId="8178" xr:uid="{00000000-0005-0000-0000-0000AC130000}"/>
    <cellStyle name="Accent2 28" xfId="8179" xr:uid="{00000000-0005-0000-0000-0000AD130000}"/>
    <cellStyle name="Accent2 28 2" xfId="8180" xr:uid="{00000000-0005-0000-0000-0000AE130000}"/>
    <cellStyle name="Accent2 28 3" xfId="8181" xr:uid="{00000000-0005-0000-0000-0000AF130000}"/>
    <cellStyle name="Accent2 29" xfId="8182" xr:uid="{00000000-0005-0000-0000-0000B0130000}"/>
    <cellStyle name="Accent2 29 2" xfId="8183" xr:uid="{00000000-0005-0000-0000-0000B1130000}"/>
    <cellStyle name="Accent2 29 3" xfId="8184" xr:uid="{00000000-0005-0000-0000-0000B2130000}"/>
    <cellStyle name="Accent2 3" xfId="307" xr:uid="{00000000-0005-0000-0000-000092000000}"/>
    <cellStyle name="Accent2 3 2" xfId="8185" xr:uid="{00000000-0005-0000-0000-0000B4130000}"/>
    <cellStyle name="Accent2 30" xfId="8186" xr:uid="{00000000-0005-0000-0000-0000B5130000}"/>
    <cellStyle name="Accent2 31" xfId="8187" xr:uid="{00000000-0005-0000-0000-0000B6130000}"/>
    <cellStyle name="Accent2 31 2" xfId="8188" xr:uid="{00000000-0005-0000-0000-0000B7130000}"/>
    <cellStyle name="Accent2 32" xfId="8189" xr:uid="{00000000-0005-0000-0000-0000B8130000}"/>
    <cellStyle name="Accent2 33" xfId="8190" xr:uid="{00000000-0005-0000-0000-0000B9130000}"/>
    <cellStyle name="Accent2 34" xfId="8191" xr:uid="{00000000-0005-0000-0000-0000BA130000}"/>
    <cellStyle name="Accent2 35" xfId="8192" xr:uid="{00000000-0005-0000-0000-0000BB130000}"/>
    <cellStyle name="Accent2 36" xfId="8193" xr:uid="{00000000-0005-0000-0000-0000BC130000}"/>
    <cellStyle name="Accent2 37" xfId="8194" xr:uid="{00000000-0005-0000-0000-0000BD130000}"/>
    <cellStyle name="Accent2 38" xfId="8195" xr:uid="{00000000-0005-0000-0000-0000BE130000}"/>
    <cellStyle name="Accent2 39" xfId="8196" xr:uid="{00000000-0005-0000-0000-0000BF130000}"/>
    <cellStyle name="Accent2 4" xfId="308" xr:uid="{00000000-0005-0000-0000-000093000000}"/>
    <cellStyle name="Accent2 4 2" xfId="8197" xr:uid="{00000000-0005-0000-0000-0000C1130000}"/>
    <cellStyle name="Accent2 40" xfId="8198" xr:uid="{00000000-0005-0000-0000-0000C2130000}"/>
    <cellStyle name="Accent2 41" xfId="8199" xr:uid="{00000000-0005-0000-0000-0000C3130000}"/>
    <cellStyle name="Accent2 42" xfId="8200" xr:uid="{00000000-0005-0000-0000-0000C4130000}"/>
    <cellStyle name="Accent2 43" xfId="8201" xr:uid="{00000000-0005-0000-0000-0000C5130000}"/>
    <cellStyle name="Accent2 44" xfId="8202" xr:uid="{00000000-0005-0000-0000-0000C6130000}"/>
    <cellStyle name="Accent2 45" xfId="8203" xr:uid="{00000000-0005-0000-0000-0000C7130000}"/>
    <cellStyle name="Accent2 46" xfId="8204" xr:uid="{00000000-0005-0000-0000-0000C8130000}"/>
    <cellStyle name="Accent2 47" xfId="8205" xr:uid="{00000000-0005-0000-0000-0000C9130000}"/>
    <cellStyle name="Accent2 48" xfId="8206" xr:uid="{00000000-0005-0000-0000-0000CA130000}"/>
    <cellStyle name="Accent2 49" xfId="8207" xr:uid="{00000000-0005-0000-0000-0000CB130000}"/>
    <cellStyle name="Accent2 5" xfId="309" xr:uid="{00000000-0005-0000-0000-000094000000}"/>
    <cellStyle name="Accent2 5 2" xfId="8208" xr:uid="{00000000-0005-0000-0000-0000CD130000}"/>
    <cellStyle name="Accent2 50" xfId="8209" xr:uid="{00000000-0005-0000-0000-0000CE130000}"/>
    <cellStyle name="Accent2 51" xfId="8210" xr:uid="{00000000-0005-0000-0000-0000CF130000}"/>
    <cellStyle name="Accent2 52" xfId="8211" xr:uid="{00000000-0005-0000-0000-0000D0130000}"/>
    <cellStyle name="Accent2 53" xfId="8212" xr:uid="{00000000-0005-0000-0000-0000D1130000}"/>
    <cellStyle name="Accent2 54" xfId="8213" xr:uid="{00000000-0005-0000-0000-0000D2130000}"/>
    <cellStyle name="Accent2 55" xfId="8214" xr:uid="{00000000-0005-0000-0000-0000D3130000}"/>
    <cellStyle name="Accent2 56" xfId="8215" xr:uid="{00000000-0005-0000-0000-0000D4130000}"/>
    <cellStyle name="Accent2 57" xfId="8216" xr:uid="{00000000-0005-0000-0000-0000D5130000}"/>
    <cellStyle name="Accent2 58" xfId="8217" xr:uid="{00000000-0005-0000-0000-0000D6130000}"/>
    <cellStyle name="Accent2 59" xfId="8218" xr:uid="{00000000-0005-0000-0000-0000D7130000}"/>
    <cellStyle name="Accent2 6" xfId="310" xr:uid="{00000000-0005-0000-0000-000095000000}"/>
    <cellStyle name="Accent2 6 2" xfId="8219" xr:uid="{00000000-0005-0000-0000-0000D9130000}"/>
    <cellStyle name="Accent2 60" xfId="8220" xr:uid="{00000000-0005-0000-0000-0000DA130000}"/>
    <cellStyle name="Accent2 7" xfId="311" xr:uid="{00000000-0005-0000-0000-000096000000}"/>
    <cellStyle name="Accent2 7 2" xfId="8222" xr:uid="{00000000-0005-0000-0000-0000DC130000}"/>
    <cellStyle name="Accent2 7 3" xfId="8221" xr:uid="{00000000-0005-0000-0000-0000DB130000}"/>
    <cellStyle name="Accent2 8" xfId="8223" xr:uid="{00000000-0005-0000-0000-0000DD130000}"/>
    <cellStyle name="Accent2 9" xfId="8224" xr:uid="{00000000-0005-0000-0000-0000DE130000}"/>
    <cellStyle name="Accent3" xfId="89" builtinId="37" customBuiltin="1"/>
    <cellStyle name="Accent3 - 20%" xfId="312" xr:uid="{00000000-0005-0000-0000-000097000000}"/>
    <cellStyle name="Accent3 - 20% 2" xfId="8226" xr:uid="{00000000-0005-0000-0000-0000E0130000}"/>
    <cellStyle name="Accent3 - 20% 3" xfId="8227" xr:uid="{00000000-0005-0000-0000-0000E1130000}"/>
    <cellStyle name="Accent3 - 20% 3 2" xfId="8228" xr:uid="{00000000-0005-0000-0000-0000E2130000}"/>
    <cellStyle name="Accent3 - 20% 3 3" xfId="8229" xr:uid="{00000000-0005-0000-0000-0000E3130000}"/>
    <cellStyle name="Accent3 - 20% 4" xfId="8225" xr:uid="{00000000-0005-0000-0000-0000DF130000}"/>
    <cellStyle name="Accent3 - 40%" xfId="313" xr:uid="{00000000-0005-0000-0000-000098000000}"/>
    <cellStyle name="Accent3 - 40% 2" xfId="8231" xr:uid="{00000000-0005-0000-0000-0000E5130000}"/>
    <cellStyle name="Accent3 - 40% 3" xfId="8232" xr:uid="{00000000-0005-0000-0000-0000E6130000}"/>
    <cellStyle name="Accent3 - 40% 3 2" xfId="8233" xr:uid="{00000000-0005-0000-0000-0000E7130000}"/>
    <cellStyle name="Accent3 - 40% 3 3" xfId="8234" xr:uid="{00000000-0005-0000-0000-0000E8130000}"/>
    <cellStyle name="Accent3 - 40% 4" xfId="8230" xr:uid="{00000000-0005-0000-0000-0000E4130000}"/>
    <cellStyle name="Accent3 - 60%" xfId="314" xr:uid="{00000000-0005-0000-0000-000099000000}"/>
    <cellStyle name="Accent3 - 60% 2" xfId="8236" xr:uid="{00000000-0005-0000-0000-0000EA130000}"/>
    <cellStyle name="Accent3 - 60% 2 2" xfId="8237" xr:uid="{00000000-0005-0000-0000-0000EB130000}"/>
    <cellStyle name="Accent3 - 60% 2 3" xfId="8238" xr:uid="{00000000-0005-0000-0000-0000EC130000}"/>
    <cellStyle name="Accent3 - 60% 3" xfId="8235" xr:uid="{00000000-0005-0000-0000-0000E9130000}"/>
    <cellStyle name="Accent3 10" xfId="8239" xr:uid="{00000000-0005-0000-0000-0000ED130000}"/>
    <cellStyle name="Accent3 11" xfId="8240" xr:uid="{00000000-0005-0000-0000-0000EE130000}"/>
    <cellStyle name="Accent3 12" xfId="8241" xr:uid="{00000000-0005-0000-0000-0000EF130000}"/>
    <cellStyle name="Accent3 13" xfId="8242" xr:uid="{00000000-0005-0000-0000-0000F0130000}"/>
    <cellStyle name="Accent3 14" xfId="8243" xr:uid="{00000000-0005-0000-0000-0000F1130000}"/>
    <cellStyle name="Accent3 15" xfId="8244" xr:uid="{00000000-0005-0000-0000-0000F2130000}"/>
    <cellStyle name="Accent3 16" xfId="8245" xr:uid="{00000000-0005-0000-0000-0000F3130000}"/>
    <cellStyle name="Accent3 17" xfId="8246" xr:uid="{00000000-0005-0000-0000-0000F4130000}"/>
    <cellStyle name="Accent3 18" xfId="8247" xr:uid="{00000000-0005-0000-0000-0000F5130000}"/>
    <cellStyle name="Accent3 19" xfId="8248" xr:uid="{00000000-0005-0000-0000-0000F6130000}"/>
    <cellStyle name="Accent3 2" xfId="315" xr:uid="{00000000-0005-0000-0000-00009A000000}"/>
    <cellStyle name="Accent3 2 2" xfId="8250" xr:uid="{00000000-0005-0000-0000-0000F8130000}"/>
    <cellStyle name="Accent3 2 2 2" xfId="8251" xr:uid="{00000000-0005-0000-0000-0000F9130000}"/>
    <cellStyle name="Accent3 2 3" xfId="8252" xr:uid="{00000000-0005-0000-0000-0000FA130000}"/>
    <cellStyle name="Accent3 2 4" xfId="8249" xr:uid="{00000000-0005-0000-0000-0000F7130000}"/>
    <cellStyle name="Accent3 20" xfId="8253" xr:uid="{00000000-0005-0000-0000-0000FB130000}"/>
    <cellStyle name="Accent3 21" xfId="8254" xr:uid="{00000000-0005-0000-0000-0000FC130000}"/>
    <cellStyle name="Accent3 22" xfId="8255" xr:uid="{00000000-0005-0000-0000-0000FD130000}"/>
    <cellStyle name="Accent3 23" xfId="8256" xr:uid="{00000000-0005-0000-0000-0000FE130000}"/>
    <cellStyle name="Accent3 24" xfId="8257" xr:uid="{00000000-0005-0000-0000-0000FF130000}"/>
    <cellStyle name="Accent3 24 2" xfId="8258" xr:uid="{00000000-0005-0000-0000-000000140000}"/>
    <cellStyle name="Accent3 24 3" xfId="8259" xr:uid="{00000000-0005-0000-0000-000001140000}"/>
    <cellStyle name="Accent3 25" xfId="8260" xr:uid="{00000000-0005-0000-0000-000002140000}"/>
    <cellStyle name="Accent3 25 2" xfId="8261" xr:uid="{00000000-0005-0000-0000-000003140000}"/>
    <cellStyle name="Accent3 25 3" xfId="8262" xr:uid="{00000000-0005-0000-0000-000004140000}"/>
    <cellStyle name="Accent3 26" xfId="8263" xr:uid="{00000000-0005-0000-0000-000005140000}"/>
    <cellStyle name="Accent3 26 2" xfId="8264" xr:uid="{00000000-0005-0000-0000-000006140000}"/>
    <cellStyle name="Accent3 26 3" xfId="8265" xr:uid="{00000000-0005-0000-0000-000007140000}"/>
    <cellStyle name="Accent3 27" xfId="8266" xr:uid="{00000000-0005-0000-0000-000008140000}"/>
    <cellStyle name="Accent3 27 2" xfId="8267" xr:uid="{00000000-0005-0000-0000-000009140000}"/>
    <cellStyle name="Accent3 27 3" xfId="8268" xr:uid="{00000000-0005-0000-0000-00000A140000}"/>
    <cellStyle name="Accent3 28" xfId="8269" xr:uid="{00000000-0005-0000-0000-00000B140000}"/>
    <cellStyle name="Accent3 28 2" xfId="8270" xr:uid="{00000000-0005-0000-0000-00000C140000}"/>
    <cellStyle name="Accent3 28 3" xfId="8271" xr:uid="{00000000-0005-0000-0000-00000D140000}"/>
    <cellStyle name="Accent3 29" xfId="8272" xr:uid="{00000000-0005-0000-0000-00000E140000}"/>
    <cellStyle name="Accent3 29 2" xfId="8273" xr:uid="{00000000-0005-0000-0000-00000F140000}"/>
    <cellStyle name="Accent3 29 3" xfId="8274" xr:uid="{00000000-0005-0000-0000-000010140000}"/>
    <cellStyle name="Accent3 3" xfId="316" xr:uid="{00000000-0005-0000-0000-00009B000000}"/>
    <cellStyle name="Accent3 3 2" xfId="8275" xr:uid="{00000000-0005-0000-0000-000012140000}"/>
    <cellStyle name="Accent3 30" xfId="8276" xr:uid="{00000000-0005-0000-0000-000013140000}"/>
    <cellStyle name="Accent3 31" xfId="8277" xr:uid="{00000000-0005-0000-0000-000014140000}"/>
    <cellStyle name="Accent3 31 2" xfId="8278" xr:uid="{00000000-0005-0000-0000-000015140000}"/>
    <cellStyle name="Accent3 32" xfId="8279" xr:uid="{00000000-0005-0000-0000-000016140000}"/>
    <cellStyle name="Accent3 33" xfId="8280" xr:uid="{00000000-0005-0000-0000-000017140000}"/>
    <cellStyle name="Accent3 34" xfId="8281" xr:uid="{00000000-0005-0000-0000-000018140000}"/>
    <cellStyle name="Accent3 35" xfId="8282" xr:uid="{00000000-0005-0000-0000-000019140000}"/>
    <cellStyle name="Accent3 36" xfId="8283" xr:uid="{00000000-0005-0000-0000-00001A140000}"/>
    <cellStyle name="Accent3 37" xfId="8284" xr:uid="{00000000-0005-0000-0000-00001B140000}"/>
    <cellStyle name="Accent3 38" xfId="8285" xr:uid="{00000000-0005-0000-0000-00001C140000}"/>
    <cellStyle name="Accent3 39" xfId="8286" xr:uid="{00000000-0005-0000-0000-00001D140000}"/>
    <cellStyle name="Accent3 4" xfId="317" xr:uid="{00000000-0005-0000-0000-00009C000000}"/>
    <cellStyle name="Accent3 4 2" xfId="8287" xr:uid="{00000000-0005-0000-0000-00001F140000}"/>
    <cellStyle name="Accent3 40" xfId="8288" xr:uid="{00000000-0005-0000-0000-000020140000}"/>
    <cellStyle name="Accent3 41" xfId="8289" xr:uid="{00000000-0005-0000-0000-000021140000}"/>
    <cellStyle name="Accent3 42" xfId="8290" xr:uid="{00000000-0005-0000-0000-000022140000}"/>
    <cellStyle name="Accent3 43" xfId="8291" xr:uid="{00000000-0005-0000-0000-000023140000}"/>
    <cellStyle name="Accent3 44" xfId="8292" xr:uid="{00000000-0005-0000-0000-000024140000}"/>
    <cellStyle name="Accent3 45" xfId="8293" xr:uid="{00000000-0005-0000-0000-000025140000}"/>
    <cellStyle name="Accent3 46" xfId="8294" xr:uid="{00000000-0005-0000-0000-000026140000}"/>
    <cellStyle name="Accent3 47" xfId="8295" xr:uid="{00000000-0005-0000-0000-000027140000}"/>
    <cellStyle name="Accent3 48" xfId="8296" xr:uid="{00000000-0005-0000-0000-000028140000}"/>
    <cellStyle name="Accent3 49" xfId="8297" xr:uid="{00000000-0005-0000-0000-000029140000}"/>
    <cellStyle name="Accent3 5" xfId="318" xr:uid="{00000000-0005-0000-0000-00009D000000}"/>
    <cellStyle name="Accent3 5 2" xfId="8298" xr:uid="{00000000-0005-0000-0000-00002B140000}"/>
    <cellStyle name="Accent3 50" xfId="8299" xr:uid="{00000000-0005-0000-0000-00002C140000}"/>
    <cellStyle name="Accent3 51" xfId="8300" xr:uid="{00000000-0005-0000-0000-00002D140000}"/>
    <cellStyle name="Accent3 52" xfId="8301" xr:uid="{00000000-0005-0000-0000-00002E140000}"/>
    <cellStyle name="Accent3 53" xfId="8302" xr:uid="{00000000-0005-0000-0000-00002F140000}"/>
    <cellStyle name="Accent3 54" xfId="8303" xr:uid="{00000000-0005-0000-0000-000030140000}"/>
    <cellStyle name="Accent3 55" xfId="8304" xr:uid="{00000000-0005-0000-0000-000031140000}"/>
    <cellStyle name="Accent3 56" xfId="8305" xr:uid="{00000000-0005-0000-0000-000032140000}"/>
    <cellStyle name="Accent3 57" xfId="8306" xr:uid="{00000000-0005-0000-0000-000033140000}"/>
    <cellStyle name="Accent3 58" xfId="8307" xr:uid="{00000000-0005-0000-0000-000034140000}"/>
    <cellStyle name="Accent3 59" xfId="8308" xr:uid="{00000000-0005-0000-0000-000035140000}"/>
    <cellStyle name="Accent3 6" xfId="319" xr:uid="{00000000-0005-0000-0000-00009E000000}"/>
    <cellStyle name="Accent3 6 2" xfId="8309" xr:uid="{00000000-0005-0000-0000-000037140000}"/>
    <cellStyle name="Accent3 60" xfId="8310" xr:uid="{00000000-0005-0000-0000-000038140000}"/>
    <cellStyle name="Accent3 7" xfId="320" xr:uid="{00000000-0005-0000-0000-00009F000000}"/>
    <cellStyle name="Accent3 7 2" xfId="8312" xr:uid="{00000000-0005-0000-0000-00003A140000}"/>
    <cellStyle name="Accent3 7 3" xfId="8311" xr:uid="{00000000-0005-0000-0000-000039140000}"/>
    <cellStyle name="Accent3 8" xfId="8313" xr:uid="{00000000-0005-0000-0000-00003B140000}"/>
    <cellStyle name="Accent3 9" xfId="8314" xr:uid="{00000000-0005-0000-0000-00003C140000}"/>
    <cellStyle name="Accent4" xfId="93" builtinId="41" customBuiltin="1"/>
    <cellStyle name="Accent4 - 20%" xfId="321" xr:uid="{00000000-0005-0000-0000-0000A0000000}"/>
    <cellStyle name="Accent4 - 20% 2" xfId="8316" xr:uid="{00000000-0005-0000-0000-00003E140000}"/>
    <cellStyle name="Accent4 - 20% 3" xfId="8317" xr:uid="{00000000-0005-0000-0000-00003F140000}"/>
    <cellStyle name="Accent4 - 20% 3 2" xfId="8318" xr:uid="{00000000-0005-0000-0000-000040140000}"/>
    <cellStyle name="Accent4 - 20% 3 3" xfId="8319" xr:uid="{00000000-0005-0000-0000-000041140000}"/>
    <cellStyle name="Accent4 - 20% 4" xfId="8315" xr:uid="{00000000-0005-0000-0000-00003D140000}"/>
    <cellStyle name="Accent4 - 40%" xfId="322" xr:uid="{00000000-0005-0000-0000-0000A1000000}"/>
    <cellStyle name="Accent4 - 40% 2" xfId="8321" xr:uid="{00000000-0005-0000-0000-000043140000}"/>
    <cellStyle name="Accent4 - 40% 3" xfId="8322" xr:uid="{00000000-0005-0000-0000-000044140000}"/>
    <cellStyle name="Accent4 - 40% 3 2" xfId="8323" xr:uid="{00000000-0005-0000-0000-000045140000}"/>
    <cellStyle name="Accent4 - 40% 3 3" xfId="8324" xr:uid="{00000000-0005-0000-0000-000046140000}"/>
    <cellStyle name="Accent4 - 40% 4" xfId="8320" xr:uid="{00000000-0005-0000-0000-000042140000}"/>
    <cellStyle name="Accent4 - 60%" xfId="323" xr:uid="{00000000-0005-0000-0000-0000A2000000}"/>
    <cellStyle name="Accent4 - 60% 2" xfId="8326" xr:uid="{00000000-0005-0000-0000-000048140000}"/>
    <cellStyle name="Accent4 - 60% 2 2" xfId="8327" xr:uid="{00000000-0005-0000-0000-000049140000}"/>
    <cellStyle name="Accent4 - 60% 2 3" xfId="8328" xr:uid="{00000000-0005-0000-0000-00004A140000}"/>
    <cellStyle name="Accent4 - 60% 3" xfId="8325" xr:uid="{00000000-0005-0000-0000-000047140000}"/>
    <cellStyle name="Accent4 10" xfId="8329" xr:uid="{00000000-0005-0000-0000-00004B140000}"/>
    <cellStyle name="Accent4 11" xfId="8330" xr:uid="{00000000-0005-0000-0000-00004C140000}"/>
    <cellStyle name="Accent4 12" xfId="8331" xr:uid="{00000000-0005-0000-0000-00004D140000}"/>
    <cellStyle name="Accent4 13" xfId="8332" xr:uid="{00000000-0005-0000-0000-00004E140000}"/>
    <cellStyle name="Accent4 14" xfId="8333" xr:uid="{00000000-0005-0000-0000-00004F140000}"/>
    <cellStyle name="Accent4 15" xfId="8334" xr:uid="{00000000-0005-0000-0000-000050140000}"/>
    <cellStyle name="Accent4 16" xfId="8335" xr:uid="{00000000-0005-0000-0000-000051140000}"/>
    <cellStyle name="Accent4 17" xfId="8336" xr:uid="{00000000-0005-0000-0000-000052140000}"/>
    <cellStyle name="Accent4 18" xfId="8337" xr:uid="{00000000-0005-0000-0000-000053140000}"/>
    <cellStyle name="Accent4 19" xfId="8338" xr:uid="{00000000-0005-0000-0000-000054140000}"/>
    <cellStyle name="Accent4 2" xfId="324" xr:uid="{00000000-0005-0000-0000-0000A3000000}"/>
    <cellStyle name="Accent4 2 2" xfId="8340" xr:uid="{00000000-0005-0000-0000-000056140000}"/>
    <cellStyle name="Accent4 2 2 2" xfId="8341" xr:uid="{00000000-0005-0000-0000-000057140000}"/>
    <cellStyle name="Accent4 2 3" xfId="8342" xr:uid="{00000000-0005-0000-0000-000058140000}"/>
    <cellStyle name="Accent4 2 4" xfId="8339" xr:uid="{00000000-0005-0000-0000-000055140000}"/>
    <cellStyle name="Accent4 20" xfId="8343" xr:uid="{00000000-0005-0000-0000-000059140000}"/>
    <cellStyle name="Accent4 21" xfId="8344" xr:uid="{00000000-0005-0000-0000-00005A140000}"/>
    <cellStyle name="Accent4 22" xfId="8345" xr:uid="{00000000-0005-0000-0000-00005B140000}"/>
    <cellStyle name="Accent4 23" xfId="8346" xr:uid="{00000000-0005-0000-0000-00005C140000}"/>
    <cellStyle name="Accent4 24" xfId="8347" xr:uid="{00000000-0005-0000-0000-00005D140000}"/>
    <cellStyle name="Accent4 24 2" xfId="8348" xr:uid="{00000000-0005-0000-0000-00005E140000}"/>
    <cellStyle name="Accent4 24 3" xfId="8349" xr:uid="{00000000-0005-0000-0000-00005F140000}"/>
    <cellStyle name="Accent4 25" xfId="8350" xr:uid="{00000000-0005-0000-0000-000060140000}"/>
    <cellStyle name="Accent4 25 2" xfId="8351" xr:uid="{00000000-0005-0000-0000-000061140000}"/>
    <cellStyle name="Accent4 25 3" xfId="8352" xr:uid="{00000000-0005-0000-0000-000062140000}"/>
    <cellStyle name="Accent4 26" xfId="8353" xr:uid="{00000000-0005-0000-0000-000063140000}"/>
    <cellStyle name="Accent4 26 2" xfId="8354" xr:uid="{00000000-0005-0000-0000-000064140000}"/>
    <cellStyle name="Accent4 26 3" xfId="8355" xr:uid="{00000000-0005-0000-0000-000065140000}"/>
    <cellStyle name="Accent4 27" xfId="8356" xr:uid="{00000000-0005-0000-0000-000066140000}"/>
    <cellStyle name="Accent4 27 2" xfId="8357" xr:uid="{00000000-0005-0000-0000-000067140000}"/>
    <cellStyle name="Accent4 27 3" xfId="8358" xr:uid="{00000000-0005-0000-0000-000068140000}"/>
    <cellStyle name="Accent4 28" xfId="8359" xr:uid="{00000000-0005-0000-0000-000069140000}"/>
    <cellStyle name="Accent4 28 2" xfId="8360" xr:uid="{00000000-0005-0000-0000-00006A140000}"/>
    <cellStyle name="Accent4 28 3" xfId="8361" xr:uid="{00000000-0005-0000-0000-00006B140000}"/>
    <cellStyle name="Accent4 29" xfId="8362" xr:uid="{00000000-0005-0000-0000-00006C140000}"/>
    <cellStyle name="Accent4 29 2" xfId="8363" xr:uid="{00000000-0005-0000-0000-00006D140000}"/>
    <cellStyle name="Accent4 29 3" xfId="8364" xr:uid="{00000000-0005-0000-0000-00006E140000}"/>
    <cellStyle name="Accent4 3" xfId="325" xr:uid="{00000000-0005-0000-0000-0000A4000000}"/>
    <cellStyle name="Accent4 3 2" xfId="8366" xr:uid="{00000000-0005-0000-0000-000070140000}"/>
    <cellStyle name="Accent4 3 3" xfId="8367" xr:uid="{00000000-0005-0000-0000-000071140000}"/>
    <cellStyle name="Accent4 3 4" xfId="8365" xr:uid="{00000000-0005-0000-0000-00006F140000}"/>
    <cellStyle name="Accent4 30" xfId="8368" xr:uid="{00000000-0005-0000-0000-000072140000}"/>
    <cellStyle name="Accent4 31" xfId="8369" xr:uid="{00000000-0005-0000-0000-000073140000}"/>
    <cellStyle name="Accent4 31 2" xfId="8370" xr:uid="{00000000-0005-0000-0000-000074140000}"/>
    <cellStyle name="Accent4 32" xfId="8371" xr:uid="{00000000-0005-0000-0000-000075140000}"/>
    <cellStyle name="Accent4 33" xfId="8372" xr:uid="{00000000-0005-0000-0000-000076140000}"/>
    <cellStyle name="Accent4 34" xfId="8373" xr:uid="{00000000-0005-0000-0000-000077140000}"/>
    <cellStyle name="Accent4 35" xfId="8374" xr:uid="{00000000-0005-0000-0000-000078140000}"/>
    <cellStyle name="Accent4 36" xfId="8375" xr:uid="{00000000-0005-0000-0000-000079140000}"/>
    <cellStyle name="Accent4 37" xfId="8376" xr:uid="{00000000-0005-0000-0000-00007A140000}"/>
    <cellStyle name="Accent4 38" xfId="8377" xr:uid="{00000000-0005-0000-0000-00007B140000}"/>
    <cellStyle name="Accent4 39" xfId="8378" xr:uid="{00000000-0005-0000-0000-00007C140000}"/>
    <cellStyle name="Accent4 4" xfId="326" xr:uid="{00000000-0005-0000-0000-0000A5000000}"/>
    <cellStyle name="Accent4 4 2" xfId="8380" xr:uid="{00000000-0005-0000-0000-00007E140000}"/>
    <cellStyle name="Accent4 4 3" xfId="8381" xr:uid="{00000000-0005-0000-0000-00007F140000}"/>
    <cellStyle name="Accent4 4 4" xfId="8379" xr:uid="{00000000-0005-0000-0000-00007D140000}"/>
    <cellStyle name="Accent4 40" xfId="8382" xr:uid="{00000000-0005-0000-0000-000080140000}"/>
    <cellStyle name="Accent4 41" xfId="8383" xr:uid="{00000000-0005-0000-0000-000081140000}"/>
    <cellStyle name="Accent4 42" xfId="8384" xr:uid="{00000000-0005-0000-0000-000082140000}"/>
    <cellStyle name="Accent4 43" xfId="8385" xr:uid="{00000000-0005-0000-0000-000083140000}"/>
    <cellStyle name="Accent4 44" xfId="8386" xr:uid="{00000000-0005-0000-0000-000084140000}"/>
    <cellStyle name="Accent4 45" xfId="8387" xr:uid="{00000000-0005-0000-0000-000085140000}"/>
    <cellStyle name="Accent4 46" xfId="8388" xr:uid="{00000000-0005-0000-0000-000086140000}"/>
    <cellStyle name="Accent4 47" xfId="8389" xr:uid="{00000000-0005-0000-0000-000087140000}"/>
    <cellStyle name="Accent4 48" xfId="8390" xr:uid="{00000000-0005-0000-0000-000088140000}"/>
    <cellStyle name="Accent4 49" xfId="8391" xr:uid="{00000000-0005-0000-0000-000089140000}"/>
    <cellStyle name="Accent4 5" xfId="327" xr:uid="{00000000-0005-0000-0000-0000A6000000}"/>
    <cellStyle name="Accent4 5 2" xfId="8393" xr:uid="{00000000-0005-0000-0000-00008B140000}"/>
    <cellStyle name="Accent4 5 3" xfId="8394" xr:uid="{00000000-0005-0000-0000-00008C140000}"/>
    <cellStyle name="Accent4 5 4" xfId="8392" xr:uid="{00000000-0005-0000-0000-00008A140000}"/>
    <cellStyle name="Accent4 50" xfId="8395" xr:uid="{00000000-0005-0000-0000-00008D140000}"/>
    <cellStyle name="Accent4 51" xfId="8396" xr:uid="{00000000-0005-0000-0000-00008E140000}"/>
    <cellStyle name="Accent4 52" xfId="8397" xr:uid="{00000000-0005-0000-0000-00008F140000}"/>
    <cellStyle name="Accent4 53" xfId="8398" xr:uid="{00000000-0005-0000-0000-000090140000}"/>
    <cellStyle name="Accent4 54" xfId="8399" xr:uid="{00000000-0005-0000-0000-000091140000}"/>
    <cellStyle name="Accent4 55" xfId="8400" xr:uid="{00000000-0005-0000-0000-000092140000}"/>
    <cellStyle name="Accent4 56" xfId="8401" xr:uid="{00000000-0005-0000-0000-000093140000}"/>
    <cellStyle name="Accent4 57" xfId="8402" xr:uid="{00000000-0005-0000-0000-000094140000}"/>
    <cellStyle name="Accent4 58" xfId="8403" xr:uid="{00000000-0005-0000-0000-000095140000}"/>
    <cellStyle name="Accent4 59" xfId="8404" xr:uid="{00000000-0005-0000-0000-000096140000}"/>
    <cellStyle name="Accent4 6" xfId="328" xr:uid="{00000000-0005-0000-0000-0000A7000000}"/>
    <cellStyle name="Accent4 6 2" xfId="8406" xr:uid="{00000000-0005-0000-0000-000098140000}"/>
    <cellStyle name="Accent4 6 3" xfId="8407" xr:uid="{00000000-0005-0000-0000-000099140000}"/>
    <cellStyle name="Accent4 6 4" xfId="8405" xr:uid="{00000000-0005-0000-0000-000097140000}"/>
    <cellStyle name="Accent4 60" xfId="8408" xr:uid="{00000000-0005-0000-0000-00009A140000}"/>
    <cellStyle name="Accent4 7" xfId="329" xr:uid="{00000000-0005-0000-0000-0000A8000000}"/>
    <cellStyle name="Accent4 7 2" xfId="8410" xr:uid="{00000000-0005-0000-0000-00009C140000}"/>
    <cellStyle name="Accent4 7 3" xfId="8409" xr:uid="{00000000-0005-0000-0000-00009B140000}"/>
    <cellStyle name="Accent4 8" xfId="8411" xr:uid="{00000000-0005-0000-0000-00009D140000}"/>
    <cellStyle name="Accent4 9" xfId="8412" xr:uid="{00000000-0005-0000-0000-00009E140000}"/>
    <cellStyle name="Accent5" xfId="97" builtinId="45" customBuiltin="1"/>
    <cellStyle name="Accent5 - 20%" xfId="330" xr:uid="{00000000-0005-0000-0000-0000A9000000}"/>
    <cellStyle name="Accent5 - 20% 2" xfId="8414" xr:uid="{00000000-0005-0000-0000-0000A0140000}"/>
    <cellStyle name="Accent5 - 20% 3" xfId="8415" xr:uid="{00000000-0005-0000-0000-0000A1140000}"/>
    <cellStyle name="Accent5 - 20% 3 2" xfId="8416" xr:uid="{00000000-0005-0000-0000-0000A2140000}"/>
    <cellStyle name="Accent5 - 20% 3 3" xfId="8417" xr:uid="{00000000-0005-0000-0000-0000A3140000}"/>
    <cellStyle name="Accent5 - 20% 4" xfId="8413" xr:uid="{00000000-0005-0000-0000-00009F140000}"/>
    <cellStyle name="Accent5 - 40%" xfId="331" xr:uid="{00000000-0005-0000-0000-0000AA000000}"/>
    <cellStyle name="Accent5 - 40% 2" xfId="8418" xr:uid="{00000000-0005-0000-0000-0000A5140000}"/>
    <cellStyle name="Accent5 - 60%" xfId="332" xr:uid="{00000000-0005-0000-0000-0000AB000000}"/>
    <cellStyle name="Accent5 - 60% 2" xfId="8420" xr:uid="{00000000-0005-0000-0000-0000A7140000}"/>
    <cellStyle name="Accent5 - 60% 2 2" xfId="8421" xr:uid="{00000000-0005-0000-0000-0000A8140000}"/>
    <cellStyle name="Accent5 - 60% 2 3" xfId="8422" xr:uid="{00000000-0005-0000-0000-0000A9140000}"/>
    <cellStyle name="Accent5 - 60% 3" xfId="8419" xr:uid="{00000000-0005-0000-0000-0000A6140000}"/>
    <cellStyle name="Accent5 10" xfId="8423" xr:uid="{00000000-0005-0000-0000-0000AA140000}"/>
    <cellStyle name="Accent5 11" xfId="8424" xr:uid="{00000000-0005-0000-0000-0000AB140000}"/>
    <cellStyle name="Accent5 12" xfId="8425" xr:uid="{00000000-0005-0000-0000-0000AC140000}"/>
    <cellStyle name="Accent5 13" xfId="8426" xr:uid="{00000000-0005-0000-0000-0000AD140000}"/>
    <cellStyle name="Accent5 14" xfId="8427" xr:uid="{00000000-0005-0000-0000-0000AE140000}"/>
    <cellStyle name="Accent5 15" xfId="8428" xr:uid="{00000000-0005-0000-0000-0000AF140000}"/>
    <cellStyle name="Accent5 16" xfId="8429" xr:uid="{00000000-0005-0000-0000-0000B0140000}"/>
    <cellStyle name="Accent5 17" xfId="8430" xr:uid="{00000000-0005-0000-0000-0000B1140000}"/>
    <cellStyle name="Accent5 18" xfId="8431" xr:uid="{00000000-0005-0000-0000-0000B2140000}"/>
    <cellStyle name="Accent5 19" xfId="8432" xr:uid="{00000000-0005-0000-0000-0000B3140000}"/>
    <cellStyle name="Accent5 2" xfId="333" xr:uid="{00000000-0005-0000-0000-0000AC000000}"/>
    <cellStyle name="Accent5 2 2" xfId="8434" xr:uid="{00000000-0005-0000-0000-0000B5140000}"/>
    <cellStyle name="Accent5 2 2 2" xfId="8435" xr:uid="{00000000-0005-0000-0000-0000B6140000}"/>
    <cellStyle name="Accent5 2 3" xfId="8436" xr:uid="{00000000-0005-0000-0000-0000B7140000}"/>
    <cellStyle name="Accent5 2 4" xfId="8433" xr:uid="{00000000-0005-0000-0000-0000B4140000}"/>
    <cellStyle name="Accent5 20" xfId="8437" xr:uid="{00000000-0005-0000-0000-0000B8140000}"/>
    <cellStyle name="Accent5 21" xfId="8438" xr:uid="{00000000-0005-0000-0000-0000B9140000}"/>
    <cellStyle name="Accent5 22" xfId="8439" xr:uid="{00000000-0005-0000-0000-0000BA140000}"/>
    <cellStyle name="Accent5 23" xfId="8440" xr:uid="{00000000-0005-0000-0000-0000BB140000}"/>
    <cellStyle name="Accent5 24" xfId="8441" xr:uid="{00000000-0005-0000-0000-0000BC140000}"/>
    <cellStyle name="Accent5 24 2" xfId="8442" xr:uid="{00000000-0005-0000-0000-0000BD140000}"/>
    <cellStyle name="Accent5 24 3" xfId="8443" xr:uid="{00000000-0005-0000-0000-0000BE140000}"/>
    <cellStyle name="Accent5 25" xfId="8444" xr:uid="{00000000-0005-0000-0000-0000BF140000}"/>
    <cellStyle name="Accent5 25 2" xfId="8445" xr:uid="{00000000-0005-0000-0000-0000C0140000}"/>
    <cellStyle name="Accent5 25 3" xfId="8446" xr:uid="{00000000-0005-0000-0000-0000C1140000}"/>
    <cellStyle name="Accent5 26" xfId="8447" xr:uid="{00000000-0005-0000-0000-0000C2140000}"/>
    <cellStyle name="Accent5 26 2" xfId="8448" xr:uid="{00000000-0005-0000-0000-0000C3140000}"/>
    <cellStyle name="Accent5 26 3" xfId="8449" xr:uid="{00000000-0005-0000-0000-0000C4140000}"/>
    <cellStyle name="Accent5 27" xfId="8450" xr:uid="{00000000-0005-0000-0000-0000C5140000}"/>
    <cellStyle name="Accent5 27 2" xfId="8451" xr:uid="{00000000-0005-0000-0000-0000C6140000}"/>
    <cellStyle name="Accent5 27 3" xfId="8452" xr:uid="{00000000-0005-0000-0000-0000C7140000}"/>
    <cellStyle name="Accent5 28" xfId="8453" xr:uid="{00000000-0005-0000-0000-0000C8140000}"/>
    <cellStyle name="Accent5 28 2" xfId="8454" xr:uid="{00000000-0005-0000-0000-0000C9140000}"/>
    <cellStyle name="Accent5 28 3" xfId="8455" xr:uid="{00000000-0005-0000-0000-0000CA140000}"/>
    <cellStyle name="Accent5 29" xfId="8456" xr:uid="{00000000-0005-0000-0000-0000CB140000}"/>
    <cellStyle name="Accent5 3" xfId="334" xr:uid="{00000000-0005-0000-0000-0000AD000000}"/>
    <cellStyle name="Accent5 3 2" xfId="8457" xr:uid="{00000000-0005-0000-0000-0000CD140000}"/>
    <cellStyle name="Accent5 30" xfId="8458" xr:uid="{00000000-0005-0000-0000-0000CE140000}"/>
    <cellStyle name="Accent5 31" xfId="8459" xr:uid="{00000000-0005-0000-0000-0000CF140000}"/>
    <cellStyle name="Accent5 31 2" xfId="8460" xr:uid="{00000000-0005-0000-0000-0000D0140000}"/>
    <cellStyle name="Accent5 32" xfId="8461" xr:uid="{00000000-0005-0000-0000-0000D1140000}"/>
    <cellStyle name="Accent5 33" xfId="8462" xr:uid="{00000000-0005-0000-0000-0000D2140000}"/>
    <cellStyle name="Accent5 34" xfId="8463" xr:uid="{00000000-0005-0000-0000-0000D3140000}"/>
    <cellStyle name="Accent5 35" xfId="8464" xr:uid="{00000000-0005-0000-0000-0000D4140000}"/>
    <cellStyle name="Accent5 36" xfId="8465" xr:uid="{00000000-0005-0000-0000-0000D5140000}"/>
    <cellStyle name="Accent5 37" xfId="8466" xr:uid="{00000000-0005-0000-0000-0000D6140000}"/>
    <cellStyle name="Accent5 38" xfId="8467" xr:uid="{00000000-0005-0000-0000-0000D7140000}"/>
    <cellStyle name="Accent5 39" xfId="8468" xr:uid="{00000000-0005-0000-0000-0000D8140000}"/>
    <cellStyle name="Accent5 4" xfId="335" xr:uid="{00000000-0005-0000-0000-0000AE000000}"/>
    <cellStyle name="Accent5 4 2" xfId="8469" xr:uid="{00000000-0005-0000-0000-0000DA140000}"/>
    <cellStyle name="Accent5 40" xfId="8470" xr:uid="{00000000-0005-0000-0000-0000DB140000}"/>
    <cellStyle name="Accent5 41" xfId="8471" xr:uid="{00000000-0005-0000-0000-0000DC140000}"/>
    <cellStyle name="Accent5 42" xfId="8472" xr:uid="{00000000-0005-0000-0000-0000DD140000}"/>
    <cellStyle name="Accent5 43" xfId="8473" xr:uid="{00000000-0005-0000-0000-0000DE140000}"/>
    <cellStyle name="Accent5 44" xfId="8474" xr:uid="{00000000-0005-0000-0000-0000DF140000}"/>
    <cellStyle name="Accent5 45" xfId="8475" xr:uid="{00000000-0005-0000-0000-0000E0140000}"/>
    <cellStyle name="Accent5 46" xfId="8476" xr:uid="{00000000-0005-0000-0000-0000E1140000}"/>
    <cellStyle name="Accent5 47" xfId="8477" xr:uid="{00000000-0005-0000-0000-0000E2140000}"/>
    <cellStyle name="Accent5 48" xfId="8478" xr:uid="{00000000-0005-0000-0000-0000E3140000}"/>
    <cellStyle name="Accent5 49" xfId="8479" xr:uid="{00000000-0005-0000-0000-0000E4140000}"/>
    <cellStyle name="Accent5 5" xfId="336" xr:uid="{00000000-0005-0000-0000-0000AF000000}"/>
    <cellStyle name="Accent5 5 2" xfId="8480" xr:uid="{00000000-0005-0000-0000-0000E6140000}"/>
    <cellStyle name="Accent5 50" xfId="8481" xr:uid="{00000000-0005-0000-0000-0000E7140000}"/>
    <cellStyle name="Accent5 51" xfId="8482" xr:uid="{00000000-0005-0000-0000-0000E8140000}"/>
    <cellStyle name="Accent5 52" xfId="8483" xr:uid="{00000000-0005-0000-0000-0000E9140000}"/>
    <cellStyle name="Accent5 53" xfId="8484" xr:uid="{00000000-0005-0000-0000-0000EA140000}"/>
    <cellStyle name="Accent5 54" xfId="8485" xr:uid="{00000000-0005-0000-0000-0000EB140000}"/>
    <cellStyle name="Accent5 55" xfId="8486" xr:uid="{00000000-0005-0000-0000-0000EC140000}"/>
    <cellStyle name="Accent5 56" xfId="8487" xr:uid="{00000000-0005-0000-0000-0000ED140000}"/>
    <cellStyle name="Accent5 57" xfId="8488" xr:uid="{00000000-0005-0000-0000-0000EE140000}"/>
    <cellStyle name="Accent5 58" xfId="8489" xr:uid="{00000000-0005-0000-0000-0000EF140000}"/>
    <cellStyle name="Accent5 59" xfId="8490" xr:uid="{00000000-0005-0000-0000-0000F0140000}"/>
    <cellStyle name="Accent5 6" xfId="337" xr:uid="{00000000-0005-0000-0000-0000B0000000}"/>
    <cellStyle name="Accent5 6 2" xfId="8491" xr:uid="{00000000-0005-0000-0000-0000F2140000}"/>
    <cellStyle name="Accent5 60" xfId="8492" xr:uid="{00000000-0005-0000-0000-0000F3140000}"/>
    <cellStyle name="Accent5 7" xfId="338" xr:uid="{00000000-0005-0000-0000-0000B1000000}"/>
    <cellStyle name="Accent5 7 2" xfId="8494" xr:uid="{00000000-0005-0000-0000-0000F5140000}"/>
    <cellStyle name="Accent5 7 3" xfId="8493" xr:uid="{00000000-0005-0000-0000-0000F4140000}"/>
    <cellStyle name="Accent5 8" xfId="8495" xr:uid="{00000000-0005-0000-0000-0000F6140000}"/>
    <cellStyle name="Accent5 9" xfId="8496" xr:uid="{00000000-0005-0000-0000-0000F7140000}"/>
    <cellStyle name="Accent6" xfId="101" builtinId="49" customBuiltin="1"/>
    <cellStyle name="Accent6 - 20%" xfId="339" xr:uid="{00000000-0005-0000-0000-0000B2000000}"/>
    <cellStyle name="Accent6 - 20% 2" xfId="8497" xr:uid="{00000000-0005-0000-0000-0000F9140000}"/>
    <cellStyle name="Accent6 - 40%" xfId="340" xr:uid="{00000000-0005-0000-0000-0000B3000000}"/>
    <cellStyle name="Accent6 - 40% 2" xfId="8499" xr:uid="{00000000-0005-0000-0000-0000FB140000}"/>
    <cellStyle name="Accent6 - 40% 3" xfId="8500" xr:uid="{00000000-0005-0000-0000-0000FC140000}"/>
    <cellStyle name="Accent6 - 40% 3 2" xfId="8501" xr:uid="{00000000-0005-0000-0000-0000FD140000}"/>
    <cellStyle name="Accent6 - 40% 3 3" xfId="8502" xr:uid="{00000000-0005-0000-0000-0000FE140000}"/>
    <cellStyle name="Accent6 - 40% 4" xfId="8498" xr:uid="{00000000-0005-0000-0000-0000FA140000}"/>
    <cellStyle name="Accent6 - 60%" xfId="341" xr:uid="{00000000-0005-0000-0000-0000B4000000}"/>
    <cellStyle name="Accent6 - 60% 2" xfId="8504" xr:uid="{00000000-0005-0000-0000-000000150000}"/>
    <cellStyle name="Accent6 - 60% 2 2" xfId="8505" xr:uid="{00000000-0005-0000-0000-000001150000}"/>
    <cellStyle name="Accent6 - 60% 2 3" xfId="8506" xr:uid="{00000000-0005-0000-0000-000002150000}"/>
    <cellStyle name="Accent6 - 60% 3" xfId="8503" xr:uid="{00000000-0005-0000-0000-0000FF140000}"/>
    <cellStyle name="Accent6 10" xfId="8507" xr:uid="{00000000-0005-0000-0000-000003150000}"/>
    <cellStyle name="Accent6 11" xfId="8508" xr:uid="{00000000-0005-0000-0000-000004150000}"/>
    <cellStyle name="Accent6 12" xfId="8509" xr:uid="{00000000-0005-0000-0000-000005150000}"/>
    <cellStyle name="Accent6 13" xfId="8510" xr:uid="{00000000-0005-0000-0000-000006150000}"/>
    <cellStyle name="Accent6 14" xfId="8511" xr:uid="{00000000-0005-0000-0000-000007150000}"/>
    <cellStyle name="Accent6 15" xfId="8512" xr:uid="{00000000-0005-0000-0000-000008150000}"/>
    <cellStyle name="Accent6 16" xfId="8513" xr:uid="{00000000-0005-0000-0000-000009150000}"/>
    <cellStyle name="Accent6 17" xfId="8514" xr:uid="{00000000-0005-0000-0000-00000A150000}"/>
    <cellStyle name="Accent6 18" xfId="8515" xr:uid="{00000000-0005-0000-0000-00000B150000}"/>
    <cellStyle name="Accent6 19" xfId="8516" xr:uid="{00000000-0005-0000-0000-00000C150000}"/>
    <cellStyle name="Accent6 2" xfId="342" xr:uid="{00000000-0005-0000-0000-0000B5000000}"/>
    <cellStyle name="Accent6 2 2" xfId="8518" xr:uid="{00000000-0005-0000-0000-00000E150000}"/>
    <cellStyle name="Accent6 2 2 2" xfId="8519" xr:uid="{00000000-0005-0000-0000-00000F150000}"/>
    <cellStyle name="Accent6 2 3" xfId="8520" xr:uid="{00000000-0005-0000-0000-000010150000}"/>
    <cellStyle name="Accent6 2 4" xfId="8517" xr:uid="{00000000-0005-0000-0000-00000D150000}"/>
    <cellStyle name="Accent6 20" xfId="8521" xr:uid="{00000000-0005-0000-0000-000011150000}"/>
    <cellStyle name="Accent6 21" xfId="8522" xr:uid="{00000000-0005-0000-0000-000012150000}"/>
    <cellStyle name="Accent6 22" xfId="8523" xr:uid="{00000000-0005-0000-0000-000013150000}"/>
    <cellStyle name="Accent6 23" xfId="8524" xr:uid="{00000000-0005-0000-0000-000014150000}"/>
    <cellStyle name="Accent6 24" xfId="8525" xr:uid="{00000000-0005-0000-0000-000015150000}"/>
    <cellStyle name="Accent6 24 2" xfId="8526" xr:uid="{00000000-0005-0000-0000-000016150000}"/>
    <cellStyle name="Accent6 24 3" xfId="8527" xr:uid="{00000000-0005-0000-0000-000017150000}"/>
    <cellStyle name="Accent6 25" xfId="8528" xr:uid="{00000000-0005-0000-0000-000018150000}"/>
    <cellStyle name="Accent6 25 2" xfId="8529" xr:uid="{00000000-0005-0000-0000-000019150000}"/>
    <cellStyle name="Accent6 25 3" xfId="8530" xr:uid="{00000000-0005-0000-0000-00001A150000}"/>
    <cellStyle name="Accent6 26" xfId="8531" xr:uid="{00000000-0005-0000-0000-00001B150000}"/>
    <cellStyle name="Accent6 26 2" xfId="8532" xr:uid="{00000000-0005-0000-0000-00001C150000}"/>
    <cellStyle name="Accent6 26 3" xfId="8533" xr:uid="{00000000-0005-0000-0000-00001D150000}"/>
    <cellStyle name="Accent6 27" xfId="8534" xr:uid="{00000000-0005-0000-0000-00001E150000}"/>
    <cellStyle name="Accent6 27 2" xfId="8535" xr:uid="{00000000-0005-0000-0000-00001F150000}"/>
    <cellStyle name="Accent6 27 3" xfId="8536" xr:uid="{00000000-0005-0000-0000-000020150000}"/>
    <cellStyle name="Accent6 28" xfId="8537" xr:uid="{00000000-0005-0000-0000-000021150000}"/>
    <cellStyle name="Accent6 28 2" xfId="8538" xr:uid="{00000000-0005-0000-0000-000022150000}"/>
    <cellStyle name="Accent6 28 3" xfId="8539" xr:uid="{00000000-0005-0000-0000-000023150000}"/>
    <cellStyle name="Accent6 29" xfId="8540" xr:uid="{00000000-0005-0000-0000-000024150000}"/>
    <cellStyle name="Accent6 29 2" xfId="8541" xr:uid="{00000000-0005-0000-0000-000025150000}"/>
    <cellStyle name="Accent6 29 3" xfId="8542" xr:uid="{00000000-0005-0000-0000-000026150000}"/>
    <cellStyle name="Accent6 3" xfId="343" xr:uid="{00000000-0005-0000-0000-0000B6000000}"/>
    <cellStyle name="Accent6 3 2" xfId="8544" xr:uid="{00000000-0005-0000-0000-000028150000}"/>
    <cellStyle name="Accent6 3 3" xfId="8545" xr:uid="{00000000-0005-0000-0000-000029150000}"/>
    <cellStyle name="Accent6 3 4" xfId="8543" xr:uid="{00000000-0005-0000-0000-000027150000}"/>
    <cellStyle name="Accent6 30" xfId="8546" xr:uid="{00000000-0005-0000-0000-00002A150000}"/>
    <cellStyle name="Accent6 31" xfId="8547" xr:uid="{00000000-0005-0000-0000-00002B150000}"/>
    <cellStyle name="Accent6 31 2" xfId="8548" xr:uid="{00000000-0005-0000-0000-00002C150000}"/>
    <cellStyle name="Accent6 32" xfId="8549" xr:uid="{00000000-0005-0000-0000-00002D150000}"/>
    <cellStyle name="Accent6 33" xfId="8550" xr:uid="{00000000-0005-0000-0000-00002E150000}"/>
    <cellStyle name="Accent6 34" xfId="8551" xr:uid="{00000000-0005-0000-0000-00002F150000}"/>
    <cellStyle name="Accent6 35" xfId="8552" xr:uid="{00000000-0005-0000-0000-000030150000}"/>
    <cellStyle name="Accent6 36" xfId="8553" xr:uid="{00000000-0005-0000-0000-000031150000}"/>
    <cellStyle name="Accent6 37" xfId="8554" xr:uid="{00000000-0005-0000-0000-000032150000}"/>
    <cellStyle name="Accent6 38" xfId="8555" xr:uid="{00000000-0005-0000-0000-000033150000}"/>
    <cellStyle name="Accent6 39" xfId="8556" xr:uid="{00000000-0005-0000-0000-000034150000}"/>
    <cellStyle name="Accent6 4" xfId="344" xr:uid="{00000000-0005-0000-0000-0000B7000000}"/>
    <cellStyle name="Accent6 4 2" xfId="8558" xr:uid="{00000000-0005-0000-0000-000036150000}"/>
    <cellStyle name="Accent6 4 3" xfId="8559" xr:uid="{00000000-0005-0000-0000-000037150000}"/>
    <cellStyle name="Accent6 4 4" xfId="8557" xr:uid="{00000000-0005-0000-0000-000035150000}"/>
    <cellStyle name="Accent6 40" xfId="8560" xr:uid="{00000000-0005-0000-0000-000038150000}"/>
    <cellStyle name="Accent6 41" xfId="8561" xr:uid="{00000000-0005-0000-0000-000039150000}"/>
    <cellStyle name="Accent6 42" xfId="8562" xr:uid="{00000000-0005-0000-0000-00003A150000}"/>
    <cellStyle name="Accent6 43" xfId="8563" xr:uid="{00000000-0005-0000-0000-00003B150000}"/>
    <cellStyle name="Accent6 44" xfId="8564" xr:uid="{00000000-0005-0000-0000-00003C150000}"/>
    <cellStyle name="Accent6 45" xfId="8565" xr:uid="{00000000-0005-0000-0000-00003D150000}"/>
    <cellStyle name="Accent6 46" xfId="8566" xr:uid="{00000000-0005-0000-0000-00003E150000}"/>
    <cellStyle name="Accent6 47" xfId="8567" xr:uid="{00000000-0005-0000-0000-00003F150000}"/>
    <cellStyle name="Accent6 48" xfId="8568" xr:uid="{00000000-0005-0000-0000-000040150000}"/>
    <cellStyle name="Accent6 49" xfId="8569" xr:uid="{00000000-0005-0000-0000-000041150000}"/>
    <cellStyle name="Accent6 5" xfId="345" xr:uid="{00000000-0005-0000-0000-0000B8000000}"/>
    <cellStyle name="Accent6 5 2" xfId="8571" xr:uid="{00000000-0005-0000-0000-000043150000}"/>
    <cellStyle name="Accent6 5 3" xfId="8572" xr:uid="{00000000-0005-0000-0000-000044150000}"/>
    <cellStyle name="Accent6 5 4" xfId="8570" xr:uid="{00000000-0005-0000-0000-000042150000}"/>
    <cellStyle name="Accent6 50" xfId="8573" xr:uid="{00000000-0005-0000-0000-000045150000}"/>
    <cellStyle name="Accent6 51" xfId="8574" xr:uid="{00000000-0005-0000-0000-000046150000}"/>
    <cellStyle name="Accent6 52" xfId="8575" xr:uid="{00000000-0005-0000-0000-000047150000}"/>
    <cellStyle name="Accent6 53" xfId="8576" xr:uid="{00000000-0005-0000-0000-000048150000}"/>
    <cellStyle name="Accent6 54" xfId="8577" xr:uid="{00000000-0005-0000-0000-000049150000}"/>
    <cellStyle name="Accent6 55" xfId="8578" xr:uid="{00000000-0005-0000-0000-00004A150000}"/>
    <cellStyle name="Accent6 56" xfId="8579" xr:uid="{00000000-0005-0000-0000-00004B150000}"/>
    <cellStyle name="Accent6 57" xfId="8580" xr:uid="{00000000-0005-0000-0000-00004C150000}"/>
    <cellStyle name="Accent6 58" xfId="8581" xr:uid="{00000000-0005-0000-0000-00004D150000}"/>
    <cellStyle name="Accent6 59" xfId="8582" xr:uid="{00000000-0005-0000-0000-00004E150000}"/>
    <cellStyle name="Accent6 6" xfId="346" xr:uid="{00000000-0005-0000-0000-0000B9000000}"/>
    <cellStyle name="Accent6 6 2" xfId="8584" xr:uid="{00000000-0005-0000-0000-000050150000}"/>
    <cellStyle name="Accent6 6 3" xfId="8585" xr:uid="{00000000-0005-0000-0000-000051150000}"/>
    <cellStyle name="Accent6 6 4" xfId="8583" xr:uid="{00000000-0005-0000-0000-00004F150000}"/>
    <cellStyle name="Accent6 60" xfId="8586" xr:uid="{00000000-0005-0000-0000-000052150000}"/>
    <cellStyle name="Accent6 7" xfId="347" xr:uid="{00000000-0005-0000-0000-0000BA000000}"/>
    <cellStyle name="Accent6 7 2" xfId="8588" xr:uid="{00000000-0005-0000-0000-000054150000}"/>
    <cellStyle name="Accent6 7 3" xfId="8587" xr:uid="{00000000-0005-0000-0000-000053150000}"/>
    <cellStyle name="Accent6 8" xfId="8589" xr:uid="{00000000-0005-0000-0000-000055150000}"/>
    <cellStyle name="Accent6 9" xfId="8590" xr:uid="{00000000-0005-0000-0000-000056150000}"/>
    <cellStyle name="Actual Date" xfId="348" xr:uid="{00000000-0005-0000-0000-0000BB000000}"/>
    <cellStyle name="Actual Date 2" xfId="349" xr:uid="{00000000-0005-0000-0000-0000BC000000}"/>
    <cellStyle name="Actual Date 2 2" xfId="8591" xr:uid="{00000000-0005-0000-0000-000059150000}"/>
    <cellStyle name="Actual Date 2 3" xfId="8592" xr:uid="{00000000-0005-0000-0000-00005A150000}"/>
    <cellStyle name="Actual Date 2 4" xfId="5494" xr:uid="{00000000-0005-0000-0000-000058150000}"/>
    <cellStyle name="Actual Date 3" xfId="350" xr:uid="{00000000-0005-0000-0000-0000BD000000}"/>
    <cellStyle name="Actual Date 4" xfId="8593" xr:uid="{00000000-0005-0000-0000-00005C150000}"/>
    <cellStyle name="Actual Date 5" xfId="8594" xr:uid="{00000000-0005-0000-0000-00005D150000}"/>
    <cellStyle name="Actual Date_2010-2012 Program Workbook_Incent_FS" xfId="351" xr:uid="{00000000-0005-0000-0000-0000BE000000}"/>
    <cellStyle name="Address" xfId="352" xr:uid="{00000000-0005-0000-0000-0000BF000000}"/>
    <cellStyle name="Address 2" xfId="5493" xr:uid="{00000000-0005-0000-0000-000060150000}"/>
    <cellStyle name="Address 2 2" xfId="15264" xr:uid="{00000000-0005-0000-0000-000060150000}"/>
    <cellStyle name="Address 3" xfId="5508" xr:uid="{00000000-0005-0000-0000-00005F150000}"/>
    <cellStyle name="ariel" xfId="8595" xr:uid="{00000000-0005-0000-0000-000061150000}"/>
    <cellStyle name="ariel 2" xfId="8596" xr:uid="{00000000-0005-0000-0000-000062150000}"/>
    <cellStyle name="ariel 3" xfId="8597" xr:uid="{00000000-0005-0000-0000-000063150000}"/>
    <cellStyle name="ariel_Table G-2" xfId="8598" xr:uid="{00000000-0005-0000-0000-000064150000}"/>
    <cellStyle name="Array Enter" xfId="353" xr:uid="{00000000-0005-0000-0000-0000C0000000}"/>
    <cellStyle name="Array Enter 2" xfId="8599" xr:uid="{00000000-0005-0000-0000-000065150000}"/>
    <cellStyle name="Bad" xfId="71" builtinId="27" customBuiltin="1"/>
    <cellStyle name="Bad 10" xfId="8600" xr:uid="{00000000-0005-0000-0000-000066150000}"/>
    <cellStyle name="Bad 2" xfId="354" xr:uid="{00000000-0005-0000-0000-0000C1000000}"/>
    <cellStyle name="Bad 2 2" xfId="8602" xr:uid="{00000000-0005-0000-0000-000068150000}"/>
    <cellStyle name="Bad 2 2 2" xfId="8603" xr:uid="{00000000-0005-0000-0000-000069150000}"/>
    <cellStyle name="Bad 2 2 2 2" xfId="8604" xr:uid="{00000000-0005-0000-0000-00006A150000}"/>
    <cellStyle name="Bad 2 2 3" xfId="8605" xr:uid="{00000000-0005-0000-0000-00006B150000}"/>
    <cellStyle name="Bad 2 3" xfId="8606" xr:uid="{00000000-0005-0000-0000-00006C150000}"/>
    <cellStyle name="Bad 2 3 2" xfId="8607" xr:uid="{00000000-0005-0000-0000-00006D150000}"/>
    <cellStyle name="Bad 2 3 3" xfId="8608" xr:uid="{00000000-0005-0000-0000-00006E150000}"/>
    <cellStyle name="Bad 2 4" xfId="8609" xr:uid="{00000000-0005-0000-0000-00006F150000}"/>
    <cellStyle name="Bad 2 5" xfId="8601" xr:uid="{00000000-0005-0000-0000-000067150000}"/>
    <cellStyle name="Bad 3" xfId="355" xr:uid="{00000000-0005-0000-0000-0000C2000000}"/>
    <cellStyle name="Bad 3 2" xfId="8611" xr:uid="{00000000-0005-0000-0000-000071150000}"/>
    <cellStyle name="Bad 3 3" xfId="8610" xr:uid="{00000000-0005-0000-0000-000070150000}"/>
    <cellStyle name="Bad 4" xfId="356" xr:uid="{00000000-0005-0000-0000-0000C3000000}"/>
    <cellStyle name="Bad 4 2" xfId="8612" xr:uid="{00000000-0005-0000-0000-000073150000}"/>
    <cellStyle name="Bad 4 3" xfId="8613" xr:uid="{00000000-0005-0000-0000-000074150000}"/>
    <cellStyle name="Bad 5" xfId="357" xr:uid="{00000000-0005-0000-0000-0000C4000000}"/>
    <cellStyle name="Bad 6" xfId="358" xr:uid="{00000000-0005-0000-0000-0000C5000000}"/>
    <cellStyle name="Bad 7" xfId="359" xr:uid="{00000000-0005-0000-0000-0000C6000000}"/>
    <cellStyle name="Bad 8" xfId="8614" xr:uid="{00000000-0005-0000-0000-000078150000}"/>
    <cellStyle name="Bad 9" xfId="8615" xr:uid="{00000000-0005-0000-0000-000079150000}"/>
    <cellStyle name="basic" xfId="360" xr:uid="{00000000-0005-0000-0000-0000C7000000}"/>
    <cellStyle name="billion" xfId="361" xr:uid="{00000000-0005-0000-0000-0000C8000000}"/>
    <cellStyle name="Calc Currency (0)" xfId="362" xr:uid="{00000000-0005-0000-0000-0000C9000000}"/>
    <cellStyle name="Calculation" xfId="75" builtinId="22" customBuiltin="1"/>
    <cellStyle name="Calculation 10" xfId="8616" xr:uid="{00000000-0005-0000-0000-00007D150000}"/>
    <cellStyle name="Calculation 10 2" xfId="20124" xr:uid="{00000000-0005-0000-0000-00007D150000}"/>
    <cellStyle name="Calculation 11" xfId="8617" xr:uid="{00000000-0005-0000-0000-00007E150000}"/>
    <cellStyle name="Calculation 11 2" xfId="20125" xr:uid="{00000000-0005-0000-0000-00007E150000}"/>
    <cellStyle name="Calculation 2" xfId="363" xr:uid="{00000000-0005-0000-0000-0000CA000000}"/>
    <cellStyle name="Calculation 2 2" xfId="364" xr:uid="{00000000-0005-0000-0000-0000CB000000}"/>
    <cellStyle name="Calculation 2 2 2" xfId="8619" xr:uid="{00000000-0005-0000-0000-000081150000}"/>
    <cellStyle name="Calculation 2 2 2 2" xfId="20128" xr:uid="{00000000-0005-0000-0000-000081150000}"/>
    <cellStyle name="Calculation 2 2 3" xfId="20127" xr:uid="{00000000-0005-0000-0000-000080150000}"/>
    <cellStyle name="Calculation 2 3" xfId="8620" xr:uid="{00000000-0005-0000-0000-000082150000}"/>
    <cellStyle name="Calculation 2 3 2" xfId="20129" xr:uid="{00000000-0005-0000-0000-000082150000}"/>
    <cellStyle name="Calculation 2 4" xfId="8618" xr:uid="{00000000-0005-0000-0000-00007F150000}"/>
    <cellStyle name="Calculation 2 5" xfId="20126" xr:uid="{00000000-0005-0000-0000-00007F150000}"/>
    <cellStyle name="Calculation 3" xfId="365" xr:uid="{00000000-0005-0000-0000-0000CC000000}"/>
    <cellStyle name="Calculation 3 2" xfId="366" xr:uid="{00000000-0005-0000-0000-0000CD000000}"/>
    <cellStyle name="Calculation 3 2 2" xfId="20131" xr:uid="{00000000-0005-0000-0000-000084150000}"/>
    <cellStyle name="Calculation 3 3" xfId="8621" xr:uid="{00000000-0005-0000-0000-000085150000}"/>
    <cellStyle name="Calculation 3 4" xfId="20130" xr:uid="{00000000-0005-0000-0000-000083150000}"/>
    <cellStyle name="Calculation 4" xfId="367" xr:uid="{00000000-0005-0000-0000-0000CE000000}"/>
    <cellStyle name="Calculation 4 2" xfId="368" xr:uid="{00000000-0005-0000-0000-0000CF000000}"/>
    <cellStyle name="Calculation 4 3" xfId="20132" xr:uid="{00000000-0005-0000-0000-000086150000}"/>
    <cellStyle name="Calculation 5" xfId="369" xr:uid="{00000000-0005-0000-0000-0000D0000000}"/>
    <cellStyle name="Calculation 5 2" xfId="370" xr:uid="{00000000-0005-0000-0000-0000D1000000}"/>
    <cellStyle name="Calculation 5 3" xfId="20133" xr:uid="{00000000-0005-0000-0000-000087150000}"/>
    <cellStyle name="Calculation 6" xfId="371" xr:uid="{00000000-0005-0000-0000-0000D2000000}"/>
    <cellStyle name="Calculation 6 2" xfId="372" xr:uid="{00000000-0005-0000-0000-0000D3000000}"/>
    <cellStyle name="Calculation 6 3" xfId="20134" xr:uid="{00000000-0005-0000-0000-000088150000}"/>
    <cellStyle name="Calculation 7" xfId="373" xr:uid="{00000000-0005-0000-0000-0000D4000000}"/>
    <cellStyle name="Calculation 7 2" xfId="374" xr:uid="{00000000-0005-0000-0000-0000D5000000}"/>
    <cellStyle name="Calculation 7 3" xfId="20135" xr:uid="{00000000-0005-0000-0000-000089150000}"/>
    <cellStyle name="Calculation 8" xfId="8622" xr:uid="{00000000-0005-0000-0000-00008A150000}"/>
    <cellStyle name="Calculation 9" xfId="8623" xr:uid="{00000000-0005-0000-0000-00008B150000}"/>
    <cellStyle name="Check Cell" xfId="77" builtinId="23" customBuiltin="1"/>
    <cellStyle name="Check Cell 10" xfId="8624" xr:uid="{00000000-0005-0000-0000-00008C150000}"/>
    <cellStyle name="Check Cell 2" xfId="375" xr:uid="{00000000-0005-0000-0000-0000D6000000}"/>
    <cellStyle name="Check Cell 2 2" xfId="8626" xr:uid="{00000000-0005-0000-0000-00008E150000}"/>
    <cellStyle name="Check Cell 2 2 2" xfId="8627" xr:uid="{00000000-0005-0000-0000-00008F150000}"/>
    <cellStyle name="Check Cell 2 3" xfId="8628" xr:uid="{00000000-0005-0000-0000-000090150000}"/>
    <cellStyle name="Check Cell 2 4" xfId="8625" xr:uid="{00000000-0005-0000-0000-00008D150000}"/>
    <cellStyle name="Check Cell 3" xfId="376" xr:uid="{00000000-0005-0000-0000-0000D7000000}"/>
    <cellStyle name="Check Cell 3 2" xfId="8629" xr:uid="{00000000-0005-0000-0000-000092150000}"/>
    <cellStyle name="Check Cell 3 3" xfId="8630" xr:uid="{00000000-0005-0000-0000-000093150000}"/>
    <cellStyle name="Check Cell 4" xfId="377" xr:uid="{00000000-0005-0000-0000-0000D8000000}"/>
    <cellStyle name="Check Cell 5" xfId="378" xr:uid="{00000000-0005-0000-0000-0000D9000000}"/>
    <cellStyle name="Check Cell 6" xfId="379" xr:uid="{00000000-0005-0000-0000-0000DA000000}"/>
    <cellStyle name="Check Cell 7" xfId="380" xr:uid="{00000000-0005-0000-0000-0000DB000000}"/>
    <cellStyle name="Check Cell 8" xfId="8631" xr:uid="{00000000-0005-0000-0000-000098150000}"/>
    <cellStyle name="Check Cell 9" xfId="8632" xr:uid="{00000000-0005-0000-0000-000099150000}"/>
    <cellStyle name="City" xfId="381" xr:uid="{00000000-0005-0000-0000-0000DC000000}"/>
    <cellStyle name="City 2" xfId="5492" xr:uid="{00000000-0005-0000-0000-00009B150000}"/>
    <cellStyle name="City 2 2" xfId="15239" xr:uid="{00000000-0005-0000-0000-00009B150000}"/>
    <cellStyle name="City 3" xfId="5560" xr:uid="{00000000-0005-0000-0000-00009A150000}"/>
    <cellStyle name="Comma" xfId="64" builtinId="3"/>
    <cellStyle name="Comma  - Style1" xfId="382" xr:uid="{00000000-0005-0000-0000-0000DE000000}"/>
    <cellStyle name="Comma  - Style1 2" xfId="5491" xr:uid="{00000000-0005-0000-0000-00009E150000}"/>
    <cellStyle name="Comma  - Style2" xfId="383" xr:uid="{00000000-0005-0000-0000-0000DF000000}"/>
    <cellStyle name="Comma  - Style2 2" xfId="5490" xr:uid="{00000000-0005-0000-0000-0000A0150000}"/>
    <cellStyle name="Comma  - Style3" xfId="384" xr:uid="{00000000-0005-0000-0000-0000E0000000}"/>
    <cellStyle name="Comma  - Style3 2" xfId="5489" xr:uid="{00000000-0005-0000-0000-0000A2150000}"/>
    <cellStyle name="Comma  - Style4" xfId="385" xr:uid="{00000000-0005-0000-0000-0000E1000000}"/>
    <cellStyle name="Comma  - Style4 2" xfId="5488" xr:uid="{00000000-0005-0000-0000-0000A4150000}"/>
    <cellStyle name="Comma  - Style5" xfId="386" xr:uid="{00000000-0005-0000-0000-0000E2000000}"/>
    <cellStyle name="Comma  - Style5 2" xfId="5487" xr:uid="{00000000-0005-0000-0000-0000A6150000}"/>
    <cellStyle name="Comma  - Style6" xfId="387" xr:uid="{00000000-0005-0000-0000-0000E3000000}"/>
    <cellStyle name="Comma  - Style6 2" xfId="5550" xr:uid="{00000000-0005-0000-0000-0000A8150000}"/>
    <cellStyle name="Comma  - Style7" xfId="388" xr:uid="{00000000-0005-0000-0000-0000E4000000}"/>
    <cellStyle name="Comma  - Style7 2" xfId="5486" xr:uid="{00000000-0005-0000-0000-0000AA150000}"/>
    <cellStyle name="Comma  - Style8" xfId="389" xr:uid="{00000000-0005-0000-0000-0000E5000000}"/>
    <cellStyle name="Comma  - Style8 2" xfId="5485" xr:uid="{00000000-0005-0000-0000-0000AC150000}"/>
    <cellStyle name="Comma [0] 2" xfId="8633" xr:uid="{00000000-0005-0000-0000-0000AD150000}"/>
    <cellStyle name="Comma [0] 2 2" xfId="8634" xr:uid="{00000000-0005-0000-0000-0000AE150000}"/>
    <cellStyle name="Comma [0] 2 2 2" xfId="8635" xr:uid="{00000000-0005-0000-0000-0000AF150000}"/>
    <cellStyle name="Comma [0] 2 3" xfId="8636" xr:uid="{00000000-0005-0000-0000-0000B0150000}"/>
    <cellStyle name="Comma [0] 3" xfId="8637" xr:uid="{00000000-0005-0000-0000-0000B1150000}"/>
    <cellStyle name="Comma 10" xfId="390" xr:uid="{00000000-0005-0000-0000-0000E6000000}"/>
    <cellStyle name="Comma 10 2" xfId="5483" xr:uid="{00000000-0005-0000-0000-0000B3150000}"/>
    <cellStyle name="Comma 10 2 2" xfId="8638" xr:uid="{00000000-0005-0000-0000-0000B4150000}"/>
    <cellStyle name="Comma 10 2 2 2" xfId="8639" xr:uid="{00000000-0005-0000-0000-0000B5150000}"/>
    <cellStyle name="Comma 10 2 3" xfId="8640" xr:uid="{00000000-0005-0000-0000-0000B6150000}"/>
    <cellStyle name="Comma 10 2 3 2" xfId="8641" xr:uid="{00000000-0005-0000-0000-0000B7150000}"/>
    <cellStyle name="Comma 10 3" xfId="8642" xr:uid="{00000000-0005-0000-0000-0000B8150000}"/>
    <cellStyle name="Comma 10 3 2" xfId="8643" xr:uid="{00000000-0005-0000-0000-0000B9150000}"/>
    <cellStyle name="Comma 10 4" xfId="8644" xr:uid="{00000000-0005-0000-0000-0000BA150000}"/>
    <cellStyle name="Comma 10 5" xfId="8645" xr:uid="{00000000-0005-0000-0000-0000BB150000}"/>
    <cellStyle name="Comma 10 6" xfId="8646" xr:uid="{00000000-0005-0000-0000-0000BC150000}"/>
    <cellStyle name="Comma 10 7" xfId="5484" xr:uid="{00000000-0005-0000-0000-0000B2150000}"/>
    <cellStyle name="Comma 100" xfId="8647" xr:uid="{00000000-0005-0000-0000-0000BD150000}"/>
    <cellStyle name="Comma 101" xfId="8648" xr:uid="{00000000-0005-0000-0000-0000BE150000}"/>
    <cellStyle name="Comma 102" xfId="8649" xr:uid="{00000000-0005-0000-0000-0000BF150000}"/>
    <cellStyle name="Comma 103" xfId="8650" xr:uid="{00000000-0005-0000-0000-0000C0150000}"/>
    <cellStyle name="Comma 104" xfId="8651" xr:uid="{00000000-0005-0000-0000-0000C1150000}"/>
    <cellStyle name="Comma 105" xfId="8652" xr:uid="{00000000-0005-0000-0000-0000C2150000}"/>
    <cellStyle name="Comma 106" xfId="8653" xr:uid="{00000000-0005-0000-0000-0000C3150000}"/>
    <cellStyle name="Comma 107" xfId="8654" xr:uid="{00000000-0005-0000-0000-0000C4150000}"/>
    <cellStyle name="Comma 108" xfId="8655" xr:uid="{00000000-0005-0000-0000-0000C5150000}"/>
    <cellStyle name="Comma 109" xfId="8656" xr:uid="{00000000-0005-0000-0000-0000C6150000}"/>
    <cellStyle name="Comma 11" xfId="391" xr:uid="{00000000-0005-0000-0000-0000E7000000}"/>
    <cellStyle name="Comma 11 2" xfId="5481" xr:uid="{00000000-0005-0000-0000-0000C8150000}"/>
    <cellStyle name="Comma 11 2 2" xfId="8657" xr:uid="{00000000-0005-0000-0000-0000C9150000}"/>
    <cellStyle name="Comma 11 2 2 2" xfId="8658" xr:uid="{00000000-0005-0000-0000-0000CA150000}"/>
    <cellStyle name="Comma 11 3" xfId="8659" xr:uid="{00000000-0005-0000-0000-0000CB150000}"/>
    <cellStyle name="Comma 11 3 2" xfId="8660" xr:uid="{00000000-0005-0000-0000-0000CC150000}"/>
    <cellStyle name="Comma 11 4" xfId="8661" xr:uid="{00000000-0005-0000-0000-0000CD150000}"/>
    <cellStyle name="Comma 11 5" xfId="5482" xr:uid="{00000000-0005-0000-0000-0000C7150000}"/>
    <cellStyle name="Comma 110" xfId="8662" xr:uid="{00000000-0005-0000-0000-0000CE150000}"/>
    <cellStyle name="Comma 111" xfId="8663" xr:uid="{00000000-0005-0000-0000-0000CF150000}"/>
    <cellStyle name="Comma 112" xfId="8664" xr:uid="{00000000-0005-0000-0000-0000D0150000}"/>
    <cellStyle name="Comma 113" xfId="5507" xr:uid="{00000000-0005-0000-0000-0000C1200000}"/>
    <cellStyle name="Comma 114" xfId="5500" xr:uid="{00000000-0005-0000-0000-0000BA4E0000}"/>
    <cellStyle name="Comma 115" xfId="13594" xr:uid="{00000000-0005-0000-0000-00005C500000}"/>
    <cellStyle name="Comma 116" xfId="20535" xr:uid="{12A2F1FA-E9CF-451B-BE52-93BF7210B93A}"/>
    <cellStyle name="Comma 117" xfId="20537" xr:uid="{16161602-253E-40AA-974E-F858333CD9EB}"/>
    <cellStyle name="Comma 117 2" xfId="20553" xr:uid="{38B1619A-B829-4005-8F58-4531BCD53FB3}"/>
    <cellStyle name="Comma 12" xfId="392" xr:uid="{00000000-0005-0000-0000-0000E8000000}"/>
    <cellStyle name="Comma 12 2" xfId="5479" xr:uid="{00000000-0005-0000-0000-0000D2150000}"/>
    <cellStyle name="Comma 12 2 2" xfId="8665" xr:uid="{00000000-0005-0000-0000-0000D3150000}"/>
    <cellStyle name="Comma 12 2 2 2" xfId="8666" xr:uid="{00000000-0005-0000-0000-0000D4150000}"/>
    <cellStyle name="Comma 12 2 3" xfId="8667" xr:uid="{00000000-0005-0000-0000-0000D5150000}"/>
    <cellStyle name="Comma 12 2 3 2" xfId="8668" xr:uid="{00000000-0005-0000-0000-0000D6150000}"/>
    <cellStyle name="Comma 12 3" xfId="8669" xr:uid="{00000000-0005-0000-0000-0000D7150000}"/>
    <cellStyle name="Comma 12 3 2" xfId="8670" xr:uid="{00000000-0005-0000-0000-0000D8150000}"/>
    <cellStyle name="Comma 12 3 2 2" xfId="8671" xr:uid="{00000000-0005-0000-0000-0000D9150000}"/>
    <cellStyle name="Comma 12 3 3" xfId="8672" xr:uid="{00000000-0005-0000-0000-0000DA150000}"/>
    <cellStyle name="Comma 12 3 4" xfId="8673" xr:uid="{00000000-0005-0000-0000-0000DB150000}"/>
    <cellStyle name="Comma 12 4" xfId="8674" xr:uid="{00000000-0005-0000-0000-0000DC150000}"/>
    <cellStyle name="Comma 12 4 2" xfId="8675" xr:uid="{00000000-0005-0000-0000-0000DD150000}"/>
    <cellStyle name="Comma 12 5" xfId="8676" xr:uid="{00000000-0005-0000-0000-0000DE150000}"/>
    <cellStyle name="Comma 12 5 2" xfId="8677" xr:uid="{00000000-0005-0000-0000-0000DF150000}"/>
    <cellStyle name="Comma 12 6" xfId="8678" xr:uid="{00000000-0005-0000-0000-0000E0150000}"/>
    <cellStyle name="Comma 12 7" xfId="8679" xr:uid="{00000000-0005-0000-0000-0000E1150000}"/>
    <cellStyle name="Comma 12 8" xfId="5480" xr:uid="{00000000-0005-0000-0000-0000D1150000}"/>
    <cellStyle name="Comma 13" xfId="393" xr:uid="{00000000-0005-0000-0000-0000E9000000}"/>
    <cellStyle name="Comma 13 2" xfId="5477" xr:uid="{00000000-0005-0000-0000-0000E3150000}"/>
    <cellStyle name="Comma 13 2 2" xfId="8680" xr:uid="{00000000-0005-0000-0000-0000E4150000}"/>
    <cellStyle name="Comma 13 2 2 2" xfId="8681" xr:uid="{00000000-0005-0000-0000-0000E5150000}"/>
    <cellStyle name="Comma 13 3" xfId="8682" xr:uid="{00000000-0005-0000-0000-0000E6150000}"/>
    <cellStyle name="Comma 13 3 2" xfId="8683" xr:uid="{00000000-0005-0000-0000-0000E7150000}"/>
    <cellStyle name="Comma 13 4" xfId="8684" xr:uid="{00000000-0005-0000-0000-0000E8150000}"/>
    <cellStyle name="Comma 13 5" xfId="8685" xr:uid="{00000000-0005-0000-0000-0000E9150000}"/>
    <cellStyle name="Comma 13 6" xfId="8686" xr:uid="{00000000-0005-0000-0000-0000EA150000}"/>
    <cellStyle name="Comma 13 7" xfId="5478" xr:uid="{00000000-0005-0000-0000-0000E2150000}"/>
    <cellStyle name="Comma 14" xfId="394" xr:uid="{00000000-0005-0000-0000-0000EA000000}"/>
    <cellStyle name="Comma 14 2" xfId="5475" xr:uid="{00000000-0005-0000-0000-0000EC150000}"/>
    <cellStyle name="Comma 14 2 2" xfId="8687" xr:uid="{00000000-0005-0000-0000-0000ED150000}"/>
    <cellStyle name="Comma 14 3" xfId="8688" xr:uid="{00000000-0005-0000-0000-0000EE150000}"/>
    <cellStyle name="Comma 14 3 2" xfId="8689" xr:uid="{00000000-0005-0000-0000-0000EF150000}"/>
    <cellStyle name="Comma 14 4" xfId="8690" xr:uid="{00000000-0005-0000-0000-0000F0150000}"/>
    <cellStyle name="Comma 14 5" xfId="8691" xr:uid="{00000000-0005-0000-0000-0000F1150000}"/>
    <cellStyle name="Comma 14 6" xfId="8692" xr:uid="{00000000-0005-0000-0000-0000F2150000}"/>
    <cellStyle name="Comma 14 7" xfId="5476" xr:uid="{00000000-0005-0000-0000-0000EB150000}"/>
    <cellStyle name="Comma 15" xfId="395" xr:uid="{00000000-0005-0000-0000-0000EB000000}"/>
    <cellStyle name="Comma 15 2" xfId="5474" xr:uid="{00000000-0005-0000-0000-0000F4150000}"/>
    <cellStyle name="Comma 15 2 2" xfId="8693" xr:uid="{00000000-0005-0000-0000-0000F5150000}"/>
    <cellStyle name="Comma 15 3" xfId="8694" xr:uid="{00000000-0005-0000-0000-0000F6150000}"/>
    <cellStyle name="Comma 15 3 2" xfId="8695" xr:uid="{00000000-0005-0000-0000-0000F7150000}"/>
    <cellStyle name="Comma 15 4" xfId="8696" xr:uid="{00000000-0005-0000-0000-0000F8150000}"/>
    <cellStyle name="Comma 15 5" xfId="8697" xr:uid="{00000000-0005-0000-0000-0000F9150000}"/>
    <cellStyle name="Comma 16" xfId="396" xr:uid="{00000000-0005-0000-0000-0000EC000000}"/>
    <cellStyle name="Comma 16 2" xfId="5472" xr:uid="{00000000-0005-0000-0000-0000FB150000}"/>
    <cellStyle name="Comma 16 2 2" xfId="8698" xr:uid="{00000000-0005-0000-0000-0000FC150000}"/>
    <cellStyle name="Comma 16 3" xfId="8699" xr:uid="{00000000-0005-0000-0000-0000FD150000}"/>
    <cellStyle name="Comma 16 3 2" xfId="8700" xr:uid="{00000000-0005-0000-0000-0000FE150000}"/>
    <cellStyle name="Comma 16 4" xfId="8701" xr:uid="{00000000-0005-0000-0000-0000FF150000}"/>
    <cellStyle name="Comma 16 5" xfId="8702" xr:uid="{00000000-0005-0000-0000-000000160000}"/>
    <cellStyle name="Comma 16 6" xfId="8703" xr:uid="{00000000-0005-0000-0000-000001160000}"/>
    <cellStyle name="Comma 16 7" xfId="5473" xr:uid="{00000000-0005-0000-0000-0000FA150000}"/>
    <cellStyle name="Comma 17" xfId="2927" xr:uid="{00000000-0005-0000-0000-0000ED000000}"/>
    <cellStyle name="Comma 17 10" xfId="8704" xr:uid="{00000000-0005-0000-0000-000003160000}"/>
    <cellStyle name="Comma 17 10 2" xfId="8705" xr:uid="{00000000-0005-0000-0000-000004160000}"/>
    <cellStyle name="Comma 17 10 2 2" xfId="8706" xr:uid="{00000000-0005-0000-0000-000005160000}"/>
    <cellStyle name="Comma 17 10 3" xfId="8707" xr:uid="{00000000-0005-0000-0000-000006160000}"/>
    <cellStyle name="Comma 17 10 3 2" xfId="8708" xr:uid="{00000000-0005-0000-0000-000007160000}"/>
    <cellStyle name="Comma 17 11" xfId="8709" xr:uid="{00000000-0005-0000-0000-000008160000}"/>
    <cellStyle name="Comma 17 12" xfId="8710" xr:uid="{00000000-0005-0000-0000-000009160000}"/>
    <cellStyle name="Comma 17 13" xfId="5547" xr:uid="{00000000-0005-0000-0000-000002160000}"/>
    <cellStyle name="Comma 17 2" xfId="5549" xr:uid="{00000000-0005-0000-0000-00000A160000}"/>
    <cellStyle name="Comma 17 2 10" xfId="8711" xr:uid="{00000000-0005-0000-0000-00000B160000}"/>
    <cellStyle name="Comma 17 2 2" xfId="8712" xr:uid="{00000000-0005-0000-0000-00000C160000}"/>
    <cellStyle name="Comma 17 2 2 2" xfId="8713" xr:uid="{00000000-0005-0000-0000-00000D160000}"/>
    <cellStyle name="Comma 17 2 2 2 2" xfId="8714" xr:uid="{00000000-0005-0000-0000-00000E160000}"/>
    <cellStyle name="Comma 17 2 2 2 2 2" xfId="8715" xr:uid="{00000000-0005-0000-0000-00000F160000}"/>
    <cellStyle name="Comma 17 2 2 2 3" xfId="8716" xr:uid="{00000000-0005-0000-0000-000010160000}"/>
    <cellStyle name="Comma 17 2 2 2 3 2" xfId="8717" xr:uid="{00000000-0005-0000-0000-000011160000}"/>
    <cellStyle name="Comma 17 2 2 2 4" xfId="8718" xr:uid="{00000000-0005-0000-0000-000012160000}"/>
    <cellStyle name="Comma 17 2 2 2 4 2" xfId="8719" xr:uid="{00000000-0005-0000-0000-000013160000}"/>
    <cellStyle name="Comma 17 2 2 2 5" xfId="8720" xr:uid="{00000000-0005-0000-0000-000014160000}"/>
    <cellStyle name="Comma 17 2 2 2 5 2" xfId="8721" xr:uid="{00000000-0005-0000-0000-000015160000}"/>
    <cellStyle name="Comma 17 2 2 2 5 2 2" xfId="8722" xr:uid="{00000000-0005-0000-0000-000016160000}"/>
    <cellStyle name="Comma 17 2 2 2 5 3" xfId="8723" xr:uid="{00000000-0005-0000-0000-000017160000}"/>
    <cellStyle name="Comma 17 2 2 2 5 3 2" xfId="8724" xr:uid="{00000000-0005-0000-0000-000018160000}"/>
    <cellStyle name="Comma 17 2 2 3" xfId="8725" xr:uid="{00000000-0005-0000-0000-000019160000}"/>
    <cellStyle name="Comma 17 2 2 3 2" xfId="8726" xr:uid="{00000000-0005-0000-0000-00001A160000}"/>
    <cellStyle name="Comma 17 2 2 3 2 2" xfId="8727" xr:uid="{00000000-0005-0000-0000-00001B160000}"/>
    <cellStyle name="Comma 17 2 2 3 2 3" xfId="8728" xr:uid="{00000000-0005-0000-0000-00001C160000}"/>
    <cellStyle name="Comma 17 2 2 3 3" xfId="8729" xr:uid="{00000000-0005-0000-0000-00001D160000}"/>
    <cellStyle name="Comma 17 2 2 3 4" xfId="8730" xr:uid="{00000000-0005-0000-0000-00001E160000}"/>
    <cellStyle name="Comma 17 2 2 4" xfId="8731" xr:uid="{00000000-0005-0000-0000-00001F160000}"/>
    <cellStyle name="Comma 17 2 2 4 2" xfId="8732" xr:uid="{00000000-0005-0000-0000-000020160000}"/>
    <cellStyle name="Comma 17 2 2 5" xfId="8733" xr:uid="{00000000-0005-0000-0000-000021160000}"/>
    <cellStyle name="Comma 17 2 2 5 2" xfId="8734" xr:uid="{00000000-0005-0000-0000-000022160000}"/>
    <cellStyle name="Comma 17 2 2 5 3" xfId="8735" xr:uid="{00000000-0005-0000-0000-000023160000}"/>
    <cellStyle name="Comma 17 2 2 5 4" xfId="8736" xr:uid="{00000000-0005-0000-0000-000024160000}"/>
    <cellStyle name="Comma 17 2 2 6" xfId="8737" xr:uid="{00000000-0005-0000-0000-000025160000}"/>
    <cellStyle name="Comma 17 2 2 6 2" xfId="8738" xr:uid="{00000000-0005-0000-0000-000026160000}"/>
    <cellStyle name="Comma 17 2 2 7" xfId="8739" xr:uid="{00000000-0005-0000-0000-000027160000}"/>
    <cellStyle name="Comma 17 2 2 7 2" xfId="8740" xr:uid="{00000000-0005-0000-0000-000028160000}"/>
    <cellStyle name="Comma 17 2 2 7 2 2" xfId="8741" xr:uid="{00000000-0005-0000-0000-000029160000}"/>
    <cellStyle name="Comma 17 2 2 7 3" xfId="8742" xr:uid="{00000000-0005-0000-0000-00002A160000}"/>
    <cellStyle name="Comma 17 2 2 7 3 2" xfId="8743" xr:uid="{00000000-0005-0000-0000-00002B160000}"/>
    <cellStyle name="Comma 17 2 2 8" xfId="8744" xr:uid="{00000000-0005-0000-0000-00002C160000}"/>
    <cellStyle name="Comma 17 2 3" xfId="8745" xr:uid="{00000000-0005-0000-0000-00002D160000}"/>
    <cellStyle name="Comma 17 2 3 2" xfId="8746" xr:uid="{00000000-0005-0000-0000-00002E160000}"/>
    <cellStyle name="Comma 17 2 3 3" xfId="8747" xr:uid="{00000000-0005-0000-0000-00002F160000}"/>
    <cellStyle name="Comma 17 2 3 3 2" xfId="8748" xr:uid="{00000000-0005-0000-0000-000030160000}"/>
    <cellStyle name="Comma 17 2 3 4" xfId="8749" xr:uid="{00000000-0005-0000-0000-000031160000}"/>
    <cellStyle name="Comma 17 2 3 4 2" xfId="8750" xr:uid="{00000000-0005-0000-0000-000032160000}"/>
    <cellStyle name="Comma 17 2 3 5" xfId="8751" xr:uid="{00000000-0005-0000-0000-000033160000}"/>
    <cellStyle name="Comma 17 2 3 5 2" xfId="8752" xr:uid="{00000000-0005-0000-0000-000034160000}"/>
    <cellStyle name="Comma 17 2 3 6" xfId="8753" xr:uid="{00000000-0005-0000-0000-000035160000}"/>
    <cellStyle name="Comma 17 2 3 6 2" xfId="8754" xr:uid="{00000000-0005-0000-0000-000036160000}"/>
    <cellStyle name="Comma 17 2 3 6 2 2" xfId="8755" xr:uid="{00000000-0005-0000-0000-000037160000}"/>
    <cellStyle name="Comma 17 2 3 6 3" xfId="8756" xr:uid="{00000000-0005-0000-0000-000038160000}"/>
    <cellStyle name="Comma 17 2 3 6 3 2" xfId="8757" xr:uid="{00000000-0005-0000-0000-000039160000}"/>
    <cellStyle name="Comma 17 2 4" xfId="8758" xr:uid="{00000000-0005-0000-0000-00003A160000}"/>
    <cellStyle name="Comma 17 2 5" xfId="8759" xr:uid="{00000000-0005-0000-0000-00003B160000}"/>
    <cellStyle name="Comma 17 2 5 2" xfId="8760" xr:uid="{00000000-0005-0000-0000-00003C160000}"/>
    <cellStyle name="Comma 17 2 5 2 2" xfId="8761" xr:uid="{00000000-0005-0000-0000-00003D160000}"/>
    <cellStyle name="Comma 17 2 5 2 3" xfId="8762" xr:uid="{00000000-0005-0000-0000-00003E160000}"/>
    <cellStyle name="Comma 17 2 5 3" xfId="8763" xr:uid="{00000000-0005-0000-0000-00003F160000}"/>
    <cellStyle name="Comma 17 2 5 4" xfId="8764" xr:uid="{00000000-0005-0000-0000-000040160000}"/>
    <cellStyle name="Comma 17 2 6" xfId="8765" xr:uid="{00000000-0005-0000-0000-000041160000}"/>
    <cellStyle name="Comma 17 2 6 2" xfId="8766" xr:uid="{00000000-0005-0000-0000-000042160000}"/>
    <cellStyle name="Comma 17 2 7" xfId="8767" xr:uid="{00000000-0005-0000-0000-000043160000}"/>
    <cellStyle name="Comma 17 2 7 2" xfId="8768" xr:uid="{00000000-0005-0000-0000-000044160000}"/>
    <cellStyle name="Comma 17 2 7 3" xfId="8769" xr:uid="{00000000-0005-0000-0000-000045160000}"/>
    <cellStyle name="Comma 17 2 7 4" xfId="8770" xr:uid="{00000000-0005-0000-0000-000046160000}"/>
    <cellStyle name="Comma 17 2 8" xfId="8771" xr:uid="{00000000-0005-0000-0000-000047160000}"/>
    <cellStyle name="Comma 17 2 8 2" xfId="8772" xr:uid="{00000000-0005-0000-0000-000048160000}"/>
    <cellStyle name="Comma 17 2 8 3" xfId="8773" xr:uid="{00000000-0005-0000-0000-000049160000}"/>
    <cellStyle name="Comma 17 2 8 4" xfId="8774" xr:uid="{00000000-0005-0000-0000-00004A160000}"/>
    <cellStyle name="Comma 17 2 9" xfId="8775" xr:uid="{00000000-0005-0000-0000-00004B160000}"/>
    <cellStyle name="Comma 17 2 9 2" xfId="8776" xr:uid="{00000000-0005-0000-0000-00004C160000}"/>
    <cellStyle name="Comma 17 2 9 2 2" xfId="8777" xr:uid="{00000000-0005-0000-0000-00004D160000}"/>
    <cellStyle name="Comma 17 2 9 3" xfId="8778" xr:uid="{00000000-0005-0000-0000-00004E160000}"/>
    <cellStyle name="Comma 17 2 9 3 2" xfId="8779" xr:uid="{00000000-0005-0000-0000-00004F160000}"/>
    <cellStyle name="Comma 17 3" xfId="8780" xr:uid="{00000000-0005-0000-0000-000050160000}"/>
    <cellStyle name="Comma 17 3 2" xfId="8781" xr:uid="{00000000-0005-0000-0000-000051160000}"/>
    <cellStyle name="Comma 17 3 2 2" xfId="8782" xr:uid="{00000000-0005-0000-0000-000052160000}"/>
    <cellStyle name="Comma 17 3 2 2 2" xfId="8783" xr:uid="{00000000-0005-0000-0000-000053160000}"/>
    <cellStyle name="Comma 17 3 2 3" xfId="8784" xr:uid="{00000000-0005-0000-0000-000054160000}"/>
    <cellStyle name="Comma 17 3 2 3 2" xfId="8785" xr:uid="{00000000-0005-0000-0000-000055160000}"/>
    <cellStyle name="Comma 17 3 2 4" xfId="8786" xr:uid="{00000000-0005-0000-0000-000056160000}"/>
    <cellStyle name="Comma 17 3 2 4 2" xfId="8787" xr:uid="{00000000-0005-0000-0000-000057160000}"/>
    <cellStyle name="Comma 17 3 2 5" xfId="8788" xr:uid="{00000000-0005-0000-0000-000058160000}"/>
    <cellStyle name="Comma 17 3 2 5 2" xfId="8789" xr:uid="{00000000-0005-0000-0000-000059160000}"/>
    <cellStyle name="Comma 17 3 2 5 2 2" xfId="8790" xr:uid="{00000000-0005-0000-0000-00005A160000}"/>
    <cellStyle name="Comma 17 3 2 5 3" xfId="8791" xr:uid="{00000000-0005-0000-0000-00005B160000}"/>
    <cellStyle name="Comma 17 3 2 5 3 2" xfId="8792" xr:uid="{00000000-0005-0000-0000-00005C160000}"/>
    <cellStyle name="Comma 17 3 3" xfId="8793" xr:uid="{00000000-0005-0000-0000-00005D160000}"/>
    <cellStyle name="Comma 17 3 3 2" xfId="8794" xr:uid="{00000000-0005-0000-0000-00005E160000}"/>
    <cellStyle name="Comma 17 3 3 2 2" xfId="8795" xr:uid="{00000000-0005-0000-0000-00005F160000}"/>
    <cellStyle name="Comma 17 3 3 2 3" xfId="8796" xr:uid="{00000000-0005-0000-0000-000060160000}"/>
    <cellStyle name="Comma 17 3 3 3" xfId="8797" xr:uid="{00000000-0005-0000-0000-000061160000}"/>
    <cellStyle name="Comma 17 3 3 4" xfId="8798" xr:uid="{00000000-0005-0000-0000-000062160000}"/>
    <cellStyle name="Comma 17 3 4" xfId="8799" xr:uid="{00000000-0005-0000-0000-000063160000}"/>
    <cellStyle name="Comma 17 3 4 2" xfId="8800" xr:uid="{00000000-0005-0000-0000-000064160000}"/>
    <cellStyle name="Comma 17 3 5" xfId="8801" xr:uid="{00000000-0005-0000-0000-000065160000}"/>
    <cellStyle name="Comma 17 3 5 2" xfId="8802" xr:uid="{00000000-0005-0000-0000-000066160000}"/>
    <cellStyle name="Comma 17 3 5 3" xfId="8803" xr:uid="{00000000-0005-0000-0000-000067160000}"/>
    <cellStyle name="Comma 17 3 5 4" xfId="8804" xr:uid="{00000000-0005-0000-0000-000068160000}"/>
    <cellStyle name="Comma 17 3 6" xfId="8805" xr:uid="{00000000-0005-0000-0000-000069160000}"/>
    <cellStyle name="Comma 17 3 6 2" xfId="8806" xr:uid="{00000000-0005-0000-0000-00006A160000}"/>
    <cellStyle name="Comma 17 3 7" xfId="8807" xr:uid="{00000000-0005-0000-0000-00006B160000}"/>
    <cellStyle name="Comma 17 3 7 2" xfId="8808" xr:uid="{00000000-0005-0000-0000-00006C160000}"/>
    <cellStyle name="Comma 17 3 7 2 2" xfId="8809" xr:uid="{00000000-0005-0000-0000-00006D160000}"/>
    <cellStyle name="Comma 17 3 7 3" xfId="8810" xr:uid="{00000000-0005-0000-0000-00006E160000}"/>
    <cellStyle name="Comma 17 3 7 3 2" xfId="8811" xr:uid="{00000000-0005-0000-0000-00006F160000}"/>
    <cellStyle name="Comma 17 3 8" xfId="8812" xr:uid="{00000000-0005-0000-0000-000070160000}"/>
    <cellStyle name="Comma 17 4" xfId="8813" xr:uid="{00000000-0005-0000-0000-000071160000}"/>
    <cellStyle name="Comma 17 4 2" xfId="8814" xr:uid="{00000000-0005-0000-0000-000072160000}"/>
    <cellStyle name="Comma 17 4 3" xfId="8815" xr:uid="{00000000-0005-0000-0000-000073160000}"/>
    <cellStyle name="Comma 17 4 3 2" xfId="8816" xr:uid="{00000000-0005-0000-0000-000074160000}"/>
    <cellStyle name="Comma 17 4 4" xfId="8817" xr:uid="{00000000-0005-0000-0000-000075160000}"/>
    <cellStyle name="Comma 17 4 4 2" xfId="8818" xr:uid="{00000000-0005-0000-0000-000076160000}"/>
    <cellStyle name="Comma 17 4 4 3" xfId="8819" xr:uid="{00000000-0005-0000-0000-000077160000}"/>
    <cellStyle name="Comma 17 4 4 4" xfId="8820" xr:uid="{00000000-0005-0000-0000-000078160000}"/>
    <cellStyle name="Comma 17 4 5" xfId="8821" xr:uid="{00000000-0005-0000-0000-000079160000}"/>
    <cellStyle name="Comma 17 4 5 2" xfId="8822" xr:uid="{00000000-0005-0000-0000-00007A160000}"/>
    <cellStyle name="Comma 17 4 6" xfId="8823" xr:uid="{00000000-0005-0000-0000-00007B160000}"/>
    <cellStyle name="Comma 17 4 6 2" xfId="8824" xr:uid="{00000000-0005-0000-0000-00007C160000}"/>
    <cellStyle name="Comma 17 4 6 2 2" xfId="8825" xr:uid="{00000000-0005-0000-0000-00007D160000}"/>
    <cellStyle name="Comma 17 4 6 3" xfId="8826" xr:uid="{00000000-0005-0000-0000-00007E160000}"/>
    <cellStyle name="Comma 17 4 6 3 2" xfId="8827" xr:uid="{00000000-0005-0000-0000-00007F160000}"/>
    <cellStyle name="Comma 17 4 7" xfId="8828" xr:uid="{00000000-0005-0000-0000-000080160000}"/>
    <cellStyle name="Comma 17 5" xfId="8829" xr:uid="{00000000-0005-0000-0000-000081160000}"/>
    <cellStyle name="Comma 17 6" xfId="8830" xr:uid="{00000000-0005-0000-0000-000082160000}"/>
    <cellStyle name="Comma 17 6 2" xfId="8831" xr:uid="{00000000-0005-0000-0000-000083160000}"/>
    <cellStyle name="Comma 17 6 2 2" xfId="8832" xr:uid="{00000000-0005-0000-0000-000084160000}"/>
    <cellStyle name="Comma 17 6 2 3" xfId="8833" xr:uid="{00000000-0005-0000-0000-000085160000}"/>
    <cellStyle name="Comma 17 6 3" xfId="8834" xr:uid="{00000000-0005-0000-0000-000086160000}"/>
    <cellStyle name="Comma 17 6 4" xfId="8835" xr:uid="{00000000-0005-0000-0000-000087160000}"/>
    <cellStyle name="Comma 17 7" xfId="8836" xr:uid="{00000000-0005-0000-0000-000088160000}"/>
    <cellStyle name="Comma 17 7 2" xfId="8837" xr:uid="{00000000-0005-0000-0000-000089160000}"/>
    <cellStyle name="Comma 17 8" xfId="8838" xr:uid="{00000000-0005-0000-0000-00008A160000}"/>
    <cellStyle name="Comma 17 8 2" xfId="8839" xr:uid="{00000000-0005-0000-0000-00008B160000}"/>
    <cellStyle name="Comma 17 8 3" xfId="8840" xr:uid="{00000000-0005-0000-0000-00008C160000}"/>
    <cellStyle name="Comma 17 8 4" xfId="8841" xr:uid="{00000000-0005-0000-0000-00008D160000}"/>
    <cellStyle name="Comma 17 9" xfId="8842" xr:uid="{00000000-0005-0000-0000-00008E160000}"/>
    <cellStyle name="Comma 17 9 2" xfId="8843" xr:uid="{00000000-0005-0000-0000-00008F160000}"/>
    <cellStyle name="Comma 17 9 3" xfId="8844" xr:uid="{00000000-0005-0000-0000-000090160000}"/>
    <cellStyle name="Comma 17 9 4" xfId="8845" xr:uid="{00000000-0005-0000-0000-000091160000}"/>
    <cellStyle name="Comma 18" xfId="2917" xr:uid="{00000000-0005-0000-0000-0000EE000000}"/>
    <cellStyle name="Comma 18 2" xfId="8846" xr:uid="{00000000-0005-0000-0000-000093160000}"/>
    <cellStyle name="Comma 18 2 2" xfId="8847" xr:uid="{00000000-0005-0000-0000-000094160000}"/>
    <cellStyle name="Comma 18 3" xfId="8848" xr:uid="{00000000-0005-0000-0000-000095160000}"/>
    <cellStyle name="Comma 18 4" xfId="8849" xr:uid="{00000000-0005-0000-0000-000096160000}"/>
    <cellStyle name="Comma 18 5" xfId="5471" xr:uid="{00000000-0005-0000-0000-000092160000}"/>
    <cellStyle name="Comma 19" xfId="2915" xr:uid="{00000000-0005-0000-0000-0000EF000000}"/>
    <cellStyle name="Comma 19 2" xfId="8850" xr:uid="{00000000-0005-0000-0000-000098160000}"/>
    <cellStyle name="Comma 19 3" xfId="8851" xr:uid="{00000000-0005-0000-0000-000099160000}"/>
    <cellStyle name="Comma 19 4" xfId="8852" xr:uid="{00000000-0005-0000-0000-00009A160000}"/>
    <cellStyle name="Comma 19 5" xfId="5548" xr:uid="{00000000-0005-0000-0000-000097160000}"/>
    <cellStyle name="Comma 2" xfId="4" xr:uid="{00000000-0005-0000-0000-000000000000}"/>
    <cellStyle name="Comma 2 10" xfId="8853" xr:uid="{00000000-0005-0000-0000-00009C160000}"/>
    <cellStyle name="Comma 2 11" xfId="8854" xr:uid="{00000000-0005-0000-0000-00009D160000}"/>
    <cellStyle name="Comma 2 2" xfId="61" xr:uid="{00000000-0005-0000-0000-000001000000}"/>
    <cellStyle name="Comma 2 2 2" xfId="163" xr:uid="{00000000-0005-0000-0000-000001000000}"/>
    <cellStyle name="Comma 2 2 2 2" xfId="398" xr:uid="{00000000-0005-0000-0000-0000F2000000}"/>
    <cellStyle name="Comma 2 2 2 2 2" xfId="8855" xr:uid="{00000000-0005-0000-0000-0000A0160000}"/>
    <cellStyle name="Comma 2 2 2 3" xfId="8856" xr:uid="{00000000-0005-0000-0000-0000A1160000}"/>
    <cellStyle name="Comma 2 2 2 4" xfId="5470" xr:uid="{00000000-0005-0000-0000-00009F160000}"/>
    <cellStyle name="Comma 2 2 3" xfId="397" xr:uid="{00000000-0005-0000-0000-0000F1000000}"/>
    <cellStyle name="Comma 2 2 3 2" xfId="8857" xr:uid="{00000000-0005-0000-0000-0000A2160000}"/>
    <cellStyle name="Comma 2 2 4" xfId="8858" xr:uid="{00000000-0005-0000-0000-0000A3160000}"/>
    <cellStyle name="Comma 2 3" xfId="109" xr:uid="{00000000-0005-0000-0000-000000000000}"/>
    <cellStyle name="Comma 2 3 2" xfId="399" xr:uid="{00000000-0005-0000-0000-0000F3000000}"/>
    <cellStyle name="Comma 2 3 2 2" xfId="8859" xr:uid="{00000000-0005-0000-0000-0000A5160000}"/>
    <cellStyle name="Comma 2 3 3" xfId="8860" xr:uid="{00000000-0005-0000-0000-0000A6160000}"/>
    <cellStyle name="Comma 2 3 3 2" xfId="8861" xr:uid="{00000000-0005-0000-0000-0000A7160000}"/>
    <cellStyle name="Comma 2 3 4" xfId="8862" xr:uid="{00000000-0005-0000-0000-0000A8160000}"/>
    <cellStyle name="Comma 2 3 5" xfId="8863" xr:uid="{00000000-0005-0000-0000-0000A9160000}"/>
    <cellStyle name="Comma 2 3 6" xfId="8864" xr:uid="{00000000-0005-0000-0000-0000AA160000}"/>
    <cellStyle name="Comma 2 3 6 2" xfId="8865" xr:uid="{00000000-0005-0000-0000-0000AB160000}"/>
    <cellStyle name="Comma 2 3 6 3" xfId="8866" xr:uid="{00000000-0005-0000-0000-0000AC160000}"/>
    <cellStyle name="Comma 2 3 6 4" xfId="8867" xr:uid="{00000000-0005-0000-0000-0000AD160000}"/>
    <cellStyle name="Comma 2 3 7" xfId="8868" xr:uid="{00000000-0005-0000-0000-0000AE160000}"/>
    <cellStyle name="Comma 2 3 8" xfId="8869" xr:uid="{00000000-0005-0000-0000-0000AF160000}"/>
    <cellStyle name="Comma 2 3 9" xfId="5551" xr:uid="{00000000-0005-0000-0000-0000A4160000}"/>
    <cellStyle name="Comma 2 4" xfId="2869" xr:uid="{00000000-0005-0000-0000-0000F4000000}"/>
    <cellStyle name="Comma 2 4 2" xfId="2930" xr:uid="{00000000-0005-0000-0000-0000F5000000}"/>
    <cellStyle name="Comma 2 4 2 2" xfId="8870" xr:uid="{00000000-0005-0000-0000-0000B1160000}"/>
    <cellStyle name="Comma 2 4 3" xfId="5469" xr:uid="{00000000-0005-0000-0000-0000B0160000}"/>
    <cellStyle name="Comma 2 5" xfId="2874" xr:uid="{00000000-0005-0000-0000-0000F6000000}"/>
    <cellStyle name="Comma 2 5 2" xfId="8872" xr:uid="{00000000-0005-0000-0000-0000B3160000}"/>
    <cellStyle name="Comma 2 5 2 2" xfId="8873" xr:uid="{00000000-0005-0000-0000-0000B4160000}"/>
    <cellStyle name="Comma 2 5 2 2 2" xfId="8874" xr:uid="{00000000-0005-0000-0000-0000B5160000}"/>
    <cellStyle name="Comma 2 5 2 2 3" xfId="8875" xr:uid="{00000000-0005-0000-0000-0000B6160000}"/>
    <cellStyle name="Comma 2 5 2 2 4" xfId="8876" xr:uid="{00000000-0005-0000-0000-0000B7160000}"/>
    <cellStyle name="Comma 2 5 2 3" xfId="8877" xr:uid="{00000000-0005-0000-0000-0000B8160000}"/>
    <cellStyle name="Comma 2 5 2 3 2" xfId="8878" xr:uid="{00000000-0005-0000-0000-0000B9160000}"/>
    <cellStyle name="Comma 2 5 2 4" xfId="8879" xr:uid="{00000000-0005-0000-0000-0000BA160000}"/>
    <cellStyle name="Comma 2 5 2 5" xfId="8880" xr:uid="{00000000-0005-0000-0000-0000BB160000}"/>
    <cellStyle name="Comma 2 5 2 5 2" xfId="8881" xr:uid="{00000000-0005-0000-0000-0000BC160000}"/>
    <cellStyle name="Comma 2 5 2 6" xfId="8882" xr:uid="{00000000-0005-0000-0000-0000BD160000}"/>
    <cellStyle name="Comma 2 5 2 6 2" xfId="8883" xr:uid="{00000000-0005-0000-0000-0000BE160000}"/>
    <cellStyle name="Comma 2 5 2 6 2 2" xfId="8884" xr:uid="{00000000-0005-0000-0000-0000BF160000}"/>
    <cellStyle name="Comma 2 5 2 6 3" xfId="8885" xr:uid="{00000000-0005-0000-0000-0000C0160000}"/>
    <cellStyle name="Comma 2 5 2 6 3 2" xfId="8886" xr:uid="{00000000-0005-0000-0000-0000C1160000}"/>
    <cellStyle name="Comma 2 5 2 7" xfId="8887" xr:uid="{00000000-0005-0000-0000-0000C2160000}"/>
    <cellStyle name="Comma 2 5 2 8" xfId="8888" xr:uid="{00000000-0005-0000-0000-0000C3160000}"/>
    <cellStyle name="Comma 2 5 3" xfId="8889" xr:uid="{00000000-0005-0000-0000-0000C4160000}"/>
    <cellStyle name="Comma 2 5 3 2" xfId="8890" xr:uid="{00000000-0005-0000-0000-0000C5160000}"/>
    <cellStyle name="Comma 2 5 4" xfId="8891" xr:uid="{00000000-0005-0000-0000-0000C6160000}"/>
    <cellStyle name="Comma 2 5 4 2" xfId="8892" xr:uid="{00000000-0005-0000-0000-0000C7160000}"/>
    <cellStyle name="Comma 2 5 5" xfId="8893" xr:uid="{00000000-0005-0000-0000-0000C8160000}"/>
    <cellStyle name="Comma 2 5 5 2" xfId="8894" xr:uid="{00000000-0005-0000-0000-0000C9160000}"/>
    <cellStyle name="Comma 2 5 6" xfId="8895" xr:uid="{00000000-0005-0000-0000-0000CA160000}"/>
    <cellStyle name="Comma 2 5 6 2" xfId="8896" xr:uid="{00000000-0005-0000-0000-0000CB160000}"/>
    <cellStyle name="Comma 2 5 6 2 2" xfId="8897" xr:uid="{00000000-0005-0000-0000-0000CC160000}"/>
    <cellStyle name="Comma 2 5 6 3" xfId="8898" xr:uid="{00000000-0005-0000-0000-0000CD160000}"/>
    <cellStyle name="Comma 2 5 6 3 2" xfId="8899" xr:uid="{00000000-0005-0000-0000-0000CE160000}"/>
    <cellStyle name="Comma 2 5 7" xfId="8871" xr:uid="{00000000-0005-0000-0000-0000B2160000}"/>
    <cellStyle name="Comma 2 6" xfId="2934" xr:uid="{00000000-0005-0000-0000-0000F7000000}"/>
    <cellStyle name="Comma 2 6 10" xfId="8900" xr:uid="{00000000-0005-0000-0000-0000CF160000}"/>
    <cellStyle name="Comma 2 6 2" xfId="8901" xr:uid="{00000000-0005-0000-0000-0000D0160000}"/>
    <cellStyle name="Comma 2 6 2 2" xfId="8902" xr:uid="{00000000-0005-0000-0000-0000D1160000}"/>
    <cellStyle name="Comma 2 6 2 2 2" xfId="8903" xr:uid="{00000000-0005-0000-0000-0000D2160000}"/>
    <cellStyle name="Comma 2 6 2 3" xfId="8904" xr:uid="{00000000-0005-0000-0000-0000D3160000}"/>
    <cellStyle name="Comma 2 6 2 4" xfId="8905" xr:uid="{00000000-0005-0000-0000-0000D4160000}"/>
    <cellStyle name="Comma 2 6 2 4 2" xfId="8906" xr:uid="{00000000-0005-0000-0000-0000D5160000}"/>
    <cellStyle name="Comma 2 6 2 5" xfId="8907" xr:uid="{00000000-0005-0000-0000-0000D6160000}"/>
    <cellStyle name="Comma 2 6 2 5 2" xfId="8908" xr:uid="{00000000-0005-0000-0000-0000D7160000}"/>
    <cellStyle name="Comma 2 6 2 5 2 2" xfId="8909" xr:uid="{00000000-0005-0000-0000-0000D8160000}"/>
    <cellStyle name="Comma 2 6 2 5 3" xfId="8910" xr:uid="{00000000-0005-0000-0000-0000D9160000}"/>
    <cellStyle name="Comma 2 6 2 5 3 2" xfId="8911" xr:uid="{00000000-0005-0000-0000-0000DA160000}"/>
    <cellStyle name="Comma 2 6 2 6" xfId="8912" xr:uid="{00000000-0005-0000-0000-0000DB160000}"/>
    <cellStyle name="Comma 2 6 2 7" xfId="8913" xr:uid="{00000000-0005-0000-0000-0000DC160000}"/>
    <cellStyle name="Comma 2 6 3" xfId="8914" xr:uid="{00000000-0005-0000-0000-0000DD160000}"/>
    <cellStyle name="Comma 2 6 3 2" xfId="8915" xr:uid="{00000000-0005-0000-0000-0000DE160000}"/>
    <cellStyle name="Comma 2 6 4" xfId="8916" xr:uid="{00000000-0005-0000-0000-0000DF160000}"/>
    <cellStyle name="Comma 2 6 4 2" xfId="8917" xr:uid="{00000000-0005-0000-0000-0000E0160000}"/>
    <cellStyle name="Comma 2 6 5" xfId="8918" xr:uid="{00000000-0005-0000-0000-0000E1160000}"/>
    <cellStyle name="Comma 2 6 6" xfId="8919" xr:uid="{00000000-0005-0000-0000-0000E2160000}"/>
    <cellStyle name="Comma 2 6 6 2" xfId="8920" xr:uid="{00000000-0005-0000-0000-0000E3160000}"/>
    <cellStyle name="Comma 2 6 7" xfId="8921" xr:uid="{00000000-0005-0000-0000-0000E4160000}"/>
    <cellStyle name="Comma 2 6 7 2" xfId="8922" xr:uid="{00000000-0005-0000-0000-0000E5160000}"/>
    <cellStyle name="Comma 2 6 7 2 2" xfId="8923" xr:uid="{00000000-0005-0000-0000-0000E6160000}"/>
    <cellStyle name="Comma 2 6 7 3" xfId="8924" xr:uid="{00000000-0005-0000-0000-0000E7160000}"/>
    <cellStyle name="Comma 2 6 7 3 2" xfId="8925" xr:uid="{00000000-0005-0000-0000-0000E8160000}"/>
    <cellStyle name="Comma 2 6 8" xfId="8926" xr:uid="{00000000-0005-0000-0000-0000E9160000}"/>
    <cellStyle name="Comma 2 6 9" xfId="8927" xr:uid="{00000000-0005-0000-0000-0000EA160000}"/>
    <cellStyle name="Comma 2 7" xfId="8928" xr:uid="{00000000-0005-0000-0000-0000EB160000}"/>
    <cellStyle name="Comma 2 7 2" xfId="8929" xr:uid="{00000000-0005-0000-0000-0000EC160000}"/>
    <cellStyle name="Comma 2 7 2 2" xfId="8930" xr:uid="{00000000-0005-0000-0000-0000ED160000}"/>
    <cellStyle name="Comma 2 7 2 2 2" xfId="8931" xr:uid="{00000000-0005-0000-0000-0000EE160000}"/>
    <cellStyle name="Comma 2 7 2 3" xfId="8932" xr:uid="{00000000-0005-0000-0000-0000EF160000}"/>
    <cellStyle name="Comma 2 7 2 4" xfId="8933" xr:uid="{00000000-0005-0000-0000-0000F0160000}"/>
    <cellStyle name="Comma 2 7 2 4 2" xfId="8934" xr:uid="{00000000-0005-0000-0000-0000F1160000}"/>
    <cellStyle name="Comma 2 7 2 5" xfId="8935" xr:uid="{00000000-0005-0000-0000-0000F2160000}"/>
    <cellStyle name="Comma 2 7 2 5 2" xfId="8936" xr:uid="{00000000-0005-0000-0000-0000F3160000}"/>
    <cellStyle name="Comma 2 7 2 5 2 2" xfId="8937" xr:uid="{00000000-0005-0000-0000-0000F4160000}"/>
    <cellStyle name="Comma 2 7 2 5 3" xfId="8938" xr:uid="{00000000-0005-0000-0000-0000F5160000}"/>
    <cellStyle name="Comma 2 7 2 5 3 2" xfId="8939" xr:uid="{00000000-0005-0000-0000-0000F6160000}"/>
    <cellStyle name="Comma 2 7 2 6" xfId="8940" xr:uid="{00000000-0005-0000-0000-0000F7160000}"/>
    <cellStyle name="Comma 2 7 2 7" xfId="8941" xr:uid="{00000000-0005-0000-0000-0000F8160000}"/>
    <cellStyle name="Comma 2 7 3" xfId="8942" xr:uid="{00000000-0005-0000-0000-0000F9160000}"/>
    <cellStyle name="Comma 2 7 3 2" xfId="8943" xr:uid="{00000000-0005-0000-0000-0000FA160000}"/>
    <cellStyle name="Comma 2 7 4" xfId="8944" xr:uid="{00000000-0005-0000-0000-0000FB160000}"/>
    <cellStyle name="Comma 2 7 4 2" xfId="8945" xr:uid="{00000000-0005-0000-0000-0000FC160000}"/>
    <cellStyle name="Comma 2 7 5" xfId="8946" xr:uid="{00000000-0005-0000-0000-0000FD160000}"/>
    <cellStyle name="Comma 2 7 6" xfId="8947" xr:uid="{00000000-0005-0000-0000-0000FE160000}"/>
    <cellStyle name="Comma 2 7 6 2" xfId="8948" xr:uid="{00000000-0005-0000-0000-0000FF160000}"/>
    <cellStyle name="Comma 2 7 7" xfId="8949" xr:uid="{00000000-0005-0000-0000-000000170000}"/>
    <cellStyle name="Comma 2 7 7 2" xfId="8950" xr:uid="{00000000-0005-0000-0000-000001170000}"/>
    <cellStyle name="Comma 2 7 7 2 2" xfId="8951" xr:uid="{00000000-0005-0000-0000-000002170000}"/>
    <cellStyle name="Comma 2 7 7 3" xfId="8952" xr:uid="{00000000-0005-0000-0000-000003170000}"/>
    <cellStyle name="Comma 2 7 7 3 2" xfId="8953" xr:uid="{00000000-0005-0000-0000-000004170000}"/>
    <cellStyle name="Comma 2 7 8" xfId="8954" xr:uid="{00000000-0005-0000-0000-000005170000}"/>
    <cellStyle name="Comma 2 7 9" xfId="8955" xr:uid="{00000000-0005-0000-0000-000006170000}"/>
    <cellStyle name="Comma 2 8" xfId="8956" xr:uid="{00000000-0005-0000-0000-000007170000}"/>
    <cellStyle name="Comma 2 8 2" xfId="8957" xr:uid="{00000000-0005-0000-0000-000008170000}"/>
    <cellStyle name="Comma 2 8 2 2" xfId="8958" xr:uid="{00000000-0005-0000-0000-000009170000}"/>
    <cellStyle name="Comma 2 8 2 2 2" xfId="8959" xr:uid="{00000000-0005-0000-0000-00000A170000}"/>
    <cellStyle name="Comma 2 8 2 3" xfId="8960" xr:uid="{00000000-0005-0000-0000-00000B170000}"/>
    <cellStyle name="Comma 2 8 2 4" xfId="8961" xr:uid="{00000000-0005-0000-0000-00000C170000}"/>
    <cellStyle name="Comma 2 8 2 4 2" xfId="8962" xr:uid="{00000000-0005-0000-0000-00000D170000}"/>
    <cellStyle name="Comma 2 8 2 5" xfId="8963" xr:uid="{00000000-0005-0000-0000-00000E170000}"/>
    <cellStyle name="Comma 2 8 2 5 2" xfId="8964" xr:uid="{00000000-0005-0000-0000-00000F170000}"/>
    <cellStyle name="Comma 2 8 2 5 2 2" xfId="8965" xr:uid="{00000000-0005-0000-0000-000010170000}"/>
    <cellStyle name="Comma 2 8 2 5 3" xfId="8966" xr:uid="{00000000-0005-0000-0000-000011170000}"/>
    <cellStyle name="Comma 2 8 2 5 3 2" xfId="8967" xr:uid="{00000000-0005-0000-0000-000012170000}"/>
    <cellStyle name="Comma 2 8 2 6" xfId="8968" xr:uid="{00000000-0005-0000-0000-000013170000}"/>
    <cellStyle name="Comma 2 8 2 7" xfId="8969" xr:uid="{00000000-0005-0000-0000-000014170000}"/>
    <cellStyle name="Comma 2 8 3" xfId="8970" xr:uid="{00000000-0005-0000-0000-000015170000}"/>
    <cellStyle name="Comma 2 8 3 2" xfId="8971" xr:uid="{00000000-0005-0000-0000-000016170000}"/>
    <cellStyle name="Comma 2 8 4" xfId="8972" xr:uid="{00000000-0005-0000-0000-000017170000}"/>
    <cellStyle name="Comma 2 8 4 2" xfId="8973" xr:uid="{00000000-0005-0000-0000-000018170000}"/>
    <cellStyle name="Comma 2 8 5" xfId="8974" xr:uid="{00000000-0005-0000-0000-000019170000}"/>
    <cellStyle name="Comma 2 8 6" xfId="8975" xr:uid="{00000000-0005-0000-0000-00001A170000}"/>
    <cellStyle name="Comma 2 8 6 2" xfId="8976" xr:uid="{00000000-0005-0000-0000-00001B170000}"/>
    <cellStyle name="Comma 2 8 7" xfId="8977" xr:uid="{00000000-0005-0000-0000-00001C170000}"/>
    <cellStyle name="Comma 2 8 7 2" xfId="8978" xr:uid="{00000000-0005-0000-0000-00001D170000}"/>
    <cellStyle name="Comma 2 8 7 2 2" xfId="8979" xr:uid="{00000000-0005-0000-0000-00001E170000}"/>
    <cellStyle name="Comma 2 8 7 3" xfId="8980" xr:uid="{00000000-0005-0000-0000-00001F170000}"/>
    <cellStyle name="Comma 2 8 7 3 2" xfId="8981" xr:uid="{00000000-0005-0000-0000-000020170000}"/>
    <cellStyle name="Comma 2 8 8" xfId="8982" xr:uid="{00000000-0005-0000-0000-000021170000}"/>
    <cellStyle name="Comma 2 8 9" xfId="8983" xr:uid="{00000000-0005-0000-0000-000022170000}"/>
    <cellStyle name="Comma 2 9" xfId="5288" xr:uid="{00000000-0005-0000-0000-000023170000}"/>
    <cellStyle name="Comma 20" xfId="2995" xr:uid="{00000000-0005-0000-0000-0000F8000000}"/>
    <cellStyle name="Comma 20 2" xfId="8984" xr:uid="{00000000-0005-0000-0000-000025170000}"/>
    <cellStyle name="Comma 20 3" xfId="8985" xr:uid="{00000000-0005-0000-0000-000026170000}"/>
    <cellStyle name="Comma 20 3 2" xfId="8986" xr:uid="{00000000-0005-0000-0000-000027170000}"/>
    <cellStyle name="Comma 20 4" xfId="8987" xr:uid="{00000000-0005-0000-0000-000028170000}"/>
    <cellStyle name="Comma 20 5" xfId="5468" xr:uid="{00000000-0005-0000-0000-000024170000}"/>
    <cellStyle name="Comma 21" xfId="2991" xr:uid="{00000000-0005-0000-0000-0000F9000000}"/>
    <cellStyle name="Comma 21 2" xfId="8988" xr:uid="{00000000-0005-0000-0000-00002A170000}"/>
    <cellStyle name="Comma 21 3" xfId="8989" xr:uid="{00000000-0005-0000-0000-00002B170000}"/>
    <cellStyle name="Comma 21 3 2" xfId="8990" xr:uid="{00000000-0005-0000-0000-00002C170000}"/>
    <cellStyle name="Comma 21 4" xfId="8991" xr:uid="{00000000-0005-0000-0000-00002D170000}"/>
    <cellStyle name="Comma 21 5" xfId="5467" xr:uid="{00000000-0005-0000-0000-000029170000}"/>
    <cellStyle name="Comma 22" xfId="2988" xr:uid="{00000000-0005-0000-0000-0000FA000000}"/>
    <cellStyle name="Comma 22 2" xfId="8992" xr:uid="{00000000-0005-0000-0000-00002F170000}"/>
    <cellStyle name="Comma 22 3" xfId="8993" xr:uid="{00000000-0005-0000-0000-000030170000}"/>
    <cellStyle name="Comma 22 3 2" xfId="8994" xr:uid="{00000000-0005-0000-0000-000031170000}"/>
    <cellStyle name="Comma 22 4" xfId="8995" xr:uid="{00000000-0005-0000-0000-000032170000}"/>
    <cellStyle name="Comma 22 5" xfId="5466" xr:uid="{00000000-0005-0000-0000-00002E170000}"/>
    <cellStyle name="Comma 23" xfId="2985" xr:uid="{00000000-0005-0000-0000-0000FB000000}"/>
    <cellStyle name="Comma 23 2" xfId="8996" xr:uid="{00000000-0005-0000-0000-000034170000}"/>
    <cellStyle name="Comma 23 3" xfId="8997" xr:uid="{00000000-0005-0000-0000-000035170000}"/>
    <cellStyle name="Comma 23 3 2" xfId="8998" xr:uid="{00000000-0005-0000-0000-000036170000}"/>
    <cellStyle name="Comma 23 4" xfId="8999" xr:uid="{00000000-0005-0000-0000-000037170000}"/>
    <cellStyle name="Comma 23 5" xfId="5465" xr:uid="{00000000-0005-0000-0000-000033170000}"/>
    <cellStyle name="Comma 24" xfId="2982" xr:uid="{00000000-0005-0000-0000-0000FC000000}"/>
    <cellStyle name="Comma 24 2" xfId="9000" xr:uid="{00000000-0005-0000-0000-000039170000}"/>
    <cellStyle name="Comma 24 3" xfId="9001" xr:uid="{00000000-0005-0000-0000-00003A170000}"/>
    <cellStyle name="Comma 24 3 2" xfId="9002" xr:uid="{00000000-0005-0000-0000-00003B170000}"/>
    <cellStyle name="Comma 24 4" xfId="9003" xr:uid="{00000000-0005-0000-0000-00003C170000}"/>
    <cellStyle name="Comma 24 5" xfId="5464" xr:uid="{00000000-0005-0000-0000-000038170000}"/>
    <cellStyle name="Comma 25" xfId="2979" xr:uid="{00000000-0005-0000-0000-0000FD000000}"/>
    <cellStyle name="Comma 25 2" xfId="9004" xr:uid="{00000000-0005-0000-0000-00003E170000}"/>
    <cellStyle name="Comma 25 3" xfId="9005" xr:uid="{00000000-0005-0000-0000-00003F170000}"/>
    <cellStyle name="Comma 25 3 2" xfId="9006" xr:uid="{00000000-0005-0000-0000-000040170000}"/>
    <cellStyle name="Comma 25 4" xfId="9007" xr:uid="{00000000-0005-0000-0000-000041170000}"/>
    <cellStyle name="Comma 25 5" xfId="5463" xr:uid="{00000000-0005-0000-0000-00003D170000}"/>
    <cellStyle name="Comma 26" xfId="2976" xr:uid="{00000000-0005-0000-0000-0000FE000000}"/>
    <cellStyle name="Comma 26 2" xfId="9008" xr:uid="{00000000-0005-0000-0000-000043170000}"/>
    <cellStyle name="Comma 26 3" xfId="9009" xr:uid="{00000000-0005-0000-0000-000044170000}"/>
    <cellStyle name="Comma 26 3 2" xfId="9010" xr:uid="{00000000-0005-0000-0000-000045170000}"/>
    <cellStyle name="Comma 26 4" xfId="9011" xr:uid="{00000000-0005-0000-0000-000046170000}"/>
    <cellStyle name="Comma 26 5" xfId="5462" xr:uid="{00000000-0005-0000-0000-000042170000}"/>
    <cellStyle name="Comma 27" xfId="2974" xr:uid="{00000000-0005-0000-0000-0000FF000000}"/>
    <cellStyle name="Comma 27 2" xfId="9012" xr:uid="{00000000-0005-0000-0000-000048170000}"/>
    <cellStyle name="Comma 27 3" xfId="9013" xr:uid="{00000000-0005-0000-0000-000049170000}"/>
    <cellStyle name="Comma 27 3 2" xfId="9014" xr:uid="{00000000-0005-0000-0000-00004A170000}"/>
    <cellStyle name="Comma 27 4" xfId="9015" xr:uid="{00000000-0005-0000-0000-00004B170000}"/>
    <cellStyle name="Comma 27 5" xfId="5546" xr:uid="{00000000-0005-0000-0000-000047170000}"/>
    <cellStyle name="Comma 28" xfId="2967" xr:uid="{00000000-0005-0000-0000-000000010000}"/>
    <cellStyle name="Comma 28 2" xfId="9016" xr:uid="{00000000-0005-0000-0000-00004D170000}"/>
    <cellStyle name="Comma 28 3" xfId="9017" xr:uid="{00000000-0005-0000-0000-00004E170000}"/>
    <cellStyle name="Comma 28 3 2" xfId="9018" xr:uid="{00000000-0005-0000-0000-00004F170000}"/>
    <cellStyle name="Comma 28 4" xfId="9019" xr:uid="{00000000-0005-0000-0000-000050170000}"/>
    <cellStyle name="Comma 28 5" xfId="5461" xr:uid="{00000000-0005-0000-0000-00004C170000}"/>
    <cellStyle name="Comma 29" xfId="2964" xr:uid="{00000000-0005-0000-0000-000001010000}"/>
    <cellStyle name="Comma 29 2" xfId="9020" xr:uid="{00000000-0005-0000-0000-000052170000}"/>
    <cellStyle name="Comma 29 3" xfId="9021" xr:uid="{00000000-0005-0000-0000-000053170000}"/>
    <cellStyle name="Comma 29 3 2" xfId="9022" xr:uid="{00000000-0005-0000-0000-000054170000}"/>
    <cellStyle name="Comma 29 4" xfId="9023" xr:uid="{00000000-0005-0000-0000-000055170000}"/>
    <cellStyle name="Comma 29 5" xfId="5460" xr:uid="{00000000-0005-0000-0000-000051170000}"/>
    <cellStyle name="Comma 3" xfId="400" xr:uid="{00000000-0005-0000-0000-000002010000}"/>
    <cellStyle name="Comma 3 2" xfId="401" xr:uid="{00000000-0005-0000-0000-000003010000}"/>
    <cellStyle name="Comma 3 2 2" xfId="9024" xr:uid="{00000000-0005-0000-0000-000058170000}"/>
    <cellStyle name="Comma 3 3" xfId="402" xr:uid="{00000000-0005-0000-0000-000004010000}"/>
    <cellStyle name="Comma 3 3 2" xfId="9025" xr:uid="{00000000-0005-0000-0000-00005A170000}"/>
    <cellStyle name="Comma 3 3 2 2" xfId="9026" xr:uid="{00000000-0005-0000-0000-00005B170000}"/>
    <cellStyle name="Comma 3 3 3" xfId="9027" xr:uid="{00000000-0005-0000-0000-00005C170000}"/>
    <cellStyle name="Comma 3 4" xfId="9028" xr:uid="{00000000-0005-0000-0000-00005D170000}"/>
    <cellStyle name="Comma 3 4 2" xfId="9029" xr:uid="{00000000-0005-0000-0000-00005E170000}"/>
    <cellStyle name="Comma 3 4 3" xfId="9030" xr:uid="{00000000-0005-0000-0000-00005F170000}"/>
    <cellStyle name="Comma 3 5" xfId="9031" xr:uid="{00000000-0005-0000-0000-000060170000}"/>
    <cellStyle name="Comma 3 5 2" xfId="9032" xr:uid="{00000000-0005-0000-0000-000061170000}"/>
    <cellStyle name="Comma 3 6" xfId="9033" xr:uid="{00000000-0005-0000-0000-000062170000}"/>
    <cellStyle name="Comma 3 6 2" xfId="9034" xr:uid="{00000000-0005-0000-0000-000063170000}"/>
    <cellStyle name="Comma 3 7" xfId="20546" xr:uid="{3F226CB6-D172-4072-A9EC-B164386A84B9}"/>
    <cellStyle name="Comma 30" xfId="2961" xr:uid="{00000000-0005-0000-0000-000005010000}"/>
    <cellStyle name="Comma 30 2" xfId="9035" xr:uid="{00000000-0005-0000-0000-000065170000}"/>
    <cellStyle name="Comma 30 3" xfId="9036" xr:uid="{00000000-0005-0000-0000-000066170000}"/>
    <cellStyle name="Comma 30 3 2" xfId="9037" xr:uid="{00000000-0005-0000-0000-000067170000}"/>
    <cellStyle name="Comma 30 4" xfId="9038" xr:uid="{00000000-0005-0000-0000-000068170000}"/>
    <cellStyle name="Comma 30 5" xfId="5459" xr:uid="{00000000-0005-0000-0000-000064170000}"/>
    <cellStyle name="Comma 31" xfId="2958" xr:uid="{00000000-0005-0000-0000-000006010000}"/>
    <cellStyle name="Comma 31 2" xfId="9039" xr:uid="{00000000-0005-0000-0000-00006A170000}"/>
    <cellStyle name="Comma 31 3" xfId="9040" xr:uid="{00000000-0005-0000-0000-00006B170000}"/>
    <cellStyle name="Comma 31 3 2" xfId="9041" xr:uid="{00000000-0005-0000-0000-00006C170000}"/>
    <cellStyle name="Comma 31 4" xfId="9042" xr:uid="{00000000-0005-0000-0000-00006D170000}"/>
    <cellStyle name="Comma 31 5" xfId="5458" xr:uid="{00000000-0005-0000-0000-000069170000}"/>
    <cellStyle name="Comma 32" xfId="2955" xr:uid="{00000000-0005-0000-0000-000007010000}"/>
    <cellStyle name="Comma 32 2" xfId="9043" xr:uid="{00000000-0005-0000-0000-00006F170000}"/>
    <cellStyle name="Comma 32 3" xfId="9044" xr:uid="{00000000-0005-0000-0000-000070170000}"/>
    <cellStyle name="Comma 32 3 2" xfId="9045" xr:uid="{00000000-0005-0000-0000-000071170000}"/>
    <cellStyle name="Comma 32 4" xfId="9046" xr:uid="{00000000-0005-0000-0000-000072170000}"/>
    <cellStyle name="Comma 32 5" xfId="5457" xr:uid="{00000000-0005-0000-0000-00006E170000}"/>
    <cellStyle name="Comma 33" xfId="2952" xr:uid="{00000000-0005-0000-0000-000008010000}"/>
    <cellStyle name="Comma 33 2" xfId="9047" xr:uid="{00000000-0005-0000-0000-000074170000}"/>
    <cellStyle name="Comma 33 3" xfId="9048" xr:uid="{00000000-0005-0000-0000-000075170000}"/>
    <cellStyle name="Comma 33 3 2" xfId="9049" xr:uid="{00000000-0005-0000-0000-000076170000}"/>
    <cellStyle name="Comma 33 4" xfId="9050" xr:uid="{00000000-0005-0000-0000-000077170000}"/>
    <cellStyle name="Comma 33 5" xfId="5456" xr:uid="{00000000-0005-0000-0000-000073170000}"/>
    <cellStyle name="Comma 34" xfId="2947" xr:uid="{00000000-0005-0000-0000-000009010000}"/>
    <cellStyle name="Comma 34 2" xfId="9051" xr:uid="{00000000-0005-0000-0000-000079170000}"/>
    <cellStyle name="Comma 34 3" xfId="9052" xr:uid="{00000000-0005-0000-0000-00007A170000}"/>
    <cellStyle name="Comma 34 3 2" xfId="9053" xr:uid="{00000000-0005-0000-0000-00007B170000}"/>
    <cellStyle name="Comma 34 4" xfId="9054" xr:uid="{00000000-0005-0000-0000-00007C170000}"/>
    <cellStyle name="Comma 34 5" xfId="9055" xr:uid="{00000000-0005-0000-0000-00007D170000}"/>
    <cellStyle name="Comma 34 6" xfId="9056" xr:uid="{00000000-0005-0000-0000-00007E170000}"/>
    <cellStyle name="Comma 34 7" xfId="5455" xr:uid="{00000000-0005-0000-0000-000078170000}"/>
    <cellStyle name="Comma 35" xfId="2945" xr:uid="{00000000-0005-0000-0000-00000A010000}"/>
    <cellStyle name="Comma 35 2" xfId="9057" xr:uid="{00000000-0005-0000-0000-000080170000}"/>
    <cellStyle name="Comma 35 3" xfId="9058" xr:uid="{00000000-0005-0000-0000-000081170000}"/>
    <cellStyle name="Comma 35 3 2" xfId="9059" xr:uid="{00000000-0005-0000-0000-000082170000}"/>
    <cellStyle name="Comma 35 4" xfId="9060" xr:uid="{00000000-0005-0000-0000-000083170000}"/>
    <cellStyle name="Comma 35 5" xfId="9061" xr:uid="{00000000-0005-0000-0000-000084170000}"/>
    <cellStyle name="Comma 35 6" xfId="9062" xr:uid="{00000000-0005-0000-0000-000085170000}"/>
    <cellStyle name="Comma 35 7" xfId="5545" xr:uid="{00000000-0005-0000-0000-00007F170000}"/>
    <cellStyle name="Comma 36" xfId="5454" xr:uid="{00000000-0005-0000-0000-000086170000}"/>
    <cellStyle name="Comma 36 2" xfId="9063" xr:uid="{00000000-0005-0000-0000-000087170000}"/>
    <cellStyle name="Comma 36 3" xfId="9064" xr:uid="{00000000-0005-0000-0000-000088170000}"/>
    <cellStyle name="Comma 36 3 2" xfId="9065" xr:uid="{00000000-0005-0000-0000-000089170000}"/>
    <cellStyle name="Comma 36 4" xfId="9066" xr:uid="{00000000-0005-0000-0000-00008A170000}"/>
    <cellStyle name="Comma 36 5" xfId="9067" xr:uid="{00000000-0005-0000-0000-00008B170000}"/>
    <cellStyle name="Comma 36 6" xfId="9068" xr:uid="{00000000-0005-0000-0000-00008C170000}"/>
    <cellStyle name="Comma 37" xfId="5453" xr:uid="{00000000-0005-0000-0000-00008D170000}"/>
    <cellStyle name="Comma 37 2" xfId="9069" xr:uid="{00000000-0005-0000-0000-00008E170000}"/>
    <cellStyle name="Comma 37 3" xfId="9070" xr:uid="{00000000-0005-0000-0000-00008F170000}"/>
    <cellStyle name="Comma 37 3 2" xfId="9071" xr:uid="{00000000-0005-0000-0000-000090170000}"/>
    <cellStyle name="Comma 37 4" xfId="9072" xr:uid="{00000000-0005-0000-0000-000091170000}"/>
    <cellStyle name="Comma 37 5" xfId="9073" xr:uid="{00000000-0005-0000-0000-000092170000}"/>
    <cellStyle name="Comma 37 6" xfId="9074" xr:uid="{00000000-0005-0000-0000-000093170000}"/>
    <cellStyle name="Comma 38" xfId="5452" xr:uid="{00000000-0005-0000-0000-000094170000}"/>
    <cellStyle name="Comma 38 2" xfId="9075" xr:uid="{00000000-0005-0000-0000-000095170000}"/>
    <cellStyle name="Comma 38 3" xfId="9076" xr:uid="{00000000-0005-0000-0000-000096170000}"/>
    <cellStyle name="Comma 38 3 2" xfId="9077" xr:uid="{00000000-0005-0000-0000-000097170000}"/>
    <cellStyle name="Comma 38 4" xfId="9078" xr:uid="{00000000-0005-0000-0000-000098170000}"/>
    <cellStyle name="Comma 38 5" xfId="9079" xr:uid="{00000000-0005-0000-0000-000099170000}"/>
    <cellStyle name="Comma 38 6" xfId="9080" xr:uid="{00000000-0005-0000-0000-00009A170000}"/>
    <cellStyle name="Comma 39" xfId="5451" xr:uid="{00000000-0005-0000-0000-00009B170000}"/>
    <cellStyle name="Comma 39 2" xfId="9081" xr:uid="{00000000-0005-0000-0000-00009C170000}"/>
    <cellStyle name="Comma 39 2 2" xfId="9082" xr:uid="{00000000-0005-0000-0000-00009D170000}"/>
    <cellStyle name="Comma 39 2 2 2" xfId="9083" xr:uid="{00000000-0005-0000-0000-00009E170000}"/>
    <cellStyle name="Comma 39 2 2 2 2" xfId="9084" xr:uid="{00000000-0005-0000-0000-00009F170000}"/>
    <cellStyle name="Comma 39 2 2 2 3" xfId="9085" xr:uid="{00000000-0005-0000-0000-0000A0170000}"/>
    <cellStyle name="Comma 39 2 2 3" xfId="9086" xr:uid="{00000000-0005-0000-0000-0000A1170000}"/>
    <cellStyle name="Comma 39 2 2 4" xfId="9087" xr:uid="{00000000-0005-0000-0000-0000A2170000}"/>
    <cellStyle name="Comma 39 2 3" xfId="9088" xr:uid="{00000000-0005-0000-0000-0000A3170000}"/>
    <cellStyle name="Comma 39 2 3 2" xfId="9089" xr:uid="{00000000-0005-0000-0000-0000A4170000}"/>
    <cellStyle name="Comma 39 2 4" xfId="9090" xr:uid="{00000000-0005-0000-0000-0000A5170000}"/>
    <cellStyle name="Comma 39 2 5" xfId="9091" xr:uid="{00000000-0005-0000-0000-0000A6170000}"/>
    <cellStyle name="Comma 39 2 5 2" xfId="9092" xr:uid="{00000000-0005-0000-0000-0000A7170000}"/>
    <cellStyle name="Comma 39 2 6" xfId="9093" xr:uid="{00000000-0005-0000-0000-0000A8170000}"/>
    <cellStyle name="Comma 39 2 6 2" xfId="9094" xr:uid="{00000000-0005-0000-0000-0000A9170000}"/>
    <cellStyle name="Comma 39 2 6 2 2" xfId="9095" xr:uid="{00000000-0005-0000-0000-0000AA170000}"/>
    <cellStyle name="Comma 39 2 6 3" xfId="9096" xr:uid="{00000000-0005-0000-0000-0000AB170000}"/>
    <cellStyle name="Comma 39 2 6 3 2" xfId="9097" xr:uid="{00000000-0005-0000-0000-0000AC170000}"/>
    <cellStyle name="Comma 39 2 7" xfId="9098" xr:uid="{00000000-0005-0000-0000-0000AD170000}"/>
    <cellStyle name="Comma 39 2 8" xfId="9099" xr:uid="{00000000-0005-0000-0000-0000AE170000}"/>
    <cellStyle name="Comma 39 3" xfId="9100" xr:uid="{00000000-0005-0000-0000-0000AF170000}"/>
    <cellStyle name="Comma 39 3 2" xfId="9101" xr:uid="{00000000-0005-0000-0000-0000B0170000}"/>
    <cellStyle name="Comma 39 3 3" xfId="9102" xr:uid="{00000000-0005-0000-0000-0000B1170000}"/>
    <cellStyle name="Comma 39 3 4" xfId="9103" xr:uid="{00000000-0005-0000-0000-0000B2170000}"/>
    <cellStyle name="Comma 39 4" xfId="9104" xr:uid="{00000000-0005-0000-0000-0000B3170000}"/>
    <cellStyle name="Comma 39 4 2" xfId="9105" xr:uid="{00000000-0005-0000-0000-0000B4170000}"/>
    <cellStyle name="Comma 39 4 3" xfId="9106" xr:uid="{00000000-0005-0000-0000-0000B5170000}"/>
    <cellStyle name="Comma 39 4 4" xfId="9107" xr:uid="{00000000-0005-0000-0000-0000B6170000}"/>
    <cellStyle name="Comma 39 5" xfId="9108" xr:uid="{00000000-0005-0000-0000-0000B7170000}"/>
    <cellStyle name="Comma 39 5 2" xfId="9109" xr:uid="{00000000-0005-0000-0000-0000B8170000}"/>
    <cellStyle name="Comma 39 5 3" xfId="9110" xr:uid="{00000000-0005-0000-0000-0000B9170000}"/>
    <cellStyle name="Comma 39 5 4" xfId="9111" xr:uid="{00000000-0005-0000-0000-0000BA170000}"/>
    <cellStyle name="Comma 39 6" xfId="9112" xr:uid="{00000000-0005-0000-0000-0000BB170000}"/>
    <cellStyle name="Comma 39 6 2" xfId="9113" xr:uid="{00000000-0005-0000-0000-0000BC170000}"/>
    <cellStyle name="Comma 39 6 2 2" xfId="9114" xr:uid="{00000000-0005-0000-0000-0000BD170000}"/>
    <cellStyle name="Comma 39 6 3" xfId="9115" xr:uid="{00000000-0005-0000-0000-0000BE170000}"/>
    <cellStyle name="Comma 39 6 3 2" xfId="9116" xr:uid="{00000000-0005-0000-0000-0000BF170000}"/>
    <cellStyle name="Comma 39 7" xfId="9117" xr:uid="{00000000-0005-0000-0000-0000C0170000}"/>
    <cellStyle name="Comma 39 8" xfId="9118" xr:uid="{00000000-0005-0000-0000-0000C1170000}"/>
    <cellStyle name="Comma 39 9" xfId="9119" xr:uid="{00000000-0005-0000-0000-0000C2170000}"/>
    <cellStyle name="Comma 4" xfId="403" xr:uid="{00000000-0005-0000-0000-00000B010000}"/>
    <cellStyle name="Comma 4 10" xfId="5450" xr:uid="{00000000-0005-0000-0000-0000C3170000}"/>
    <cellStyle name="Comma 4 2" xfId="404" xr:uid="{00000000-0005-0000-0000-00000C010000}"/>
    <cellStyle name="Comma 4 2 2" xfId="9120" xr:uid="{00000000-0005-0000-0000-0000C5170000}"/>
    <cellStyle name="Comma 4 2 2 2" xfId="9121" xr:uid="{00000000-0005-0000-0000-0000C6170000}"/>
    <cellStyle name="Comma 4 2 2 3" xfId="9122" xr:uid="{00000000-0005-0000-0000-0000C7170000}"/>
    <cellStyle name="Comma 4 2 3" xfId="9123" xr:uid="{00000000-0005-0000-0000-0000C8170000}"/>
    <cellStyle name="Comma 4 2 4" xfId="9124" xr:uid="{00000000-0005-0000-0000-0000C9170000}"/>
    <cellStyle name="Comma 4 2 5" xfId="5449" xr:uid="{00000000-0005-0000-0000-0000C4170000}"/>
    <cellStyle name="Comma 4 3" xfId="405" xr:uid="{00000000-0005-0000-0000-00000D010000}"/>
    <cellStyle name="Comma 4 3 2" xfId="9125" xr:uid="{00000000-0005-0000-0000-0000CA170000}"/>
    <cellStyle name="Comma 4 4" xfId="9126" xr:uid="{00000000-0005-0000-0000-0000CB170000}"/>
    <cellStyle name="Comma 4 4 2" xfId="9127" xr:uid="{00000000-0005-0000-0000-0000CC170000}"/>
    <cellStyle name="Comma 4 5" xfId="9128" xr:uid="{00000000-0005-0000-0000-0000CD170000}"/>
    <cellStyle name="Comma 4 6" xfId="9129" xr:uid="{00000000-0005-0000-0000-0000CE170000}"/>
    <cellStyle name="Comma 4 6 2" xfId="9130" xr:uid="{00000000-0005-0000-0000-0000CF170000}"/>
    <cellStyle name="Comma 4 6 2 2" xfId="9131" xr:uid="{00000000-0005-0000-0000-0000D0170000}"/>
    <cellStyle name="Comma 4 6 3" xfId="9132" xr:uid="{00000000-0005-0000-0000-0000D1170000}"/>
    <cellStyle name="Comma 4 6 4" xfId="9133" xr:uid="{00000000-0005-0000-0000-0000D2170000}"/>
    <cellStyle name="Comma 4 6 4 2" xfId="9134" xr:uid="{00000000-0005-0000-0000-0000D3170000}"/>
    <cellStyle name="Comma 4 6 5" xfId="9135" xr:uid="{00000000-0005-0000-0000-0000D4170000}"/>
    <cellStyle name="Comma 4 6 5 2" xfId="9136" xr:uid="{00000000-0005-0000-0000-0000D5170000}"/>
    <cellStyle name="Comma 4 6 5 2 2" xfId="9137" xr:uid="{00000000-0005-0000-0000-0000D6170000}"/>
    <cellStyle name="Comma 4 6 5 3" xfId="9138" xr:uid="{00000000-0005-0000-0000-0000D7170000}"/>
    <cellStyle name="Comma 4 6 5 3 2" xfId="9139" xr:uid="{00000000-0005-0000-0000-0000D8170000}"/>
    <cellStyle name="Comma 4 6 6" xfId="9140" xr:uid="{00000000-0005-0000-0000-0000D9170000}"/>
    <cellStyle name="Comma 4 6 7" xfId="9141" xr:uid="{00000000-0005-0000-0000-0000DA170000}"/>
    <cellStyle name="Comma 4 6 8" xfId="9142" xr:uid="{00000000-0005-0000-0000-0000DB170000}"/>
    <cellStyle name="Comma 4 7" xfId="9143" xr:uid="{00000000-0005-0000-0000-0000DC170000}"/>
    <cellStyle name="Comma 4 8" xfId="9144" xr:uid="{00000000-0005-0000-0000-0000DD170000}"/>
    <cellStyle name="Comma 4 9" xfId="9145" xr:uid="{00000000-0005-0000-0000-0000DE170000}"/>
    <cellStyle name="Comma 4_App b.3 Unspent_" xfId="406" xr:uid="{00000000-0005-0000-0000-00000E010000}"/>
    <cellStyle name="Comma 40" xfId="5448" xr:uid="{00000000-0005-0000-0000-0000DF170000}"/>
    <cellStyle name="Comma 40 2" xfId="9146" xr:uid="{00000000-0005-0000-0000-0000E0170000}"/>
    <cellStyle name="Comma 40 2 2" xfId="9147" xr:uid="{00000000-0005-0000-0000-0000E1170000}"/>
    <cellStyle name="Comma 40 2 2 2" xfId="9148" xr:uid="{00000000-0005-0000-0000-0000E2170000}"/>
    <cellStyle name="Comma 40 2 2 2 2" xfId="9149" xr:uid="{00000000-0005-0000-0000-0000E3170000}"/>
    <cellStyle name="Comma 40 2 2 2 3" xfId="9150" xr:uid="{00000000-0005-0000-0000-0000E4170000}"/>
    <cellStyle name="Comma 40 2 2 3" xfId="9151" xr:uid="{00000000-0005-0000-0000-0000E5170000}"/>
    <cellStyle name="Comma 40 2 2 4" xfId="9152" xr:uid="{00000000-0005-0000-0000-0000E6170000}"/>
    <cellStyle name="Comma 40 2 3" xfId="9153" xr:uid="{00000000-0005-0000-0000-0000E7170000}"/>
    <cellStyle name="Comma 40 2 3 2" xfId="9154" xr:uid="{00000000-0005-0000-0000-0000E8170000}"/>
    <cellStyle name="Comma 40 2 4" xfId="9155" xr:uid="{00000000-0005-0000-0000-0000E9170000}"/>
    <cellStyle name="Comma 40 2 5" xfId="9156" xr:uid="{00000000-0005-0000-0000-0000EA170000}"/>
    <cellStyle name="Comma 40 2 5 2" xfId="9157" xr:uid="{00000000-0005-0000-0000-0000EB170000}"/>
    <cellStyle name="Comma 40 2 6" xfId="9158" xr:uid="{00000000-0005-0000-0000-0000EC170000}"/>
    <cellStyle name="Comma 40 2 6 2" xfId="9159" xr:uid="{00000000-0005-0000-0000-0000ED170000}"/>
    <cellStyle name="Comma 40 2 6 2 2" xfId="9160" xr:uid="{00000000-0005-0000-0000-0000EE170000}"/>
    <cellStyle name="Comma 40 2 6 3" xfId="9161" xr:uid="{00000000-0005-0000-0000-0000EF170000}"/>
    <cellStyle name="Comma 40 2 6 3 2" xfId="9162" xr:uid="{00000000-0005-0000-0000-0000F0170000}"/>
    <cellStyle name="Comma 40 2 7" xfId="9163" xr:uid="{00000000-0005-0000-0000-0000F1170000}"/>
    <cellStyle name="Comma 40 2 8" xfId="9164" xr:uid="{00000000-0005-0000-0000-0000F2170000}"/>
    <cellStyle name="Comma 40 3" xfId="9165" xr:uid="{00000000-0005-0000-0000-0000F3170000}"/>
    <cellStyle name="Comma 40 3 2" xfId="9166" xr:uid="{00000000-0005-0000-0000-0000F4170000}"/>
    <cellStyle name="Comma 40 3 3" xfId="9167" xr:uid="{00000000-0005-0000-0000-0000F5170000}"/>
    <cellStyle name="Comma 40 3 4" xfId="9168" xr:uid="{00000000-0005-0000-0000-0000F6170000}"/>
    <cellStyle name="Comma 40 4" xfId="9169" xr:uid="{00000000-0005-0000-0000-0000F7170000}"/>
    <cellStyle name="Comma 40 4 2" xfId="9170" xr:uid="{00000000-0005-0000-0000-0000F8170000}"/>
    <cellStyle name="Comma 40 4 3" xfId="9171" xr:uid="{00000000-0005-0000-0000-0000F9170000}"/>
    <cellStyle name="Comma 40 4 4" xfId="9172" xr:uid="{00000000-0005-0000-0000-0000FA170000}"/>
    <cellStyle name="Comma 40 5" xfId="9173" xr:uid="{00000000-0005-0000-0000-0000FB170000}"/>
    <cellStyle name="Comma 40 5 2" xfId="9174" xr:uid="{00000000-0005-0000-0000-0000FC170000}"/>
    <cellStyle name="Comma 40 5 3" xfId="9175" xr:uid="{00000000-0005-0000-0000-0000FD170000}"/>
    <cellStyle name="Comma 40 5 4" xfId="9176" xr:uid="{00000000-0005-0000-0000-0000FE170000}"/>
    <cellStyle name="Comma 40 6" xfId="9177" xr:uid="{00000000-0005-0000-0000-0000FF170000}"/>
    <cellStyle name="Comma 40 6 2" xfId="9178" xr:uid="{00000000-0005-0000-0000-000000180000}"/>
    <cellStyle name="Comma 40 6 2 2" xfId="9179" xr:uid="{00000000-0005-0000-0000-000001180000}"/>
    <cellStyle name="Comma 40 6 3" xfId="9180" xr:uid="{00000000-0005-0000-0000-000002180000}"/>
    <cellStyle name="Comma 40 6 3 2" xfId="9181" xr:uid="{00000000-0005-0000-0000-000003180000}"/>
    <cellStyle name="Comma 40 7" xfId="9182" xr:uid="{00000000-0005-0000-0000-000004180000}"/>
    <cellStyle name="Comma 41" xfId="5447" xr:uid="{00000000-0005-0000-0000-000005180000}"/>
    <cellStyle name="Comma 41 2" xfId="9183" xr:uid="{00000000-0005-0000-0000-000006180000}"/>
    <cellStyle name="Comma 41 2 2" xfId="9184" xr:uid="{00000000-0005-0000-0000-000007180000}"/>
    <cellStyle name="Comma 41 2 2 2" xfId="9185" xr:uid="{00000000-0005-0000-0000-000008180000}"/>
    <cellStyle name="Comma 41 2 2 2 2" xfId="9186" xr:uid="{00000000-0005-0000-0000-000009180000}"/>
    <cellStyle name="Comma 41 2 2 2 3" xfId="9187" xr:uid="{00000000-0005-0000-0000-00000A180000}"/>
    <cellStyle name="Comma 41 2 2 3" xfId="9188" xr:uid="{00000000-0005-0000-0000-00000B180000}"/>
    <cellStyle name="Comma 41 2 2 4" xfId="9189" xr:uid="{00000000-0005-0000-0000-00000C180000}"/>
    <cellStyle name="Comma 41 2 3" xfId="9190" xr:uid="{00000000-0005-0000-0000-00000D180000}"/>
    <cellStyle name="Comma 41 2 3 2" xfId="9191" xr:uid="{00000000-0005-0000-0000-00000E180000}"/>
    <cellStyle name="Comma 41 2 4" xfId="9192" xr:uid="{00000000-0005-0000-0000-00000F180000}"/>
    <cellStyle name="Comma 41 2 5" xfId="9193" xr:uid="{00000000-0005-0000-0000-000010180000}"/>
    <cellStyle name="Comma 41 2 5 2" xfId="9194" xr:uid="{00000000-0005-0000-0000-000011180000}"/>
    <cellStyle name="Comma 41 2 6" xfId="9195" xr:uid="{00000000-0005-0000-0000-000012180000}"/>
    <cellStyle name="Comma 41 2 6 2" xfId="9196" xr:uid="{00000000-0005-0000-0000-000013180000}"/>
    <cellStyle name="Comma 41 2 6 2 2" xfId="9197" xr:uid="{00000000-0005-0000-0000-000014180000}"/>
    <cellStyle name="Comma 41 2 6 3" xfId="9198" xr:uid="{00000000-0005-0000-0000-000015180000}"/>
    <cellStyle name="Comma 41 2 6 3 2" xfId="9199" xr:uid="{00000000-0005-0000-0000-000016180000}"/>
    <cellStyle name="Comma 41 2 7" xfId="9200" xr:uid="{00000000-0005-0000-0000-000017180000}"/>
    <cellStyle name="Comma 41 2 8" xfId="9201" xr:uid="{00000000-0005-0000-0000-000018180000}"/>
    <cellStyle name="Comma 41 3" xfId="9202" xr:uid="{00000000-0005-0000-0000-000019180000}"/>
    <cellStyle name="Comma 41 3 2" xfId="9203" xr:uid="{00000000-0005-0000-0000-00001A180000}"/>
    <cellStyle name="Comma 41 3 3" xfId="9204" xr:uid="{00000000-0005-0000-0000-00001B180000}"/>
    <cellStyle name="Comma 41 3 4" xfId="9205" xr:uid="{00000000-0005-0000-0000-00001C180000}"/>
    <cellStyle name="Comma 41 4" xfId="9206" xr:uid="{00000000-0005-0000-0000-00001D180000}"/>
    <cellStyle name="Comma 41 4 2" xfId="9207" xr:uid="{00000000-0005-0000-0000-00001E180000}"/>
    <cellStyle name="Comma 41 4 3" xfId="9208" xr:uid="{00000000-0005-0000-0000-00001F180000}"/>
    <cellStyle name="Comma 41 4 4" xfId="9209" xr:uid="{00000000-0005-0000-0000-000020180000}"/>
    <cellStyle name="Comma 41 5" xfId="9210" xr:uid="{00000000-0005-0000-0000-000021180000}"/>
    <cellStyle name="Comma 41 5 2" xfId="9211" xr:uid="{00000000-0005-0000-0000-000022180000}"/>
    <cellStyle name="Comma 41 5 3" xfId="9212" xr:uid="{00000000-0005-0000-0000-000023180000}"/>
    <cellStyle name="Comma 41 5 4" xfId="9213" xr:uid="{00000000-0005-0000-0000-000024180000}"/>
    <cellStyle name="Comma 41 6" xfId="9214" xr:uid="{00000000-0005-0000-0000-000025180000}"/>
    <cellStyle name="Comma 41 6 2" xfId="9215" xr:uid="{00000000-0005-0000-0000-000026180000}"/>
    <cellStyle name="Comma 41 6 2 2" xfId="9216" xr:uid="{00000000-0005-0000-0000-000027180000}"/>
    <cellStyle name="Comma 41 6 3" xfId="9217" xr:uid="{00000000-0005-0000-0000-000028180000}"/>
    <cellStyle name="Comma 41 6 3 2" xfId="9218" xr:uid="{00000000-0005-0000-0000-000029180000}"/>
    <cellStyle name="Comma 41 7" xfId="9219" xr:uid="{00000000-0005-0000-0000-00002A180000}"/>
    <cellStyle name="Comma 42" xfId="5544" xr:uid="{00000000-0005-0000-0000-00002B180000}"/>
    <cellStyle name="Comma 42 2" xfId="9220" xr:uid="{00000000-0005-0000-0000-00002C180000}"/>
    <cellStyle name="Comma 42 2 2" xfId="9221" xr:uid="{00000000-0005-0000-0000-00002D180000}"/>
    <cellStyle name="Comma 42 2 2 2" xfId="9222" xr:uid="{00000000-0005-0000-0000-00002E180000}"/>
    <cellStyle name="Comma 42 2 2 3" xfId="9223" xr:uid="{00000000-0005-0000-0000-00002F180000}"/>
    <cellStyle name="Comma 42 2 2 4" xfId="9224" xr:uid="{00000000-0005-0000-0000-000030180000}"/>
    <cellStyle name="Comma 42 2 3" xfId="9225" xr:uid="{00000000-0005-0000-0000-000031180000}"/>
    <cellStyle name="Comma 42 2 4" xfId="9226" xr:uid="{00000000-0005-0000-0000-000032180000}"/>
    <cellStyle name="Comma 42 2 4 2" xfId="9227" xr:uid="{00000000-0005-0000-0000-000033180000}"/>
    <cellStyle name="Comma 42 2 5" xfId="9228" xr:uid="{00000000-0005-0000-0000-000034180000}"/>
    <cellStyle name="Comma 42 2 5 2" xfId="9229" xr:uid="{00000000-0005-0000-0000-000035180000}"/>
    <cellStyle name="Comma 42 2 5 2 2" xfId="9230" xr:uid="{00000000-0005-0000-0000-000036180000}"/>
    <cellStyle name="Comma 42 2 5 3" xfId="9231" xr:uid="{00000000-0005-0000-0000-000037180000}"/>
    <cellStyle name="Comma 42 2 5 3 2" xfId="9232" xr:uid="{00000000-0005-0000-0000-000038180000}"/>
    <cellStyle name="Comma 42 2 6" xfId="9233" xr:uid="{00000000-0005-0000-0000-000039180000}"/>
    <cellStyle name="Comma 42 2 7" xfId="9234" xr:uid="{00000000-0005-0000-0000-00003A180000}"/>
    <cellStyle name="Comma 42 3" xfId="9235" xr:uid="{00000000-0005-0000-0000-00003B180000}"/>
    <cellStyle name="Comma 42 3 2" xfId="9236" xr:uid="{00000000-0005-0000-0000-00003C180000}"/>
    <cellStyle name="Comma 42 3 3" xfId="9237" xr:uid="{00000000-0005-0000-0000-00003D180000}"/>
    <cellStyle name="Comma 42 3 4" xfId="9238" xr:uid="{00000000-0005-0000-0000-00003E180000}"/>
    <cellStyle name="Comma 42 4" xfId="9239" xr:uid="{00000000-0005-0000-0000-00003F180000}"/>
    <cellStyle name="Comma 42 4 2" xfId="9240" xr:uid="{00000000-0005-0000-0000-000040180000}"/>
    <cellStyle name="Comma 42 4 3" xfId="9241" xr:uid="{00000000-0005-0000-0000-000041180000}"/>
    <cellStyle name="Comma 42 4 4" xfId="9242" xr:uid="{00000000-0005-0000-0000-000042180000}"/>
    <cellStyle name="Comma 42 5" xfId="9243" xr:uid="{00000000-0005-0000-0000-000043180000}"/>
    <cellStyle name="Comma 42 5 2" xfId="9244" xr:uid="{00000000-0005-0000-0000-000044180000}"/>
    <cellStyle name="Comma 42 5 3" xfId="9245" xr:uid="{00000000-0005-0000-0000-000045180000}"/>
    <cellStyle name="Comma 42 6" xfId="9246" xr:uid="{00000000-0005-0000-0000-000046180000}"/>
    <cellStyle name="Comma 42 6 2" xfId="9247" xr:uid="{00000000-0005-0000-0000-000047180000}"/>
    <cellStyle name="Comma 42 7" xfId="9248" xr:uid="{00000000-0005-0000-0000-000048180000}"/>
    <cellStyle name="Comma 42 7 2" xfId="9249" xr:uid="{00000000-0005-0000-0000-000049180000}"/>
    <cellStyle name="Comma 42 7 2 2" xfId="9250" xr:uid="{00000000-0005-0000-0000-00004A180000}"/>
    <cellStyle name="Comma 42 7 3" xfId="9251" xr:uid="{00000000-0005-0000-0000-00004B180000}"/>
    <cellStyle name="Comma 42 7 3 2" xfId="9252" xr:uid="{00000000-0005-0000-0000-00004C180000}"/>
    <cellStyle name="Comma 42 8" xfId="9253" xr:uid="{00000000-0005-0000-0000-00004D180000}"/>
    <cellStyle name="Comma 43" xfId="5446" xr:uid="{00000000-0005-0000-0000-00004E180000}"/>
    <cellStyle name="Comma 43 2" xfId="9254" xr:uid="{00000000-0005-0000-0000-00004F180000}"/>
    <cellStyle name="Comma 43 2 2" xfId="9255" xr:uid="{00000000-0005-0000-0000-000050180000}"/>
    <cellStyle name="Comma 43 2 2 2" xfId="9256" xr:uid="{00000000-0005-0000-0000-000051180000}"/>
    <cellStyle name="Comma 43 2 2 3" xfId="9257" xr:uid="{00000000-0005-0000-0000-000052180000}"/>
    <cellStyle name="Comma 43 2 2 4" xfId="9258" xr:uid="{00000000-0005-0000-0000-000053180000}"/>
    <cellStyle name="Comma 43 2 3" xfId="9259" xr:uid="{00000000-0005-0000-0000-000054180000}"/>
    <cellStyle name="Comma 43 2 4" xfId="9260" xr:uid="{00000000-0005-0000-0000-000055180000}"/>
    <cellStyle name="Comma 43 2 4 2" xfId="9261" xr:uid="{00000000-0005-0000-0000-000056180000}"/>
    <cellStyle name="Comma 43 2 5" xfId="9262" xr:uid="{00000000-0005-0000-0000-000057180000}"/>
    <cellStyle name="Comma 43 2 5 2" xfId="9263" xr:uid="{00000000-0005-0000-0000-000058180000}"/>
    <cellStyle name="Comma 43 2 5 2 2" xfId="9264" xr:uid="{00000000-0005-0000-0000-000059180000}"/>
    <cellStyle name="Comma 43 2 5 3" xfId="9265" xr:uid="{00000000-0005-0000-0000-00005A180000}"/>
    <cellStyle name="Comma 43 2 5 3 2" xfId="9266" xr:uid="{00000000-0005-0000-0000-00005B180000}"/>
    <cellStyle name="Comma 43 2 6" xfId="9267" xr:uid="{00000000-0005-0000-0000-00005C180000}"/>
    <cellStyle name="Comma 43 2 7" xfId="9268" xr:uid="{00000000-0005-0000-0000-00005D180000}"/>
    <cellStyle name="Comma 43 3" xfId="9269" xr:uid="{00000000-0005-0000-0000-00005E180000}"/>
    <cellStyle name="Comma 43 3 2" xfId="9270" xr:uid="{00000000-0005-0000-0000-00005F180000}"/>
    <cellStyle name="Comma 43 3 3" xfId="9271" xr:uid="{00000000-0005-0000-0000-000060180000}"/>
    <cellStyle name="Comma 43 3 4" xfId="9272" xr:uid="{00000000-0005-0000-0000-000061180000}"/>
    <cellStyle name="Comma 43 4" xfId="9273" xr:uid="{00000000-0005-0000-0000-000062180000}"/>
    <cellStyle name="Comma 43 4 2" xfId="9274" xr:uid="{00000000-0005-0000-0000-000063180000}"/>
    <cellStyle name="Comma 43 4 3" xfId="9275" xr:uid="{00000000-0005-0000-0000-000064180000}"/>
    <cellStyle name="Comma 43 4 4" xfId="9276" xr:uid="{00000000-0005-0000-0000-000065180000}"/>
    <cellStyle name="Comma 43 5" xfId="9277" xr:uid="{00000000-0005-0000-0000-000066180000}"/>
    <cellStyle name="Comma 43 5 2" xfId="9278" xr:uid="{00000000-0005-0000-0000-000067180000}"/>
    <cellStyle name="Comma 43 5 3" xfId="9279" xr:uid="{00000000-0005-0000-0000-000068180000}"/>
    <cellStyle name="Comma 43 6" xfId="9280" xr:uid="{00000000-0005-0000-0000-000069180000}"/>
    <cellStyle name="Comma 43 6 2" xfId="9281" xr:uid="{00000000-0005-0000-0000-00006A180000}"/>
    <cellStyle name="Comma 43 7" xfId="9282" xr:uid="{00000000-0005-0000-0000-00006B180000}"/>
    <cellStyle name="Comma 43 7 2" xfId="9283" xr:uid="{00000000-0005-0000-0000-00006C180000}"/>
    <cellStyle name="Comma 43 7 2 2" xfId="9284" xr:uid="{00000000-0005-0000-0000-00006D180000}"/>
    <cellStyle name="Comma 43 7 3" xfId="9285" xr:uid="{00000000-0005-0000-0000-00006E180000}"/>
    <cellStyle name="Comma 43 7 3 2" xfId="9286" xr:uid="{00000000-0005-0000-0000-00006F180000}"/>
    <cellStyle name="Comma 43 8" xfId="9287" xr:uid="{00000000-0005-0000-0000-000070180000}"/>
    <cellStyle name="Comma 44" xfId="5445" xr:uid="{00000000-0005-0000-0000-000071180000}"/>
    <cellStyle name="Comma 44 2" xfId="9288" xr:uid="{00000000-0005-0000-0000-000072180000}"/>
    <cellStyle name="Comma 44 2 2" xfId="9289" xr:uid="{00000000-0005-0000-0000-000073180000}"/>
    <cellStyle name="Comma 44 2 2 2" xfId="9290" xr:uid="{00000000-0005-0000-0000-000074180000}"/>
    <cellStyle name="Comma 44 2 2 3" xfId="9291" xr:uid="{00000000-0005-0000-0000-000075180000}"/>
    <cellStyle name="Comma 44 2 2 4" xfId="9292" xr:uid="{00000000-0005-0000-0000-000076180000}"/>
    <cellStyle name="Comma 44 2 3" xfId="9293" xr:uid="{00000000-0005-0000-0000-000077180000}"/>
    <cellStyle name="Comma 44 2 4" xfId="9294" xr:uid="{00000000-0005-0000-0000-000078180000}"/>
    <cellStyle name="Comma 44 2 4 2" xfId="9295" xr:uid="{00000000-0005-0000-0000-000079180000}"/>
    <cellStyle name="Comma 44 2 5" xfId="9296" xr:uid="{00000000-0005-0000-0000-00007A180000}"/>
    <cellStyle name="Comma 44 2 5 2" xfId="9297" xr:uid="{00000000-0005-0000-0000-00007B180000}"/>
    <cellStyle name="Comma 44 2 5 2 2" xfId="9298" xr:uid="{00000000-0005-0000-0000-00007C180000}"/>
    <cellStyle name="Comma 44 2 5 3" xfId="9299" xr:uid="{00000000-0005-0000-0000-00007D180000}"/>
    <cellStyle name="Comma 44 2 5 3 2" xfId="9300" xr:uid="{00000000-0005-0000-0000-00007E180000}"/>
    <cellStyle name="Comma 44 2 6" xfId="9301" xr:uid="{00000000-0005-0000-0000-00007F180000}"/>
    <cellStyle name="Comma 44 2 7" xfId="9302" xr:uid="{00000000-0005-0000-0000-000080180000}"/>
    <cellStyle name="Comma 44 3" xfId="9303" xr:uid="{00000000-0005-0000-0000-000081180000}"/>
    <cellStyle name="Comma 44 3 2" xfId="9304" xr:uid="{00000000-0005-0000-0000-000082180000}"/>
    <cellStyle name="Comma 44 3 3" xfId="9305" xr:uid="{00000000-0005-0000-0000-000083180000}"/>
    <cellStyle name="Comma 44 3 4" xfId="9306" xr:uid="{00000000-0005-0000-0000-000084180000}"/>
    <cellStyle name="Comma 44 4" xfId="9307" xr:uid="{00000000-0005-0000-0000-000085180000}"/>
    <cellStyle name="Comma 44 4 2" xfId="9308" xr:uid="{00000000-0005-0000-0000-000086180000}"/>
    <cellStyle name="Comma 44 4 3" xfId="9309" xr:uid="{00000000-0005-0000-0000-000087180000}"/>
    <cellStyle name="Comma 44 4 4" xfId="9310" xr:uid="{00000000-0005-0000-0000-000088180000}"/>
    <cellStyle name="Comma 44 5" xfId="9311" xr:uid="{00000000-0005-0000-0000-000089180000}"/>
    <cellStyle name="Comma 44 5 2" xfId="9312" xr:uid="{00000000-0005-0000-0000-00008A180000}"/>
    <cellStyle name="Comma 44 5 3" xfId="9313" xr:uid="{00000000-0005-0000-0000-00008B180000}"/>
    <cellStyle name="Comma 44 6" xfId="9314" xr:uid="{00000000-0005-0000-0000-00008C180000}"/>
    <cellStyle name="Comma 44 6 2" xfId="9315" xr:uid="{00000000-0005-0000-0000-00008D180000}"/>
    <cellStyle name="Comma 44 7" xfId="9316" xr:uid="{00000000-0005-0000-0000-00008E180000}"/>
    <cellStyle name="Comma 44 7 2" xfId="9317" xr:uid="{00000000-0005-0000-0000-00008F180000}"/>
    <cellStyle name="Comma 44 7 2 2" xfId="9318" xr:uid="{00000000-0005-0000-0000-000090180000}"/>
    <cellStyle name="Comma 44 7 3" xfId="9319" xr:uid="{00000000-0005-0000-0000-000091180000}"/>
    <cellStyle name="Comma 44 7 3 2" xfId="9320" xr:uid="{00000000-0005-0000-0000-000092180000}"/>
    <cellStyle name="Comma 44 8" xfId="9321" xr:uid="{00000000-0005-0000-0000-000093180000}"/>
    <cellStyle name="Comma 45" xfId="5444" xr:uid="{00000000-0005-0000-0000-000094180000}"/>
    <cellStyle name="Comma 45 2" xfId="9322" xr:uid="{00000000-0005-0000-0000-000095180000}"/>
    <cellStyle name="Comma 45 3" xfId="9323" xr:uid="{00000000-0005-0000-0000-000096180000}"/>
    <cellStyle name="Comma 45 4" xfId="9324" xr:uid="{00000000-0005-0000-0000-000097180000}"/>
    <cellStyle name="Comma 45 5" xfId="9325" xr:uid="{00000000-0005-0000-0000-000098180000}"/>
    <cellStyle name="Comma 46" xfId="5443" xr:uid="{00000000-0005-0000-0000-000099180000}"/>
    <cellStyle name="Comma 46 2" xfId="9326" xr:uid="{00000000-0005-0000-0000-00009A180000}"/>
    <cellStyle name="Comma 46 3" xfId="9327" xr:uid="{00000000-0005-0000-0000-00009B180000}"/>
    <cellStyle name="Comma 46 4" xfId="9328" xr:uid="{00000000-0005-0000-0000-00009C180000}"/>
    <cellStyle name="Comma 46 5" xfId="9329" xr:uid="{00000000-0005-0000-0000-00009D180000}"/>
    <cellStyle name="Comma 46 6" xfId="9330" xr:uid="{00000000-0005-0000-0000-00009E180000}"/>
    <cellStyle name="Comma 46 7" xfId="9331" xr:uid="{00000000-0005-0000-0000-00009F180000}"/>
    <cellStyle name="Comma 47" xfId="5442" xr:uid="{00000000-0005-0000-0000-0000A0180000}"/>
    <cellStyle name="Comma 47 2" xfId="9332" xr:uid="{00000000-0005-0000-0000-0000A1180000}"/>
    <cellStyle name="Comma 47 2 2" xfId="9333" xr:uid="{00000000-0005-0000-0000-0000A2180000}"/>
    <cellStyle name="Comma 47 2 3" xfId="9334" xr:uid="{00000000-0005-0000-0000-0000A3180000}"/>
    <cellStyle name="Comma 47 3" xfId="9335" xr:uid="{00000000-0005-0000-0000-0000A4180000}"/>
    <cellStyle name="Comma 47 3 2" xfId="9336" xr:uid="{00000000-0005-0000-0000-0000A5180000}"/>
    <cellStyle name="Comma 47 3 3" xfId="9337" xr:uid="{00000000-0005-0000-0000-0000A6180000}"/>
    <cellStyle name="Comma 47 4" xfId="9338" xr:uid="{00000000-0005-0000-0000-0000A7180000}"/>
    <cellStyle name="Comma 47 5" xfId="9339" xr:uid="{00000000-0005-0000-0000-0000A8180000}"/>
    <cellStyle name="Comma 47 6" xfId="9340" xr:uid="{00000000-0005-0000-0000-0000A9180000}"/>
    <cellStyle name="Comma 48" xfId="5441" xr:uid="{00000000-0005-0000-0000-0000AA180000}"/>
    <cellStyle name="Comma 48 2" xfId="9341" xr:uid="{00000000-0005-0000-0000-0000AB180000}"/>
    <cellStyle name="Comma 48 2 2" xfId="9342" xr:uid="{00000000-0005-0000-0000-0000AC180000}"/>
    <cellStyle name="Comma 48 2 3" xfId="9343" xr:uid="{00000000-0005-0000-0000-0000AD180000}"/>
    <cellStyle name="Comma 48 3" xfId="9344" xr:uid="{00000000-0005-0000-0000-0000AE180000}"/>
    <cellStyle name="Comma 48 3 2" xfId="9345" xr:uid="{00000000-0005-0000-0000-0000AF180000}"/>
    <cellStyle name="Comma 48 3 3" xfId="9346" xr:uid="{00000000-0005-0000-0000-0000B0180000}"/>
    <cellStyle name="Comma 48 4" xfId="9347" xr:uid="{00000000-0005-0000-0000-0000B1180000}"/>
    <cellStyle name="Comma 48 5" xfId="9348" xr:uid="{00000000-0005-0000-0000-0000B2180000}"/>
    <cellStyle name="Comma 48 6" xfId="9349" xr:uid="{00000000-0005-0000-0000-0000B3180000}"/>
    <cellStyle name="Comma 48 7" xfId="9350" xr:uid="{00000000-0005-0000-0000-0000B4180000}"/>
    <cellStyle name="Comma 49" xfId="5440" xr:uid="{00000000-0005-0000-0000-0000B5180000}"/>
    <cellStyle name="Comma 49 2" xfId="9351" xr:uid="{00000000-0005-0000-0000-0000B6180000}"/>
    <cellStyle name="Comma 49 2 2" xfId="9352" xr:uid="{00000000-0005-0000-0000-0000B7180000}"/>
    <cellStyle name="Comma 49 2 3" xfId="9353" xr:uid="{00000000-0005-0000-0000-0000B8180000}"/>
    <cellStyle name="Comma 49 3" xfId="9354" xr:uid="{00000000-0005-0000-0000-0000B9180000}"/>
    <cellStyle name="Comma 49 3 2" xfId="9355" xr:uid="{00000000-0005-0000-0000-0000BA180000}"/>
    <cellStyle name="Comma 49 3 3" xfId="9356" xr:uid="{00000000-0005-0000-0000-0000BB180000}"/>
    <cellStyle name="Comma 49 4" xfId="9357" xr:uid="{00000000-0005-0000-0000-0000BC180000}"/>
    <cellStyle name="Comma 49 5" xfId="9358" xr:uid="{00000000-0005-0000-0000-0000BD180000}"/>
    <cellStyle name="Comma 49 6" xfId="9359" xr:uid="{00000000-0005-0000-0000-0000BE180000}"/>
    <cellStyle name="Comma 5" xfId="407" xr:uid="{00000000-0005-0000-0000-00000F010000}"/>
    <cellStyle name="Comma 5 2" xfId="408" xr:uid="{00000000-0005-0000-0000-000010010000}"/>
    <cellStyle name="Comma 5 2 2" xfId="9360" xr:uid="{00000000-0005-0000-0000-0000C1180000}"/>
    <cellStyle name="Comma 5 2 3" xfId="5438" xr:uid="{00000000-0005-0000-0000-0000C0180000}"/>
    <cellStyle name="Comma 5 3" xfId="9361" xr:uid="{00000000-0005-0000-0000-0000C2180000}"/>
    <cellStyle name="Comma 5 4" xfId="9362" xr:uid="{00000000-0005-0000-0000-0000C3180000}"/>
    <cellStyle name="Comma 5 5" xfId="5439" xr:uid="{00000000-0005-0000-0000-0000BF180000}"/>
    <cellStyle name="Comma 5_App b.3 Unspent_" xfId="409" xr:uid="{00000000-0005-0000-0000-000011010000}"/>
    <cellStyle name="Comma 50" xfId="5542" xr:uid="{00000000-0005-0000-0000-0000C4180000}"/>
    <cellStyle name="Comma 50 2" xfId="9363" xr:uid="{00000000-0005-0000-0000-0000C5180000}"/>
    <cellStyle name="Comma 50 2 2" xfId="9364" xr:uid="{00000000-0005-0000-0000-0000C6180000}"/>
    <cellStyle name="Comma 50 2 3" xfId="9365" xr:uid="{00000000-0005-0000-0000-0000C7180000}"/>
    <cellStyle name="Comma 50 3" xfId="9366" xr:uid="{00000000-0005-0000-0000-0000C8180000}"/>
    <cellStyle name="Comma 50 3 2" xfId="9367" xr:uid="{00000000-0005-0000-0000-0000C9180000}"/>
    <cellStyle name="Comma 50 3 3" xfId="9368" xr:uid="{00000000-0005-0000-0000-0000CA180000}"/>
    <cellStyle name="Comma 50 4" xfId="9369" xr:uid="{00000000-0005-0000-0000-0000CB180000}"/>
    <cellStyle name="Comma 50 5" xfId="9370" xr:uid="{00000000-0005-0000-0000-0000CC180000}"/>
    <cellStyle name="Comma 51" xfId="5543" xr:uid="{00000000-0005-0000-0000-0000CD180000}"/>
    <cellStyle name="Comma 51 2" xfId="9371" xr:uid="{00000000-0005-0000-0000-0000CE180000}"/>
    <cellStyle name="Comma 51 2 2" xfId="9372" xr:uid="{00000000-0005-0000-0000-0000CF180000}"/>
    <cellStyle name="Comma 51 2 3" xfId="9373" xr:uid="{00000000-0005-0000-0000-0000D0180000}"/>
    <cellStyle name="Comma 51 3" xfId="9374" xr:uid="{00000000-0005-0000-0000-0000D1180000}"/>
    <cellStyle name="Comma 51 3 2" xfId="9375" xr:uid="{00000000-0005-0000-0000-0000D2180000}"/>
    <cellStyle name="Comma 51 3 3" xfId="9376" xr:uid="{00000000-0005-0000-0000-0000D3180000}"/>
    <cellStyle name="Comma 51 4" xfId="9377" xr:uid="{00000000-0005-0000-0000-0000D4180000}"/>
    <cellStyle name="Comma 51 5" xfId="9378" xr:uid="{00000000-0005-0000-0000-0000D5180000}"/>
    <cellStyle name="Comma 52" xfId="5437" xr:uid="{00000000-0005-0000-0000-0000D6180000}"/>
    <cellStyle name="Comma 52 2" xfId="9379" xr:uid="{00000000-0005-0000-0000-0000D7180000}"/>
    <cellStyle name="Comma 52 2 2" xfId="9380" xr:uid="{00000000-0005-0000-0000-0000D8180000}"/>
    <cellStyle name="Comma 52 2 3" xfId="9381" xr:uid="{00000000-0005-0000-0000-0000D9180000}"/>
    <cellStyle name="Comma 52 3" xfId="9382" xr:uid="{00000000-0005-0000-0000-0000DA180000}"/>
    <cellStyle name="Comma 52 4" xfId="9383" xr:uid="{00000000-0005-0000-0000-0000DB180000}"/>
    <cellStyle name="Comma 52 5" xfId="9384" xr:uid="{00000000-0005-0000-0000-0000DC180000}"/>
    <cellStyle name="Comma 52 6" xfId="9385" xr:uid="{00000000-0005-0000-0000-0000DD180000}"/>
    <cellStyle name="Comma 53" xfId="5294" xr:uid="{00000000-0005-0000-0000-0000DE180000}"/>
    <cellStyle name="Comma 53 2" xfId="9386" xr:uid="{00000000-0005-0000-0000-0000DF180000}"/>
    <cellStyle name="Comma 53 3" xfId="9387" xr:uid="{00000000-0005-0000-0000-0000E0180000}"/>
    <cellStyle name="Comma 53 4" xfId="9388" xr:uid="{00000000-0005-0000-0000-0000E1180000}"/>
    <cellStyle name="Comma 53 5" xfId="9389" xr:uid="{00000000-0005-0000-0000-0000E2180000}"/>
    <cellStyle name="Comma 54" xfId="5291" xr:uid="{00000000-0005-0000-0000-0000E3180000}"/>
    <cellStyle name="Comma 54 2" xfId="9390" xr:uid="{00000000-0005-0000-0000-0000E4180000}"/>
    <cellStyle name="Comma 54 3" xfId="9391" xr:uid="{00000000-0005-0000-0000-0000E5180000}"/>
    <cellStyle name="Comma 54 4" xfId="9392" xr:uid="{00000000-0005-0000-0000-0000E6180000}"/>
    <cellStyle name="Comma 55" xfId="5289" xr:uid="{00000000-0005-0000-0000-0000E7180000}"/>
    <cellStyle name="Comma 55 2" xfId="9393" xr:uid="{00000000-0005-0000-0000-0000E8180000}"/>
    <cellStyle name="Comma 55 3" xfId="9394" xr:uid="{00000000-0005-0000-0000-0000E9180000}"/>
    <cellStyle name="Comma 55 4" xfId="20119" xr:uid="{00000000-0005-0000-0000-0000EA180000}"/>
    <cellStyle name="Comma 55 5" xfId="20122" xr:uid="{00000000-0005-0000-0000-0000EB180000}"/>
    <cellStyle name="Comma 56" xfId="9395" xr:uid="{00000000-0005-0000-0000-0000EC180000}"/>
    <cellStyle name="Comma 56 2" xfId="9396" xr:uid="{00000000-0005-0000-0000-0000ED180000}"/>
    <cellStyle name="Comma 56 3" xfId="9397" xr:uid="{00000000-0005-0000-0000-0000EE180000}"/>
    <cellStyle name="Comma 57" xfId="9398" xr:uid="{00000000-0005-0000-0000-0000EF180000}"/>
    <cellStyle name="Comma 57 2" xfId="9399" xr:uid="{00000000-0005-0000-0000-0000F0180000}"/>
    <cellStyle name="Comma 57 3" xfId="9400" xr:uid="{00000000-0005-0000-0000-0000F1180000}"/>
    <cellStyle name="Comma 58" xfId="9401" xr:uid="{00000000-0005-0000-0000-0000F2180000}"/>
    <cellStyle name="Comma 58 2" xfId="9402" xr:uid="{00000000-0005-0000-0000-0000F3180000}"/>
    <cellStyle name="Comma 58 3" xfId="9403" xr:uid="{00000000-0005-0000-0000-0000F4180000}"/>
    <cellStyle name="Comma 58 4" xfId="9404" xr:uid="{00000000-0005-0000-0000-0000F5180000}"/>
    <cellStyle name="Comma 59" xfId="9405" xr:uid="{00000000-0005-0000-0000-0000F6180000}"/>
    <cellStyle name="Comma 59 2" xfId="9406" xr:uid="{00000000-0005-0000-0000-0000F7180000}"/>
    <cellStyle name="Comma 59 3" xfId="9407" xr:uid="{00000000-0005-0000-0000-0000F8180000}"/>
    <cellStyle name="Comma 6" xfId="410" xr:uid="{00000000-0005-0000-0000-000012010000}"/>
    <cellStyle name="Comma 6 2" xfId="411" xr:uid="{00000000-0005-0000-0000-000013010000}"/>
    <cellStyle name="Comma 6 2 2" xfId="9408" xr:uid="{00000000-0005-0000-0000-0000FB180000}"/>
    <cellStyle name="Comma 6 2 2 2" xfId="9409" xr:uid="{00000000-0005-0000-0000-0000FC180000}"/>
    <cellStyle name="Comma 6 2 3" xfId="5435" xr:uid="{00000000-0005-0000-0000-0000FA180000}"/>
    <cellStyle name="Comma 6 3" xfId="9410" xr:uid="{00000000-0005-0000-0000-0000FD180000}"/>
    <cellStyle name="Comma 6 3 2" xfId="9411" xr:uid="{00000000-0005-0000-0000-0000FE180000}"/>
    <cellStyle name="Comma 6 3 2 2" xfId="9412" xr:uid="{00000000-0005-0000-0000-0000FF180000}"/>
    <cellStyle name="Comma 6 3 3" xfId="9413" xr:uid="{00000000-0005-0000-0000-000000190000}"/>
    <cellStyle name="Comma 6 4" xfId="9414" xr:uid="{00000000-0005-0000-0000-000001190000}"/>
    <cellStyle name="Comma 6 5" xfId="9415" xr:uid="{00000000-0005-0000-0000-000002190000}"/>
    <cellStyle name="Comma 6 6" xfId="9416" xr:uid="{00000000-0005-0000-0000-000003190000}"/>
    <cellStyle name="Comma 6 7" xfId="5436" xr:uid="{00000000-0005-0000-0000-0000F9180000}"/>
    <cellStyle name="Comma 6_App b.3 Unspent_" xfId="412" xr:uid="{00000000-0005-0000-0000-000014010000}"/>
    <cellStyle name="Comma 60" xfId="9417" xr:uid="{00000000-0005-0000-0000-000004190000}"/>
    <cellStyle name="Comma 60 2" xfId="9418" xr:uid="{00000000-0005-0000-0000-000005190000}"/>
    <cellStyle name="Comma 60 3" xfId="9419" xr:uid="{00000000-0005-0000-0000-000006190000}"/>
    <cellStyle name="Comma 61" xfId="9420" xr:uid="{00000000-0005-0000-0000-000007190000}"/>
    <cellStyle name="Comma 61 2" xfId="9421" xr:uid="{00000000-0005-0000-0000-000008190000}"/>
    <cellStyle name="Comma 61 3" xfId="9422" xr:uid="{00000000-0005-0000-0000-000009190000}"/>
    <cellStyle name="Comma 62" xfId="9423" xr:uid="{00000000-0005-0000-0000-00000A190000}"/>
    <cellStyle name="Comma 62 2" xfId="9424" xr:uid="{00000000-0005-0000-0000-00000B190000}"/>
    <cellStyle name="Comma 62 2 2" xfId="9425" xr:uid="{00000000-0005-0000-0000-00000C190000}"/>
    <cellStyle name="Comma 62 3" xfId="9426" xr:uid="{00000000-0005-0000-0000-00000D190000}"/>
    <cellStyle name="Comma 63" xfId="9427" xr:uid="{00000000-0005-0000-0000-00000E190000}"/>
    <cellStyle name="Comma 63 2" xfId="9428" xr:uid="{00000000-0005-0000-0000-00000F190000}"/>
    <cellStyle name="Comma 64" xfId="9429" xr:uid="{00000000-0005-0000-0000-000010190000}"/>
    <cellStyle name="Comma 65" xfId="9430" xr:uid="{00000000-0005-0000-0000-000011190000}"/>
    <cellStyle name="Comma 66" xfId="9431" xr:uid="{00000000-0005-0000-0000-000012190000}"/>
    <cellStyle name="Comma 67" xfId="9432" xr:uid="{00000000-0005-0000-0000-000013190000}"/>
    <cellStyle name="Comma 68" xfId="9433" xr:uid="{00000000-0005-0000-0000-000014190000}"/>
    <cellStyle name="Comma 69" xfId="9434" xr:uid="{00000000-0005-0000-0000-000015190000}"/>
    <cellStyle name="Comma 7" xfId="413" xr:uid="{00000000-0005-0000-0000-000015010000}"/>
    <cellStyle name="Comma 7 2" xfId="414" xr:uid="{00000000-0005-0000-0000-000016010000}"/>
    <cellStyle name="Comma 7 2 2" xfId="9435" xr:uid="{00000000-0005-0000-0000-000018190000}"/>
    <cellStyle name="Comma 7 2 3" xfId="5433" xr:uid="{00000000-0005-0000-0000-000017190000}"/>
    <cellStyle name="Comma 7 3" xfId="9436" xr:uid="{00000000-0005-0000-0000-000019190000}"/>
    <cellStyle name="Comma 7 4" xfId="9437" xr:uid="{00000000-0005-0000-0000-00001A190000}"/>
    <cellStyle name="Comma 7 5" xfId="5434" xr:uid="{00000000-0005-0000-0000-000016190000}"/>
    <cellStyle name="Comma 7_App b.3 Unspent_" xfId="415" xr:uid="{00000000-0005-0000-0000-000017010000}"/>
    <cellStyle name="Comma 70" xfId="9438" xr:uid="{00000000-0005-0000-0000-00001B190000}"/>
    <cellStyle name="Comma 71" xfId="9439" xr:uid="{00000000-0005-0000-0000-00001C190000}"/>
    <cellStyle name="Comma 72" xfId="9440" xr:uid="{00000000-0005-0000-0000-00001D190000}"/>
    <cellStyle name="Comma 73" xfId="9441" xr:uid="{00000000-0005-0000-0000-00001E190000}"/>
    <cellStyle name="Comma 74" xfId="9442" xr:uid="{00000000-0005-0000-0000-00001F190000}"/>
    <cellStyle name="Comma 75" xfId="9443" xr:uid="{00000000-0005-0000-0000-000020190000}"/>
    <cellStyle name="Comma 76" xfId="9444" xr:uid="{00000000-0005-0000-0000-000021190000}"/>
    <cellStyle name="Comma 77" xfId="9445" xr:uid="{00000000-0005-0000-0000-000022190000}"/>
    <cellStyle name="Comma 78" xfId="9446" xr:uid="{00000000-0005-0000-0000-000023190000}"/>
    <cellStyle name="Comma 79" xfId="9447" xr:uid="{00000000-0005-0000-0000-000024190000}"/>
    <cellStyle name="Comma 8" xfId="416" xr:uid="{00000000-0005-0000-0000-000018010000}"/>
    <cellStyle name="Comma 8 2" xfId="417" xr:uid="{00000000-0005-0000-0000-000019010000}"/>
    <cellStyle name="Comma 8 2 2" xfId="9448" xr:uid="{00000000-0005-0000-0000-000027190000}"/>
    <cellStyle name="Comma 8 2 2 2" xfId="9449" xr:uid="{00000000-0005-0000-0000-000028190000}"/>
    <cellStyle name="Comma 8 2 3" xfId="5431" xr:uid="{00000000-0005-0000-0000-000026190000}"/>
    <cellStyle name="Comma 8 3" xfId="9450" xr:uid="{00000000-0005-0000-0000-000029190000}"/>
    <cellStyle name="Comma 8 3 2" xfId="9451" xr:uid="{00000000-0005-0000-0000-00002A190000}"/>
    <cellStyle name="Comma 8 3 2 2" xfId="9452" xr:uid="{00000000-0005-0000-0000-00002B190000}"/>
    <cellStyle name="Comma 8 3 3" xfId="9453" xr:uid="{00000000-0005-0000-0000-00002C190000}"/>
    <cellStyle name="Comma 8 4" xfId="9454" xr:uid="{00000000-0005-0000-0000-00002D190000}"/>
    <cellStyle name="Comma 8 5" xfId="9455" xr:uid="{00000000-0005-0000-0000-00002E190000}"/>
    <cellStyle name="Comma 8 6" xfId="5432" xr:uid="{00000000-0005-0000-0000-000025190000}"/>
    <cellStyle name="Comma 8_App b.3 Unspent_" xfId="418" xr:uid="{00000000-0005-0000-0000-00001A010000}"/>
    <cellStyle name="Comma 80" xfId="9456" xr:uid="{00000000-0005-0000-0000-00002F190000}"/>
    <cellStyle name="Comma 81" xfId="9457" xr:uid="{00000000-0005-0000-0000-000030190000}"/>
    <cellStyle name="Comma 82" xfId="9458" xr:uid="{00000000-0005-0000-0000-000031190000}"/>
    <cellStyle name="Comma 83" xfId="9459" xr:uid="{00000000-0005-0000-0000-000032190000}"/>
    <cellStyle name="Comma 84" xfId="9460" xr:uid="{00000000-0005-0000-0000-000033190000}"/>
    <cellStyle name="Comma 85" xfId="9461" xr:uid="{00000000-0005-0000-0000-000034190000}"/>
    <cellStyle name="Comma 86" xfId="9462" xr:uid="{00000000-0005-0000-0000-000035190000}"/>
    <cellStyle name="Comma 87" xfId="9463" xr:uid="{00000000-0005-0000-0000-000036190000}"/>
    <cellStyle name="Comma 88" xfId="9464" xr:uid="{00000000-0005-0000-0000-000037190000}"/>
    <cellStyle name="Comma 89" xfId="9465" xr:uid="{00000000-0005-0000-0000-000038190000}"/>
    <cellStyle name="Comma 9" xfId="419" xr:uid="{00000000-0005-0000-0000-00001B010000}"/>
    <cellStyle name="Comma 9 2" xfId="420" xr:uid="{00000000-0005-0000-0000-00001C010000}"/>
    <cellStyle name="Comma 9 2 2" xfId="9466" xr:uid="{00000000-0005-0000-0000-00003B190000}"/>
    <cellStyle name="Comma 9 2 2 2" xfId="9467" xr:uid="{00000000-0005-0000-0000-00003C190000}"/>
    <cellStyle name="Comma 9 2 3" xfId="5429" xr:uid="{00000000-0005-0000-0000-00003A190000}"/>
    <cellStyle name="Comma 9 3" xfId="9468" xr:uid="{00000000-0005-0000-0000-00003D190000}"/>
    <cellStyle name="Comma 9 3 2" xfId="9469" xr:uid="{00000000-0005-0000-0000-00003E190000}"/>
    <cellStyle name="Comma 9 3 2 2" xfId="9470" xr:uid="{00000000-0005-0000-0000-00003F190000}"/>
    <cellStyle name="Comma 9 3 3" xfId="9471" xr:uid="{00000000-0005-0000-0000-000040190000}"/>
    <cellStyle name="Comma 9 4" xfId="9472" xr:uid="{00000000-0005-0000-0000-000041190000}"/>
    <cellStyle name="Comma 9 5" xfId="9473" xr:uid="{00000000-0005-0000-0000-000042190000}"/>
    <cellStyle name="Comma 9 6" xfId="5430" xr:uid="{00000000-0005-0000-0000-000039190000}"/>
    <cellStyle name="Comma 9_App b.3 Unspent_" xfId="421" xr:uid="{00000000-0005-0000-0000-00001D010000}"/>
    <cellStyle name="Comma 90" xfId="9474" xr:uid="{00000000-0005-0000-0000-000043190000}"/>
    <cellStyle name="Comma 91" xfId="9475" xr:uid="{00000000-0005-0000-0000-000044190000}"/>
    <cellStyle name="Comma 92" xfId="9476" xr:uid="{00000000-0005-0000-0000-000045190000}"/>
    <cellStyle name="Comma 93" xfId="9477" xr:uid="{00000000-0005-0000-0000-000046190000}"/>
    <cellStyle name="Comma 94" xfId="9478" xr:uid="{00000000-0005-0000-0000-000047190000}"/>
    <cellStyle name="Comma 95" xfId="9479" xr:uid="{00000000-0005-0000-0000-000048190000}"/>
    <cellStyle name="Comma 96" xfId="9480" xr:uid="{00000000-0005-0000-0000-000049190000}"/>
    <cellStyle name="Comma 97" xfId="9481" xr:uid="{00000000-0005-0000-0000-00004A190000}"/>
    <cellStyle name="Comma 98" xfId="9482" xr:uid="{00000000-0005-0000-0000-00004B190000}"/>
    <cellStyle name="Comma 99" xfId="9483" xr:uid="{00000000-0005-0000-0000-00004C190000}"/>
    <cellStyle name="Comma0" xfId="422" xr:uid="{00000000-0005-0000-0000-00001E010000}"/>
    <cellStyle name="Comma0 2" xfId="423" xr:uid="{00000000-0005-0000-0000-00001F010000}"/>
    <cellStyle name="Comma0 3" xfId="424" xr:uid="{00000000-0005-0000-0000-000020010000}"/>
    <cellStyle name="Copied" xfId="425" xr:uid="{00000000-0005-0000-0000-000021010000}"/>
    <cellStyle name="Copied 2" xfId="5428" xr:uid="{00000000-0005-0000-0000-000051190000}"/>
    <cellStyle name="Currency" xfId="20531" builtinId="4"/>
    <cellStyle name="Currency [$0]" xfId="426" xr:uid="{00000000-0005-0000-0000-000023010000}"/>
    <cellStyle name="Currency [$0] 2" xfId="5427" xr:uid="{00000000-0005-0000-0000-000054190000}"/>
    <cellStyle name="Currency [£0]" xfId="427" xr:uid="{00000000-0005-0000-0000-000024010000}"/>
    <cellStyle name="Currency [£0] 2" xfId="5541" xr:uid="{00000000-0005-0000-0000-000056190000}"/>
    <cellStyle name="Currency 10" xfId="11" xr:uid="{00000000-0005-0000-0000-000002000000}"/>
    <cellStyle name="Currency 10 2" xfId="428" xr:uid="{00000000-0005-0000-0000-000025010000}"/>
    <cellStyle name="Currency 10 2 2" xfId="9485" xr:uid="{00000000-0005-0000-0000-000059190000}"/>
    <cellStyle name="Currency 10 2 3" xfId="9484" xr:uid="{00000000-0005-0000-0000-000058190000}"/>
    <cellStyle name="Currency 10 3" xfId="9486" xr:uid="{00000000-0005-0000-0000-00005A190000}"/>
    <cellStyle name="Currency 10 3 2" xfId="9487" xr:uid="{00000000-0005-0000-0000-00005B190000}"/>
    <cellStyle name="Currency 10 3 2 2" xfId="9488" xr:uid="{00000000-0005-0000-0000-00005C190000}"/>
    <cellStyle name="Currency 10 3 3" xfId="9489" xr:uid="{00000000-0005-0000-0000-00005D190000}"/>
    <cellStyle name="Currency 10 4" xfId="5426" xr:uid="{00000000-0005-0000-0000-000057190000}"/>
    <cellStyle name="Currency 11" xfId="7" xr:uid="{00000000-0005-0000-0000-000003000000}"/>
    <cellStyle name="Currency 11 2" xfId="9490" xr:uid="{00000000-0005-0000-0000-00005F190000}"/>
    <cellStyle name="Currency 11 2 2" xfId="9491" xr:uid="{00000000-0005-0000-0000-000060190000}"/>
    <cellStyle name="Currency 11 2 2 2" xfId="9492" xr:uid="{00000000-0005-0000-0000-000061190000}"/>
    <cellStyle name="Currency 11 2 3" xfId="9493" xr:uid="{00000000-0005-0000-0000-000062190000}"/>
    <cellStyle name="Currency 11 2 3 2" xfId="9494" xr:uid="{00000000-0005-0000-0000-000063190000}"/>
    <cellStyle name="Currency 11 3" xfId="9495" xr:uid="{00000000-0005-0000-0000-000064190000}"/>
    <cellStyle name="Currency 11 4" xfId="5540" xr:uid="{00000000-0005-0000-0000-00005E190000}"/>
    <cellStyle name="Currency 12" xfId="430" xr:uid="{00000000-0005-0000-0000-000027010000}"/>
    <cellStyle name="Currency 12 2" xfId="9496" xr:uid="{00000000-0005-0000-0000-000066190000}"/>
    <cellStyle name="Currency 12 2 2" xfId="9497" xr:uid="{00000000-0005-0000-0000-000067190000}"/>
    <cellStyle name="Currency 12 2 2 2" xfId="9498" xr:uid="{00000000-0005-0000-0000-000068190000}"/>
    <cellStyle name="Currency 12 2 3" xfId="9499" xr:uid="{00000000-0005-0000-0000-000069190000}"/>
    <cellStyle name="Currency 12 3" xfId="9500" xr:uid="{00000000-0005-0000-0000-00006A190000}"/>
    <cellStyle name="Currency 12 3 2" xfId="9501" xr:uid="{00000000-0005-0000-0000-00006B190000}"/>
    <cellStyle name="Currency 12 4" xfId="9502" xr:uid="{00000000-0005-0000-0000-00006C190000}"/>
    <cellStyle name="Currency 12 4 2" xfId="9503" xr:uid="{00000000-0005-0000-0000-00006D190000}"/>
    <cellStyle name="Currency 12 4 3" xfId="9504" xr:uid="{00000000-0005-0000-0000-00006E190000}"/>
    <cellStyle name="Currency 12 5" xfId="9505" xr:uid="{00000000-0005-0000-0000-00006F190000}"/>
    <cellStyle name="Currency 12 6" xfId="5425" xr:uid="{00000000-0005-0000-0000-000065190000}"/>
    <cellStyle name="Currency 13" xfId="431" xr:uid="{00000000-0005-0000-0000-000028010000}"/>
    <cellStyle name="Currency 13 2" xfId="9506" xr:uid="{00000000-0005-0000-0000-000071190000}"/>
    <cellStyle name="Currency 13 2 2" xfId="9507" xr:uid="{00000000-0005-0000-0000-000072190000}"/>
    <cellStyle name="Currency 13 2 3" xfId="9508" xr:uid="{00000000-0005-0000-0000-000073190000}"/>
    <cellStyle name="Currency 13 3" xfId="9509" xr:uid="{00000000-0005-0000-0000-000074190000}"/>
    <cellStyle name="Currency 13 3 2" xfId="9510" xr:uid="{00000000-0005-0000-0000-000075190000}"/>
    <cellStyle name="Currency 13 3 2 2" xfId="9511" xr:uid="{00000000-0005-0000-0000-000076190000}"/>
    <cellStyle name="Currency 13 3 3" xfId="9512" xr:uid="{00000000-0005-0000-0000-000077190000}"/>
    <cellStyle name="Currency 13 3 3 2" xfId="9513" xr:uid="{00000000-0005-0000-0000-000078190000}"/>
    <cellStyle name="Currency 13 4" xfId="9514" xr:uid="{00000000-0005-0000-0000-000079190000}"/>
    <cellStyle name="Currency 13 5" xfId="5424" xr:uid="{00000000-0005-0000-0000-000070190000}"/>
    <cellStyle name="Currency 14" xfId="3" xr:uid="{00000000-0005-0000-0000-000004000000}"/>
    <cellStyle name="Currency 14 2" xfId="10" xr:uid="{00000000-0005-0000-0000-000005000000}"/>
    <cellStyle name="Currency 14 2 2" xfId="114" xr:uid="{00000000-0005-0000-0000-000005000000}"/>
    <cellStyle name="Currency 14 2 3" xfId="9515" xr:uid="{00000000-0005-0000-0000-00007B190000}"/>
    <cellStyle name="Currency 14 2 4" xfId="20534" xr:uid="{D913DE0A-108A-433C-B116-DECDA6596B39}"/>
    <cellStyle name="Currency 14 2 4 2" xfId="20541" xr:uid="{BF93F86E-A32B-44DA-9A2B-2BAFCE07B080}"/>
    <cellStyle name="Currency 14 2 4 2 2" xfId="20555" xr:uid="{CB7C8B19-1A10-4D03-B28B-3F30FCF1470A}"/>
    <cellStyle name="Currency 14 2 4 3" xfId="20550" xr:uid="{6434AF80-6473-4CDE-A6D1-D9E5EC911236}"/>
    <cellStyle name="Currency 14 3" xfId="60" xr:uid="{00000000-0005-0000-0000-000006000000}"/>
    <cellStyle name="Currency 14 3 2" xfId="162" xr:uid="{00000000-0005-0000-0000-000006000000}"/>
    <cellStyle name="Currency 14 3 2 2" xfId="20545" xr:uid="{BA0862C4-CD9A-45B2-A87C-4CFEE3005FE3}"/>
    <cellStyle name="Currency 14 3 3" xfId="9516" xr:uid="{00000000-0005-0000-0000-00007D190000}"/>
    <cellStyle name="Currency 14 3 4" xfId="20543" xr:uid="{63235F10-631D-41F8-A03B-F993C11C6D9B}"/>
    <cellStyle name="Currency 14 4" xfId="108" xr:uid="{00000000-0005-0000-0000-000004000000}"/>
    <cellStyle name="Currency 14 5" xfId="5423" xr:uid="{00000000-0005-0000-0000-00007A190000}"/>
    <cellStyle name="Currency 15" xfId="2926" xr:uid="{00000000-0005-0000-0000-00002E010000}"/>
    <cellStyle name="Currency 15 2" xfId="9517" xr:uid="{00000000-0005-0000-0000-000080190000}"/>
    <cellStyle name="Currency 15 2 2" xfId="9518" xr:uid="{00000000-0005-0000-0000-000081190000}"/>
    <cellStyle name="Currency 15 2 3" xfId="9519" xr:uid="{00000000-0005-0000-0000-000082190000}"/>
    <cellStyle name="Currency 15 3" xfId="9520" xr:uid="{00000000-0005-0000-0000-000083190000}"/>
    <cellStyle name="Currency 15 3 2" xfId="9521" xr:uid="{00000000-0005-0000-0000-000084190000}"/>
    <cellStyle name="Currency 15 4" xfId="9522" xr:uid="{00000000-0005-0000-0000-000085190000}"/>
    <cellStyle name="Currency 15 5" xfId="5422" xr:uid="{00000000-0005-0000-0000-00007F190000}"/>
    <cellStyle name="Currency 16" xfId="2916" xr:uid="{00000000-0005-0000-0000-00002F010000}"/>
    <cellStyle name="Currency 16 2" xfId="9523" xr:uid="{00000000-0005-0000-0000-000087190000}"/>
    <cellStyle name="Currency 16 2 2" xfId="9524" xr:uid="{00000000-0005-0000-0000-000088190000}"/>
    <cellStyle name="Currency 16 2 3" xfId="9525" xr:uid="{00000000-0005-0000-0000-000089190000}"/>
    <cellStyle name="Currency 16 3" xfId="9526" xr:uid="{00000000-0005-0000-0000-00008A190000}"/>
    <cellStyle name="Currency 16 3 2" xfId="9527" xr:uid="{00000000-0005-0000-0000-00008B190000}"/>
    <cellStyle name="Currency 16 4" xfId="9528" xr:uid="{00000000-0005-0000-0000-00008C190000}"/>
    <cellStyle name="Currency 16 5" xfId="5421" xr:uid="{00000000-0005-0000-0000-000086190000}"/>
    <cellStyle name="Currency 17" xfId="2914" xr:uid="{00000000-0005-0000-0000-000030010000}"/>
    <cellStyle name="Currency 17 2" xfId="9529" xr:uid="{00000000-0005-0000-0000-00008E190000}"/>
    <cellStyle name="Currency 17 2 2" xfId="9530" xr:uid="{00000000-0005-0000-0000-00008F190000}"/>
    <cellStyle name="Currency 17 3" xfId="9531" xr:uid="{00000000-0005-0000-0000-000090190000}"/>
    <cellStyle name="Currency 17 3 2" xfId="9532" xr:uid="{00000000-0005-0000-0000-000091190000}"/>
    <cellStyle name="Currency 17 3 3" xfId="9533" xr:uid="{00000000-0005-0000-0000-000092190000}"/>
    <cellStyle name="Currency 17 4" xfId="9534" xr:uid="{00000000-0005-0000-0000-000093190000}"/>
    <cellStyle name="Currency 17 5" xfId="5420" xr:uid="{00000000-0005-0000-0000-00008D190000}"/>
    <cellStyle name="Currency 18" xfId="2994" xr:uid="{00000000-0005-0000-0000-000031010000}"/>
    <cellStyle name="Currency 18 10" xfId="9535" xr:uid="{00000000-0005-0000-0000-000095190000}"/>
    <cellStyle name="Currency 18 10 2" xfId="9536" xr:uid="{00000000-0005-0000-0000-000096190000}"/>
    <cellStyle name="Currency 18 10 2 2" xfId="9537" xr:uid="{00000000-0005-0000-0000-000097190000}"/>
    <cellStyle name="Currency 18 10 3" xfId="9538" xr:uid="{00000000-0005-0000-0000-000098190000}"/>
    <cellStyle name="Currency 18 10 3 2" xfId="9539" xr:uid="{00000000-0005-0000-0000-000099190000}"/>
    <cellStyle name="Currency 18 11" xfId="9540" xr:uid="{00000000-0005-0000-0000-00009A190000}"/>
    <cellStyle name="Currency 18 11 2" xfId="9541" xr:uid="{00000000-0005-0000-0000-00009B190000}"/>
    <cellStyle name="Currency 18 12" xfId="9542" xr:uid="{00000000-0005-0000-0000-00009C190000}"/>
    <cellStyle name="Currency 18 2" xfId="9543" xr:uid="{00000000-0005-0000-0000-00009D190000}"/>
    <cellStyle name="Currency 18 2 10" xfId="9544" xr:uid="{00000000-0005-0000-0000-00009E190000}"/>
    <cellStyle name="Currency 18 2 10 2" xfId="9545" xr:uid="{00000000-0005-0000-0000-00009F190000}"/>
    <cellStyle name="Currency 18 2 2" xfId="9546" xr:uid="{00000000-0005-0000-0000-0000A0190000}"/>
    <cellStyle name="Currency 18 2 2 2" xfId="9547" xr:uid="{00000000-0005-0000-0000-0000A1190000}"/>
    <cellStyle name="Currency 18 2 2 2 2" xfId="9548" xr:uid="{00000000-0005-0000-0000-0000A2190000}"/>
    <cellStyle name="Currency 18 2 2 2 2 2" xfId="9549" xr:uid="{00000000-0005-0000-0000-0000A3190000}"/>
    <cellStyle name="Currency 18 2 2 2 3" xfId="9550" xr:uid="{00000000-0005-0000-0000-0000A4190000}"/>
    <cellStyle name="Currency 18 2 2 2 3 2" xfId="9551" xr:uid="{00000000-0005-0000-0000-0000A5190000}"/>
    <cellStyle name="Currency 18 2 2 2 4" xfId="9552" xr:uid="{00000000-0005-0000-0000-0000A6190000}"/>
    <cellStyle name="Currency 18 2 2 2 4 2" xfId="9553" xr:uid="{00000000-0005-0000-0000-0000A7190000}"/>
    <cellStyle name="Currency 18 2 2 2 5" xfId="9554" xr:uid="{00000000-0005-0000-0000-0000A8190000}"/>
    <cellStyle name="Currency 18 2 2 2 5 2" xfId="9555" xr:uid="{00000000-0005-0000-0000-0000A9190000}"/>
    <cellStyle name="Currency 18 2 2 2 5 2 2" xfId="9556" xr:uid="{00000000-0005-0000-0000-0000AA190000}"/>
    <cellStyle name="Currency 18 2 2 2 5 3" xfId="9557" xr:uid="{00000000-0005-0000-0000-0000AB190000}"/>
    <cellStyle name="Currency 18 2 2 2 5 3 2" xfId="9558" xr:uid="{00000000-0005-0000-0000-0000AC190000}"/>
    <cellStyle name="Currency 18 2 2 3" xfId="9559" xr:uid="{00000000-0005-0000-0000-0000AD190000}"/>
    <cellStyle name="Currency 18 2 2 3 2" xfId="9560" xr:uid="{00000000-0005-0000-0000-0000AE190000}"/>
    <cellStyle name="Currency 18 2 2 3 2 2" xfId="9561" xr:uid="{00000000-0005-0000-0000-0000AF190000}"/>
    <cellStyle name="Currency 18 2 2 3 2 3" xfId="9562" xr:uid="{00000000-0005-0000-0000-0000B0190000}"/>
    <cellStyle name="Currency 18 2 2 3 3" xfId="9563" xr:uid="{00000000-0005-0000-0000-0000B1190000}"/>
    <cellStyle name="Currency 18 2 2 3 4" xfId="9564" xr:uid="{00000000-0005-0000-0000-0000B2190000}"/>
    <cellStyle name="Currency 18 2 2 4" xfId="9565" xr:uid="{00000000-0005-0000-0000-0000B3190000}"/>
    <cellStyle name="Currency 18 2 2 4 2" xfId="9566" xr:uid="{00000000-0005-0000-0000-0000B4190000}"/>
    <cellStyle name="Currency 18 2 2 5" xfId="9567" xr:uid="{00000000-0005-0000-0000-0000B5190000}"/>
    <cellStyle name="Currency 18 2 2 5 2" xfId="9568" xr:uid="{00000000-0005-0000-0000-0000B6190000}"/>
    <cellStyle name="Currency 18 2 2 5 3" xfId="9569" xr:uid="{00000000-0005-0000-0000-0000B7190000}"/>
    <cellStyle name="Currency 18 2 2 5 4" xfId="9570" xr:uid="{00000000-0005-0000-0000-0000B8190000}"/>
    <cellStyle name="Currency 18 2 2 6" xfId="9571" xr:uid="{00000000-0005-0000-0000-0000B9190000}"/>
    <cellStyle name="Currency 18 2 2 6 2" xfId="9572" xr:uid="{00000000-0005-0000-0000-0000BA190000}"/>
    <cellStyle name="Currency 18 2 2 7" xfId="9573" xr:uid="{00000000-0005-0000-0000-0000BB190000}"/>
    <cellStyle name="Currency 18 2 2 7 2" xfId="9574" xr:uid="{00000000-0005-0000-0000-0000BC190000}"/>
    <cellStyle name="Currency 18 2 2 7 2 2" xfId="9575" xr:uid="{00000000-0005-0000-0000-0000BD190000}"/>
    <cellStyle name="Currency 18 2 2 7 3" xfId="9576" xr:uid="{00000000-0005-0000-0000-0000BE190000}"/>
    <cellStyle name="Currency 18 2 2 7 3 2" xfId="9577" xr:uid="{00000000-0005-0000-0000-0000BF190000}"/>
    <cellStyle name="Currency 18 2 2 8" xfId="9578" xr:uid="{00000000-0005-0000-0000-0000C0190000}"/>
    <cellStyle name="Currency 18 2 2 8 2" xfId="9579" xr:uid="{00000000-0005-0000-0000-0000C1190000}"/>
    <cellStyle name="Currency 18 2 3" xfId="9580" xr:uid="{00000000-0005-0000-0000-0000C2190000}"/>
    <cellStyle name="Currency 18 2 3 2" xfId="9581" xr:uid="{00000000-0005-0000-0000-0000C3190000}"/>
    <cellStyle name="Currency 18 2 3 3" xfId="9582" xr:uid="{00000000-0005-0000-0000-0000C4190000}"/>
    <cellStyle name="Currency 18 2 3 3 2" xfId="9583" xr:uid="{00000000-0005-0000-0000-0000C5190000}"/>
    <cellStyle name="Currency 18 2 3 4" xfId="9584" xr:uid="{00000000-0005-0000-0000-0000C6190000}"/>
    <cellStyle name="Currency 18 2 3 4 2" xfId="9585" xr:uid="{00000000-0005-0000-0000-0000C7190000}"/>
    <cellStyle name="Currency 18 2 3 5" xfId="9586" xr:uid="{00000000-0005-0000-0000-0000C8190000}"/>
    <cellStyle name="Currency 18 2 3 5 2" xfId="9587" xr:uid="{00000000-0005-0000-0000-0000C9190000}"/>
    <cellStyle name="Currency 18 2 3 6" xfId="9588" xr:uid="{00000000-0005-0000-0000-0000CA190000}"/>
    <cellStyle name="Currency 18 2 3 6 2" xfId="9589" xr:uid="{00000000-0005-0000-0000-0000CB190000}"/>
    <cellStyle name="Currency 18 2 3 6 2 2" xfId="9590" xr:uid="{00000000-0005-0000-0000-0000CC190000}"/>
    <cellStyle name="Currency 18 2 3 6 3" xfId="9591" xr:uid="{00000000-0005-0000-0000-0000CD190000}"/>
    <cellStyle name="Currency 18 2 3 6 3 2" xfId="9592" xr:uid="{00000000-0005-0000-0000-0000CE190000}"/>
    <cellStyle name="Currency 18 2 4" xfId="9593" xr:uid="{00000000-0005-0000-0000-0000CF190000}"/>
    <cellStyle name="Currency 18 2 5" xfId="9594" xr:uid="{00000000-0005-0000-0000-0000D0190000}"/>
    <cellStyle name="Currency 18 2 5 2" xfId="9595" xr:uid="{00000000-0005-0000-0000-0000D1190000}"/>
    <cellStyle name="Currency 18 2 5 2 2" xfId="9596" xr:uid="{00000000-0005-0000-0000-0000D2190000}"/>
    <cellStyle name="Currency 18 2 5 2 3" xfId="9597" xr:uid="{00000000-0005-0000-0000-0000D3190000}"/>
    <cellStyle name="Currency 18 2 5 3" xfId="9598" xr:uid="{00000000-0005-0000-0000-0000D4190000}"/>
    <cellStyle name="Currency 18 2 5 4" xfId="9599" xr:uid="{00000000-0005-0000-0000-0000D5190000}"/>
    <cellStyle name="Currency 18 2 6" xfId="9600" xr:uid="{00000000-0005-0000-0000-0000D6190000}"/>
    <cellStyle name="Currency 18 2 6 2" xfId="9601" xr:uid="{00000000-0005-0000-0000-0000D7190000}"/>
    <cellStyle name="Currency 18 2 7" xfId="9602" xr:uid="{00000000-0005-0000-0000-0000D8190000}"/>
    <cellStyle name="Currency 18 2 7 2" xfId="9603" xr:uid="{00000000-0005-0000-0000-0000D9190000}"/>
    <cellStyle name="Currency 18 2 7 3" xfId="9604" xr:uid="{00000000-0005-0000-0000-0000DA190000}"/>
    <cellStyle name="Currency 18 2 7 4" xfId="9605" xr:uid="{00000000-0005-0000-0000-0000DB190000}"/>
    <cellStyle name="Currency 18 2 8" xfId="9606" xr:uid="{00000000-0005-0000-0000-0000DC190000}"/>
    <cellStyle name="Currency 18 2 8 2" xfId="9607" xr:uid="{00000000-0005-0000-0000-0000DD190000}"/>
    <cellStyle name="Currency 18 2 9" xfId="9608" xr:uid="{00000000-0005-0000-0000-0000DE190000}"/>
    <cellStyle name="Currency 18 2 9 2" xfId="9609" xr:uid="{00000000-0005-0000-0000-0000DF190000}"/>
    <cellStyle name="Currency 18 2 9 2 2" xfId="9610" xr:uid="{00000000-0005-0000-0000-0000E0190000}"/>
    <cellStyle name="Currency 18 2 9 3" xfId="9611" xr:uid="{00000000-0005-0000-0000-0000E1190000}"/>
    <cellStyle name="Currency 18 2 9 3 2" xfId="9612" xr:uid="{00000000-0005-0000-0000-0000E2190000}"/>
    <cellStyle name="Currency 18 3" xfId="9613" xr:uid="{00000000-0005-0000-0000-0000E3190000}"/>
    <cellStyle name="Currency 18 3 2" xfId="9614" xr:uid="{00000000-0005-0000-0000-0000E4190000}"/>
    <cellStyle name="Currency 18 3 2 2" xfId="9615" xr:uid="{00000000-0005-0000-0000-0000E5190000}"/>
    <cellStyle name="Currency 18 3 2 2 2" xfId="9616" xr:uid="{00000000-0005-0000-0000-0000E6190000}"/>
    <cellStyle name="Currency 18 3 2 3" xfId="9617" xr:uid="{00000000-0005-0000-0000-0000E7190000}"/>
    <cellStyle name="Currency 18 3 2 3 2" xfId="9618" xr:uid="{00000000-0005-0000-0000-0000E8190000}"/>
    <cellStyle name="Currency 18 3 2 4" xfId="9619" xr:uid="{00000000-0005-0000-0000-0000E9190000}"/>
    <cellStyle name="Currency 18 3 2 4 2" xfId="9620" xr:uid="{00000000-0005-0000-0000-0000EA190000}"/>
    <cellStyle name="Currency 18 3 2 5" xfId="9621" xr:uid="{00000000-0005-0000-0000-0000EB190000}"/>
    <cellStyle name="Currency 18 3 2 5 2" xfId="9622" xr:uid="{00000000-0005-0000-0000-0000EC190000}"/>
    <cellStyle name="Currency 18 3 2 5 2 2" xfId="9623" xr:uid="{00000000-0005-0000-0000-0000ED190000}"/>
    <cellStyle name="Currency 18 3 2 5 3" xfId="9624" xr:uid="{00000000-0005-0000-0000-0000EE190000}"/>
    <cellStyle name="Currency 18 3 2 5 3 2" xfId="9625" xr:uid="{00000000-0005-0000-0000-0000EF190000}"/>
    <cellStyle name="Currency 18 3 3" xfId="9626" xr:uid="{00000000-0005-0000-0000-0000F0190000}"/>
    <cellStyle name="Currency 18 3 3 2" xfId="9627" xr:uid="{00000000-0005-0000-0000-0000F1190000}"/>
    <cellStyle name="Currency 18 3 3 2 2" xfId="9628" xr:uid="{00000000-0005-0000-0000-0000F2190000}"/>
    <cellStyle name="Currency 18 3 3 2 3" xfId="9629" xr:uid="{00000000-0005-0000-0000-0000F3190000}"/>
    <cellStyle name="Currency 18 3 3 3" xfId="9630" xr:uid="{00000000-0005-0000-0000-0000F4190000}"/>
    <cellStyle name="Currency 18 3 3 4" xfId="9631" xr:uid="{00000000-0005-0000-0000-0000F5190000}"/>
    <cellStyle name="Currency 18 3 4" xfId="9632" xr:uid="{00000000-0005-0000-0000-0000F6190000}"/>
    <cellStyle name="Currency 18 3 4 2" xfId="9633" xr:uid="{00000000-0005-0000-0000-0000F7190000}"/>
    <cellStyle name="Currency 18 3 5" xfId="9634" xr:uid="{00000000-0005-0000-0000-0000F8190000}"/>
    <cellStyle name="Currency 18 3 5 2" xfId="9635" xr:uid="{00000000-0005-0000-0000-0000F9190000}"/>
    <cellStyle name="Currency 18 3 5 3" xfId="9636" xr:uid="{00000000-0005-0000-0000-0000FA190000}"/>
    <cellStyle name="Currency 18 3 5 4" xfId="9637" xr:uid="{00000000-0005-0000-0000-0000FB190000}"/>
    <cellStyle name="Currency 18 3 6" xfId="9638" xr:uid="{00000000-0005-0000-0000-0000FC190000}"/>
    <cellStyle name="Currency 18 3 6 2" xfId="9639" xr:uid="{00000000-0005-0000-0000-0000FD190000}"/>
    <cellStyle name="Currency 18 3 7" xfId="9640" xr:uid="{00000000-0005-0000-0000-0000FE190000}"/>
    <cellStyle name="Currency 18 3 7 2" xfId="9641" xr:uid="{00000000-0005-0000-0000-0000FF190000}"/>
    <cellStyle name="Currency 18 3 7 2 2" xfId="9642" xr:uid="{00000000-0005-0000-0000-0000001A0000}"/>
    <cellStyle name="Currency 18 3 7 3" xfId="9643" xr:uid="{00000000-0005-0000-0000-0000011A0000}"/>
    <cellStyle name="Currency 18 3 7 3 2" xfId="9644" xr:uid="{00000000-0005-0000-0000-0000021A0000}"/>
    <cellStyle name="Currency 18 3 8" xfId="9645" xr:uid="{00000000-0005-0000-0000-0000031A0000}"/>
    <cellStyle name="Currency 18 3 8 2" xfId="9646" xr:uid="{00000000-0005-0000-0000-0000041A0000}"/>
    <cellStyle name="Currency 18 4" xfId="9647" xr:uid="{00000000-0005-0000-0000-0000051A0000}"/>
    <cellStyle name="Currency 18 4 2" xfId="9648" xr:uid="{00000000-0005-0000-0000-0000061A0000}"/>
    <cellStyle name="Currency 18 4 3" xfId="9649" xr:uid="{00000000-0005-0000-0000-0000071A0000}"/>
    <cellStyle name="Currency 18 4 3 2" xfId="9650" xr:uid="{00000000-0005-0000-0000-0000081A0000}"/>
    <cellStyle name="Currency 18 4 4" xfId="9651" xr:uid="{00000000-0005-0000-0000-0000091A0000}"/>
    <cellStyle name="Currency 18 4 4 2" xfId="9652" xr:uid="{00000000-0005-0000-0000-00000A1A0000}"/>
    <cellStyle name="Currency 18 4 4 3" xfId="9653" xr:uid="{00000000-0005-0000-0000-00000B1A0000}"/>
    <cellStyle name="Currency 18 4 4 4" xfId="9654" xr:uid="{00000000-0005-0000-0000-00000C1A0000}"/>
    <cellStyle name="Currency 18 4 5" xfId="9655" xr:uid="{00000000-0005-0000-0000-00000D1A0000}"/>
    <cellStyle name="Currency 18 4 5 2" xfId="9656" xr:uid="{00000000-0005-0000-0000-00000E1A0000}"/>
    <cellStyle name="Currency 18 4 6" xfId="9657" xr:uid="{00000000-0005-0000-0000-00000F1A0000}"/>
    <cellStyle name="Currency 18 4 6 2" xfId="9658" xr:uid="{00000000-0005-0000-0000-0000101A0000}"/>
    <cellStyle name="Currency 18 4 6 2 2" xfId="9659" xr:uid="{00000000-0005-0000-0000-0000111A0000}"/>
    <cellStyle name="Currency 18 4 6 3" xfId="9660" xr:uid="{00000000-0005-0000-0000-0000121A0000}"/>
    <cellStyle name="Currency 18 4 6 3 2" xfId="9661" xr:uid="{00000000-0005-0000-0000-0000131A0000}"/>
    <cellStyle name="Currency 18 4 7" xfId="9662" xr:uid="{00000000-0005-0000-0000-0000141A0000}"/>
    <cellStyle name="Currency 18 5" xfId="9663" xr:uid="{00000000-0005-0000-0000-0000151A0000}"/>
    <cellStyle name="Currency 18 6" xfId="9664" xr:uid="{00000000-0005-0000-0000-0000161A0000}"/>
    <cellStyle name="Currency 18 6 2" xfId="9665" xr:uid="{00000000-0005-0000-0000-0000171A0000}"/>
    <cellStyle name="Currency 18 6 2 2" xfId="9666" xr:uid="{00000000-0005-0000-0000-0000181A0000}"/>
    <cellStyle name="Currency 18 6 2 3" xfId="9667" xr:uid="{00000000-0005-0000-0000-0000191A0000}"/>
    <cellStyle name="Currency 18 6 3" xfId="9668" xr:uid="{00000000-0005-0000-0000-00001A1A0000}"/>
    <cellStyle name="Currency 18 6 4" xfId="9669" xr:uid="{00000000-0005-0000-0000-00001B1A0000}"/>
    <cellStyle name="Currency 18 7" xfId="9670" xr:uid="{00000000-0005-0000-0000-00001C1A0000}"/>
    <cellStyle name="Currency 18 7 2" xfId="9671" xr:uid="{00000000-0005-0000-0000-00001D1A0000}"/>
    <cellStyle name="Currency 18 8" xfId="9672" xr:uid="{00000000-0005-0000-0000-00001E1A0000}"/>
    <cellStyle name="Currency 18 8 2" xfId="9673" xr:uid="{00000000-0005-0000-0000-00001F1A0000}"/>
    <cellStyle name="Currency 18 8 3" xfId="9674" xr:uid="{00000000-0005-0000-0000-0000201A0000}"/>
    <cellStyle name="Currency 18 8 4" xfId="9675" xr:uid="{00000000-0005-0000-0000-0000211A0000}"/>
    <cellStyle name="Currency 18 9" xfId="9676" xr:uid="{00000000-0005-0000-0000-0000221A0000}"/>
    <cellStyle name="Currency 18 9 2" xfId="9677" xr:uid="{00000000-0005-0000-0000-0000231A0000}"/>
    <cellStyle name="Currency 19" xfId="2990" xr:uid="{00000000-0005-0000-0000-000032010000}"/>
    <cellStyle name="Currency 19 2" xfId="9678" xr:uid="{00000000-0005-0000-0000-0000251A0000}"/>
    <cellStyle name="Currency 19 2 2" xfId="9679" xr:uid="{00000000-0005-0000-0000-0000261A0000}"/>
    <cellStyle name="Currency 19 2 2 2" xfId="9680" xr:uid="{00000000-0005-0000-0000-0000271A0000}"/>
    <cellStyle name="Currency 19 2 2 3" xfId="9681" xr:uid="{00000000-0005-0000-0000-0000281A0000}"/>
    <cellStyle name="Currency 19 2 2 4" xfId="9682" xr:uid="{00000000-0005-0000-0000-0000291A0000}"/>
    <cellStyle name="Currency 19 2 3" xfId="9683" xr:uid="{00000000-0005-0000-0000-00002A1A0000}"/>
    <cellStyle name="Currency 19 2 3 2" xfId="9684" xr:uid="{00000000-0005-0000-0000-00002B1A0000}"/>
    <cellStyle name="Currency 19 2 4" xfId="9685" xr:uid="{00000000-0005-0000-0000-00002C1A0000}"/>
    <cellStyle name="Currency 19 2 5" xfId="9686" xr:uid="{00000000-0005-0000-0000-00002D1A0000}"/>
    <cellStyle name="Currency 19 2 5 2" xfId="9687" xr:uid="{00000000-0005-0000-0000-00002E1A0000}"/>
    <cellStyle name="Currency 19 2 6" xfId="9688" xr:uid="{00000000-0005-0000-0000-00002F1A0000}"/>
    <cellStyle name="Currency 19 2 6 2" xfId="9689" xr:uid="{00000000-0005-0000-0000-0000301A0000}"/>
    <cellStyle name="Currency 19 2 6 2 2" xfId="9690" xr:uid="{00000000-0005-0000-0000-0000311A0000}"/>
    <cellStyle name="Currency 19 2 6 3" xfId="9691" xr:uid="{00000000-0005-0000-0000-0000321A0000}"/>
    <cellStyle name="Currency 19 2 6 3 2" xfId="9692" xr:uid="{00000000-0005-0000-0000-0000331A0000}"/>
    <cellStyle name="Currency 19 2 7" xfId="9693" xr:uid="{00000000-0005-0000-0000-0000341A0000}"/>
    <cellStyle name="Currency 19 2 7 2" xfId="9694" xr:uid="{00000000-0005-0000-0000-0000351A0000}"/>
    <cellStyle name="Currency 19 2 8" xfId="9695" xr:uid="{00000000-0005-0000-0000-0000361A0000}"/>
    <cellStyle name="Currency 19 3" xfId="9696" xr:uid="{00000000-0005-0000-0000-0000371A0000}"/>
    <cellStyle name="Currency 19 3 2" xfId="9697" xr:uid="{00000000-0005-0000-0000-0000381A0000}"/>
    <cellStyle name="Currency 19 4" xfId="9698" xr:uid="{00000000-0005-0000-0000-0000391A0000}"/>
    <cellStyle name="Currency 19 4 2" xfId="9699" xr:uid="{00000000-0005-0000-0000-00003A1A0000}"/>
    <cellStyle name="Currency 19 5" xfId="9700" xr:uid="{00000000-0005-0000-0000-00003B1A0000}"/>
    <cellStyle name="Currency 19 5 2" xfId="9701" xr:uid="{00000000-0005-0000-0000-00003C1A0000}"/>
    <cellStyle name="Currency 19 6" xfId="9702" xr:uid="{00000000-0005-0000-0000-00003D1A0000}"/>
    <cellStyle name="Currency 19 6 2" xfId="9703" xr:uid="{00000000-0005-0000-0000-00003E1A0000}"/>
    <cellStyle name="Currency 19 6 2 2" xfId="9704" xr:uid="{00000000-0005-0000-0000-00003F1A0000}"/>
    <cellStyle name="Currency 19 6 3" xfId="9705" xr:uid="{00000000-0005-0000-0000-0000401A0000}"/>
    <cellStyle name="Currency 19 6 3 2" xfId="9706" xr:uid="{00000000-0005-0000-0000-0000411A0000}"/>
    <cellStyle name="Currency 19 7" xfId="20121" xr:uid="{00000000-0005-0000-0000-0000421A0000}"/>
    <cellStyle name="Currency 2" xfId="432" xr:uid="{00000000-0005-0000-0000-000033010000}"/>
    <cellStyle name="Currency 2 10" xfId="9707" xr:uid="{00000000-0005-0000-0000-0000441A0000}"/>
    <cellStyle name="Currency 2 10 2" xfId="9708" xr:uid="{00000000-0005-0000-0000-0000451A0000}"/>
    <cellStyle name="Currency 2 11" xfId="5496" xr:uid="{00000000-0005-0000-0000-0000431A0000}"/>
    <cellStyle name="Currency 2 2" xfId="433" xr:uid="{00000000-0005-0000-0000-000034010000}"/>
    <cellStyle name="Currency 2 2 2" xfId="434" xr:uid="{00000000-0005-0000-0000-000035010000}"/>
    <cellStyle name="Currency 2 2 2 2" xfId="9709" xr:uid="{00000000-0005-0000-0000-0000481A0000}"/>
    <cellStyle name="Currency 2 2 2 3" xfId="5418" xr:uid="{00000000-0005-0000-0000-0000471A0000}"/>
    <cellStyle name="Currency 2 2 3" xfId="9710" xr:uid="{00000000-0005-0000-0000-0000491A0000}"/>
    <cellStyle name="Currency 2 2 4" xfId="5419" xr:uid="{00000000-0005-0000-0000-0000461A0000}"/>
    <cellStyle name="Currency 2 3" xfId="15" xr:uid="{00000000-0005-0000-0000-000007000000}"/>
    <cellStyle name="Currency 2 3 2" xfId="9711" xr:uid="{00000000-0005-0000-0000-00004B1A0000}"/>
    <cellStyle name="Currency 2 3 2 2" xfId="9712" xr:uid="{00000000-0005-0000-0000-00004C1A0000}"/>
    <cellStyle name="Currency 2 3 3" xfId="5417" xr:uid="{00000000-0005-0000-0000-00004A1A0000}"/>
    <cellStyle name="Currency 2 4" xfId="5416" xr:uid="{00000000-0005-0000-0000-00004D1A0000}"/>
    <cellStyle name="Currency 2 4 2" xfId="9713" xr:uid="{00000000-0005-0000-0000-00004E1A0000}"/>
    <cellStyle name="Currency 2 5" xfId="5415" xr:uid="{00000000-0005-0000-0000-00004F1A0000}"/>
    <cellStyle name="Currency 2 5 2" xfId="9714" xr:uid="{00000000-0005-0000-0000-0000501A0000}"/>
    <cellStyle name="Currency 2 5 2 2" xfId="9715" xr:uid="{00000000-0005-0000-0000-0000511A0000}"/>
    <cellStyle name="Currency 2 5 2 2 2" xfId="9716" xr:uid="{00000000-0005-0000-0000-0000521A0000}"/>
    <cellStyle name="Currency 2 5 2 3" xfId="9717" xr:uid="{00000000-0005-0000-0000-0000531A0000}"/>
    <cellStyle name="Currency 2 5 2 4" xfId="9718" xr:uid="{00000000-0005-0000-0000-0000541A0000}"/>
    <cellStyle name="Currency 2 5 2 4 2" xfId="9719" xr:uid="{00000000-0005-0000-0000-0000551A0000}"/>
    <cellStyle name="Currency 2 5 2 5" xfId="9720" xr:uid="{00000000-0005-0000-0000-0000561A0000}"/>
    <cellStyle name="Currency 2 5 2 5 2" xfId="9721" xr:uid="{00000000-0005-0000-0000-0000571A0000}"/>
    <cellStyle name="Currency 2 5 2 5 2 2" xfId="9722" xr:uid="{00000000-0005-0000-0000-0000581A0000}"/>
    <cellStyle name="Currency 2 5 2 5 3" xfId="9723" xr:uid="{00000000-0005-0000-0000-0000591A0000}"/>
    <cellStyle name="Currency 2 5 2 5 3 2" xfId="9724" xr:uid="{00000000-0005-0000-0000-00005A1A0000}"/>
    <cellStyle name="Currency 2 5 2 6" xfId="9725" xr:uid="{00000000-0005-0000-0000-00005B1A0000}"/>
    <cellStyle name="Currency 2 5 2 7" xfId="9726" xr:uid="{00000000-0005-0000-0000-00005C1A0000}"/>
    <cellStyle name="Currency 2 5 3" xfId="9727" xr:uid="{00000000-0005-0000-0000-00005D1A0000}"/>
    <cellStyle name="Currency 2 5 3 2" xfId="9728" xr:uid="{00000000-0005-0000-0000-00005E1A0000}"/>
    <cellStyle name="Currency 2 5 3 3" xfId="9729" xr:uid="{00000000-0005-0000-0000-00005F1A0000}"/>
    <cellStyle name="Currency 2 5 3 4" xfId="9730" xr:uid="{00000000-0005-0000-0000-0000601A0000}"/>
    <cellStyle name="Currency 2 5 4" xfId="9731" xr:uid="{00000000-0005-0000-0000-0000611A0000}"/>
    <cellStyle name="Currency 2 5 4 2" xfId="9732" xr:uid="{00000000-0005-0000-0000-0000621A0000}"/>
    <cellStyle name="Currency 2 5 5" xfId="9733" xr:uid="{00000000-0005-0000-0000-0000631A0000}"/>
    <cellStyle name="Currency 2 5 6" xfId="9734" xr:uid="{00000000-0005-0000-0000-0000641A0000}"/>
    <cellStyle name="Currency 2 5 6 2" xfId="9735" xr:uid="{00000000-0005-0000-0000-0000651A0000}"/>
    <cellStyle name="Currency 2 5 7" xfId="9736" xr:uid="{00000000-0005-0000-0000-0000661A0000}"/>
    <cellStyle name="Currency 2 5 7 2" xfId="9737" xr:uid="{00000000-0005-0000-0000-0000671A0000}"/>
    <cellStyle name="Currency 2 5 7 2 2" xfId="9738" xr:uid="{00000000-0005-0000-0000-0000681A0000}"/>
    <cellStyle name="Currency 2 5 7 3" xfId="9739" xr:uid="{00000000-0005-0000-0000-0000691A0000}"/>
    <cellStyle name="Currency 2 5 7 3 2" xfId="9740" xr:uid="{00000000-0005-0000-0000-00006A1A0000}"/>
    <cellStyle name="Currency 2 5 8" xfId="9741" xr:uid="{00000000-0005-0000-0000-00006B1A0000}"/>
    <cellStyle name="Currency 2 5 9" xfId="9742" xr:uid="{00000000-0005-0000-0000-00006C1A0000}"/>
    <cellStyle name="Currency 2 6" xfId="9743" xr:uid="{00000000-0005-0000-0000-00006D1A0000}"/>
    <cellStyle name="Currency 2 6 2" xfId="9744" xr:uid="{00000000-0005-0000-0000-00006E1A0000}"/>
    <cellStyle name="Currency 2 6 2 2" xfId="9745" xr:uid="{00000000-0005-0000-0000-00006F1A0000}"/>
    <cellStyle name="Currency 2 6 2 2 2" xfId="9746" xr:uid="{00000000-0005-0000-0000-0000701A0000}"/>
    <cellStyle name="Currency 2 6 2 3" xfId="9747" xr:uid="{00000000-0005-0000-0000-0000711A0000}"/>
    <cellStyle name="Currency 2 6 2 4" xfId="9748" xr:uid="{00000000-0005-0000-0000-0000721A0000}"/>
    <cellStyle name="Currency 2 6 2 4 2" xfId="9749" xr:uid="{00000000-0005-0000-0000-0000731A0000}"/>
    <cellStyle name="Currency 2 6 2 5" xfId="9750" xr:uid="{00000000-0005-0000-0000-0000741A0000}"/>
    <cellStyle name="Currency 2 6 2 5 2" xfId="9751" xr:uid="{00000000-0005-0000-0000-0000751A0000}"/>
    <cellStyle name="Currency 2 6 2 5 2 2" xfId="9752" xr:uid="{00000000-0005-0000-0000-0000761A0000}"/>
    <cellStyle name="Currency 2 6 2 5 3" xfId="9753" xr:uid="{00000000-0005-0000-0000-0000771A0000}"/>
    <cellStyle name="Currency 2 6 2 5 3 2" xfId="9754" xr:uid="{00000000-0005-0000-0000-0000781A0000}"/>
    <cellStyle name="Currency 2 6 2 6" xfId="9755" xr:uid="{00000000-0005-0000-0000-0000791A0000}"/>
    <cellStyle name="Currency 2 6 2 7" xfId="9756" xr:uid="{00000000-0005-0000-0000-00007A1A0000}"/>
    <cellStyle name="Currency 2 6 3" xfId="9757" xr:uid="{00000000-0005-0000-0000-00007B1A0000}"/>
    <cellStyle name="Currency 2 6 3 2" xfId="9758" xr:uid="{00000000-0005-0000-0000-00007C1A0000}"/>
    <cellStyle name="Currency 2 6 4" xfId="9759" xr:uid="{00000000-0005-0000-0000-00007D1A0000}"/>
    <cellStyle name="Currency 2 6 4 2" xfId="9760" xr:uid="{00000000-0005-0000-0000-00007E1A0000}"/>
    <cellStyle name="Currency 2 6 5" xfId="9761" xr:uid="{00000000-0005-0000-0000-00007F1A0000}"/>
    <cellStyle name="Currency 2 6 6" xfId="9762" xr:uid="{00000000-0005-0000-0000-0000801A0000}"/>
    <cellStyle name="Currency 2 6 6 2" xfId="9763" xr:uid="{00000000-0005-0000-0000-0000811A0000}"/>
    <cellStyle name="Currency 2 6 7" xfId="9764" xr:uid="{00000000-0005-0000-0000-0000821A0000}"/>
    <cellStyle name="Currency 2 6 7 2" xfId="9765" xr:uid="{00000000-0005-0000-0000-0000831A0000}"/>
    <cellStyle name="Currency 2 6 7 2 2" xfId="9766" xr:uid="{00000000-0005-0000-0000-0000841A0000}"/>
    <cellStyle name="Currency 2 6 7 3" xfId="9767" xr:uid="{00000000-0005-0000-0000-0000851A0000}"/>
    <cellStyle name="Currency 2 6 7 3 2" xfId="9768" xr:uid="{00000000-0005-0000-0000-0000861A0000}"/>
    <cellStyle name="Currency 2 6 8" xfId="9769" xr:uid="{00000000-0005-0000-0000-0000871A0000}"/>
    <cellStyle name="Currency 2 6 9" xfId="9770" xr:uid="{00000000-0005-0000-0000-0000881A0000}"/>
    <cellStyle name="Currency 2 7" xfId="9771" xr:uid="{00000000-0005-0000-0000-0000891A0000}"/>
    <cellStyle name="Currency 2 7 2" xfId="9772" xr:uid="{00000000-0005-0000-0000-00008A1A0000}"/>
    <cellStyle name="Currency 2 7 2 2" xfId="9773" xr:uid="{00000000-0005-0000-0000-00008B1A0000}"/>
    <cellStyle name="Currency 2 7 2 2 2" xfId="9774" xr:uid="{00000000-0005-0000-0000-00008C1A0000}"/>
    <cellStyle name="Currency 2 7 2 3" xfId="9775" xr:uid="{00000000-0005-0000-0000-00008D1A0000}"/>
    <cellStyle name="Currency 2 7 2 4" xfId="9776" xr:uid="{00000000-0005-0000-0000-00008E1A0000}"/>
    <cellStyle name="Currency 2 7 2 4 2" xfId="9777" xr:uid="{00000000-0005-0000-0000-00008F1A0000}"/>
    <cellStyle name="Currency 2 7 2 5" xfId="9778" xr:uid="{00000000-0005-0000-0000-0000901A0000}"/>
    <cellStyle name="Currency 2 7 2 5 2" xfId="9779" xr:uid="{00000000-0005-0000-0000-0000911A0000}"/>
    <cellStyle name="Currency 2 7 2 5 2 2" xfId="9780" xr:uid="{00000000-0005-0000-0000-0000921A0000}"/>
    <cellStyle name="Currency 2 7 2 5 3" xfId="9781" xr:uid="{00000000-0005-0000-0000-0000931A0000}"/>
    <cellStyle name="Currency 2 7 2 5 3 2" xfId="9782" xr:uid="{00000000-0005-0000-0000-0000941A0000}"/>
    <cellStyle name="Currency 2 7 2 6" xfId="9783" xr:uid="{00000000-0005-0000-0000-0000951A0000}"/>
    <cellStyle name="Currency 2 7 2 7" xfId="9784" xr:uid="{00000000-0005-0000-0000-0000961A0000}"/>
    <cellStyle name="Currency 2 7 3" xfId="9785" xr:uid="{00000000-0005-0000-0000-0000971A0000}"/>
    <cellStyle name="Currency 2 7 3 2" xfId="9786" xr:uid="{00000000-0005-0000-0000-0000981A0000}"/>
    <cellStyle name="Currency 2 7 4" xfId="9787" xr:uid="{00000000-0005-0000-0000-0000991A0000}"/>
    <cellStyle name="Currency 2 7 4 2" xfId="9788" xr:uid="{00000000-0005-0000-0000-00009A1A0000}"/>
    <cellStyle name="Currency 2 7 5" xfId="9789" xr:uid="{00000000-0005-0000-0000-00009B1A0000}"/>
    <cellStyle name="Currency 2 7 6" xfId="9790" xr:uid="{00000000-0005-0000-0000-00009C1A0000}"/>
    <cellStyle name="Currency 2 7 6 2" xfId="9791" xr:uid="{00000000-0005-0000-0000-00009D1A0000}"/>
    <cellStyle name="Currency 2 7 7" xfId="9792" xr:uid="{00000000-0005-0000-0000-00009E1A0000}"/>
    <cellStyle name="Currency 2 7 7 2" xfId="9793" xr:uid="{00000000-0005-0000-0000-00009F1A0000}"/>
    <cellStyle name="Currency 2 7 7 2 2" xfId="9794" xr:uid="{00000000-0005-0000-0000-0000A01A0000}"/>
    <cellStyle name="Currency 2 7 7 3" xfId="9795" xr:uid="{00000000-0005-0000-0000-0000A11A0000}"/>
    <cellStyle name="Currency 2 7 7 3 2" xfId="9796" xr:uid="{00000000-0005-0000-0000-0000A21A0000}"/>
    <cellStyle name="Currency 2 7 8" xfId="9797" xr:uid="{00000000-0005-0000-0000-0000A31A0000}"/>
    <cellStyle name="Currency 2 7 9" xfId="9798" xr:uid="{00000000-0005-0000-0000-0000A41A0000}"/>
    <cellStyle name="Currency 2 8" xfId="9799" xr:uid="{00000000-0005-0000-0000-0000A51A0000}"/>
    <cellStyle name="Currency 2 8 2" xfId="9800" xr:uid="{00000000-0005-0000-0000-0000A61A0000}"/>
    <cellStyle name="Currency 2 8 2 2" xfId="9801" xr:uid="{00000000-0005-0000-0000-0000A71A0000}"/>
    <cellStyle name="Currency 2 8 2 2 2" xfId="9802" xr:uid="{00000000-0005-0000-0000-0000A81A0000}"/>
    <cellStyle name="Currency 2 8 2 3" xfId="9803" xr:uid="{00000000-0005-0000-0000-0000A91A0000}"/>
    <cellStyle name="Currency 2 8 2 4" xfId="9804" xr:uid="{00000000-0005-0000-0000-0000AA1A0000}"/>
    <cellStyle name="Currency 2 8 2 4 2" xfId="9805" xr:uid="{00000000-0005-0000-0000-0000AB1A0000}"/>
    <cellStyle name="Currency 2 8 2 5" xfId="9806" xr:uid="{00000000-0005-0000-0000-0000AC1A0000}"/>
    <cellStyle name="Currency 2 8 2 5 2" xfId="9807" xr:uid="{00000000-0005-0000-0000-0000AD1A0000}"/>
    <cellStyle name="Currency 2 8 2 5 2 2" xfId="9808" xr:uid="{00000000-0005-0000-0000-0000AE1A0000}"/>
    <cellStyle name="Currency 2 8 2 5 3" xfId="9809" xr:uid="{00000000-0005-0000-0000-0000AF1A0000}"/>
    <cellStyle name="Currency 2 8 2 5 3 2" xfId="9810" xr:uid="{00000000-0005-0000-0000-0000B01A0000}"/>
    <cellStyle name="Currency 2 8 2 6" xfId="9811" xr:uid="{00000000-0005-0000-0000-0000B11A0000}"/>
    <cellStyle name="Currency 2 8 2 7" xfId="9812" xr:uid="{00000000-0005-0000-0000-0000B21A0000}"/>
    <cellStyle name="Currency 2 8 3" xfId="9813" xr:uid="{00000000-0005-0000-0000-0000B31A0000}"/>
    <cellStyle name="Currency 2 8 3 2" xfId="9814" xr:uid="{00000000-0005-0000-0000-0000B41A0000}"/>
    <cellStyle name="Currency 2 8 4" xfId="9815" xr:uid="{00000000-0005-0000-0000-0000B51A0000}"/>
    <cellStyle name="Currency 2 8 4 2" xfId="9816" xr:uid="{00000000-0005-0000-0000-0000B61A0000}"/>
    <cellStyle name="Currency 2 8 5" xfId="9817" xr:uid="{00000000-0005-0000-0000-0000B71A0000}"/>
    <cellStyle name="Currency 2 8 6" xfId="9818" xr:uid="{00000000-0005-0000-0000-0000B81A0000}"/>
    <cellStyle name="Currency 2 8 6 2" xfId="9819" xr:uid="{00000000-0005-0000-0000-0000B91A0000}"/>
    <cellStyle name="Currency 2 8 7" xfId="9820" xr:uid="{00000000-0005-0000-0000-0000BA1A0000}"/>
    <cellStyle name="Currency 2 8 7 2" xfId="9821" xr:uid="{00000000-0005-0000-0000-0000BB1A0000}"/>
    <cellStyle name="Currency 2 8 7 2 2" xfId="9822" xr:uid="{00000000-0005-0000-0000-0000BC1A0000}"/>
    <cellStyle name="Currency 2 8 7 3" xfId="9823" xr:uid="{00000000-0005-0000-0000-0000BD1A0000}"/>
    <cellStyle name="Currency 2 8 7 3 2" xfId="9824" xr:uid="{00000000-0005-0000-0000-0000BE1A0000}"/>
    <cellStyle name="Currency 2 8 8" xfId="9825" xr:uid="{00000000-0005-0000-0000-0000BF1A0000}"/>
    <cellStyle name="Currency 2 8 9" xfId="9826" xr:uid="{00000000-0005-0000-0000-0000C01A0000}"/>
    <cellStyle name="Currency 2 9" xfId="9827" xr:uid="{00000000-0005-0000-0000-0000C11A0000}"/>
    <cellStyle name="Currency 2 9 2" xfId="9828" xr:uid="{00000000-0005-0000-0000-0000C21A0000}"/>
    <cellStyle name="Currency 20" xfId="2987" xr:uid="{00000000-0005-0000-0000-000037010000}"/>
    <cellStyle name="Currency 20 10" xfId="9829" xr:uid="{00000000-0005-0000-0000-0000C31A0000}"/>
    <cellStyle name="Currency 20 2" xfId="9830" xr:uid="{00000000-0005-0000-0000-0000C41A0000}"/>
    <cellStyle name="Currency 20 2 2" xfId="9831" xr:uid="{00000000-0005-0000-0000-0000C51A0000}"/>
    <cellStyle name="Currency 20 2 2 2" xfId="9832" xr:uid="{00000000-0005-0000-0000-0000C61A0000}"/>
    <cellStyle name="Currency 20 2 2 3" xfId="9833" xr:uid="{00000000-0005-0000-0000-0000C71A0000}"/>
    <cellStyle name="Currency 20 2 2 4" xfId="9834" xr:uid="{00000000-0005-0000-0000-0000C81A0000}"/>
    <cellStyle name="Currency 20 2 3" xfId="9835" xr:uid="{00000000-0005-0000-0000-0000C91A0000}"/>
    <cellStyle name="Currency 20 2 4" xfId="9836" xr:uid="{00000000-0005-0000-0000-0000CA1A0000}"/>
    <cellStyle name="Currency 20 2 4 2" xfId="9837" xr:uid="{00000000-0005-0000-0000-0000CB1A0000}"/>
    <cellStyle name="Currency 20 2 5" xfId="9838" xr:uid="{00000000-0005-0000-0000-0000CC1A0000}"/>
    <cellStyle name="Currency 20 2 5 2" xfId="9839" xr:uid="{00000000-0005-0000-0000-0000CD1A0000}"/>
    <cellStyle name="Currency 20 2 5 2 2" xfId="9840" xr:uid="{00000000-0005-0000-0000-0000CE1A0000}"/>
    <cellStyle name="Currency 20 2 5 3" xfId="9841" xr:uid="{00000000-0005-0000-0000-0000CF1A0000}"/>
    <cellStyle name="Currency 20 2 5 3 2" xfId="9842" xr:uid="{00000000-0005-0000-0000-0000D01A0000}"/>
    <cellStyle name="Currency 20 2 6" xfId="9843" xr:uid="{00000000-0005-0000-0000-0000D11A0000}"/>
    <cellStyle name="Currency 20 2 6 2" xfId="9844" xr:uid="{00000000-0005-0000-0000-0000D21A0000}"/>
    <cellStyle name="Currency 20 2 7" xfId="9845" xr:uid="{00000000-0005-0000-0000-0000D31A0000}"/>
    <cellStyle name="Currency 20 3" xfId="9846" xr:uid="{00000000-0005-0000-0000-0000D41A0000}"/>
    <cellStyle name="Currency 20 3 2" xfId="9847" xr:uid="{00000000-0005-0000-0000-0000D51A0000}"/>
    <cellStyle name="Currency 20 4" xfId="9848" xr:uid="{00000000-0005-0000-0000-0000D61A0000}"/>
    <cellStyle name="Currency 20 4 2" xfId="9849" xr:uid="{00000000-0005-0000-0000-0000D71A0000}"/>
    <cellStyle name="Currency 20 5" xfId="9850" xr:uid="{00000000-0005-0000-0000-0000D81A0000}"/>
    <cellStyle name="Currency 20 6" xfId="9851" xr:uid="{00000000-0005-0000-0000-0000D91A0000}"/>
    <cellStyle name="Currency 20 6 2" xfId="9852" xr:uid="{00000000-0005-0000-0000-0000DA1A0000}"/>
    <cellStyle name="Currency 20 7" xfId="9853" xr:uid="{00000000-0005-0000-0000-0000DB1A0000}"/>
    <cellStyle name="Currency 20 7 2" xfId="9854" xr:uid="{00000000-0005-0000-0000-0000DC1A0000}"/>
    <cellStyle name="Currency 20 7 2 2" xfId="9855" xr:uid="{00000000-0005-0000-0000-0000DD1A0000}"/>
    <cellStyle name="Currency 20 7 3" xfId="9856" xr:uid="{00000000-0005-0000-0000-0000DE1A0000}"/>
    <cellStyle name="Currency 20 7 3 2" xfId="9857" xr:uid="{00000000-0005-0000-0000-0000DF1A0000}"/>
    <cellStyle name="Currency 20 8" xfId="9858" xr:uid="{00000000-0005-0000-0000-0000E01A0000}"/>
    <cellStyle name="Currency 20 8 2" xfId="9859" xr:uid="{00000000-0005-0000-0000-0000E11A0000}"/>
    <cellStyle name="Currency 20 9" xfId="9860" xr:uid="{00000000-0005-0000-0000-0000E21A0000}"/>
    <cellStyle name="Currency 21" xfId="2984" xr:uid="{00000000-0005-0000-0000-000038010000}"/>
    <cellStyle name="Currency 21 10" xfId="9861" xr:uid="{00000000-0005-0000-0000-0000E31A0000}"/>
    <cellStyle name="Currency 21 2" xfId="9862" xr:uid="{00000000-0005-0000-0000-0000E41A0000}"/>
    <cellStyle name="Currency 21 2 2" xfId="9863" xr:uid="{00000000-0005-0000-0000-0000E51A0000}"/>
    <cellStyle name="Currency 21 2 2 2" xfId="9864" xr:uid="{00000000-0005-0000-0000-0000E61A0000}"/>
    <cellStyle name="Currency 21 2 2 3" xfId="9865" xr:uid="{00000000-0005-0000-0000-0000E71A0000}"/>
    <cellStyle name="Currency 21 2 2 4" xfId="9866" xr:uid="{00000000-0005-0000-0000-0000E81A0000}"/>
    <cellStyle name="Currency 21 2 3" xfId="9867" xr:uid="{00000000-0005-0000-0000-0000E91A0000}"/>
    <cellStyle name="Currency 21 2 4" xfId="9868" xr:uid="{00000000-0005-0000-0000-0000EA1A0000}"/>
    <cellStyle name="Currency 21 2 4 2" xfId="9869" xr:uid="{00000000-0005-0000-0000-0000EB1A0000}"/>
    <cellStyle name="Currency 21 2 5" xfId="9870" xr:uid="{00000000-0005-0000-0000-0000EC1A0000}"/>
    <cellStyle name="Currency 21 2 5 2" xfId="9871" xr:uid="{00000000-0005-0000-0000-0000ED1A0000}"/>
    <cellStyle name="Currency 21 2 5 2 2" xfId="9872" xr:uid="{00000000-0005-0000-0000-0000EE1A0000}"/>
    <cellStyle name="Currency 21 2 5 3" xfId="9873" xr:uid="{00000000-0005-0000-0000-0000EF1A0000}"/>
    <cellStyle name="Currency 21 2 5 3 2" xfId="9874" xr:uid="{00000000-0005-0000-0000-0000F01A0000}"/>
    <cellStyle name="Currency 21 2 6" xfId="9875" xr:uid="{00000000-0005-0000-0000-0000F11A0000}"/>
    <cellStyle name="Currency 21 2 6 2" xfId="9876" xr:uid="{00000000-0005-0000-0000-0000F21A0000}"/>
    <cellStyle name="Currency 21 2 7" xfId="9877" xr:uid="{00000000-0005-0000-0000-0000F31A0000}"/>
    <cellStyle name="Currency 21 3" xfId="9878" xr:uid="{00000000-0005-0000-0000-0000F41A0000}"/>
    <cellStyle name="Currency 21 3 2" xfId="9879" xr:uid="{00000000-0005-0000-0000-0000F51A0000}"/>
    <cellStyle name="Currency 21 4" xfId="9880" xr:uid="{00000000-0005-0000-0000-0000F61A0000}"/>
    <cellStyle name="Currency 21 4 2" xfId="9881" xr:uid="{00000000-0005-0000-0000-0000F71A0000}"/>
    <cellStyle name="Currency 21 5" xfId="9882" xr:uid="{00000000-0005-0000-0000-0000F81A0000}"/>
    <cellStyle name="Currency 21 6" xfId="9883" xr:uid="{00000000-0005-0000-0000-0000F91A0000}"/>
    <cellStyle name="Currency 21 6 2" xfId="9884" xr:uid="{00000000-0005-0000-0000-0000FA1A0000}"/>
    <cellStyle name="Currency 21 7" xfId="9885" xr:uid="{00000000-0005-0000-0000-0000FB1A0000}"/>
    <cellStyle name="Currency 21 7 2" xfId="9886" xr:uid="{00000000-0005-0000-0000-0000FC1A0000}"/>
    <cellStyle name="Currency 21 7 2 2" xfId="9887" xr:uid="{00000000-0005-0000-0000-0000FD1A0000}"/>
    <cellStyle name="Currency 21 7 3" xfId="9888" xr:uid="{00000000-0005-0000-0000-0000FE1A0000}"/>
    <cellStyle name="Currency 21 7 3 2" xfId="9889" xr:uid="{00000000-0005-0000-0000-0000FF1A0000}"/>
    <cellStyle name="Currency 21 8" xfId="9890" xr:uid="{00000000-0005-0000-0000-0000001B0000}"/>
    <cellStyle name="Currency 21 8 2" xfId="9891" xr:uid="{00000000-0005-0000-0000-0000011B0000}"/>
    <cellStyle name="Currency 21 9" xfId="9892" xr:uid="{00000000-0005-0000-0000-0000021B0000}"/>
    <cellStyle name="Currency 22" xfId="2981" xr:uid="{00000000-0005-0000-0000-000039010000}"/>
    <cellStyle name="Currency 22 10" xfId="9893" xr:uid="{00000000-0005-0000-0000-0000031B0000}"/>
    <cellStyle name="Currency 22 2" xfId="9894" xr:uid="{00000000-0005-0000-0000-0000041B0000}"/>
    <cellStyle name="Currency 22 2 2" xfId="9895" xr:uid="{00000000-0005-0000-0000-0000051B0000}"/>
    <cellStyle name="Currency 22 2 2 2" xfId="9896" xr:uid="{00000000-0005-0000-0000-0000061B0000}"/>
    <cellStyle name="Currency 22 2 2 3" xfId="9897" xr:uid="{00000000-0005-0000-0000-0000071B0000}"/>
    <cellStyle name="Currency 22 2 2 4" xfId="9898" xr:uid="{00000000-0005-0000-0000-0000081B0000}"/>
    <cellStyle name="Currency 22 2 3" xfId="9899" xr:uid="{00000000-0005-0000-0000-0000091B0000}"/>
    <cellStyle name="Currency 22 2 4" xfId="9900" xr:uid="{00000000-0005-0000-0000-00000A1B0000}"/>
    <cellStyle name="Currency 22 2 4 2" xfId="9901" xr:uid="{00000000-0005-0000-0000-00000B1B0000}"/>
    <cellStyle name="Currency 22 2 5" xfId="9902" xr:uid="{00000000-0005-0000-0000-00000C1B0000}"/>
    <cellStyle name="Currency 22 2 5 2" xfId="9903" xr:uid="{00000000-0005-0000-0000-00000D1B0000}"/>
    <cellStyle name="Currency 22 2 5 2 2" xfId="9904" xr:uid="{00000000-0005-0000-0000-00000E1B0000}"/>
    <cellStyle name="Currency 22 2 5 3" xfId="9905" xr:uid="{00000000-0005-0000-0000-00000F1B0000}"/>
    <cellStyle name="Currency 22 2 5 3 2" xfId="9906" xr:uid="{00000000-0005-0000-0000-0000101B0000}"/>
    <cellStyle name="Currency 22 2 6" xfId="9907" xr:uid="{00000000-0005-0000-0000-0000111B0000}"/>
    <cellStyle name="Currency 22 2 7" xfId="9908" xr:uid="{00000000-0005-0000-0000-0000121B0000}"/>
    <cellStyle name="Currency 22 3" xfId="9909" xr:uid="{00000000-0005-0000-0000-0000131B0000}"/>
    <cellStyle name="Currency 22 3 2" xfId="9910" xr:uid="{00000000-0005-0000-0000-0000141B0000}"/>
    <cellStyle name="Currency 22 4" xfId="9911" xr:uid="{00000000-0005-0000-0000-0000151B0000}"/>
    <cellStyle name="Currency 22 4 2" xfId="9912" xr:uid="{00000000-0005-0000-0000-0000161B0000}"/>
    <cellStyle name="Currency 22 5" xfId="9913" xr:uid="{00000000-0005-0000-0000-0000171B0000}"/>
    <cellStyle name="Currency 22 6" xfId="9914" xr:uid="{00000000-0005-0000-0000-0000181B0000}"/>
    <cellStyle name="Currency 22 6 2" xfId="9915" xr:uid="{00000000-0005-0000-0000-0000191B0000}"/>
    <cellStyle name="Currency 22 7" xfId="9916" xr:uid="{00000000-0005-0000-0000-00001A1B0000}"/>
    <cellStyle name="Currency 22 7 2" xfId="9917" xr:uid="{00000000-0005-0000-0000-00001B1B0000}"/>
    <cellStyle name="Currency 22 7 2 2" xfId="9918" xr:uid="{00000000-0005-0000-0000-00001C1B0000}"/>
    <cellStyle name="Currency 22 7 3" xfId="9919" xr:uid="{00000000-0005-0000-0000-00001D1B0000}"/>
    <cellStyle name="Currency 22 7 3 2" xfId="9920" xr:uid="{00000000-0005-0000-0000-00001E1B0000}"/>
    <cellStyle name="Currency 22 8" xfId="9921" xr:uid="{00000000-0005-0000-0000-00001F1B0000}"/>
    <cellStyle name="Currency 22 9" xfId="9922" xr:uid="{00000000-0005-0000-0000-0000201B0000}"/>
    <cellStyle name="Currency 23" xfId="2978" xr:uid="{00000000-0005-0000-0000-00003A010000}"/>
    <cellStyle name="Currency 23 2" xfId="9924" xr:uid="{00000000-0005-0000-0000-0000221B0000}"/>
    <cellStyle name="Currency 23 3" xfId="9925" xr:uid="{00000000-0005-0000-0000-0000231B0000}"/>
    <cellStyle name="Currency 23 4" xfId="9923" xr:uid="{00000000-0005-0000-0000-0000211B0000}"/>
    <cellStyle name="Currency 24" xfId="2975" xr:uid="{00000000-0005-0000-0000-00003B010000}"/>
    <cellStyle name="Currency 24 2" xfId="9926" xr:uid="{00000000-0005-0000-0000-0000241B0000}"/>
    <cellStyle name="Currency 25" xfId="2973" xr:uid="{00000000-0005-0000-0000-00003C010000}"/>
    <cellStyle name="Currency 25 2" xfId="9927" xr:uid="{00000000-0005-0000-0000-0000261B0000}"/>
    <cellStyle name="Currency 25 2 2" xfId="9928" xr:uid="{00000000-0005-0000-0000-0000271B0000}"/>
    <cellStyle name="Currency 25 3" xfId="9929" xr:uid="{00000000-0005-0000-0000-0000281B0000}"/>
    <cellStyle name="Currency 26" xfId="2966" xr:uid="{00000000-0005-0000-0000-00003D010000}"/>
    <cellStyle name="Currency 26 2" xfId="9930" xr:uid="{00000000-0005-0000-0000-00002A1B0000}"/>
    <cellStyle name="Currency 27" xfId="2963" xr:uid="{00000000-0005-0000-0000-00003E010000}"/>
    <cellStyle name="Currency 27 2" xfId="9931" xr:uid="{00000000-0005-0000-0000-00002C1B0000}"/>
    <cellStyle name="Currency 27 3" xfId="5287" xr:uid="{00000000-0005-0000-0000-00002B1B0000}"/>
    <cellStyle name="Currency 28" xfId="2960" xr:uid="{00000000-0005-0000-0000-00003F010000}"/>
    <cellStyle name="Currency 28 2" xfId="9932" xr:uid="{00000000-0005-0000-0000-00002D1B0000}"/>
    <cellStyle name="Currency 29" xfId="2957" xr:uid="{00000000-0005-0000-0000-000040010000}"/>
    <cellStyle name="Currency 29 2" xfId="9933" xr:uid="{00000000-0005-0000-0000-00002E1B0000}"/>
    <cellStyle name="Currency 3" xfId="436" xr:uid="{00000000-0005-0000-0000-000041010000}"/>
    <cellStyle name="Currency 3 10" xfId="9934" xr:uid="{00000000-0005-0000-0000-0000301B0000}"/>
    <cellStyle name="Currency 3 11" xfId="9935" xr:uid="{00000000-0005-0000-0000-0000311B0000}"/>
    <cellStyle name="Currency 3 12" xfId="5553" xr:uid="{00000000-0005-0000-0000-00002F1B0000}"/>
    <cellStyle name="Currency 3 13" xfId="20554" xr:uid="{EA1BEE82-E508-4754-A64B-7D235EB4180F}"/>
    <cellStyle name="Currency 3 2" xfId="437" xr:uid="{00000000-0005-0000-0000-000042010000}"/>
    <cellStyle name="Currency 3 2 2" xfId="438" xr:uid="{00000000-0005-0000-0000-000043010000}"/>
    <cellStyle name="Currency 3 2 2 2" xfId="9936" xr:uid="{00000000-0005-0000-0000-0000331B0000}"/>
    <cellStyle name="Currency 3 2 3" xfId="9937" xr:uid="{00000000-0005-0000-0000-0000341B0000}"/>
    <cellStyle name="Currency 3 2 4" xfId="9938" xr:uid="{00000000-0005-0000-0000-0000351B0000}"/>
    <cellStyle name="Currency 3 3" xfId="439" xr:uid="{00000000-0005-0000-0000-000044010000}"/>
    <cellStyle name="Currency 3 3 2" xfId="9939" xr:uid="{00000000-0005-0000-0000-0000371B0000}"/>
    <cellStyle name="Currency 3 3 2 2" xfId="9940" xr:uid="{00000000-0005-0000-0000-0000381B0000}"/>
    <cellStyle name="Currency 3 3 3" xfId="9941" xr:uid="{00000000-0005-0000-0000-0000391B0000}"/>
    <cellStyle name="Currency 3 3 3 2" xfId="9942" xr:uid="{00000000-0005-0000-0000-00003A1B0000}"/>
    <cellStyle name="Currency 3 3 3 3" xfId="9943" xr:uid="{00000000-0005-0000-0000-00003B1B0000}"/>
    <cellStyle name="Currency 3 3 4" xfId="9944" xr:uid="{00000000-0005-0000-0000-00003C1B0000}"/>
    <cellStyle name="Currency 3 3 5" xfId="9945" xr:uid="{00000000-0005-0000-0000-00003D1B0000}"/>
    <cellStyle name="Currency 3 3 6" xfId="9946" xr:uid="{00000000-0005-0000-0000-00003E1B0000}"/>
    <cellStyle name="Currency 3 4" xfId="440" xr:uid="{00000000-0005-0000-0000-000045010000}"/>
    <cellStyle name="Currency 3 4 2" xfId="9947" xr:uid="{00000000-0005-0000-0000-0000401B0000}"/>
    <cellStyle name="Currency 3 5" xfId="9948" xr:uid="{00000000-0005-0000-0000-0000411B0000}"/>
    <cellStyle name="Currency 3 5 2" xfId="9949" xr:uid="{00000000-0005-0000-0000-0000421B0000}"/>
    <cellStyle name="Currency 3 6" xfId="9950" xr:uid="{00000000-0005-0000-0000-0000431B0000}"/>
    <cellStyle name="Currency 3 7" xfId="9951" xr:uid="{00000000-0005-0000-0000-0000441B0000}"/>
    <cellStyle name="Currency 3 8" xfId="9952" xr:uid="{00000000-0005-0000-0000-0000451B0000}"/>
    <cellStyle name="Currency 3 8 2" xfId="9953" xr:uid="{00000000-0005-0000-0000-0000461B0000}"/>
    <cellStyle name="Currency 3 8 3" xfId="9954" xr:uid="{00000000-0005-0000-0000-0000471B0000}"/>
    <cellStyle name="Currency 3 9" xfId="9955" xr:uid="{00000000-0005-0000-0000-0000481B0000}"/>
    <cellStyle name="Currency 3 9 2" xfId="9956" xr:uid="{00000000-0005-0000-0000-0000491B0000}"/>
    <cellStyle name="Currency 3 9 3" xfId="9957" xr:uid="{00000000-0005-0000-0000-00004A1B0000}"/>
    <cellStyle name="Currency 30" xfId="2954" xr:uid="{00000000-0005-0000-0000-000046010000}"/>
    <cellStyle name="Currency 30 2" xfId="9958" xr:uid="{00000000-0005-0000-0000-00004B1B0000}"/>
    <cellStyle name="Currency 31" xfId="2951" xr:uid="{00000000-0005-0000-0000-000047010000}"/>
    <cellStyle name="Currency 31 2" xfId="9959" xr:uid="{00000000-0005-0000-0000-00004C1B0000}"/>
    <cellStyle name="Currency 32" xfId="2946" xr:uid="{00000000-0005-0000-0000-000048010000}"/>
    <cellStyle name="Currency 32 2" xfId="9960" xr:uid="{00000000-0005-0000-0000-00004D1B0000}"/>
    <cellStyle name="Currency 33" xfId="2944" xr:uid="{00000000-0005-0000-0000-000049010000}"/>
    <cellStyle name="Currency 33 2" xfId="9961" xr:uid="{00000000-0005-0000-0000-00004E1B0000}"/>
    <cellStyle name="Currency 34" xfId="9962" xr:uid="{00000000-0005-0000-0000-00004F1B0000}"/>
    <cellStyle name="Currency 35" xfId="9963" xr:uid="{00000000-0005-0000-0000-0000501B0000}"/>
    <cellStyle name="Currency 36" xfId="9964" xr:uid="{00000000-0005-0000-0000-0000511B0000}"/>
    <cellStyle name="Currency 37" xfId="9965" xr:uid="{00000000-0005-0000-0000-0000521B0000}"/>
    <cellStyle name="Currency 38" xfId="9966" xr:uid="{00000000-0005-0000-0000-0000531B0000}"/>
    <cellStyle name="Currency 39" xfId="9967" xr:uid="{00000000-0005-0000-0000-0000541B0000}"/>
    <cellStyle name="Currency 4" xfId="441" xr:uid="{00000000-0005-0000-0000-00004A010000}"/>
    <cellStyle name="Currency 4 10" xfId="5414" xr:uid="{00000000-0005-0000-0000-0000551B0000}"/>
    <cellStyle name="Currency 4 2" xfId="5413" xr:uid="{00000000-0005-0000-0000-0000561B0000}"/>
    <cellStyle name="Currency 4 2 2" xfId="9968" xr:uid="{00000000-0005-0000-0000-0000571B0000}"/>
    <cellStyle name="Currency 4 2 2 2" xfId="9969" xr:uid="{00000000-0005-0000-0000-0000581B0000}"/>
    <cellStyle name="Currency 4 3" xfId="5412" xr:uid="{00000000-0005-0000-0000-0000591B0000}"/>
    <cellStyle name="Currency 4 4" xfId="9970" xr:uid="{00000000-0005-0000-0000-00005A1B0000}"/>
    <cellStyle name="Currency 4 4 2" xfId="9971" xr:uid="{00000000-0005-0000-0000-00005B1B0000}"/>
    <cellStyle name="Currency 4 5" xfId="9972" xr:uid="{00000000-0005-0000-0000-00005C1B0000}"/>
    <cellStyle name="Currency 4 6" xfId="9973" xr:uid="{00000000-0005-0000-0000-00005D1B0000}"/>
    <cellStyle name="Currency 4 6 2" xfId="9974" xr:uid="{00000000-0005-0000-0000-00005E1B0000}"/>
    <cellStyle name="Currency 4 6 2 2" xfId="9975" xr:uid="{00000000-0005-0000-0000-00005F1B0000}"/>
    <cellStyle name="Currency 4 6 3" xfId="9976" xr:uid="{00000000-0005-0000-0000-0000601B0000}"/>
    <cellStyle name="Currency 4 6 3 2" xfId="9977" xr:uid="{00000000-0005-0000-0000-0000611B0000}"/>
    <cellStyle name="Currency 4 6 4" xfId="9978" xr:uid="{00000000-0005-0000-0000-0000621B0000}"/>
    <cellStyle name="Currency 4 6 4 2" xfId="9979" xr:uid="{00000000-0005-0000-0000-0000631B0000}"/>
    <cellStyle name="Currency 4 6 5" xfId="9980" xr:uid="{00000000-0005-0000-0000-0000641B0000}"/>
    <cellStyle name="Currency 4 6 5 2" xfId="9981" xr:uid="{00000000-0005-0000-0000-0000651B0000}"/>
    <cellStyle name="Currency 4 6 5 2 2" xfId="9982" xr:uid="{00000000-0005-0000-0000-0000661B0000}"/>
    <cellStyle name="Currency 4 6 5 3" xfId="9983" xr:uid="{00000000-0005-0000-0000-0000671B0000}"/>
    <cellStyle name="Currency 4 6 5 3 2" xfId="9984" xr:uid="{00000000-0005-0000-0000-0000681B0000}"/>
    <cellStyle name="Currency 4 7" xfId="9985" xr:uid="{00000000-0005-0000-0000-0000691B0000}"/>
    <cellStyle name="Currency 4 7 2" xfId="9986" xr:uid="{00000000-0005-0000-0000-00006A1B0000}"/>
    <cellStyle name="Currency 4 8" xfId="9987" xr:uid="{00000000-0005-0000-0000-00006B1B0000}"/>
    <cellStyle name="Currency 4 9" xfId="9988" xr:uid="{00000000-0005-0000-0000-00006C1B0000}"/>
    <cellStyle name="Currency 4 9 2" xfId="9989" xr:uid="{00000000-0005-0000-0000-00006D1B0000}"/>
    <cellStyle name="Currency 4 9 3" xfId="9990" xr:uid="{00000000-0005-0000-0000-00006E1B0000}"/>
    <cellStyle name="Currency 4 9 4" xfId="9991" xr:uid="{00000000-0005-0000-0000-00006F1B0000}"/>
    <cellStyle name="Currency 40" xfId="9992" xr:uid="{00000000-0005-0000-0000-0000701B0000}"/>
    <cellStyle name="Currency 41" xfId="9993" xr:uid="{00000000-0005-0000-0000-0000711B0000}"/>
    <cellStyle name="Currency 42" xfId="9994" xr:uid="{00000000-0005-0000-0000-0000721B0000}"/>
    <cellStyle name="Currency 43" xfId="9995" xr:uid="{00000000-0005-0000-0000-0000731B0000}"/>
    <cellStyle name="Currency 44" xfId="9996" xr:uid="{00000000-0005-0000-0000-0000741B0000}"/>
    <cellStyle name="Currency 45" xfId="9997" xr:uid="{00000000-0005-0000-0000-0000751B0000}"/>
    <cellStyle name="Currency 46" xfId="9998" xr:uid="{00000000-0005-0000-0000-0000761B0000}"/>
    <cellStyle name="Currency 47" xfId="9999" xr:uid="{00000000-0005-0000-0000-0000771B0000}"/>
    <cellStyle name="Currency 48" xfId="10000" xr:uid="{00000000-0005-0000-0000-0000781B0000}"/>
    <cellStyle name="Currency 49" xfId="10001" xr:uid="{00000000-0005-0000-0000-0000791B0000}"/>
    <cellStyle name="Currency 5" xfId="442" xr:uid="{00000000-0005-0000-0000-00004B010000}"/>
    <cellStyle name="Currency 5 2" xfId="443" xr:uid="{00000000-0005-0000-0000-00004C010000}"/>
    <cellStyle name="Currency 5 2 2" xfId="10002" xr:uid="{00000000-0005-0000-0000-00007C1B0000}"/>
    <cellStyle name="Currency 5 2 2 2" xfId="10003" xr:uid="{00000000-0005-0000-0000-00007D1B0000}"/>
    <cellStyle name="Currency 5 2 3" xfId="10004" xr:uid="{00000000-0005-0000-0000-00007E1B0000}"/>
    <cellStyle name="Currency 5 2 4" xfId="10005" xr:uid="{00000000-0005-0000-0000-00007F1B0000}"/>
    <cellStyle name="Currency 5 3" xfId="444" xr:uid="{00000000-0005-0000-0000-00004D010000}"/>
    <cellStyle name="Currency 5 3 2" xfId="10007" xr:uid="{00000000-0005-0000-0000-0000811B0000}"/>
    <cellStyle name="Currency 5 3 3" xfId="10008" xr:uid="{00000000-0005-0000-0000-0000821B0000}"/>
    <cellStyle name="Currency 5 3 4" xfId="10009" xr:uid="{00000000-0005-0000-0000-0000831B0000}"/>
    <cellStyle name="Currency 5 3 5" xfId="10010" xr:uid="{00000000-0005-0000-0000-0000841B0000}"/>
    <cellStyle name="Currency 5 3 6" xfId="10011" xr:uid="{00000000-0005-0000-0000-0000851B0000}"/>
    <cellStyle name="Currency 5 3 7" xfId="10006" xr:uid="{00000000-0005-0000-0000-0000801B0000}"/>
    <cellStyle name="Currency 5 4" xfId="10012" xr:uid="{00000000-0005-0000-0000-0000861B0000}"/>
    <cellStyle name="Currency 5 4 2" xfId="10013" xr:uid="{00000000-0005-0000-0000-0000871B0000}"/>
    <cellStyle name="Currency 5 4 3" xfId="10014" xr:uid="{00000000-0005-0000-0000-0000881B0000}"/>
    <cellStyle name="Currency 5 4 3 2" xfId="10015" xr:uid="{00000000-0005-0000-0000-0000891B0000}"/>
    <cellStyle name="Currency 5 4 4" xfId="10016" xr:uid="{00000000-0005-0000-0000-00008A1B0000}"/>
    <cellStyle name="Currency 5 5" xfId="10017" xr:uid="{00000000-0005-0000-0000-00008B1B0000}"/>
    <cellStyle name="Currency 5 6" xfId="10018" xr:uid="{00000000-0005-0000-0000-00008C1B0000}"/>
    <cellStyle name="Currency 50" xfId="10019" xr:uid="{00000000-0005-0000-0000-00008D1B0000}"/>
    <cellStyle name="Currency 51" xfId="10020" xr:uid="{00000000-0005-0000-0000-00008E1B0000}"/>
    <cellStyle name="Currency 52" xfId="10021" xr:uid="{00000000-0005-0000-0000-00008F1B0000}"/>
    <cellStyle name="Currency 53" xfId="5286" xr:uid="{00000000-0005-0000-0000-0000901B0000}"/>
    <cellStyle name="Currency 54" xfId="5285" xr:uid="{00000000-0005-0000-0000-0000911B0000}"/>
    <cellStyle name="Currency 55" xfId="10022" xr:uid="{00000000-0005-0000-0000-0000921B0000}"/>
    <cellStyle name="Currency 56" xfId="10023" xr:uid="{00000000-0005-0000-0000-0000931B0000}"/>
    <cellStyle name="Currency 57" xfId="10024" xr:uid="{00000000-0005-0000-0000-0000941B0000}"/>
    <cellStyle name="Currency 58" xfId="5284" xr:uid="{00000000-0005-0000-0000-0000951B0000}"/>
    <cellStyle name="Currency 59" xfId="20123" xr:uid="{00000000-0005-0000-0000-000065240000}"/>
    <cellStyle name="Currency 6" xfId="445" xr:uid="{00000000-0005-0000-0000-00004E010000}"/>
    <cellStyle name="Currency 6 2" xfId="446" xr:uid="{00000000-0005-0000-0000-00004F010000}"/>
    <cellStyle name="Currency 6 2 2" xfId="10025" xr:uid="{00000000-0005-0000-0000-0000981B0000}"/>
    <cellStyle name="Currency 6 2 2 2" xfId="10026" xr:uid="{00000000-0005-0000-0000-0000991B0000}"/>
    <cellStyle name="Currency 6 2 3" xfId="5410" xr:uid="{00000000-0005-0000-0000-0000971B0000}"/>
    <cellStyle name="Currency 6 3" xfId="5538" xr:uid="{00000000-0005-0000-0000-00009A1B0000}"/>
    <cellStyle name="Currency 6 3 2" xfId="10027" xr:uid="{00000000-0005-0000-0000-00009B1B0000}"/>
    <cellStyle name="Currency 6 3 2 2" xfId="10028" xr:uid="{00000000-0005-0000-0000-00009C1B0000}"/>
    <cellStyle name="Currency 6 3 3" xfId="10029" xr:uid="{00000000-0005-0000-0000-00009D1B0000}"/>
    <cellStyle name="Currency 6 4" xfId="10030" xr:uid="{00000000-0005-0000-0000-00009E1B0000}"/>
    <cellStyle name="Currency 6 5" xfId="5411" xr:uid="{00000000-0005-0000-0000-0000961B0000}"/>
    <cellStyle name="Currency 60" xfId="20530" xr:uid="{00000000-0005-0000-0000-0000BB4E0000}"/>
    <cellStyle name="Currency 61" xfId="20539" xr:uid="{01E2F28A-D1F3-467A-AD30-E4095BD33D2C}"/>
    <cellStyle name="Currency 61 2" xfId="20552" xr:uid="{06761F91-B576-4E66-A4DD-757B6FD0EFD5}"/>
    <cellStyle name="Currency 7" xfId="447" xr:uid="{00000000-0005-0000-0000-000050010000}"/>
    <cellStyle name="Currency 7 2" xfId="448" xr:uid="{00000000-0005-0000-0000-000051010000}"/>
    <cellStyle name="Currency 7 2 2" xfId="10031" xr:uid="{00000000-0005-0000-0000-0000A11B0000}"/>
    <cellStyle name="Currency 7 2 2 2" xfId="10032" xr:uid="{00000000-0005-0000-0000-0000A21B0000}"/>
    <cellStyle name="Currency 7 2 3" xfId="5409" xr:uid="{00000000-0005-0000-0000-0000A01B0000}"/>
    <cellStyle name="Currency 7 3" xfId="10033" xr:uid="{00000000-0005-0000-0000-0000A31B0000}"/>
    <cellStyle name="Currency 7 4" xfId="10034" xr:uid="{00000000-0005-0000-0000-0000A41B0000}"/>
    <cellStyle name="Currency 7 4 2" xfId="10035" xr:uid="{00000000-0005-0000-0000-0000A51B0000}"/>
    <cellStyle name="Currency 7 4 3" xfId="10036" xr:uid="{00000000-0005-0000-0000-0000A61B0000}"/>
    <cellStyle name="Currency 7 4 4" xfId="10037" xr:uid="{00000000-0005-0000-0000-0000A71B0000}"/>
    <cellStyle name="Currency 7 5" xfId="10038" xr:uid="{00000000-0005-0000-0000-0000A81B0000}"/>
    <cellStyle name="Currency 7 6" xfId="10039" xr:uid="{00000000-0005-0000-0000-0000A91B0000}"/>
    <cellStyle name="Currency 7 7" xfId="10040" xr:uid="{00000000-0005-0000-0000-0000AA1B0000}"/>
    <cellStyle name="Currency 7 8" xfId="5539" xr:uid="{00000000-0005-0000-0000-00009F1B0000}"/>
    <cellStyle name="Currency 7_App b.3 Unspent_" xfId="449" xr:uid="{00000000-0005-0000-0000-000052010000}"/>
    <cellStyle name="Currency 8" xfId="450" xr:uid="{00000000-0005-0000-0000-000053010000}"/>
    <cellStyle name="Currency 8 2" xfId="10041" xr:uid="{00000000-0005-0000-0000-0000AC1B0000}"/>
    <cellStyle name="Currency 8 2 2" xfId="10042" xr:uid="{00000000-0005-0000-0000-0000AD1B0000}"/>
    <cellStyle name="Currency 8 3" xfId="10043" xr:uid="{00000000-0005-0000-0000-0000AE1B0000}"/>
    <cellStyle name="Currency 8 3 2" xfId="10044" xr:uid="{00000000-0005-0000-0000-0000AF1B0000}"/>
    <cellStyle name="Currency 8 3 3" xfId="10045" xr:uid="{00000000-0005-0000-0000-0000B01B0000}"/>
    <cellStyle name="Currency 8 4" xfId="10046" xr:uid="{00000000-0005-0000-0000-0000B11B0000}"/>
    <cellStyle name="Currency 8 5" xfId="5408" xr:uid="{00000000-0005-0000-0000-0000AB1B0000}"/>
    <cellStyle name="Currency 9" xfId="451" xr:uid="{00000000-0005-0000-0000-000054010000}"/>
    <cellStyle name="Currency 9 2" xfId="10047" xr:uid="{00000000-0005-0000-0000-0000B31B0000}"/>
    <cellStyle name="Currency 9 2 2" xfId="10048" xr:uid="{00000000-0005-0000-0000-0000B41B0000}"/>
    <cellStyle name="Currency 9 3" xfId="10049" xr:uid="{00000000-0005-0000-0000-0000B51B0000}"/>
    <cellStyle name="Currency 9 3 2" xfId="10050" xr:uid="{00000000-0005-0000-0000-0000B61B0000}"/>
    <cellStyle name="Currency 9 3 2 2" xfId="10051" xr:uid="{00000000-0005-0000-0000-0000B71B0000}"/>
    <cellStyle name="Currency 9 3 3" xfId="10052" xr:uid="{00000000-0005-0000-0000-0000B81B0000}"/>
    <cellStyle name="Currency 9 4" xfId="5407" xr:uid="{00000000-0005-0000-0000-0000B21B0000}"/>
    <cellStyle name="Currency0" xfId="452" xr:uid="{00000000-0005-0000-0000-000055010000}"/>
    <cellStyle name="Currency0 2" xfId="453" xr:uid="{00000000-0005-0000-0000-000056010000}"/>
    <cellStyle name="Currency0 3" xfId="454" xr:uid="{00000000-0005-0000-0000-000057010000}"/>
    <cellStyle name="Currency0nospace" xfId="455" xr:uid="{00000000-0005-0000-0000-000058010000}"/>
    <cellStyle name="Currency2" xfId="456" xr:uid="{00000000-0005-0000-0000-000059010000}"/>
    <cellStyle name="Date" xfId="457" xr:uid="{00000000-0005-0000-0000-00005A010000}"/>
    <cellStyle name="Date 2" xfId="458" xr:uid="{00000000-0005-0000-0000-00005B010000}"/>
    <cellStyle name="Date 2 2" xfId="5537" xr:uid="{00000000-0005-0000-0000-0000BF1B0000}"/>
    <cellStyle name="Date 3" xfId="10053" xr:uid="{00000000-0005-0000-0000-0000C01B0000}"/>
    <cellStyle name="Date 4" xfId="10054" xr:uid="{00000000-0005-0000-0000-0000C11B0000}"/>
    <cellStyle name="Date_App b.3 Unspent_" xfId="459" xr:uid="{00000000-0005-0000-0000-00005C010000}"/>
    <cellStyle name="DateData" xfId="460" xr:uid="{00000000-0005-0000-0000-00005D010000}"/>
    <cellStyle name="DateData 2" xfId="5406" xr:uid="{00000000-0005-0000-0000-0000C31B0000}"/>
    <cellStyle name="Days_from_01/21/2006" xfId="461" xr:uid="{00000000-0005-0000-0000-00005E010000}"/>
    <cellStyle name="Dollars &amp; Cents" xfId="462" xr:uid="{00000000-0005-0000-0000-00005F010000}"/>
    <cellStyle name="Dollars &amp; Cents 2" xfId="5506" xr:uid="{00000000-0005-0000-0000-0000C51B0000}"/>
    <cellStyle name="Emphasis 1" xfId="10055" xr:uid="{00000000-0005-0000-0000-0000C61B0000}"/>
    <cellStyle name="Emphasis 1 2" xfId="10056" xr:uid="{00000000-0005-0000-0000-0000C71B0000}"/>
    <cellStyle name="Emphasis 1 2 2" xfId="10057" xr:uid="{00000000-0005-0000-0000-0000C81B0000}"/>
    <cellStyle name="Emphasis 2" xfId="10058" xr:uid="{00000000-0005-0000-0000-0000C91B0000}"/>
    <cellStyle name="Emphasis 2 2" xfId="10059" xr:uid="{00000000-0005-0000-0000-0000CA1B0000}"/>
    <cellStyle name="Emphasis 2 2 2" xfId="10060" xr:uid="{00000000-0005-0000-0000-0000CB1B0000}"/>
    <cellStyle name="Emphasis 3" xfId="10061" xr:uid="{00000000-0005-0000-0000-0000CC1B0000}"/>
    <cellStyle name="Emphasis 3 2" xfId="10062" xr:uid="{00000000-0005-0000-0000-0000CD1B0000}"/>
    <cellStyle name="Entered" xfId="463" xr:uid="{00000000-0005-0000-0000-000060010000}"/>
    <cellStyle name="Entered 2" xfId="5405" xr:uid="{00000000-0005-0000-0000-0000CF1B0000}"/>
    <cellStyle name="Euro" xfId="464" xr:uid="{00000000-0005-0000-0000-000061010000}"/>
    <cellStyle name="Euro billion" xfId="465" xr:uid="{00000000-0005-0000-0000-000062010000}"/>
    <cellStyle name="Euro million" xfId="466" xr:uid="{00000000-0005-0000-0000-000063010000}"/>
    <cellStyle name="Euro thousand" xfId="467" xr:uid="{00000000-0005-0000-0000-000064010000}"/>
    <cellStyle name="Euro_12889 GP Contracts v3" xfId="468" xr:uid="{00000000-0005-0000-0000-000065010000}"/>
    <cellStyle name="Explanatory Text" xfId="79" builtinId="53" customBuiltin="1"/>
    <cellStyle name="Explanatory Text 10" xfId="10063" xr:uid="{00000000-0005-0000-0000-0000D51B0000}"/>
    <cellStyle name="Explanatory Text 2" xfId="469" xr:uid="{00000000-0005-0000-0000-000066010000}"/>
    <cellStyle name="Explanatory Text 3" xfId="470" xr:uid="{00000000-0005-0000-0000-000067010000}"/>
    <cellStyle name="Explanatory Text 3 2" xfId="10064" xr:uid="{00000000-0005-0000-0000-0000D81B0000}"/>
    <cellStyle name="Explanatory Text 3 3" xfId="10065" xr:uid="{00000000-0005-0000-0000-0000D91B0000}"/>
    <cellStyle name="Explanatory Text 4" xfId="471" xr:uid="{00000000-0005-0000-0000-000068010000}"/>
    <cellStyle name="Explanatory Text 5" xfId="472" xr:uid="{00000000-0005-0000-0000-000069010000}"/>
    <cellStyle name="Explanatory Text 6" xfId="473" xr:uid="{00000000-0005-0000-0000-00006A010000}"/>
    <cellStyle name="Explanatory Text 7" xfId="474" xr:uid="{00000000-0005-0000-0000-00006B010000}"/>
    <cellStyle name="Explanatory Text 8" xfId="10066" xr:uid="{00000000-0005-0000-0000-0000DE1B0000}"/>
    <cellStyle name="Explanatory Text 9" xfId="10067" xr:uid="{00000000-0005-0000-0000-0000DF1B0000}"/>
    <cellStyle name="First_Name" xfId="475" xr:uid="{00000000-0005-0000-0000-00006C010000}"/>
    <cellStyle name="Fixed" xfId="476" xr:uid="{00000000-0005-0000-0000-00006D010000}"/>
    <cellStyle name="Fixed 2" xfId="477" xr:uid="{00000000-0005-0000-0000-00006E010000}"/>
    <cellStyle name="Fixed 2 2" xfId="10068" xr:uid="{00000000-0005-0000-0000-0000E31B0000}"/>
    <cellStyle name="Fixed 2 3" xfId="10069" xr:uid="{00000000-0005-0000-0000-0000E41B0000}"/>
    <cellStyle name="Fixed 2 4" xfId="5404" xr:uid="{00000000-0005-0000-0000-0000E21B0000}"/>
    <cellStyle name="Fixed 3" xfId="478" xr:uid="{00000000-0005-0000-0000-00006F010000}"/>
    <cellStyle name="Fixed 4" xfId="10070" xr:uid="{00000000-0005-0000-0000-0000E61B0000}"/>
    <cellStyle name="Fixed 5" xfId="10071" xr:uid="{00000000-0005-0000-0000-0000E71B0000}"/>
    <cellStyle name="Fixed_2010-2012 Program Workbook_Incent_FS" xfId="479" xr:uid="{00000000-0005-0000-0000-000070010000}"/>
    <cellStyle name="Forecast" xfId="480" xr:uid="{00000000-0005-0000-0000-000071010000}"/>
    <cellStyle name="fred" xfId="481" xr:uid="{00000000-0005-0000-0000-000072010000}"/>
    <cellStyle name="fred 2" xfId="5403" xr:uid="{00000000-0005-0000-0000-0000EB1B0000}"/>
    <cellStyle name="Fred%" xfId="482" xr:uid="{00000000-0005-0000-0000-000073010000}"/>
    <cellStyle name="Fred% 2" xfId="5402" xr:uid="{00000000-0005-0000-0000-0000ED1B0000}"/>
    <cellStyle name="GBP" xfId="483" xr:uid="{00000000-0005-0000-0000-000074010000}"/>
    <cellStyle name="GBP billion" xfId="484" xr:uid="{00000000-0005-0000-0000-000075010000}"/>
    <cellStyle name="GBP million" xfId="485" xr:uid="{00000000-0005-0000-0000-000076010000}"/>
    <cellStyle name="GBP thousand" xfId="486" xr:uid="{00000000-0005-0000-0000-000077010000}"/>
    <cellStyle name="General" xfId="487" xr:uid="{00000000-0005-0000-0000-000078010000}"/>
    <cellStyle name="Good" xfId="70" builtinId="26" customBuiltin="1"/>
    <cellStyle name="Good 10" xfId="10072" xr:uid="{00000000-0005-0000-0000-0000F31B0000}"/>
    <cellStyle name="Good 11" xfId="10073" xr:uid="{00000000-0005-0000-0000-0000F41B0000}"/>
    <cellStyle name="Good 2" xfId="488" xr:uid="{00000000-0005-0000-0000-000079010000}"/>
    <cellStyle name="Good 2 2" xfId="10075" xr:uid="{00000000-0005-0000-0000-0000F61B0000}"/>
    <cellStyle name="Good 2 2 2" xfId="10076" xr:uid="{00000000-0005-0000-0000-0000F71B0000}"/>
    <cellStyle name="Good 2 3" xfId="10077" xr:uid="{00000000-0005-0000-0000-0000F81B0000}"/>
    <cellStyle name="Good 2 4" xfId="10078" xr:uid="{00000000-0005-0000-0000-0000F91B0000}"/>
    <cellStyle name="Good 2 5" xfId="10074" xr:uid="{00000000-0005-0000-0000-0000F51B0000}"/>
    <cellStyle name="Good 3" xfId="489" xr:uid="{00000000-0005-0000-0000-00007A010000}"/>
    <cellStyle name="Good 3 2" xfId="10079" xr:uid="{00000000-0005-0000-0000-0000FB1B0000}"/>
    <cellStyle name="Good 3 3" xfId="10080" xr:uid="{00000000-0005-0000-0000-0000FC1B0000}"/>
    <cellStyle name="Good 4" xfId="490" xr:uid="{00000000-0005-0000-0000-00007B010000}"/>
    <cellStyle name="Good 5" xfId="491" xr:uid="{00000000-0005-0000-0000-00007C010000}"/>
    <cellStyle name="Good 6" xfId="492" xr:uid="{00000000-0005-0000-0000-00007D010000}"/>
    <cellStyle name="Good 7" xfId="493" xr:uid="{00000000-0005-0000-0000-00007E010000}"/>
    <cellStyle name="Good 8" xfId="10081" xr:uid="{00000000-0005-0000-0000-0000011C0000}"/>
    <cellStyle name="Good 9" xfId="10082" xr:uid="{00000000-0005-0000-0000-0000021C0000}"/>
    <cellStyle name="Grey" xfId="494" xr:uid="{00000000-0005-0000-0000-00007F010000}"/>
    <cellStyle name="Grey 2" xfId="495" xr:uid="{00000000-0005-0000-0000-000080010000}"/>
    <cellStyle name="Grey_2010-2012 Program Workbook Completed_Incent_V2" xfId="496" xr:uid="{00000000-0005-0000-0000-000081010000}"/>
    <cellStyle name="HEADER" xfId="497" xr:uid="{00000000-0005-0000-0000-000082010000}"/>
    <cellStyle name="Header1" xfId="498" xr:uid="{00000000-0005-0000-0000-000083010000}"/>
    <cellStyle name="Header1 2" xfId="5311" xr:uid="{00000000-0005-0000-0000-0000071C0000}"/>
    <cellStyle name="Header2" xfId="499" xr:uid="{00000000-0005-0000-0000-000084010000}"/>
    <cellStyle name="Header2 2" xfId="500" xr:uid="{00000000-0005-0000-0000-000085010000}"/>
    <cellStyle name="Header2 3" xfId="5312" xr:uid="{00000000-0005-0000-0000-0000081C0000}"/>
    <cellStyle name="Heading 1" xfId="66" builtinId="16" customBuiltin="1"/>
    <cellStyle name="Heading 1 10" xfId="10083" xr:uid="{00000000-0005-0000-0000-00000A1C0000}"/>
    <cellStyle name="Heading 1 11" xfId="10084" xr:uid="{00000000-0005-0000-0000-00000B1C0000}"/>
    <cellStyle name="Heading 1 2" xfId="501" xr:uid="{00000000-0005-0000-0000-000086010000}"/>
    <cellStyle name="Heading 1 2 2" xfId="502" xr:uid="{00000000-0005-0000-0000-000087010000}"/>
    <cellStyle name="Heading 1 2 2 2" xfId="10085" xr:uid="{00000000-0005-0000-0000-00000E1C0000}"/>
    <cellStyle name="Heading 1 2 2 2 2" xfId="10086" xr:uid="{00000000-0005-0000-0000-00000F1C0000}"/>
    <cellStyle name="Heading 1 2 2 3" xfId="5401" xr:uid="{00000000-0005-0000-0000-00000D1C0000}"/>
    <cellStyle name="Heading 1 2 3" xfId="10087" xr:uid="{00000000-0005-0000-0000-0000101C0000}"/>
    <cellStyle name="Heading 1 2 4" xfId="10088" xr:uid="{00000000-0005-0000-0000-0000111C0000}"/>
    <cellStyle name="Heading 1 2_App b.3 Unspent_" xfId="503" xr:uid="{00000000-0005-0000-0000-000088010000}"/>
    <cellStyle name="Heading 1 3" xfId="504" xr:uid="{00000000-0005-0000-0000-000089010000}"/>
    <cellStyle name="Heading 1 3 2" xfId="10089" xr:uid="{00000000-0005-0000-0000-0000131C0000}"/>
    <cellStyle name="Heading 1 3 3" xfId="10090" xr:uid="{00000000-0005-0000-0000-0000141C0000}"/>
    <cellStyle name="Heading 1 3 4" xfId="10091" xr:uid="{00000000-0005-0000-0000-0000151C0000}"/>
    <cellStyle name="Heading 1 3 5" xfId="5400" xr:uid="{00000000-0005-0000-0000-0000121C0000}"/>
    <cellStyle name="Heading 1 4" xfId="505" xr:uid="{00000000-0005-0000-0000-00008A010000}"/>
    <cellStyle name="Heading 1 5" xfId="506" xr:uid="{00000000-0005-0000-0000-00008B010000}"/>
    <cellStyle name="Heading 1 6" xfId="507" xr:uid="{00000000-0005-0000-0000-00008C010000}"/>
    <cellStyle name="Heading 1 7" xfId="508" xr:uid="{00000000-0005-0000-0000-00008D010000}"/>
    <cellStyle name="Heading 1 8" xfId="10092" xr:uid="{00000000-0005-0000-0000-00001A1C0000}"/>
    <cellStyle name="Heading 1 9" xfId="10093" xr:uid="{00000000-0005-0000-0000-00001B1C0000}"/>
    <cellStyle name="Heading 2" xfId="67" builtinId="17" customBuiltin="1"/>
    <cellStyle name="Heading 2 10" xfId="10094" xr:uid="{00000000-0005-0000-0000-00001D1C0000}"/>
    <cellStyle name="Heading 2 11" xfId="10095" xr:uid="{00000000-0005-0000-0000-00001E1C0000}"/>
    <cellStyle name="Heading 2 2" xfId="509" xr:uid="{00000000-0005-0000-0000-00008E010000}"/>
    <cellStyle name="Heading 2 2 2" xfId="510" xr:uid="{00000000-0005-0000-0000-00008F010000}"/>
    <cellStyle name="Heading 2 2 2 2" xfId="10096" xr:uid="{00000000-0005-0000-0000-0000211C0000}"/>
    <cellStyle name="Heading 2 2 2 2 2" xfId="10097" xr:uid="{00000000-0005-0000-0000-0000221C0000}"/>
    <cellStyle name="Heading 2 2 2 3" xfId="5399" xr:uid="{00000000-0005-0000-0000-0000201C0000}"/>
    <cellStyle name="Heading 2 2 3" xfId="10098" xr:uid="{00000000-0005-0000-0000-0000231C0000}"/>
    <cellStyle name="Heading 2 2 4" xfId="10099" xr:uid="{00000000-0005-0000-0000-0000241C0000}"/>
    <cellStyle name="Heading 2 2_App b.3 Unspent_" xfId="511" xr:uid="{00000000-0005-0000-0000-000090010000}"/>
    <cellStyle name="Heading 2 3" xfId="512" xr:uid="{00000000-0005-0000-0000-000091010000}"/>
    <cellStyle name="Heading 2 3 2" xfId="10100" xr:uid="{00000000-0005-0000-0000-0000261C0000}"/>
    <cellStyle name="Heading 2 3 3" xfId="10101" xr:uid="{00000000-0005-0000-0000-0000271C0000}"/>
    <cellStyle name="Heading 2 3 4" xfId="10102" xr:uid="{00000000-0005-0000-0000-0000281C0000}"/>
    <cellStyle name="Heading 2 3 5" xfId="5398" xr:uid="{00000000-0005-0000-0000-0000251C0000}"/>
    <cellStyle name="Heading 2 4" xfId="513" xr:uid="{00000000-0005-0000-0000-000092010000}"/>
    <cellStyle name="Heading 2 5" xfId="514" xr:uid="{00000000-0005-0000-0000-000093010000}"/>
    <cellStyle name="Heading 2 6" xfId="515" xr:uid="{00000000-0005-0000-0000-000094010000}"/>
    <cellStyle name="Heading 2 7" xfId="516" xr:uid="{00000000-0005-0000-0000-000095010000}"/>
    <cellStyle name="Heading 2 8" xfId="10103" xr:uid="{00000000-0005-0000-0000-00002D1C0000}"/>
    <cellStyle name="Heading 2 9" xfId="10104" xr:uid="{00000000-0005-0000-0000-00002E1C0000}"/>
    <cellStyle name="Heading 3" xfId="68" builtinId="18" customBuiltin="1"/>
    <cellStyle name="Heading 3 10" xfId="10105" xr:uid="{00000000-0005-0000-0000-00002F1C0000}"/>
    <cellStyle name="Heading 3 11" xfId="10106" xr:uid="{00000000-0005-0000-0000-0000301C0000}"/>
    <cellStyle name="Heading 3 2" xfId="517" xr:uid="{00000000-0005-0000-0000-000096010000}"/>
    <cellStyle name="Heading 3 2 2" xfId="10108" xr:uid="{00000000-0005-0000-0000-0000321C0000}"/>
    <cellStyle name="Heading 3 2 2 2" xfId="10109" xr:uid="{00000000-0005-0000-0000-0000331C0000}"/>
    <cellStyle name="Heading 3 2 3" xfId="10110" xr:uid="{00000000-0005-0000-0000-0000341C0000}"/>
    <cellStyle name="Heading 3 2 4" xfId="10107" xr:uid="{00000000-0005-0000-0000-0000311C0000}"/>
    <cellStyle name="Heading 3 3" xfId="518" xr:uid="{00000000-0005-0000-0000-000097010000}"/>
    <cellStyle name="Heading 3 3 2" xfId="10111" xr:uid="{00000000-0005-0000-0000-0000361C0000}"/>
    <cellStyle name="Heading 3 3 3" xfId="10112" xr:uid="{00000000-0005-0000-0000-0000371C0000}"/>
    <cellStyle name="Heading 3 4" xfId="519" xr:uid="{00000000-0005-0000-0000-000098010000}"/>
    <cellStyle name="Heading 3 5" xfId="520" xr:uid="{00000000-0005-0000-0000-000099010000}"/>
    <cellStyle name="Heading 3 6" xfId="521" xr:uid="{00000000-0005-0000-0000-00009A010000}"/>
    <cellStyle name="Heading 3 7" xfId="522" xr:uid="{00000000-0005-0000-0000-00009B010000}"/>
    <cellStyle name="Heading 3 8" xfId="10113" xr:uid="{00000000-0005-0000-0000-00003C1C0000}"/>
    <cellStyle name="Heading 3 9" xfId="10114" xr:uid="{00000000-0005-0000-0000-00003D1C0000}"/>
    <cellStyle name="Heading 4" xfId="69" builtinId="19" customBuiltin="1"/>
    <cellStyle name="Heading 4 10" xfId="10115" xr:uid="{00000000-0005-0000-0000-00003E1C0000}"/>
    <cellStyle name="Heading 4 2" xfId="523" xr:uid="{00000000-0005-0000-0000-00009C010000}"/>
    <cellStyle name="Heading 4 2 2" xfId="10117" xr:uid="{00000000-0005-0000-0000-0000401C0000}"/>
    <cellStyle name="Heading 4 2 2 2" xfId="10118" xr:uid="{00000000-0005-0000-0000-0000411C0000}"/>
    <cellStyle name="Heading 4 2 3" xfId="10119" xr:uid="{00000000-0005-0000-0000-0000421C0000}"/>
    <cellStyle name="Heading 4 2 4" xfId="10116" xr:uid="{00000000-0005-0000-0000-00003F1C0000}"/>
    <cellStyle name="Heading 4 3" xfId="524" xr:uid="{00000000-0005-0000-0000-00009D010000}"/>
    <cellStyle name="Heading 4 3 2" xfId="10120" xr:uid="{00000000-0005-0000-0000-0000441C0000}"/>
    <cellStyle name="Heading 4 3 3" xfId="10121" xr:uid="{00000000-0005-0000-0000-0000451C0000}"/>
    <cellStyle name="Heading 4 4" xfId="525" xr:uid="{00000000-0005-0000-0000-00009E010000}"/>
    <cellStyle name="Heading 4 5" xfId="526" xr:uid="{00000000-0005-0000-0000-00009F010000}"/>
    <cellStyle name="Heading 4 6" xfId="527" xr:uid="{00000000-0005-0000-0000-0000A0010000}"/>
    <cellStyle name="Heading 4 7" xfId="528" xr:uid="{00000000-0005-0000-0000-0000A1010000}"/>
    <cellStyle name="Heading 4 8" xfId="10122" xr:uid="{00000000-0005-0000-0000-00004A1C0000}"/>
    <cellStyle name="Heading 4 9" xfId="10123" xr:uid="{00000000-0005-0000-0000-00004B1C0000}"/>
    <cellStyle name="Heading1" xfId="529" xr:uid="{00000000-0005-0000-0000-0000A2010000}"/>
    <cellStyle name="Heading1 2" xfId="530" xr:uid="{00000000-0005-0000-0000-0000A3010000}"/>
    <cellStyle name="Heading1 3" xfId="531" xr:uid="{00000000-0005-0000-0000-0000A4010000}"/>
    <cellStyle name="Heading1_2010-2012 Program Workbook_Incent_FS" xfId="532" xr:uid="{00000000-0005-0000-0000-0000A5010000}"/>
    <cellStyle name="Heading2" xfId="533" xr:uid="{00000000-0005-0000-0000-0000A6010000}"/>
    <cellStyle name="Heading2 2" xfId="534" xr:uid="{00000000-0005-0000-0000-0000A7010000}"/>
    <cellStyle name="Heading2 3" xfId="535" xr:uid="{00000000-0005-0000-0000-0000A8010000}"/>
    <cellStyle name="Heading2_2010-2012 Program Workbook_Incent_FS" xfId="536" xr:uid="{00000000-0005-0000-0000-0000A9010000}"/>
    <cellStyle name="Hidden" xfId="537" xr:uid="{00000000-0005-0000-0000-0000AA010000}"/>
    <cellStyle name="Hidden 2" xfId="5397" xr:uid="{00000000-0005-0000-0000-0000551C0000}"/>
    <cellStyle name="HIGHLIGHT" xfId="538" xr:uid="{00000000-0005-0000-0000-0000AB010000}"/>
    <cellStyle name="HIGHLIGHT 2" xfId="5316" xr:uid="{00000000-0005-0000-0000-0000561C0000}"/>
    <cellStyle name="highlite" xfId="539" xr:uid="{00000000-0005-0000-0000-0000AC010000}"/>
    <cellStyle name="hilite" xfId="540" xr:uid="{00000000-0005-0000-0000-0000AD010000}"/>
    <cellStyle name="Hyperlink 2" xfId="10124" xr:uid="{00000000-0005-0000-0000-0000591C0000}"/>
    <cellStyle name="Hyperlink 2 2" xfId="10125" xr:uid="{00000000-0005-0000-0000-00005A1C0000}"/>
    <cellStyle name="Hyperlink 2 2 2" xfId="10126" xr:uid="{00000000-0005-0000-0000-00005B1C0000}"/>
    <cellStyle name="Hyperlink 2 3" xfId="10127" xr:uid="{00000000-0005-0000-0000-00005C1C0000}"/>
    <cellStyle name="Hyperlink 2 4" xfId="10128" xr:uid="{00000000-0005-0000-0000-00005D1C0000}"/>
    <cellStyle name="Hyperlink 3" xfId="10129" xr:uid="{00000000-0005-0000-0000-00005E1C0000}"/>
    <cellStyle name="Hyperlink 4" xfId="10130" xr:uid="{00000000-0005-0000-0000-00005F1C0000}"/>
    <cellStyle name="Hyperlink 5" xfId="10131" xr:uid="{00000000-0005-0000-0000-0000601C0000}"/>
    <cellStyle name="Input" xfId="73" builtinId="20" customBuiltin="1"/>
    <cellStyle name="Input [yellow]" xfId="541" xr:uid="{00000000-0005-0000-0000-0000AE010000}"/>
    <cellStyle name="Input [yellow] 2" xfId="542" xr:uid="{00000000-0005-0000-0000-0000AF010000}"/>
    <cellStyle name="Input [yellow] 2 2" xfId="543" xr:uid="{00000000-0005-0000-0000-0000B0010000}"/>
    <cellStyle name="Input [yellow] 2 2 2" xfId="2878" xr:uid="{00000000-0005-0000-0000-0000B1010000}"/>
    <cellStyle name="Input [yellow] 2 3" xfId="2877" xr:uid="{00000000-0005-0000-0000-0000B2010000}"/>
    <cellStyle name="Input [yellow] 2 4" xfId="20136" xr:uid="{00000000-0005-0000-0000-0000621C0000}"/>
    <cellStyle name="Input [yellow] 3" xfId="544" xr:uid="{00000000-0005-0000-0000-0000B3010000}"/>
    <cellStyle name="Input [yellow] 3 2" xfId="2879" xr:uid="{00000000-0005-0000-0000-0000B4010000}"/>
    <cellStyle name="Input [yellow] 4" xfId="2876" xr:uid="{00000000-0005-0000-0000-0000B5010000}"/>
    <cellStyle name="Input [yellow] 5" xfId="5317" xr:uid="{00000000-0005-0000-0000-0000611C0000}"/>
    <cellStyle name="Input [yellow]_2010-2012 Program Workbook Completed_Incent_V2" xfId="545" xr:uid="{00000000-0005-0000-0000-0000B6010000}"/>
    <cellStyle name="Input 10" xfId="10132" xr:uid="{00000000-0005-0000-0000-0000641C0000}"/>
    <cellStyle name="Input 10 2" xfId="10133" xr:uid="{00000000-0005-0000-0000-0000651C0000}"/>
    <cellStyle name="Input 10 3" xfId="20137" xr:uid="{00000000-0005-0000-0000-0000641C0000}"/>
    <cellStyle name="Input 11" xfId="10134" xr:uid="{00000000-0005-0000-0000-0000661C0000}"/>
    <cellStyle name="Input 12" xfId="10135" xr:uid="{00000000-0005-0000-0000-0000671C0000}"/>
    <cellStyle name="Input 13" xfId="10136" xr:uid="{00000000-0005-0000-0000-0000681C0000}"/>
    <cellStyle name="Input 14" xfId="10137" xr:uid="{00000000-0005-0000-0000-0000691C0000}"/>
    <cellStyle name="Input 15" xfId="10138" xr:uid="{00000000-0005-0000-0000-00006A1C0000}"/>
    <cellStyle name="Input 16" xfId="10139" xr:uid="{00000000-0005-0000-0000-00006B1C0000}"/>
    <cellStyle name="Input 17" xfId="10140" xr:uid="{00000000-0005-0000-0000-00006C1C0000}"/>
    <cellStyle name="Input 18" xfId="10141" xr:uid="{00000000-0005-0000-0000-00006D1C0000}"/>
    <cellStyle name="Input 19" xfId="10142" xr:uid="{00000000-0005-0000-0000-00006E1C0000}"/>
    <cellStyle name="Input 2" xfId="546" xr:uid="{00000000-0005-0000-0000-0000B7010000}"/>
    <cellStyle name="Input 2 2" xfId="547" xr:uid="{00000000-0005-0000-0000-0000B8010000}"/>
    <cellStyle name="Input 2 2 2" xfId="10144" xr:uid="{00000000-0005-0000-0000-0000711C0000}"/>
    <cellStyle name="Input 2 2 2 2" xfId="20140" xr:uid="{00000000-0005-0000-0000-0000711C0000}"/>
    <cellStyle name="Input 2 2 3" xfId="20139" xr:uid="{00000000-0005-0000-0000-0000701C0000}"/>
    <cellStyle name="Input 2 3" xfId="10145" xr:uid="{00000000-0005-0000-0000-0000721C0000}"/>
    <cellStyle name="Input 2 3 2" xfId="20141" xr:uid="{00000000-0005-0000-0000-0000721C0000}"/>
    <cellStyle name="Input 2 4" xfId="10143" xr:uid="{00000000-0005-0000-0000-00006F1C0000}"/>
    <cellStyle name="Input 2 5" xfId="20138" xr:uid="{00000000-0005-0000-0000-00006F1C0000}"/>
    <cellStyle name="Input 20" xfId="10146" xr:uid="{00000000-0005-0000-0000-0000731C0000}"/>
    <cellStyle name="Input 21" xfId="10147" xr:uid="{00000000-0005-0000-0000-0000741C0000}"/>
    <cellStyle name="Input 22" xfId="10148" xr:uid="{00000000-0005-0000-0000-0000751C0000}"/>
    <cellStyle name="Input 23" xfId="10149" xr:uid="{00000000-0005-0000-0000-0000761C0000}"/>
    <cellStyle name="Input 24" xfId="10150" xr:uid="{00000000-0005-0000-0000-0000771C0000}"/>
    <cellStyle name="Input 25" xfId="10151" xr:uid="{00000000-0005-0000-0000-0000781C0000}"/>
    <cellStyle name="Input 26" xfId="10152" xr:uid="{00000000-0005-0000-0000-0000791C0000}"/>
    <cellStyle name="Input 27" xfId="10153" xr:uid="{00000000-0005-0000-0000-00007A1C0000}"/>
    <cellStyle name="Input 28" xfId="10154" xr:uid="{00000000-0005-0000-0000-00007B1C0000}"/>
    <cellStyle name="Input 29" xfId="10155" xr:uid="{00000000-0005-0000-0000-00007C1C0000}"/>
    <cellStyle name="Input 3" xfId="548" xr:uid="{00000000-0005-0000-0000-0000B9010000}"/>
    <cellStyle name="Input 3 2" xfId="549" xr:uid="{00000000-0005-0000-0000-0000BA010000}"/>
    <cellStyle name="Input 3 2 2" xfId="20143" xr:uid="{00000000-0005-0000-0000-00007E1C0000}"/>
    <cellStyle name="Input 3 3" xfId="10156" xr:uid="{00000000-0005-0000-0000-00007F1C0000}"/>
    <cellStyle name="Input 3 4" xfId="20142" xr:uid="{00000000-0005-0000-0000-00007D1C0000}"/>
    <cellStyle name="Input 30" xfId="10157" xr:uid="{00000000-0005-0000-0000-0000801C0000}"/>
    <cellStyle name="Input 31" xfId="10158" xr:uid="{00000000-0005-0000-0000-0000811C0000}"/>
    <cellStyle name="Input 32" xfId="10159" xr:uid="{00000000-0005-0000-0000-0000821C0000}"/>
    <cellStyle name="Input 33" xfId="10160" xr:uid="{00000000-0005-0000-0000-0000831C0000}"/>
    <cellStyle name="Input 33 2" xfId="20144" xr:uid="{00000000-0005-0000-0000-0000831C0000}"/>
    <cellStyle name="Input 34" xfId="10161" xr:uid="{00000000-0005-0000-0000-0000841C0000}"/>
    <cellStyle name="Input 34 2" xfId="20145" xr:uid="{00000000-0005-0000-0000-0000841C0000}"/>
    <cellStyle name="Input 35" xfId="10162" xr:uid="{00000000-0005-0000-0000-0000851C0000}"/>
    <cellStyle name="Input 36" xfId="10163" xr:uid="{00000000-0005-0000-0000-0000861C0000}"/>
    <cellStyle name="Input 37" xfId="10164" xr:uid="{00000000-0005-0000-0000-0000871C0000}"/>
    <cellStyle name="Input 37 2" xfId="20146" xr:uid="{00000000-0005-0000-0000-0000871C0000}"/>
    <cellStyle name="Input 38" xfId="10165" xr:uid="{00000000-0005-0000-0000-0000881C0000}"/>
    <cellStyle name="Input 38 2" xfId="20147" xr:uid="{00000000-0005-0000-0000-0000881C0000}"/>
    <cellStyle name="Input 39" xfId="10166" xr:uid="{00000000-0005-0000-0000-0000891C0000}"/>
    <cellStyle name="Input 39 2" xfId="20148" xr:uid="{00000000-0005-0000-0000-0000891C0000}"/>
    <cellStyle name="Input 4" xfId="550" xr:uid="{00000000-0005-0000-0000-0000BB010000}"/>
    <cellStyle name="Input 4 2" xfId="551" xr:uid="{00000000-0005-0000-0000-0000BC010000}"/>
    <cellStyle name="Input 4 2 2" xfId="20150" xr:uid="{00000000-0005-0000-0000-00008B1C0000}"/>
    <cellStyle name="Input 4 3" xfId="10167" xr:uid="{00000000-0005-0000-0000-00008C1C0000}"/>
    <cellStyle name="Input 4 4" xfId="20149" xr:uid="{00000000-0005-0000-0000-00008A1C0000}"/>
    <cellStyle name="Input 5" xfId="552" xr:uid="{00000000-0005-0000-0000-0000BD010000}"/>
    <cellStyle name="Input 5 2" xfId="553" xr:uid="{00000000-0005-0000-0000-0000BE010000}"/>
    <cellStyle name="Input 5 2 2" xfId="20152" xr:uid="{00000000-0005-0000-0000-00008E1C0000}"/>
    <cellStyle name="Input 5 3" xfId="10168" xr:uid="{00000000-0005-0000-0000-00008F1C0000}"/>
    <cellStyle name="Input 5 4" xfId="20151" xr:uid="{00000000-0005-0000-0000-00008D1C0000}"/>
    <cellStyle name="Input 6" xfId="554" xr:uid="{00000000-0005-0000-0000-0000BF010000}"/>
    <cellStyle name="Input 6 2" xfId="555" xr:uid="{00000000-0005-0000-0000-0000C0010000}"/>
    <cellStyle name="Input 6 2 2" xfId="20154" xr:uid="{00000000-0005-0000-0000-0000911C0000}"/>
    <cellStyle name="Input 6 3" xfId="10169" xr:uid="{00000000-0005-0000-0000-0000921C0000}"/>
    <cellStyle name="Input 6 4" xfId="20153" xr:uid="{00000000-0005-0000-0000-0000901C0000}"/>
    <cellStyle name="Input 7" xfId="556" xr:uid="{00000000-0005-0000-0000-0000C1010000}"/>
    <cellStyle name="Input 7 2" xfId="557" xr:uid="{00000000-0005-0000-0000-0000C2010000}"/>
    <cellStyle name="Input 7 2 2" xfId="20156" xr:uid="{00000000-0005-0000-0000-0000941C0000}"/>
    <cellStyle name="Input 7 3" xfId="10170" xr:uid="{00000000-0005-0000-0000-0000951C0000}"/>
    <cellStyle name="Input 7 4" xfId="20155" xr:uid="{00000000-0005-0000-0000-0000931C0000}"/>
    <cellStyle name="Input 8" xfId="10171" xr:uid="{00000000-0005-0000-0000-0000961C0000}"/>
    <cellStyle name="Input 8 2" xfId="10172" xr:uid="{00000000-0005-0000-0000-0000971C0000}"/>
    <cellStyle name="Input 8 3" xfId="10173" xr:uid="{00000000-0005-0000-0000-0000981C0000}"/>
    <cellStyle name="Input 9" xfId="10174" xr:uid="{00000000-0005-0000-0000-0000991C0000}"/>
    <cellStyle name="LabelWithTotals" xfId="558" xr:uid="{00000000-0005-0000-0000-0000C3010000}"/>
    <cellStyle name="Last,_First" xfId="560" xr:uid="{00000000-0005-0000-0000-0000C4010000}"/>
    <cellStyle name="Last_Name" xfId="559" xr:uid="{00000000-0005-0000-0000-0000C5010000}"/>
    <cellStyle name="Linked Cell" xfId="76" builtinId="24" customBuiltin="1"/>
    <cellStyle name="Linked Cell 10" xfId="10175" xr:uid="{00000000-0005-0000-0000-00009D1C0000}"/>
    <cellStyle name="Linked Cell 2" xfId="561" xr:uid="{00000000-0005-0000-0000-0000C6010000}"/>
    <cellStyle name="Linked Cell 2 2" xfId="10177" xr:uid="{00000000-0005-0000-0000-00009F1C0000}"/>
    <cellStyle name="Linked Cell 2 2 2" xfId="10178" xr:uid="{00000000-0005-0000-0000-0000A01C0000}"/>
    <cellStyle name="Linked Cell 2 3" xfId="10179" xr:uid="{00000000-0005-0000-0000-0000A11C0000}"/>
    <cellStyle name="Linked Cell 2 4" xfId="10176" xr:uid="{00000000-0005-0000-0000-00009E1C0000}"/>
    <cellStyle name="Linked Cell 3" xfId="562" xr:uid="{00000000-0005-0000-0000-0000C7010000}"/>
    <cellStyle name="Linked Cell 3 2" xfId="10180" xr:uid="{00000000-0005-0000-0000-0000A31C0000}"/>
    <cellStyle name="Linked Cell 3 3" xfId="10181" xr:uid="{00000000-0005-0000-0000-0000A41C0000}"/>
    <cellStyle name="Linked Cell 4" xfId="563" xr:uid="{00000000-0005-0000-0000-0000C8010000}"/>
    <cellStyle name="Linked Cell 5" xfId="564" xr:uid="{00000000-0005-0000-0000-0000C9010000}"/>
    <cellStyle name="Linked Cell 6" xfId="565" xr:uid="{00000000-0005-0000-0000-0000CA010000}"/>
    <cellStyle name="Linked Cell 7" xfId="566" xr:uid="{00000000-0005-0000-0000-0000CB010000}"/>
    <cellStyle name="Linked Cell 8" xfId="10182" xr:uid="{00000000-0005-0000-0000-0000A91C0000}"/>
    <cellStyle name="Linked Cell 9" xfId="10183" xr:uid="{00000000-0005-0000-0000-0000AA1C0000}"/>
    <cellStyle name="Millares [0]_2AV_M_M " xfId="567" xr:uid="{00000000-0005-0000-0000-0000CC010000}"/>
    <cellStyle name="Millares_2AV_M_M " xfId="568" xr:uid="{00000000-0005-0000-0000-0000CD010000}"/>
    <cellStyle name="million" xfId="569" xr:uid="{00000000-0005-0000-0000-0000CE010000}"/>
    <cellStyle name="Moneda [0]_2AV_M_M " xfId="570" xr:uid="{00000000-0005-0000-0000-0000CF010000}"/>
    <cellStyle name="Moneda_2AV_M_M " xfId="571" xr:uid="{00000000-0005-0000-0000-0000D0010000}"/>
    <cellStyle name="MyHeading1" xfId="572" xr:uid="{00000000-0005-0000-0000-0000D1010000}"/>
    <cellStyle name="Name" xfId="573" xr:uid="{00000000-0005-0000-0000-0000D2010000}"/>
    <cellStyle name="Name 2" xfId="5396" xr:uid="{00000000-0005-0000-0000-0000B21C0000}"/>
    <cellStyle name="Name 2 2" xfId="13884" xr:uid="{00000000-0005-0000-0000-0000B21C0000}"/>
    <cellStyle name="Name 3" xfId="5505" xr:uid="{00000000-0005-0000-0000-0000B11C0000}"/>
    <cellStyle name="Neutral" xfId="72" builtinId="28" customBuiltin="1"/>
    <cellStyle name="Neutral 10" xfId="10184" xr:uid="{00000000-0005-0000-0000-0000B31C0000}"/>
    <cellStyle name="Neutral 2" xfId="574" xr:uid="{00000000-0005-0000-0000-0000D3010000}"/>
    <cellStyle name="Neutral 2 2" xfId="10186" xr:uid="{00000000-0005-0000-0000-0000B51C0000}"/>
    <cellStyle name="Neutral 2 2 2" xfId="10187" xr:uid="{00000000-0005-0000-0000-0000B61C0000}"/>
    <cellStyle name="Neutral 2 2 2 2" xfId="10188" xr:uid="{00000000-0005-0000-0000-0000B71C0000}"/>
    <cellStyle name="Neutral 2 2 3" xfId="10189" xr:uid="{00000000-0005-0000-0000-0000B81C0000}"/>
    <cellStyle name="Neutral 2 3" xfId="10190" xr:uid="{00000000-0005-0000-0000-0000B91C0000}"/>
    <cellStyle name="Neutral 2 3 2" xfId="10191" xr:uid="{00000000-0005-0000-0000-0000BA1C0000}"/>
    <cellStyle name="Neutral 2 3 3" xfId="10192" xr:uid="{00000000-0005-0000-0000-0000BB1C0000}"/>
    <cellStyle name="Neutral 2 4" xfId="10193" xr:uid="{00000000-0005-0000-0000-0000BC1C0000}"/>
    <cellStyle name="Neutral 2 5" xfId="10185" xr:uid="{00000000-0005-0000-0000-0000B41C0000}"/>
    <cellStyle name="Neutral 3" xfId="575" xr:uid="{00000000-0005-0000-0000-0000D4010000}"/>
    <cellStyle name="Neutral 4" xfId="576" xr:uid="{00000000-0005-0000-0000-0000D5010000}"/>
    <cellStyle name="Neutral 4 2" xfId="10194" xr:uid="{00000000-0005-0000-0000-0000BF1C0000}"/>
    <cellStyle name="Neutral 4 3" xfId="10195" xr:uid="{00000000-0005-0000-0000-0000C01C0000}"/>
    <cellStyle name="Neutral 5" xfId="577" xr:uid="{00000000-0005-0000-0000-0000D6010000}"/>
    <cellStyle name="Neutral 6" xfId="578" xr:uid="{00000000-0005-0000-0000-0000D7010000}"/>
    <cellStyle name="Neutral 7" xfId="579" xr:uid="{00000000-0005-0000-0000-0000D8010000}"/>
    <cellStyle name="Neutral 8" xfId="10196" xr:uid="{00000000-0005-0000-0000-0000C41C0000}"/>
    <cellStyle name="Neutral 9" xfId="10197" xr:uid="{00000000-0005-0000-0000-0000C51C0000}"/>
    <cellStyle name="no dec" xfId="580" xr:uid="{00000000-0005-0000-0000-0000D9010000}"/>
    <cellStyle name="no dec 2" xfId="5395" xr:uid="{00000000-0005-0000-0000-0000C71C0000}"/>
    <cellStyle name="Normal" xfId="0" builtinId="0"/>
    <cellStyle name="Normal - Style1" xfId="581" xr:uid="{00000000-0005-0000-0000-0000DB010000}"/>
    <cellStyle name="Normal - Style1 2" xfId="582" xr:uid="{00000000-0005-0000-0000-0000DC010000}"/>
    <cellStyle name="Normal - Style1 2 2" xfId="10198" xr:uid="{00000000-0005-0000-0000-0000CB1C0000}"/>
    <cellStyle name="Normal - Style1 2 3" xfId="10199" xr:uid="{00000000-0005-0000-0000-0000CC1C0000}"/>
    <cellStyle name="Normal - Style1 2 4" xfId="5394" xr:uid="{00000000-0005-0000-0000-0000CA1C0000}"/>
    <cellStyle name="Normal - Style1 3" xfId="583" xr:uid="{00000000-0005-0000-0000-0000DD010000}"/>
    <cellStyle name="Normal - Style1 4" xfId="10200" xr:uid="{00000000-0005-0000-0000-0000CE1C0000}"/>
    <cellStyle name="Normal - Style1 5" xfId="10201" xr:uid="{00000000-0005-0000-0000-0000CF1C0000}"/>
    <cellStyle name="Normal - Style1_2010-2012 Program Workbook_Incent_FS" xfId="584" xr:uid="{00000000-0005-0000-0000-0000DE010000}"/>
    <cellStyle name="Normal - Style2" xfId="585" xr:uid="{00000000-0005-0000-0000-0000DF010000}"/>
    <cellStyle name="Normal - Style3" xfId="586" xr:uid="{00000000-0005-0000-0000-0000E0010000}"/>
    <cellStyle name="Normal - Style4" xfId="587" xr:uid="{00000000-0005-0000-0000-0000E1010000}"/>
    <cellStyle name="Normal - Style5" xfId="588" xr:uid="{00000000-0005-0000-0000-0000E2010000}"/>
    <cellStyle name="Normal - Style6" xfId="589" xr:uid="{00000000-0005-0000-0000-0000E3010000}"/>
    <cellStyle name="Normal - Style7" xfId="590" xr:uid="{00000000-0005-0000-0000-0000E4010000}"/>
    <cellStyle name="Normal - Style8" xfId="591" xr:uid="{00000000-0005-0000-0000-0000E5010000}"/>
    <cellStyle name="Normal 10" xfId="12" xr:uid="{00000000-0005-0000-0000-000009000000}"/>
    <cellStyle name="Normal 10 10" xfId="10202" xr:uid="{00000000-0005-0000-0000-0000D91C0000}"/>
    <cellStyle name="Normal 10 10 2" xfId="10203" xr:uid="{00000000-0005-0000-0000-0000DA1C0000}"/>
    <cellStyle name="Normal 10 10 2 2" xfId="10204" xr:uid="{00000000-0005-0000-0000-0000DB1C0000}"/>
    <cellStyle name="Normal 10 10 3" xfId="10205" xr:uid="{00000000-0005-0000-0000-0000DC1C0000}"/>
    <cellStyle name="Normal 10 11" xfId="10206" xr:uid="{00000000-0005-0000-0000-0000DD1C0000}"/>
    <cellStyle name="Normal 10 11 2" xfId="10207" xr:uid="{00000000-0005-0000-0000-0000DE1C0000}"/>
    <cellStyle name="Normal 10 12" xfId="10208" xr:uid="{00000000-0005-0000-0000-0000DF1C0000}"/>
    <cellStyle name="Normal 10 13" xfId="10209" xr:uid="{00000000-0005-0000-0000-0000E01C0000}"/>
    <cellStyle name="Normal 10 2" xfId="13" xr:uid="{00000000-0005-0000-0000-00000A000000}"/>
    <cellStyle name="Normal 10 3" xfId="592" xr:uid="{00000000-0005-0000-0000-0000E6010000}"/>
    <cellStyle name="Normal 10 3 2" xfId="10211" xr:uid="{00000000-0005-0000-0000-0000E31C0000}"/>
    <cellStyle name="Normal 10 3 3" xfId="10212" xr:uid="{00000000-0005-0000-0000-0000E41C0000}"/>
    <cellStyle name="Normal 10 3 4" xfId="10213" xr:uid="{00000000-0005-0000-0000-0000E51C0000}"/>
    <cellStyle name="Normal 10 3 5" xfId="10214" xr:uid="{00000000-0005-0000-0000-0000E61C0000}"/>
    <cellStyle name="Normal 10 3 6" xfId="10210" xr:uid="{00000000-0005-0000-0000-0000E21C0000}"/>
    <cellStyle name="Normal 10 4" xfId="10215" xr:uid="{00000000-0005-0000-0000-0000E71C0000}"/>
    <cellStyle name="Normal 10 4 2" xfId="10216" xr:uid="{00000000-0005-0000-0000-0000E81C0000}"/>
    <cellStyle name="Normal 10 4 2 2" xfId="10217" xr:uid="{00000000-0005-0000-0000-0000E91C0000}"/>
    <cellStyle name="Normal 10 4 2 2 2" xfId="10218" xr:uid="{00000000-0005-0000-0000-0000EA1C0000}"/>
    <cellStyle name="Normal 10 4 2 2 3" xfId="10219" xr:uid="{00000000-0005-0000-0000-0000EB1C0000}"/>
    <cellStyle name="Normal 10 4 2 3" xfId="10220" xr:uid="{00000000-0005-0000-0000-0000EC1C0000}"/>
    <cellStyle name="Normal 10 4 2 4" xfId="10221" xr:uid="{00000000-0005-0000-0000-0000ED1C0000}"/>
    <cellStyle name="Normal 10 4 3" xfId="10222" xr:uid="{00000000-0005-0000-0000-0000EE1C0000}"/>
    <cellStyle name="Normal 10 4 3 2" xfId="10223" xr:uid="{00000000-0005-0000-0000-0000EF1C0000}"/>
    <cellStyle name="Normal 10 4 3 2 2" xfId="10224" xr:uid="{00000000-0005-0000-0000-0000F01C0000}"/>
    <cellStyle name="Normal 10 4 3 2 3" xfId="10225" xr:uid="{00000000-0005-0000-0000-0000F11C0000}"/>
    <cellStyle name="Normal 10 4 3 3" xfId="10226" xr:uid="{00000000-0005-0000-0000-0000F21C0000}"/>
    <cellStyle name="Normal 10 4 3 4" xfId="10227" xr:uid="{00000000-0005-0000-0000-0000F31C0000}"/>
    <cellStyle name="Normal 10 4 4" xfId="10228" xr:uid="{00000000-0005-0000-0000-0000F41C0000}"/>
    <cellStyle name="Normal 10 4 4 2" xfId="10229" xr:uid="{00000000-0005-0000-0000-0000F51C0000}"/>
    <cellStyle name="Normal 10 4 4 3" xfId="10230" xr:uid="{00000000-0005-0000-0000-0000F61C0000}"/>
    <cellStyle name="Normal 10 4 5" xfId="10231" xr:uid="{00000000-0005-0000-0000-0000F71C0000}"/>
    <cellStyle name="Normal 10 4 6" xfId="10232" xr:uid="{00000000-0005-0000-0000-0000F81C0000}"/>
    <cellStyle name="Normal 10 5" xfId="10233" xr:uid="{00000000-0005-0000-0000-0000F91C0000}"/>
    <cellStyle name="Normal 10 5 2" xfId="10234" xr:uid="{00000000-0005-0000-0000-0000FA1C0000}"/>
    <cellStyle name="Normal 10 5 2 2" xfId="10235" xr:uid="{00000000-0005-0000-0000-0000FB1C0000}"/>
    <cellStyle name="Normal 10 5 2 3" xfId="10236" xr:uid="{00000000-0005-0000-0000-0000FC1C0000}"/>
    <cellStyle name="Normal 10 5 3" xfId="10237" xr:uid="{00000000-0005-0000-0000-0000FD1C0000}"/>
    <cellStyle name="Normal 10 5 4" xfId="10238" xr:uid="{00000000-0005-0000-0000-0000FE1C0000}"/>
    <cellStyle name="Normal 10 6" xfId="10239" xr:uid="{00000000-0005-0000-0000-0000FF1C0000}"/>
    <cellStyle name="Normal 10 6 2" xfId="10240" xr:uid="{00000000-0005-0000-0000-0000001D0000}"/>
    <cellStyle name="Normal 10 6 2 2" xfId="10241" xr:uid="{00000000-0005-0000-0000-0000011D0000}"/>
    <cellStyle name="Normal 10 6 2 3" xfId="10242" xr:uid="{00000000-0005-0000-0000-0000021D0000}"/>
    <cellStyle name="Normal 10 6 3" xfId="10243" xr:uid="{00000000-0005-0000-0000-0000031D0000}"/>
    <cellStyle name="Normal 10 6 4" xfId="10244" xr:uid="{00000000-0005-0000-0000-0000041D0000}"/>
    <cellStyle name="Normal 10 6 5" xfId="10245" xr:uid="{00000000-0005-0000-0000-0000051D0000}"/>
    <cellStyle name="Normal 10 7" xfId="10246" xr:uid="{00000000-0005-0000-0000-0000061D0000}"/>
    <cellStyle name="Normal 10 7 2" xfId="10247" xr:uid="{00000000-0005-0000-0000-0000071D0000}"/>
    <cellStyle name="Normal 10 7 2 2" xfId="10248" xr:uid="{00000000-0005-0000-0000-0000081D0000}"/>
    <cellStyle name="Normal 10 7 2 3" xfId="10249" xr:uid="{00000000-0005-0000-0000-0000091D0000}"/>
    <cellStyle name="Normal 10 7 3" xfId="10250" xr:uid="{00000000-0005-0000-0000-00000A1D0000}"/>
    <cellStyle name="Normal 10 7 4" xfId="10251" xr:uid="{00000000-0005-0000-0000-00000B1D0000}"/>
    <cellStyle name="Normal 10 8" xfId="10252" xr:uid="{00000000-0005-0000-0000-00000C1D0000}"/>
    <cellStyle name="Normal 10 8 2" xfId="10253" xr:uid="{00000000-0005-0000-0000-00000D1D0000}"/>
    <cellStyle name="Normal 10 8 3" xfId="10254" xr:uid="{00000000-0005-0000-0000-00000E1D0000}"/>
    <cellStyle name="Normal 10 9" xfId="10255" xr:uid="{00000000-0005-0000-0000-00000F1D0000}"/>
    <cellStyle name="Normal 10 9 2" xfId="10256" xr:uid="{00000000-0005-0000-0000-0000101D0000}"/>
    <cellStyle name="Normal 10 9 3" xfId="10257" xr:uid="{00000000-0005-0000-0000-0000111D0000}"/>
    <cellStyle name="Normal 10_App b.3 Unspent_" xfId="594" xr:uid="{00000000-0005-0000-0000-0000E8010000}"/>
    <cellStyle name="Normal 100" xfId="10258" xr:uid="{00000000-0005-0000-0000-0000121D0000}"/>
    <cellStyle name="Normal 100 2" xfId="10259" xr:uid="{00000000-0005-0000-0000-0000131D0000}"/>
    <cellStyle name="Normal 100 3" xfId="10260" xr:uid="{00000000-0005-0000-0000-0000141D0000}"/>
    <cellStyle name="Normal 101" xfId="10261" xr:uid="{00000000-0005-0000-0000-0000151D0000}"/>
    <cellStyle name="Normal 101 2" xfId="10262" xr:uid="{00000000-0005-0000-0000-0000161D0000}"/>
    <cellStyle name="Normal 101 3" xfId="10263" xr:uid="{00000000-0005-0000-0000-0000171D0000}"/>
    <cellStyle name="Normal 102" xfId="10264" xr:uid="{00000000-0005-0000-0000-0000181D0000}"/>
    <cellStyle name="Normal 102 2" xfId="10265" xr:uid="{00000000-0005-0000-0000-0000191D0000}"/>
    <cellStyle name="Normal 102 3" xfId="10266" xr:uid="{00000000-0005-0000-0000-00001A1D0000}"/>
    <cellStyle name="Normal 103" xfId="10267" xr:uid="{00000000-0005-0000-0000-00001B1D0000}"/>
    <cellStyle name="Normal 103 2" xfId="10268" xr:uid="{00000000-0005-0000-0000-00001C1D0000}"/>
    <cellStyle name="Normal 103 3" xfId="10269" xr:uid="{00000000-0005-0000-0000-00001D1D0000}"/>
    <cellStyle name="Normal 104" xfId="10270" xr:uid="{00000000-0005-0000-0000-00001E1D0000}"/>
    <cellStyle name="Normal 104 2" xfId="10271" xr:uid="{00000000-0005-0000-0000-00001F1D0000}"/>
    <cellStyle name="Normal 104 3" xfId="10272" xr:uid="{00000000-0005-0000-0000-0000201D0000}"/>
    <cellStyle name="Normal 105" xfId="10273" xr:uid="{00000000-0005-0000-0000-0000211D0000}"/>
    <cellStyle name="Normal 105 2" xfId="10274" xr:uid="{00000000-0005-0000-0000-0000221D0000}"/>
    <cellStyle name="Normal 105 3" xfId="10275" xr:uid="{00000000-0005-0000-0000-0000231D0000}"/>
    <cellStyle name="Normal 106" xfId="10276" xr:uid="{00000000-0005-0000-0000-0000241D0000}"/>
    <cellStyle name="Normal 106 2" xfId="10277" xr:uid="{00000000-0005-0000-0000-0000251D0000}"/>
    <cellStyle name="Normal 106 3" xfId="10278" xr:uid="{00000000-0005-0000-0000-0000261D0000}"/>
    <cellStyle name="Normal 107" xfId="10279" xr:uid="{00000000-0005-0000-0000-0000271D0000}"/>
    <cellStyle name="Normal 107 2" xfId="10280" xr:uid="{00000000-0005-0000-0000-0000281D0000}"/>
    <cellStyle name="Normal 107 3" xfId="10281" xr:uid="{00000000-0005-0000-0000-0000291D0000}"/>
    <cellStyle name="Normal 108" xfId="10282" xr:uid="{00000000-0005-0000-0000-00002A1D0000}"/>
    <cellStyle name="Normal 108 2" xfId="10283" xr:uid="{00000000-0005-0000-0000-00002B1D0000}"/>
    <cellStyle name="Normal 108 3" xfId="10284" xr:uid="{00000000-0005-0000-0000-00002C1D0000}"/>
    <cellStyle name="Normal 109" xfId="10285" xr:uid="{00000000-0005-0000-0000-00002D1D0000}"/>
    <cellStyle name="Normal 109 2" xfId="10286" xr:uid="{00000000-0005-0000-0000-00002E1D0000}"/>
    <cellStyle name="Normal 109 3" xfId="10287" xr:uid="{00000000-0005-0000-0000-00002F1D0000}"/>
    <cellStyle name="Normal 11" xfId="595" xr:uid="{00000000-0005-0000-0000-0000E9010000}"/>
    <cellStyle name="Normal 11 10" xfId="10288" xr:uid="{00000000-0005-0000-0000-0000311D0000}"/>
    <cellStyle name="Normal 11 10 2" xfId="10289" xr:uid="{00000000-0005-0000-0000-0000321D0000}"/>
    <cellStyle name="Normal 11 11" xfId="5393" xr:uid="{00000000-0005-0000-0000-0000301D0000}"/>
    <cellStyle name="Normal 11 2" xfId="596" xr:uid="{00000000-0005-0000-0000-0000EA010000}"/>
    <cellStyle name="Normal 11 2 2" xfId="10290" xr:uid="{00000000-0005-0000-0000-0000341D0000}"/>
    <cellStyle name="Normal 11 2 2 2" xfId="10291" xr:uid="{00000000-0005-0000-0000-0000351D0000}"/>
    <cellStyle name="Normal 11 2 2 3" xfId="10292" xr:uid="{00000000-0005-0000-0000-0000361D0000}"/>
    <cellStyle name="Normal 11 2 3" xfId="10293" xr:uid="{00000000-0005-0000-0000-0000371D0000}"/>
    <cellStyle name="Normal 11 2 3 2" xfId="10294" xr:uid="{00000000-0005-0000-0000-0000381D0000}"/>
    <cellStyle name="Normal 11 2 3 2 2" xfId="10295" xr:uid="{00000000-0005-0000-0000-0000391D0000}"/>
    <cellStyle name="Normal 11 2 3 2 2 2" xfId="10296" xr:uid="{00000000-0005-0000-0000-00003A1D0000}"/>
    <cellStyle name="Normal 11 2 3 2 2 3" xfId="10297" xr:uid="{00000000-0005-0000-0000-00003B1D0000}"/>
    <cellStyle name="Normal 11 2 3 2 3" xfId="10298" xr:uid="{00000000-0005-0000-0000-00003C1D0000}"/>
    <cellStyle name="Normal 11 2 3 2 4" xfId="10299" xr:uid="{00000000-0005-0000-0000-00003D1D0000}"/>
    <cellStyle name="Normal 11 2 3 3" xfId="10300" xr:uid="{00000000-0005-0000-0000-00003E1D0000}"/>
    <cellStyle name="Normal 11 2 3 3 2" xfId="10301" xr:uid="{00000000-0005-0000-0000-00003F1D0000}"/>
    <cellStyle name="Normal 11 2 3 3 3" xfId="10302" xr:uid="{00000000-0005-0000-0000-0000401D0000}"/>
    <cellStyle name="Normal 11 2 3 4" xfId="10303" xr:uid="{00000000-0005-0000-0000-0000411D0000}"/>
    <cellStyle name="Normal 11 2 3 5" xfId="10304" xr:uid="{00000000-0005-0000-0000-0000421D0000}"/>
    <cellStyle name="Normal 11 2 4" xfId="10305" xr:uid="{00000000-0005-0000-0000-0000431D0000}"/>
    <cellStyle name="Normal 11 2 4 2" xfId="10306" xr:uid="{00000000-0005-0000-0000-0000441D0000}"/>
    <cellStyle name="Normal 11 2 4 2 2" xfId="10307" xr:uid="{00000000-0005-0000-0000-0000451D0000}"/>
    <cellStyle name="Normal 11 2 4 2 3" xfId="10308" xr:uid="{00000000-0005-0000-0000-0000461D0000}"/>
    <cellStyle name="Normal 11 2 4 3" xfId="10309" xr:uid="{00000000-0005-0000-0000-0000471D0000}"/>
    <cellStyle name="Normal 11 2 4 4" xfId="10310" xr:uid="{00000000-0005-0000-0000-0000481D0000}"/>
    <cellStyle name="Normal 11 2 4 5" xfId="10311" xr:uid="{00000000-0005-0000-0000-0000491D0000}"/>
    <cellStyle name="Normal 11 2 5" xfId="10312" xr:uid="{00000000-0005-0000-0000-00004A1D0000}"/>
    <cellStyle name="Normal 11 2 6" xfId="10313" xr:uid="{00000000-0005-0000-0000-00004B1D0000}"/>
    <cellStyle name="Normal 11 2 7" xfId="10314" xr:uid="{00000000-0005-0000-0000-00004C1D0000}"/>
    <cellStyle name="Normal 11 3" xfId="597" xr:uid="{00000000-0005-0000-0000-0000EB010000}"/>
    <cellStyle name="Normal 11 3 2" xfId="10316" xr:uid="{00000000-0005-0000-0000-00004E1D0000}"/>
    <cellStyle name="Normal 11 3 3" xfId="10317" xr:uid="{00000000-0005-0000-0000-00004F1D0000}"/>
    <cellStyle name="Normal 11 3 4" xfId="10318" xr:uid="{00000000-0005-0000-0000-0000501D0000}"/>
    <cellStyle name="Normal 11 3 5" xfId="10315" xr:uid="{00000000-0005-0000-0000-00004D1D0000}"/>
    <cellStyle name="Normal 11 4" xfId="10319" xr:uid="{00000000-0005-0000-0000-0000511D0000}"/>
    <cellStyle name="Normal 11 4 2" xfId="10320" xr:uid="{00000000-0005-0000-0000-0000521D0000}"/>
    <cellStyle name="Normal 11 4 2 2" xfId="10321" xr:uid="{00000000-0005-0000-0000-0000531D0000}"/>
    <cellStyle name="Normal 11 4 2 2 2" xfId="10322" xr:uid="{00000000-0005-0000-0000-0000541D0000}"/>
    <cellStyle name="Normal 11 4 2 2 3" xfId="10323" xr:uid="{00000000-0005-0000-0000-0000551D0000}"/>
    <cellStyle name="Normal 11 4 2 3" xfId="10324" xr:uid="{00000000-0005-0000-0000-0000561D0000}"/>
    <cellStyle name="Normal 11 4 2 4" xfId="10325" xr:uid="{00000000-0005-0000-0000-0000571D0000}"/>
    <cellStyle name="Normal 11 4 3" xfId="10326" xr:uid="{00000000-0005-0000-0000-0000581D0000}"/>
    <cellStyle name="Normal 11 4 3 2" xfId="10327" xr:uid="{00000000-0005-0000-0000-0000591D0000}"/>
    <cellStyle name="Normal 11 4 3 3" xfId="10328" xr:uid="{00000000-0005-0000-0000-00005A1D0000}"/>
    <cellStyle name="Normal 11 4 4" xfId="10329" xr:uid="{00000000-0005-0000-0000-00005B1D0000}"/>
    <cellStyle name="Normal 11 4 5" xfId="10330" xr:uid="{00000000-0005-0000-0000-00005C1D0000}"/>
    <cellStyle name="Normal 11 4 6" xfId="10331" xr:uid="{00000000-0005-0000-0000-00005D1D0000}"/>
    <cellStyle name="Normal 11 5" xfId="10332" xr:uid="{00000000-0005-0000-0000-00005E1D0000}"/>
    <cellStyle name="Normal 11 5 2" xfId="10333" xr:uid="{00000000-0005-0000-0000-00005F1D0000}"/>
    <cellStyle name="Normal 11 5 3" xfId="10334" xr:uid="{00000000-0005-0000-0000-0000601D0000}"/>
    <cellStyle name="Normal 11 5 4" xfId="10335" xr:uid="{00000000-0005-0000-0000-0000611D0000}"/>
    <cellStyle name="Normal 11 6" xfId="10336" xr:uid="{00000000-0005-0000-0000-0000621D0000}"/>
    <cellStyle name="Normal 11 6 2" xfId="10337" xr:uid="{00000000-0005-0000-0000-0000631D0000}"/>
    <cellStyle name="Normal 11 6 2 2" xfId="10338" xr:uid="{00000000-0005-0000-0000-0000641D0000}"/>
    <cellStyle name="Normal 11 6 2 3" xfId="10339" xr:uid="{00000000-0005-0000-0000-0000651D0000}"/>
    <cellStyle name="Normal 11 6 3" xfId="10340" xr:uid="{00000000-0005-0000-0000-0000661D0000}"/>
    <cellStyle name="Normal 11 6 4" xfId="10341" xr:uid="{00000000-0005-0000-0000-0000671D0000}"/>
    <cellStyle name="Normal 11 7" xfId="10342" xr:uid="{00000000-0005-0000-0000-0000681D0000}"/>
    <cellStyle name="Normal 11 7 2" xfId="10343" xr:uid="{00000000-0005-0000-0000-0000691D0000}"/>
    <cellStyle name="Normal 11 7 2 2" xfId="10344" xr:uid="{00000000-0005-0000-0000-00006A1D0000}"/>
    <cellStyle name="Normal 11 7 2 3" xfId="10345" xr:uid="{00000000-0005-0000-0000-00006B1D0000}"/>
    <cellStyle name="Normal 11 7 3" xfId="10346" xr:uid="{00000000-0005-0000-0000-00006C1D0000}"/>
    <cellStyle name="Normal 11 7 4" xfId="10347" xr:uid="{00000000-0005-0000-0000-00006D1D0000}"/>
    <cellStyle name="Normal 11 7 5" xfId="10348" xr:uid="{00000000-0005-0000-0000-00006E1D0000}"/>
    <cellStyle name="Normal 11 8" xfId="10349" xr:uid="{00000000-0005-0000-0000-00006F1D0000}"/>
    <cellStyle name="Normal 11 9" xfId="10350" xr:uid="{00000000-0005-0000-0000-0000701D0000}"/>
    <cellStyle name="Normal 11 9 2" xfId="10351" xr:uid="{00000000-0005-0000-0000-0000711D0000}"/>
    <cellStyle name="Normal 11 9 2 2" xfId="10352" xr:uid="{00000000-0005-0000-0000-0000721D0000}"/>
    <cellStyle name="Normal 11 9 3" xfId="10353" xr:uid="{00000000-0005-0000-0000-0000731D0000}"/>
    <cellStyle name="Normal 11_App b.3 Unspent_" xfId="598" xr:uid="{00000000-0005-0000-0000-0000EC010000}"/>
    <cellStyle name="Normal 110" xfId="10354" xr:uid="{00000000-0005-0000-0000-0000741D0000}"/>
    <cellStyle name="Normal 110 2" xfId="10355" xr:uid="{00000000-0005-0000-0000-0000751D0000}"/>
    <cellStyle name="Normal 110 3" xfId="10356" xr:uid="{00000000-0005-0000-0000-0000761D0000}"/>
    <cellStyle name="Normal 111" xfId="10357" xr:uid="{00000000-0005-0000-0000-0000771D0000}"/>
    <cellStyle name="Normal 111 2" xfId="10358" xr:uid="{00000000-0005-0000-0000-0000781D0000}"/>
    <cellStyle name="Normal 112" xfId="599" xr:uid="{00000000-0005-0000-0000-0000ED010000}"/>
    <cellStyle name="Normal 112 2" xfId="10360" xr:uid="{00000000-0005-0000-0000-00007A1D0000}"/>
    <cellStyle name="Normal 112 3" xfId="10359" xr:uid="{00000000-0005-0000-0000-0000791D0000}"/>
    <cellStyle name="Normal 113" xfId="600" xr:uid="{00000000-0005-0000-0000-0000EE010000}"/>
    <cellStyle name="Normal 113 2" xfId="10361" xr:uid="{00000000-0005-0000-0000-00007C1D0000}"/>
    <cellStyle name="Normal 114" xfId="601" xr:uid="{00000000-0005-0000-0000-0000EF010000}"/>
    <cellStyle name="Normal 114 2" xfId="10362" xr:uid="{00000000-0005-0000-0000-00007E1D0000}"/>
    <cellStyle name="Normal 114 3" xfId="10363" xr:uid="{00000000-0005-0000-0000-00007F1D0000}"/>
    <cellStyle name="Normal 114 4" xfId="10364" xr:uid="{00000000-0005-0000-0000-0000801D0000}"/>
    <cellStyle name="Normal 115" xfId="10365" xr:uid="{00000000-0005-0000-0000-0000811D0000}"/>
    <cellStyle name="Normal 115 2" xfId="10366" xr:uid="{00000000-0005-0000-0000-0000821D0000}"/>
    <cellStyle name="Normal 116" xfId="10367" xr:uid="{00000000-0005-0000-0000-0000831D0000}"/>
    <cellStyle name="Normal 116 2" xfId="10368" xr:uid="{00000000-0005-0000-0000-0000841D0000}"/>
    <cellStyle name="Normal 117" xfId="10369" xr:uid="{00000000-0005-0000-0000-0000851D0000}"/>
    <cellStyle name="Normal 117 2" xfId="10370" xr:uid="{00000000-0005-0000-0000-0000861D0000}"/>
    <cellStyle name="Normal 118" xfId="10371" xr:uid="{00000000-0005-0000-0000-0000871D0000}"/>
    <cellStyle name="Normal 118 2" xfId="10372" xr:uid="{00000000-0005-0000-0000-0000881D0000}"/>
    <cellStyle name="Normal 119" xfId="10373" xr:uid="{00000000-0005-0000-0000-0000891D0000}"/>
    <cellStyle name="Normal 119 2" xfId="10374" xr:uid="{00000000-0005-0000-0000-00008A1D0000}"/>
    <cellStyle name="Normal 12" xfId="602" xr:uid="{00000000-0005-0000-0000-0000F0010000}"/>
    <cellStyle name="Normal 12 10" xfId="10375" xr:uid="{00000000-0005-0000-0000-00008C1D0000}"/>
    <cellStyle name="Normal 12 11" xfId="5392" xr:uid="{00000000-0005-0000-0000-00008B1D0000}"/>
    <cellStyle name="Normal 12 2" xfId="603" xr:uid="{00000000-0005-0000-0000-0000F1010000}"/>
    <cellStyle name="Normal 12 2 2" xfId="10376" xr:uid="{00000000-0005-0000-0000-00008E1D0000}"/>
    <cellStyle name="Normal 12 2 2 2" xfId="10377" xr:uid="{00000000-0005-0000-0000-00008F1D0000}"/>
    <cellStyle name="Normal 12 2 2 3" xfId="10378" xr:uid="{00000000-0005-0000-0000-0000901D0000}"/>
    <cellStyle name="Normal 12 2 3" xfId="10379" xr:uid="{00000000-0005-0000-0000-0000911D0000}"/>
    <cellStyle name="Normal 12 2 4" xfId="10380" xr:uid="{00000000-0005-0000-0000-0000921D0000}"/>
    <cellStyle name="Normal 12 2 5" xfId="10381" xr:uid="{00000000-0005-0000-0000-0000931D0000}"/>
    <cellStyle name="Normal 12 2 5 2" xfId="10382" xr:uid="{00000000-0005-0000-0000-0000941D0000}"/>
    <cellStyle name="Normal 12 2 6" xfId="10383" xr:uid="{00000000-0005-0000-0000-0000951D0000}"/>
    <cellStyle name="Normal 12 2 7" xfId="5391" xr:uid="{00000000-0005-0000-0000-00008D1D0000}"/>
    <cellStyle name="Normal 12 3" xfId="604" xr:uid="{00000000-0005-0000-0000-0000F2010000}"/>
    <cellStyle name="Normal 12 3 2" xfId="10385" xr:uid="{00000000-0005-0000-0000-0000971D0000}"/>
    <cellStyle name="Normal 12 3 3" xfId="10386" xr:uid="{00000000-0005-0000-0000-0000981D0000}"/>
    <cellStyle name="Normal 12 3 4" xfId="10384" xr:uid="{00000000-0005-0000-0000-0000961D0000}"/>
    <cellStyle name="Normal 12 4" xfId="10387" xr:uid="{00000000-0005-0000-0000-0000991D0000}"/>
    <cellStyle name="Normal 12 5" xfId="10388" xr:uid="{00000000-0005-0000-0000-00009A1D0000}"/>
    <cellStyle name="Normal 12 5 2" xfId="10389" xr:uid="{00000000-0005-0000-0000-00009B1D0000}"/>
    <cellStyle name="Normal 12 5 3" xfId="10390" xr:uid="{00000000-0005-0000-0000-00009C1D0000}"/>
    <cellStyle name="Normal 12 6" xfId="10391" xr:uid="{00000000-0005-0000-0000-00009D1D0000}"/>
    <cellStyle name="Normal 12 6 2" xfId="10392" xr:uid="{00000000-0005-0000-0000-00009E1D0000}"/>
    <cellStyle name="Normal 12 6 2 2" xfId="10393" xr:uid="{00000000-0005-0000-0000-00009F1D0000}"/>
    <cellStyle name="Normal 12 6 2 3" xfId="10394" xr:uid="{00000000-0005-0000-0000-0000A01D0000}"/>
    <cellStyle name="Normal 12 6 3" xfId="10395" xr:uid="{00000000-0005-0000-0000-0000A11D0000}"/>
    <cellStyle name="Normal 12 6 4" xfId="10396" xr:uid="{00000000-0005-0000-0000-0000A21D0000}"/>
    <cellStyle name="Normal 12 7" xfId="10397" xr:uid="{00000000-0005-0000-0000-0000A31D0000}"/>
    <cellStyle name="Normal 12 7 2" xfId="10398" xr:uid="{00000000-0005-0000-0000-0000A41D0000}"/>
    <cellStyle name="Normal 12 7 3" xfId="10399" xr:uid="{00000000-0005-0000-0000-0000A51D0000}"/>
    <cellStyle name="Normal 12 8" xfId="10400" xr:uid="{00000000-0005-0000-0000-0000A61D0000}"/>
    <cellStyle name="Normal 12 8 2" xfId="10401" xr:uid="{00000000-0005-0000-0000-0000A71D0000}"/>
    <cellStyle name="Normal 12 8 2 2" xfId="10402" xr:uid="{00000000-0005-0000-0000-0000A81D0000}"/>
    <cellStyle name="Normal 12 8 3" xfId="10403" xr:uid="{00000000-0005-0000-0000-0000A91D0000}"/>
    <cellStyle name="Normal 12 9" xfId="10404" xr:uid="{00000000-0005-0000-0000-0000AA1D0000}"/>
    <cellStyle name="Normal 12_2010 - 2012 CEE Analysis - 2012 Budget DRAFT 11.1.11" xfId="605" xr:uid="{00000000-0005-0000-0000-0000F3010000}"/>
    <cellStyle name="Normal 120" xfId="10405" xr:uid="{00000000-0005-0000-0000-0000AC1D0000}"/>
    <cellStyle name="Normal 120 2" xfId="10406" xr:uid="{00000000-0005-0000-0000-0000AD1D0000}"/>
    <cellStyle name="Normal 121" xfId="10407" xr:uid="{00000000-0005-0000-0000-0000AE1D0000}"/>
    <cellStyle name="Normal 121 2" xfId="10408" xr:uid="{00000000-0005-0000-0000-0000AF1D0000}"/>
    <cellStyle name="Normal 122" xfId="10409" xr:uid="{00000000-0005-0000-0000-0000B01D0000}"/>
    <cellStyle name="Normal 122 2" xfId="10410" xr:uid="{00000000-0005-0000-0000-0000B11D0000}"/>
    <cellStyle name="Normal 123" xfId="10411" xr:uid="{00000000-0005-0000-0000-0000B21D0000}"/>
    <cellStyle name="Normal 123 2" xfId="10412" xr:uid="{00000000-0005-0000-0000-0000B31D0000}"/>
    <cellStyle name="Normal 124" xfId="10413" xr:uid="{00000000-0005-0000-0000-0000B41D0000}"/>
    <cellStyle name="Normal 124 2" xfId="10414" xr:uid="{00000000-0005-0000-0000-0000B51D0000}"/>
    <cellStyle name="Normal 125" xfId="10415" xr:uid="{00000000-0005-0000-0000-0000B61D0000}"/>
    <cellStyle name="Normal 125 2" xfId="10416" xr:uid="{00000000-0005-0000-0000-0000B71D0000}"/>
    <cellStyle name="Normal 126" xfId="10417" xr:uid="{00000000-0005-0000-0000-0000B81D0000}"/>
    <cellStyle name="Normal 126 2" xfId="10418" xr:uid="{00000000-0005-0000-0000-0000B91D0000}"/>
    <cellStyle name="Normal 127" xfId="10419" xr:uid="{00000000-0005-0000-0000-0000BA1D0000}"/>
    <cellStyle name="Normal 127 2" xfId="10420" xr:uid="{00000000-0005-0000-0000-0000BB1D0000}"/>
    <cellStyle name="Normal 128" xfId="10421" xr:uid="{00000000-0005-0000-0000-0000BC1D0000}"/>
    <cellStyle name="Normal 128 2" xfId="10422" xr:uid="{00000000-0005-0000-0000-0000BD1D0000}"/>
    <cellStyle name="Normal 129" xfId="10423" xr:uid="{00000000-0005-0000-0000-0000BE1D0000}"/>
    <cellStyle name="Normal 129 2" xfId="10424" xr:uid="{00000000-0005-0000-0000-0000BF1D0000}"/>
    <cellStyle name="Normal 13" xfId="606" xr:uid="{00000000-0005-0000-0000-0000F4010000}"/>
    <cellStyle name="Normal 13 10" xfId="10425" xr:uid="{00000000-0005-0000-0000-0000C11D0000}"/>
    <cellStyle name="Normal 13 11" xfId="10426" xr:uid="{00000000-0005-0000-0000-0000C21D0000}"/>
    <cellStyle name="Normal 13 12" xfId="5390" xr:uid="{00000000-0005-0000-0000-0000C01D0000}"/>
    <cellStyle name="Normal 13 2" xfId="5607" xr:uid="{00000000-0005-0000-0000-0000C31D0000}"/>
    <cellStyle name="Normal 13 2 2" xfId="10427" xr:uid="{00000000-0005-0000-0000-0000C41D0000}"/>
    <cellStyle name="Normal 13 2 2 2" xfId="10428" xr:uid="{00000000-0005-0000-0000-0000C51D0000}"/>
    <cellStyle name="Normal 13 2 2 2 2" xfId="10429" xr:uid="{00000000-0005-0000-0000-0000C61D0000}"/>
    <cellStyle name="Normal 13 2 2 2 2 2" xfId="10430" xr:uid="{00000000-0005-0000-0000-0000C71D0000}"/>
    <cellStyle name="Normal 13 2 2 2 2 3" xfId="10431" xr:uid="{00000000-0005-0000-0000-0000C81D0000}"/>
    <cellStyle name="Normal 13 2 2 2 3" xfId="10432" xr:uid="{00000000-0005-0000-0000-0000C91D0000}"/>
    <cellStyle name="Normal 13 2 2 2 4" xfId="10433" xr:uid="{00000000-0005-0000-0000-0000CA1D0000}"/>
    <cellStyle name="Normal 13 2 2 3" xfId="10434" xr:uid="{00000000-0005-0000-0000-0000CB1D0000}"/>
    <cellStyle name="Normal 13 2 2 3 2" xfId="10435" xr:uid="{00000000-0005-0000-0000-0000CC1D0000}"/>
    <cellStyle name="Normal 13 2 2 3 3" xfId="10436" xr:uid="{00000000-0005-0000-0000-0000CD1D0000}"/>
    <cellStyle name="Normal 13 2 2 4" xfId="10437" xr:uid="{00000000-0005-0000-0000-0000CE1D0000}"/>
    <cellStyle name="Normal 13 2 2 5" xfId="10438" xr:uid="{00000000-0005-0000-0000-0000CF1D0000}"/>
    <cellStyle name="Normal 13 2 2 6" xfId="10439" xr:uid="{00000000-0005-0000-0000-0000D01D0000}"/>
    <cellStyle name="Normal 13 2 3" xfId="10440" xr:uid="{00000000-0005-0000-0000-0000D11D0000}"/>
    <cellStyle name="Normal 13 2 3 2" xfId="10441" xr:uid="{00000000-0005-0000-0000-0000D21D0000}"/>
    <cellStyle name="Normal 13 2 3 2 2" xfId="10442" xr:uid="{00000000-0005-0000-0000-0000D31D0000}"/>
    <cellStyle name="Normal 13 2 3 2 3" xfId="10443" xr:uid="{00000000-0005-0000-0000-0000D41D0000}"/>
    <cellStyle name="Normal 13 2 3 3" xfId="10444" xr:uid="{00000000-0005-0000-0000-0000D51D0000}"/>
    <cellStyle name="Normal 13 2 3 4" xfId="10445" xr:uid="{00000000-0005-0000-0000-0000D61D0000}"/>
    <cellStyle name="Normal 13 2 4" xfId="10446" xr:uid="{00000000-0005-0000-0000-0000D71D0000}"/>
    <cellStyle name="Normal 13 2 5" xfId="10447" xr:uid="{00000000-0005-0000-0000-0000D81D0000}"/>
    <cellStyle name="Normal 13 2 5 2" xfId="10448" xr:uid="{00000000-0005-0000-0000-0000D91D0000}"/>
    <cellStyle name="Normal 13 2 6" xfId="10449" xr:uid="{00000000-0005-0000-0000-0000DA1D0000}"/>
    <cellStyle name="Normal 13 3" xfId="10450" xr:uid="{00000000-0005-0000-0000-0000DB1D0000}"/>
    <cellStyle name="Normal 13 3 2" xfId="10451" xr:uid="{00000000-0005-0000-0000-0000DC1D0000}"/>
    <cellStyle name="Normal 13 3 3" xfId="10452" xr:uid="{00000000-0005-0000-0000-0000DD1D0000}"/>
    <cellStyle name="Normal 13 4" xfId="10453" xr:uid="{00000000-0005-0000-0000-0000DE1D0000}"/>
    <cellStyle name="Normal 13 4 2" xfId="10454" xr:uid="{00000000-0005-0000-0000-0000DF1D0000}"/>
    <cellStyle name="Normal 13 4 2 2" xfId="10455" xr:uid="{00000000-0005-0000-0000-0000E01D0000}"/>
    <cellStyle name="Normal 13 4 2 2 2" xfId="10456" xr:uid="{00000000-0005-0000-0000-0000E11D0000}"/>
    <cellStyle name="Normal 13 4 2 2 3" xfId="10457" xr:uid="{00000000-0005-0000-0000-0000E21D0000}"/>
    <cellStyle name="Normal 13 4 2 3" xfId="10458" xr:uid="{00000000-0005-0000-0000-0000E31D0000}"/>
    <cellStyle name="Normal 13 4 2 4" xfId="10459" xr:uid="{00000000-0005-0000-0000-0000E41D0000}"/>
    <cellStyle name="Normal 13 4 3" xfId="10460" xr:uid="{00000000-0005-0000-0000-0000E51D0000}"/>
    <cellStyle name="Normal 13 4 3 2" xfId="10461" xr:uid="{00000000-0005-0000-0000-0000E61D0000}"/>
    <cellStyle name="Normal 13 4 3 3" xfId="10462" xr:uid="{00000000-0005-0000-0000-0000E71D0000}"/>
    <cellStyle name="Normal 13 4 4" xfId="10463" xr:uid="{00000000-0005-0000-0000-0000E81D0000}"/>
    <cellStyle name="Normal 13 4 5" xfId="10464" xr:uid="{00000000-0005-0000-0000-0000E91D0000}"/>
    <cellStyle name="Normal 13 5" xfId="10465" xr:uid="{00000000-0005-0000-0000-0000EA1D0000}"/>
    <cellStyle name="Normal 13 5 2" xfId="10466" xr:uid="{00000000-0005-0000-0000-0000EB1D0000}"/>
    <cellStyle name="Normal 13 5 3" xfId="10467" xr:uid="{00000000-0005-0000-0000-0000EC1D0000}"/>
    <cellStyle name="Normal 13 6" xfId="10468" xr:uid="{00000000-0005-0000-0000-0000ED1D0000}"/>
    <cellStyle name="Normal 13 6 2" xfId="10469" xr:uid="{00000000-0005-0000-0000-0000EE1D0000}"/>
    <cellStyle name="Normal 13 6 2 2" xfId="10470" xr:uid="{00000000-0005-0000-0000-0000EF1D0000}"/>
    <cellStyle name="Normal 13 6 2 3" xfId="10471" xr:uid="{00000000-0005-0000-0000-0000F01D0000}"/>
    <cellStyle name="Normal 13 6 3" xfId="10472" xr:uid="{00000000-0005-0000-0000-0000F11D0000}"/>
    <cellStyle name="Normal 13 6 4" xfId="10473" xr:uid="{00000000-0005-0000-0000-0000F21D0000}"/>
    <cellStyle name="Normal 13 7" xfId="10474" xr:uid="{00000000-0005-0000-0000-0000F31D0000}"/>
    <cellStyle name="Normal 13 7 2" xfId="10475" xr:uid="{00000000-0005-0000-0000-0000F41D0000}"/>
    <cellStyle name="Normal 13 7 2 2" xfId="10476" xr:uid="{00000000-0005-0000-0000-0000F51D0000}"/>
    <cellStyle name="Normal 13 7 2 3" xfId="10477" xr:uid="{00000000-0005-0000-0000-0000F61D0000}"/>
    <cellStyle name="Normal 13 7 3" xfId="10478" xr:uid="{00000000-0005-0000-0000-0000F71D0000}"/>
    <cellStyle name="Normal 13 7 4" xfId="10479" xr:uid="{00000000-0005-0000-0000-0000F81D0000}"/>
    <cellStyle name="Normal 13 8" xfId="10480" xr:uid="{00000000-0005-0000-0000-0000F91D0000}"/>
    <cellStyle name="Normal 13 8 2" xfId="10481" xr:uid="{00000000-0005-0000-0000-0000FA1D0000}"/>
    <cellStyle name="Normal 13 8 3" xfId="10482" xr:uid="{00000000-0005-0000-0000-0000FB1D0000}"/>
    <cellStyle name="Normal 13 9" xfId="10483" xr:uid="{00000000-0005-0000-0000-0000FC1D0000}"/>
    <cellStyle name="Normal 13 9 2" xfId="10484" xr:uid="{00000000-0005-0000-0000-0000FD1D0000}"/>
    <cellStyle name="Normal 13 9 3" xfId="10485" xr:uid="{00000000-0005-0000-0000-0000FE1D0000}"/>
    <cellStyle name="Normal 130" xfId="10486" xr:uid="{00000000-0005-0000-0000-0000FF1D0000}"/>
    <cellStyle name="Normal 130 2" xfId="10487" xr:uid="{00000000-0005-0000-0000-0000001E0000}"/>
    <cellStyle name="Normal 131" xfId="5283" xr:uid="{00000000-0005-0000-0000-0000011E0000}"/>
    <cellStyle name="Normal 131 2" xfId="10488" xr:uid="{00000000-0005-0000-0000-0000021E0000}"/>
    <cellStyle name="Normal 132" xfId="10489" xr:uid="{00000000-0005-0000-0000-0000031E0000}"/>
    <cellStyle name="Normal 132 2" xfId="10490" xr:uid="{00000000-0005-0000-0000-0000041E0000}"/>
    <cellStyle name="Normal 133" xfId="5282" xr:uid="{00000000-0005-0000-0000-0000051E0000}"/>
    <cellStyle name="Normal 133 2" xfId="10491" xr:uid="{00000000-0005-0000-0000-0000061E0000}"/>
    <cellStyle name="Normal 134" xfId="10492" xr:uid="{00000000-0005-0000-0000-0000071E0000}"/>
    <cellStyle name="Normal 134 2" xfId="10493" xr:uid="{00000000-0005-0000-0000-0000081E0000}"/>
    <cellStyle name="Normal 135" xfId="10494" xr:uid="{00000000-0005-0000-0000-0000091E0000}"/>
    <cellStyle name="Normal 135 2" xfId="10495" xr:uid="{00000000-0005-0000-0000-00000A1E0000}"/>
    <cellStyle name="Normal 136" xfId="5281" xr:uid="{00000000-0005-0000-0000-00000B1E0000}"/>
    <cellStyle name="Normal 136 2" xfId="10496" xr:uid="{00000000-0005-0000-0000-00000C1E0000}"/>
    <cellStyle name="Normal 137" xfId="10497" xr:uid="{00000000-0005-0000-0000-00000D1E0000}"/>
    <cellStyle name="Normal 137 2" xfId="10498" xr:uid="{00000000-0005-0000-0000-00000E1E0000}"/>
    <cellStyle name="Normal 138" xfId="5280" xr:uid="{00000000-0005-0000-0000-00000F1E0000}"/>
    <cellStyle name="Normal 138 2" xfId="10499" xr:uid="{00000000-0005-0000-0000-0000101E0000}"/>
    <cellStyle name="Normal 139" xfId="5279" xr:uid="{00000000-0005-0000-0000-0000111E0000}"/>
    <cellStyle name="Normal 139 2" xfId="10500" xr:uid="{00000000-0005-0000-0000-0000121E0000}"/>
    <cellStyle name="Normal 14" xfId="607" xr:uid="{00000000-0005-0000-0000-0000F5010000}"/>
    <cellStyle name="Normal 14 2" xfId="608" xr:uid="{00000000-0005-0000-0000-0000F6010000}"/>
    <cellStyle name="Normal 14 2 2" xfId="10501" xr:uid="{00000000-0005-0000-0000-0000151E0000}"/>
    <cellStyle name="Normal 14 2 2 2" xfId="10502" xr:uid="{00000000-0005-0000-0000-0000161E0000}"/>
    <cellStyle name="Normal 14 2 3" xfId="10503" xr:uid="{00000000-0005-0000-0000-0000171E0000}"/>
    <cellStyle name="Normal 14 2 4" xfId="10504" xr:uid="{00000000-0005-0000-0000-0000181E0000}"/>
    <cellStyle name="Normal 14 2 5" xfId="10505" xr:uid="{00000000-0005-0000-0000-0000191E0000}"/>
    <cellStyle name="Normal 14 2 6" xfId="5389" xr:uid="{00000000-0005-0000-0000-0000141E0000}"/>
    <cellStyle name="Normal 14 3" xfId="10506" xr:uid="{00000000-0005-0000-0000-00001A1E0000}"/>
    <cellStyle name="Normal 14 3 2" xfId="10507" xr:uid="{00000000-0005-0000-0000-00001B1E0000}"/>
    <cellStyle name="Normal 14 3 2 2" xfId="10508" xr:uid="{00000000-0005-0000-0000-00001C1E0000}"/>
    <cellStyle name="Normal 14 3 3" xfId="10509" xr:uid="{00000000-0005-0000-0000-00001D1E0000}"/>
    <cellStyle name="Normal 14 4" xfId="10510" xr:uid="{00000000-0005-0000-0000-00001E1E0000}"/>
    <cellStyle name="Normal 14 5" xfId="10511" xr:uid="{00000000-0005-0000-0000-00001F1E0000}"/>
    <cellStyle name="Normal 14 5 2" xfId="10512" xr:uid="{00000000-0005-0000-0000-0000201E0000}"/>
    <cellStyle name="Normal 14 5 3" xfId="10513" xr:uid="{00000000-0005-0000-0000-0000211E0000}"/>
    <cellStyle name="Normal 14 6" xfId="10514" xr:uid="{00000000-0005-0000-0000-0000221E0000}"/>
    <cellStyle name="Normal 14 7" xfId="10515" xr:uid="{00000000-0005-0000-0000-0000231E0000}"/>
    <cellStyle name="Normal 14_App b.3 Unspent_" xfId="609" xr:uid="{00000000-0005-0000-0000-0000F7010000}"/>
    <cellStyle name="Normal 140" xfId="5278" xr:uid="{00000000-0005-0000-0000-0000241E0000}"/>
    <cellStyle name="Normal 140 2" xfId="10516" xr:uid="{00000000-0005-0000-0000-0000251E0000}"/>
    <cellStyle name="Normal 141" xfId="5277" xr:uid="{00000000-0005-0000-0000-0000261E0000}"/>
    <cellStyle name="Normal 141 2" xfId="10517" xr:uid="{00000000-0005-0000-0000-0000271E0000}"/>
    <cellStyle name="Normal 142" xfId="10518" xr:uid="{00000000-0005-0000-0000-0000281E0000}"/>
    <cellStyle name="Normal 142 2" xfId="10519" xr:uid="{00000000-0005-0000-0000-0000291E0000}"/>
    <cellStyle name="Normal 143" xfId="10520" xr:uid="{00000000-0005-0000-0000-00002A1E0000}"/>
    <cellStyle name="Normal 143 2" xfId="10521" xr:uid="{00000000-0005-0000-0000-00002B1E0000}"/>
    <cellStyle name="Normal 144" xfId="10522" xr:uid="{00000000-0005-0000-0000-00002C1E0000}"/>
    <cellStyle name="Normal 144 2" xfId="10523" xr:uid="{00000000-0005-0000-0000-00002D1E0000}"/>
    <cellStyle name="Normal 145" xfId="10524" xr:uid="{00000000-0005-0000-0000-00002E1E0000}"/>
    <cellStyle name="Normal 145 2" xfId="10525" xr:uid="{00000000-0005-0000-0000-00002F1E0000}"/>
    <cellStyle name="Normal 146" xfId="5276" xr:uid="{00000000-0005-0000-0000-0000301E0000}"/>
    <cellStyle name="Normal 146 2" xfId="10526" xr:uid="{00000000-0005-0000-0000-0000311E0000}"/>
    <cellStyle name="Normal 147" xfId="10527" xr:uid="{00000000-0005-0000-0000-0000321E0000}"/>
    <cellStyle name="Normal 147 2" xfId="10528" xr:uid="{00000000-0005-0000-0000-0000331E0000}"/>
    <cellStyle name="Normal 148" xfId="10529" xr:uid="{00000000-0005-0000-0000-0000341E0000}"/>
    <cellStyle name="Normal 148 2" xfId="10530" xr:uid="{00000000-0005-0000-0000-0000351E0000}"/>
    <cellStyle name="Normal 149" xfId="10531" xr:uid="{00000000-0005-0000-0000-0000361E0000}"/>
    <cellStyle name="Normal 15" xfId="610" xr:uid="{00000000-0005-0000-0000-0000F8010000}"/>
    <cellStyle name="Normal 15 10" xfId="5388" xr:uid="{00000000-0005-0000-0000-0000371E0000}"/>
    <cellStyle name="Normal 15 2" xfId="611" xr:uid="{00000000-0005-0000-0000-0000F9010000}"/>
    <cellStyle name="Normal 15 2 2" xfId="10532" xr:uid="{00000000-0005-0000-0000-0000391E0000}"/>
    <cellStyle name="Normal 15 2 2 2" xfId="10533" xr:uid="{00000000-0005-0000-0000-00003A1E0000}"/>
    <cellStyle name="Normal 15 2 2 3" xfId="10534" xr:uid="{00000000-0005-0000-0000-00003B1E0000}"/>
    <cellStyle name="Normal 15 2 3" xfId="5387" xr:uid="{00000000-0005-0000-0000-0000381E0000}"/>
    <cellStyle name="Normal 15 3" xfId="5386" xr:uid="{00000000-0005-0000-0000-00003C1E0000}"/>
    <cellStyle name="Normal 15 4" xfId="10535" xr:uid="{00000000-0005-0000-0000-00003D1E0000}"/>
    <cellStyle name="Normal 15 4 2" xfId="10536" xr:uid="{00000000-0005-0000-0000-00003E1E0000}"/>
    <cellStyle name="Normal 15 4 2 2" xfId="10537" xr:uid="{00000000-0005-0000-0000-00003F1E0000}"/>
    <cellStyle name="Normal 15 4 3" xfId="10538" xr:uid="{00000000-0005-0000-0000-0000401E0000}"/>
    <cellStyle name="Normal 15 4 4" xfId="10539" xr:uid="{00000000-0005-0000-0000-0000411E0000}"/>
    <cellStyle name="Normal 15 5" xfId="10540" xr:uid="{00000000-0005-0000-0000-0000421E0000}"/>
    <cellStyle name="Normal 15 5 2" xfId="10541" xr:uid="{00000000-0005-0000-0000-0000431E0000}"/>
    <cellStyle name="Normal 15 5 2 2" xfId="10542" xr:uid="{00000000-0005-0000-0000-0000441E0000}"/>
    <cellStyle name="Normal 15 5 2 3" xfId="10543" xr:uid="{00000000-0005-0000-0000-0000451E0000}"/>
    <cellStyle name="Normal 15 5 3" xfId="10544" xr:uid="{00000000-0005-0000-0000-0000461E0000}"/>
    <cellStyle name="Normal 15 5 4" xfId="10545" xr:uid="{00000000-0005-0000-0000-0000471E0000}"/>
    <cellStyle name="Normal 15 6" xfId="10546" xr:uid="{00000000-0005-0000-0000-0000481E0000}"/>
    <cellStyle name="Normal 15 6 2" xfId="10547" xr:uid="{00000000-0005-0000-0000-0000491E0000}"/>
    <cellStyle name="Normal 15 6 3" xfId="10548" xr:uid="{00000000-0005-0000-0000-00004A1E0000}"/>
    <cellStyle name="Normal 15 7" xfId="10549" xr:uid="{00000000-0005-0000-0000-00004B1E0000}"/>
    <cellStyle name="Normal 15 7 2" xfId="10550" xr:uid="{00000000-0005-0000-0000-00004C1E0000}"/>
    <cellStyle name="Normal 15 7 3" xfId="10551" xr:uid="{00000000-0005-0000-0000-00004D1E0000}"/>
    <cellStyle name="Normal 15 8" xfId="10552" xr:uid="{00000000-0005-0000-0000-00004E1E0000}"/>
    <cellStyle name="Normal 15 9" xfId="10553" xr:uid="{00000000-0005-0000-0000-00004F1E0000}"/>
    <cellStyle name="Normal 15_App b.3 Unspent_" xfId="612" xr:uid="{00000000-0005-0000-0000-0000FA010000}"/>
    <cellStyle name="Normal 150" xfId="10554" xr:uid="{00000000-0005-0000-0000-0000501E0000}"/>
    <cellStyle name="Normal 151" xfId="10555" xr:uid="{00000000-0005-0000-0000-0000511E0000}"/>
    <cellStyle name="Normal 152" xfId="10556" xr:uid="{00000000-0005-0000-0000-0000521E0000}"/>
    <cellStyle name="Normal 153" xfId="2871" xr:uid="{00000000-0005-0000-0000-0000FB010000}"/>
    <cellStyle name="Normal 153 2" xfId="10557" xr:uid="{00000000-0005-0000-0000-0000531E0000}"/>
    <cellStyle name="Normal 154" xfId="10558" xr:uid="{00000000-0005-0000-0000-0000541E0000}"/>
    <cellStyle name="Normal 155" xfId="10559" xr:uid="{00000000-0005-0000-0000-0000551E0000}"/>
    <cellStyle name="Normal 156" xfId="10560" xr:uid="{00000000-0005-0000-0000-0000561E0000}"/>
    <cellStyle name="Normal 157" xfId="10561" xr:uid="{00000000-0005-0000-0000-0000571E0000}"/>
    <cellStyle name="Normal 158" xfId="10562" xr:uid="{00000000-0005-0000-0000-0000581E0000}"/>
    <cellStyle name="Normal 159" xfId="10563" xr:uid="{00000000-0005-0000-0000-0000591E0000}"/>
    <cellStyle name="Normal 16" xfId="613" xr:uid="{00000000-0005-0000-0000-0000FC010000}"/>
    <cellStyle name="Normal 16 10" xfId="10564" xr:uid="{00000000-0005-0000-0000-00005B1E0000}"/>
    <cellStyle name="Normal 16 2" xfId="614" xr:uid="{00000000-0005-0000-0000-0000FD010000}"/>
    <cellStyle name="Normal 16 2 2" xfId="10565" xr:uid="{00000000-0005-0000-0000-00005D1E0000}"/>
    <cellStyle name="Normal 16 2 2 2" xfId="10566" xr:uid="{00000000-0005-0000-0000-00005E1E0000}"/>
    <cellStyle name="Normal 16 2 3" xfId="10567" xr:uid="{00000000-0005-0000-0000-00005F1E0000}"/>
    <cellStyle name="Normal 16 2 4" xfId="10568" xr:uid="{00000000-0005-0000-0000-0000601E0000}"/>
    <cellStyle name="Normal 16 2 5" xfId="5385" xr:uid="{00000000-0005-0000-0000-00005C1E0000}"/>
    <cellStyle name="Normal 16 3" xfId="10569" xr:uid="{00000000-0005-0000-0000-0000611E0000}"/>
    <cellStyle name="Normal 16 3 2" xfId="10570" xr:uid="{00000000-0005-0000-0000-0000621E0000}"/>
    <cellStyle name="Normal 16 4" xfId="10571" xr:uid="{00000000-0005-0000-0000-0000631E0000}"/>
    <cellStyle name="Normal 16 4 2" xfId="10572" xr:uid="{00000000-0005-0000-0000-0000641E0000}"/>
    <cellStyle name="Normal 16 5" xfId="10573" xr:uid="{00000000-0005-0000-0000-0000651E0000}"/>
    <cellStyle name="Normal 16 5 2" xfId="10574" xr:uid="{00000000-0005-0000-0000-0000661E0000}"/>
    <cellStyle name="Normal 16 5 2 2" xfId="10575" xr:uid="{00000000-0005-0000-0000-0000671E0000}"/>
    <cellStyle name="Normal 16 5 2 2 2" xfId="10576" xr:uid="{00000000-0005-0000-0000-0000681E0000}"/>
    <cellStyle name="Normal 16 5 2 2 3" xfId="10577" xr:uid="{00000000-0005-0000-0000-0000691E0000}"/>
    <cellStyle name="Normal 16 5 2 3" xfId="10578" xr:uid="{00000000-0005-0000-0000-00006A1E0000}"/>
    <cellStyle name="Normal 16 5 2 4" xfId="10579" xr:uid="{00000000-0005-0000-0000-00006B1E0000}"/>
    <cellStyle name="Normal 16 5 3" xfId="10580" xr:uid="{00000000-0005-0000-0000-00006C1E0000}"/>
    <cellStyle name="Normal 16 5 3 2" xfId="10581" xr:uid="{00000000-0005-0000-0000-00006D1E0000}"/>
    <cellStyle name="Normal 16 5 3 3" xfId="10582" xr:uid="{00000000-0005-0000-0000-00006E1E0000}"/>
    <cellStyle name="Normal 16 5 4" xfId="10583" xr:uid="{00000000-0005-0000-0000-00006F1E0000}"/>
    <cellStyle name="Normal 16 5 5" xfId="10584" xr:uid="{00000000-0005-0000-0000-0000701E0000}"/>
    <cellStyle name="Normal 16 6" xfId="10585" xr:uid="{00000000-0005-0000-0000-0000711E0000}"/>
    <cellStyle name="Normal 16 6 2" xfId="10586" xr:uid="{00000000-0005-0000-0000-0000721E0000}"/>
    <cellStyle name="Normal 16 6 2 2" xfId="10587" xr:uid="{00000000-0005-0000-0000-0000731E0000}"/>
    <cellStyle name="Normal 16 6 2 3" xfId="10588" xr:uid="{00000000-0005-0000-0000-0000741E0000}"/>
    <cellStyle name="Normal 16 6 3" xfId="10589" xr:uid="{00000000-0005-0000-0000-0000751E0000}"/>
    <cellStyle name="Normal 16 6 4" xfId="10590" xr:uid="{00000000-0005-0000-0000-0000761E0000}"/>
    <cellStyle name="Normal 16 7" xfId="10591" xr:uid="{00000000-0005-0000-0000-0000771E0000}"/>
    <cellStyle name="Normal 16 8" xfId="10592" xr:uid="{00000000-0005-0000-0000-0000781E0000}"/>
    <cellStyle name="Normal 16 8 2" xfId="10593" xr:uid="{00000000-0005-0000-0000-0000791E0000}"/>
    <cellStyle name="Normal 16 9" xfId="10594" xr:uid="{00000000-0005-0000-0000-00007A1E0000}"/>
    <cellStyle name="Normal 16_App b.3 Unspent_" xfId="615" xr:uid="{00000000-0005-0000-0000-0000FE010000}"/>
    <cellStyle name="Normal 160" xfId="10595" xr:uid="{00000000-0005-0000-0000-00007B1E0000}"/>
    <cellStyle name="Normal 161" xfId="10596" xr:uid="{00000000-0005-0000-0000-00007C1E0000}"/>
    <cellStyle name="Normal 162" xfId="10597" xr:uid="{00000000-0005-0000-0000-00007D1E0000}"/>
    <cellStyle name="Normal 163" xfId="10598" xr:uid="{00000000-0005-0000-0000-00007E1E0000}"/>
    <cellStyle name="Normal 164" xfId="10599" xr:uid="{00000000-0005-0000-0000-00007F1E0000}"/>
    <cellStyle name="Normal 165" xfId="5275" xr:uid="{00000000-0005-0000-0000-0000801E0000}"/>
    <cellStyle name="Normal 165 3 4" xfId="10600" xr:uid="{00000000-0005-0000-0000-0000811E0000}"/>
    <cellStyle name="Normal 166" xfId="10601" xr:uid="{00000000-0005-0000-0000-0000821E0000}"/>
    <cellStyle name="Normal 167" xfId="10602" xr:uid="{00000000-0005-0000-0000-0000831E0000}"/>
    <cellStyle name="Normal 168" xfId="5274" xr:uid="{00000000-0005-0000-0000-0000841E0000}"/>
    <cellStyle name="Normal 169" xfId="10603" xr:uid="{00000000-0005-0000-0000-0000851E0000}"/>
    <cellStyle name="Normal 17" xfId="616" xr:uid="{00000000-0005-0000-0000-0000FF010000}"/>
    <cellStyle name="Normal 17 2" xfId="617" xr:uid="{00000000-0005-0000-0000-000000020000}"/>
    <cellStyle name="Normal 17 2 2" xfId="10604" xr:uid="{00000000-0005-0000-0000-0000881E0000}"/>
    <cellStyle name="Normal 17 2 2 2" xfId="10605" xr:uid="{00000000-0005-0000-0000-0000891E0000}"/>
    <cellStyle name="Normal 17 2 3" xfId="10606" xr:uid="{00000000-0005-0000-0000-00008A1E0000}"/>
    <cellStyle name="Normal 17 2 4" xfId="5383" xr:uid="{00000000-0005-0000-0000-0000871E0000}"/>
    <cellStyle name="Normal 17 3" xfId="5382" xr:uid="{00000000-0005-0000-0000-00008B1E0000}"/>
    <cellStyle name="Normal 17 3 2" xfId="10607" xr:uid="{00000000-0005-0000-0000-00008C1E0000}"/>
    <cellStyle name="Normal 17 3 2 2" xfId="10608" xr:uid="{00000000-0005-0000-0000-00008D1E0000}"/>
    <cellStyle name="Normal 17 3 2 2 2" xfId="10609" xr:uid="{00000000-0005-0000-0000-00008E1E0000}"/>
    <cellStyle name="Normal 17 3 2 2 3" xfId="10610" xr:uid="{00000000-0005-0000-0000-00008F1E0000}"/>
    <cellStyle name="Normal 17 3 2 3" xfId="10611" xr:uid="{00000000-0005-0000-0000-0000901E0000}"/>
    <cellStyle name="Normal 17 3 2 4" xfId="10612" xr:uid="{00000000-0005-0000-0000-0000911E0000}"/>
    <cellStyle name="Normal 17 3 3" xfId="10613" xr:uid="{00000000-0005-0000-0000-0000921E0000}"/>
    <cellStyle name="Normal 17 3 3 2" xfId="10614" xr:uid="{00000000-0005-0000-0000-0000931E0000}"/>
    <cellStyle name="Normal 17 3 3 3" xfId="10615" xr:uid="{00000000-0005-0000-0000-0000941E0000}"/>
    <cellStyle name="Normal 17 3 4" xfId="10616" xr:uid="{00000000-0005-0000-0000-0000951E0000}"/>
    <cellStyle name="Normal 17 3 5" xfId="10617" xr:uid="{00000000-0005-0000-0000-0000961E0000}"/>
    <cellStyle name="Normal 17 3 6" xfId="10618" xr:uid="{00000000-0005-0000-0000-0000971E0000}"/>
    <cellStyle name="Normal 17 4" xfId="5381" xr:uid="{00000000-0005-0000-0000-0000981E0000}"/>
    <cellStyle name="Normal 17 4 2" xfId="10619" xr:uid="{00000000-0005-0000-0000-0000991E0000}"/>
    <cellStyle name="Normal 17 4 3" xfId="10620" xr:uid="{00000000-0005-0000-0000-00009A1E0000}"/>
    <cellStyle name="Normal 17 5" xfId="10621" xr:uid="{00000000-0005-0000-0000-00009B1E0000}"/>
    <cellStyle name="Normal 17 5 2" xfId="10622" xr:uid="{00000000-0005-0000-0000-00009C1E0000}"/>
    <cellStyle name="Normal 17 5 2 2" xfId="10623" xr:uid="{00000000-0005-0000-0000-00009D1E0000}"/>
    <cellStyle name="Normal 17 5 2 3" xfId="10624" xr:uid="{00000000-0005-0000-0000-00009E1E0000}"/>
    <cellStyle name="Normal 17 5 3" xfId="10625" xr:uid="{00000000-0005-0000-0000-00009F1E0000}"/>
    <cellStyle name="Normal 17 5 4" xfId="10626" xr:uid="{00000000-0005-0000-0000-0000A01E0000}"/>
    <cellStyle name="Normal 17 5 5" xfId="10627" xr:uid="{00000000-0005-0000-0000-0000A11E0000}"/>
    <cellStyle name="Normal 17 6" xfId="10628" xr:uid="{00000000-0005-0000-0000-0000A21E0000}"/>
    <cellStyle name="Normal 17 7" xfId="10629" xr:uid="{00000000-0005-0000-0000-0000A31E0000}"/>
    <cellStyle name="Normal 17 8" xfId="10630" xr:uid="{00000000-0005-0000-0000-0000A41E0000}"/>
    <cellStyle name="Normal 17 8 2" xfId="10631" xr:uid="{00000000-0005-0000-0000-0000A51E0000}"/>
    <cellStyle name="Normal 17 9" xfId="5384" xr:uid="{00000000-0005-0000-0000-0000861E0000}"/>
    <cellStyle name="Normal 17_App b.3 Unspent_" xfId="618" xr:uid="{00000000-0005-0000-0000-000001020000}"/>
    <cellStyle name="Normal 170" xfId="10632" xr:uid="{00000000-0005-0000-0000-0000A61E0000}"/>
    <cellStyle name="Normal 171" xfId="10633" xr:uid="{00000000-0005-0000-0000-0000A71E0000}"/>
    <cellStyle name="Normal 172" xfId="10634" xr:uid="{00000000-0005-0000-0000-0000A81E0000}"/>
    <cellStyle name="Normal 173" xfId="10635" xr:uid="{00000000-0005-0000-0000-0000A91E0000}"/>
    <cellStyle name="Normal 174" xfId="10636" xr:uid="{00000000-0005-0000-0000-0000AA1E0000}"/>
    <cellStyle name="Normal 175" xfId="10637" xr:uid="{00000000-0005-0000-0000-0000AB1E0000}"/>
    <cellStyle name="Normal 176" xfId="10638" xr:uid="{00000000-0005-0000-0000-0000AC1E0000}"/>
    <cellStyle name="Normal 177" xfId="10639" xr:uid="{00000000-0005-0000-0000-0000AD1E0000}"/>
    <cellStyle name="Normal 178" xfId="10640" xr:uid="{00000000-0005-0000-0000-0000AE1E0000}"/>
    <cellStyle name="Normal 179" xfId="10641" xr:uid="{00000000-0005-0000-0000-0000AF1E0000}"/>
    <cellStyle name="Normal 18" xfId="619" xr:uid="{00000000-0005-0000-0000-000002020000}"/>
    <cellStyle name="Normal 18 2" xfId="5606" xr:uid="{00000000-0005-0000-0000-0000B11E0000}"/>
    <cellStyle name="Normal 18 2 2" xfId="10642" xr:uid="{00000000-0005-0000-0000-0000B21E0000}"/>
    <cellStyle name="Normal 18 3" xfId="16" xr:uid="{00000000-0005-0000-0000-00000B000000}"/>
    <cellStyle name="Normal 18 3 2" xfId="118" xr:uid="{00000000-0005-0000-0000-00000B000000}"/>
    <cellStyle name="Normal 18 3 2 2" xfId="10644" xr:uid="{00000000-0005-0000-0000-0000B41E0000}"/>
    <cellStyle name="Normal 18 3 3" xfId="17" xr:uid="{00000000-0005-0000-0000-00000C000000}"/>
    <cellStyle name="Normal 18 3 3 2" xfId="119" xr:uid="{00000000-0005-0000-0000-00000C000000}"/>
    <cellStyle name="Normal 18 3 3 3" xfId="10645" xr:uid="{00000000-0005-0000-0000-0000B51E0000}"/>
    <cellStyle name="Normal 18 3 4" xfId="10643" xr:uid="{00000000-0005-0000-0000-0000B31E0000}"/>
    <cellStyle name="Normal 18 4" xfId="10646" xr:uid="{00000000-0005-0000-0000-0000B61E0000}"/>
    <cellStyle name="Normal 18 4 2" xfId="10647" xr:uid="{00000000-0005-0000-0000-0000B71E0000}"/>
    <cellStyle name="Normal 18 4 2 2" xfId="10648" xr:uid="{00000000-0005-0000-0000-0000B81E0000}"/>
    <cellStyle name="Normal 18 4 2 2 2" xfId="10649" xr:uid="{00000000-0005-0000-0000-0000B91E0000}"/>
    <cellStyle name="Normal 18 4 2 2 3" xfId="10650" xr:uid="{00000000-0005-0000-0000-0000BA1E0000}"/>
    <cellStyle name="Normal 18 4 2 3" xfId="10651" xr:uid="{00000000-0005-0000-0000-0000BB1E0000}"/>
    <cellStyle name="Normal 18 4 2 4" xfId="10652" xr:uid="{00000000-0005-0000-0000-0000BC1E0000}"/>
    <cellStyle name="Normal 18 4 3" xfId="10653" xr:uid="{00000000-0005-0000-0000-0000BD1E0000}"/>
    <cellStyle name="Normal 18 4 3 2" xfId="10654" xr:uid="{00000000-0005-0000-0000-0000BE1E0000}"/>
    <cellStyle name="Normal 18 4 3 3" xfId="10655" xr:uid="{00000000-0005-0000-0000-0000BF1E0000}"/>
    <cellStyle name="Normal 18 4 4" xfId="10656" xr:uid="{00000000-0005-0000-0000-0000C01E0000}"/>
    <cellStyle name="Normal 18 4 5" xfId="10657" xr:uid="{00000000-0005-0000-0000-0000C11E0000}"/>
    <cellStyle name="Normal 18 5" xfId="10658" xr:uid="{00000000-0005-0000-0000-0000C21E0000}"/>
    <cellStyle name="Normal 18 6" xfId="10659" xr:uid="{00000000-0005-0000-0000-0000C31E0000}"/>
    <cellStyle name="Normal 18 7" xfId="10660" xr:uid="{00000000-0005-0000-0000-0000C41E0000}"/>
    <cellStyle name="Normal 18 8" xfId="5380" xr:uid="{00000000-0005-0000-0000-0000B01E0000}"/>
    <cellStyle name="Normal 180" xfId="10661" xr:uid="{00000000-0005-0000-0000-0000C51E0000}"/>
    <cellStyle name="Normal 181" xfId="10662" xr:uid="{00000000-0005-0000-0000-0000C61E0000}"/>
    <cellStyle name="Normal 182" xfId="10663" xr:uid="{00000000-0005-0000-0000-0000C71E0000}"/>
    <cellStyle name="Normal 183" xfId="10664" xr:uid="{00000000-0005-0000-0000-0000C81E0000}"/>
    <cellStyle name="Normal 184" xfId="10665" xr:uid="{00000000-0005-0000-0000-0000C91E0000}"/>
    <cellStyle name="Normal 185" xfId="10666" xr:uid="{00000000-0005-0000-0000-0000CA1E0000}"/>
    <cellStyle name="Normal 186" xfId="10667" xr:uid="{00000000-0005-0000-0000-0000CB1E0000}"/>
    <cellStyle name="Normal 187" xfId="10668" xr:uid="{00000000-0005-0000-0000-0000CC1E0000}"/>
    <cellStyle name="Normal 188" xfId="10669" xr:uid="{00000000-0005-0000-0000-0000CD1E0000}"/>
    <cellStyle name="Normal 189" xfId="10670" xr:uid="{00000000-0005-0000-0000-0000CE1E0000}"/>
    <cellStyle name="Normal 19" xfId="620" xr:uid="{00000000-0005-0000-0000-000003020000}"/>
    <cellStyle name="Normal 19 2" xfId="621" xr:uid="{00000000-0005-0000-0000-000004020000}"/>
    <cellStyle name="Normal 19 2 2" xfId="10671" xr:uid="{00000000-0005-0000-0000-0000D11E0000}"/>
    <cellStyle name="Normal 19 2 2 2" xfId="10672" xr:uid="{00000000-0005-0000-0000-0000D21E0000}"/>
    <cellStyle name="Normal 19 2 2 2 2" xfId="10673" xr:uid="{00000000-0005-0000-0000-0000D31E0000}"/>
    <cellStyle name="Normal 19 2 2 2 3" xfId="10674" xr:uid="{00000000-0005-0000-0000-0000D41E0000}"/>
    <cellStyle name="Normal 19 2 2 3" xfId="10675" xr:uid="{00000000-0005-0000-0000-0000D51E0000}"/>
    <cellStyle name="Normal 19 2 2 4" xfId="10676" xr:uid="{00000000-0005-0000-0000-0000D61E0000}"/>
    <cellStyle name="Normal 19 2 3" xfId="10677" xr:uid="{00000000-0005-0000-0000-0000D71E0000}"/>
    <cellStyle name="Normal 19 2 3 2" xfId="10678" xr:uid="{00000000-0005-0000-0000-0000D81E0000}"/>
    <cellStyle name="Normal 19 2 3 3" xfId="10679" xr:uid="{00000000-0005-0000-0000-0000D91E0000}"/>
    <cellStyle name="Normal 19 2 4" xfId="10680" xr:uid="{00000000-0005-0000-0000-0000DA1E0000}"/>
    <cellStyle name="Normal 19 2 4 2" xfId="10681" xr:uid="{00000000-0005-0000-0000-0000DB1E0000}"/>
    <cellStyle name="Normal 19 2 5" xfId="10682" xr:uid="{00000000-0005-0000-0000-0000DC1E0000}"/>
    <cellStyle name="Normal 19 2 6" xfId="10683" xr:uid="{00000000-0005-0000-0000-0000DD1E0000}"/>
    <cellStyle name="Normal 19 2 7" xfId="5379" xr:uid="{00000000-0005-0000-0000-0000D01E0000}"/>
    <cellStyle name="Normal 19 3" xfId="18" xr:uid="{00000000-0005-0000-0000-00000D000000}"/>
    <cellStyle name="Normal 19 3 2" xfId="120" xr:uid="{00000000-0005-0000-0000-00000D000000}"/>
    <cellStyle name="Normal 19 3 2 2" xfId="10685" xr:uid="{00000000-0005-0000-0000-0000DF1E0000}"/>
    <cellStyle name="Normal 19 3 3" xfId="10686" xr:uid="{00000000-0005-0000-0000-0000E01E0000}"/>
    <cellStyle name="Normal 19 3 4" xfId="10684" xr:uid="{00000000-0005-0000-0000-0000DE1E0000}"/>
    <cellStyle name="Normal 19 4" xfId="5536" xr:uid="{00000000-0005-0000-0000-0000CF1E0000}"/>
    <cellStyle name="Normal 19_App b.3 Unspent_" xfId="622" xr:uid="{00000000-0005-0000-0000-000005020000}"/>
    <cellStyle name="Normal 190" xfId="10687" xr:uid="{00000000-0005-0000-0000-0000E11E0000}"/>
    <cellStyle name="Normal 191" xfId="10688" xr:uid="{00000000-0005-0000-0000-0000E21E0000}"/>
    <cellStyle name="Normal 192" xfId="10689" xr:uid="{00000000-0005-0000-0000-0000E31E0000}"/>
    <cellStyle name="Normal 193" xfId="10690" xr:uid="{00000000-0005-0000-0000-0000E41E0000}"/>
    <cellStyle name="Normal 194" xfId="10691" xr:uid="{00000000-0005-0000-0000-0000E51E0000}"/>
    <cellStyle name="Normal 195" xfId="10692" xr:uid="{00000000-0005-0000-0000-0000E61E0000}"/>
    <cellStyle name="Normal 196" xfId="10693" xr:uid="{00000000-0005-0000-0000-0000E71E0000}"/>
    <cellStyle name="Normal 197" xfId="10694" xr:uid="{00000000-0005-0000-0000-0000E81E0000}"/>
    <cellStyle name="Normal 198" xfId="5273" xr:uid="{00000000-0005-0000-0000-0000E91E0000}"/>
    <cellStyle name="Normal 199" xfId="10695" xr:uid="{00000000-0005-0000-0000-0000EA1E0000}"/>
    <cellStyle name="Normal 2" xfId="1" xr:uid="{00000000-0005-0000-0000-00000E000000}"/>
    <cellStyle name="Normal 2 10" xfId="623" xr:uid="{00000000-0005-0000-0000-000007020000}"/>
    <cellStyle name="Normal 2 10 10" xfId="624" xr:uid="{00000000-0005-0000-0000-000008020000}"/>
    <cellStyle name="Normal 2 10 10 2" xfId="14" xr:uid="{00000000-0005-0000-0000-00000F000000}"/>
    <cellStyle name="Normal 2 10 10 3" xfId="10696" xr:uid="{00000000-0005-0000-0000-0000EF1E0000}"/>
    <cellStyle name="Normal 2 10 11" xfId="626" xr:uid="{00000000-0005-0000-0000-00000A020000}"/>
    <cellStyle name="Normal 2 10 11 2" xfId="10697" xr:uid="{00000000-0005-0000-0000-0000F11E0000}"/>
    <cellStyle name="Normal 2 10 12" xfId="627" xr:uid="{00000000-0005-0000-0000-00000B020000}"/>
    <cellStyle name="Normal 2 10 12 2" xfId="10698" xr:uid="{00000000-0005-0000-0000-0000F31E0000}"/>
    <cellStyle name="Normal 2 10 13" xfId="628" xr:uid="{00000000-0005-0000-0000-00000C020000}"/>
    <cellStyle name="Normal 2 10 13 2" xfId="10699" xr:uid="{00000000-0005-0000-0000-0000F51E0000}"/>
    <cellStyle name="Normal 2 10 14" xfId="629" xr:uid="{00000000-0005-0000-0000-00000D020000}"/>
    <cellStyle name="Normal 2 10 14 2" xfId="10700" xr:uid="{00000000-0005-0000-0000-0000F71E0000}"/>
    <cellStyle name="Normal 2 10 15" xfId="630" xr:uid="{00000000-0005-0000-0000-00000E020000}"/>
    <cellStyle name="Normal 2 10 15 2" xfId="10701" xr:uid="{00000000-0005-0000-0000-0000F91E0000}"/>
    <cellStyle name="Normal 2 10 16" xfId="631" xr:uid="{00000000-0005-0000-0000-00000F020000}"/>
    <cellStyle name="Normal 2 10 16 2" xfId="10702" xr:uid="{00000000-0005-0000-0000-0000FB1E0000}"/>
    <cellStyle name="Normal 2 10 17" xfId="632" xr:uid="{00000000-0005-0000-0000-000010020000}"/>
    <cellStyle name="Normal 2 10 17 2" xfId="10703" xr:uid="{00000000-0005-0000-0000-0000FD1E0000}"/>
    <cellStyle name="Normal 2 10 18" xfId="633" xr:uid="{00000000-0005-0000-0000-000011020000}"/>
    <cellStyle name="Normal 2 10 18 2" xfId="10704" xr:uid="{00000000-0005-0000-0000-0000FF1E0000}"/>
    <cellStyle name="Normal 2 10 19" xfId="634" xr:uid="{00000000-0005-0000-0000-000012020000}"/>
    <cellStyle name="Normal 2 10 19 2" xfId="10705" xr:uid="{00000000-0005-0000-0000-0000011F0000}"/>
    <cellStyle name="Normal 2 10 2" xfId="635" xr:uid="{00000000-0005-0000-0000-000013020000}"/>
    <cellStyle name="Normal 2 10 2 2" xfId="10706" xr:uid="{00000000-0005-0000-0000-0000031F0000}"/>
    <cellStyle name="Normal 2 10 20" xfId="636" xr:uid="{00000000-0005-0000-0000-000014020000}"/>
    <cellStyle name="Normal 2 10 20 2" xfId="10707" xr:uid="{00000000-0005-0000-0000-0000051F0000}"/>
    <cellStyle name="Normal 2 10 21" xfId="637" xr:uid="{00000000-0005-0000-0000-000015020000}"/>
    <cellStyle name="Normal 2 10 21 2" xfId="10708" xr:uid="{00000000-0005-0000-0000-0000071F0000}"/>
    <cellStyle name="Normal 2 10 22" xfId="638" xr:uid="{00000000-0005-0000-0000-000016020000}"/>
    <cellStyle name="Normal 2 10 22 2" xfId="10709" xr:uid="{00000000-0005-0000-0000-0000091F0000}"/>
    <cellStyle name="Normal 2 10 23" xfId="639" xr:uid="{00000000-0005-0000-0000-000017020000}"/>
    <cellStyle name="Normal 2 10 23 2" xfId="10710" xr:uid="{00000000-0005-0000-0000-00000B1F0000}"/>
    <cellStyle name="Normal 2 10 24" xfId="10711" xr:uid="{00000000-0005-0000-0000-00000C1F0000}"/>
    <cellStyle name="Normal 2 10 24 2" xfId="10712" xr:uid="{00000000-0005-0000-0000-00000D1F0000}"/>
    <cellStyle name="Normal 2 10 3" xfId="640" xr:uid="{00000000-0005-0000-0000-000018020000}"/>
    <cellStyle name="Normal 2 10 3 2" xfId="10713" xr:uid="{00000000-0005-0000-0000-00000F1F0000}"/>
    <cellStyle name="Normal 2 10 4" xfId="641" xr:uid="{00000000-0005-0000-0000-000019020000}"/>
    <cellStyle name="Normal 2 10 4 2" xfId="10714" xr:uid="{00000000-0005-0000-0000-0000111F0000}"/>
    <cellStyle name="Normal 2 10 5" xfId="642" xr:uid="{00000000-0005-0000-0000-00001A020000}"/>
    <cellStyle name="Normal 2 10 5 2" xfId="10715" xr:uid="{00000000-0005-0000-0000-0000131F0000}"/>
    <cellStyle name="Normal 2 10 6" xfId="643" xr:uid="{00000000-0005-0000-0000-00001B020000}"/>
    <cellStyle name="Normal 2 10 6 2" xfId="10716" xr:uid="{00000000-0005-0000-0000-0000151F0000}"/>
    <cellStyle name="Normal 2 10 7" xfId="644" xr:uid="{00000000-0005-0000-0000-00001C020000}"/>
    <cellStyle name="Normal 2 10 7 2" xfId="10717" xr:uid="{00000000-0005-0000-0000-0000171F0000}"/>
    <cellStyle name="Normal 2 10 8" xfId="645" xr:uid="{00000000-0005-0000-0000-00001D020000}"/>
    <cellStyle name="Normal 2 10 8 2" xfId="10718" xr:uid="{00000000-0005-0000-0000-0000191F0000}"/>
    <cellStyle name="Normal 2 10 9" xfId="646" xr:uid="{00000000-0005-0000-0000-00001E020000}"/>
    <cellStyle name="Normal 2 10 9 2" xfId="10719" xr:uid="{00000000-0005-0000-0000-00001B1F0000}"/>
    <cellStyle name="Normal 2 10_App b.3 Unspent_" xfId="647" xr:uid="{00000000-0005-0000-0000-00001F020000}"/>
    <cellStyle name="Normal 2 100" xfId="10720" xr:uid="{00000000-0005-0000-0000-00001C1F0000}"/>
    <cellStyle name="Normal 2 101" xfId="5497" xr:uid="{00000000-0005-0000-0000-0000EB1E0000}"/>
    <cellStyle name="Normal 2 102" xfId="15896" xr:uid="{00000000-0005-0000-0000-0000EB1E0000}"/>
    <cellStyle name="Normal 2 11" xfId="648" xr:uid="{00000000-0005-0000-0000-000020020000}"/>
    <cellStyle name="Normal 2 11 10" xfId="649" xr:uid="{00000000-0005-0000-0000-000021020000}"/>
    <cellStyle name="Normal 2 11 10 2" xfId="10721" xr:uid="{00000000-0005-0000-0000-00001F1F0000}"/>
    <cellStyle name="Normal 2 11 11" xfId="650" xr:uid="{00000000-0005-0000-0000-000022020000}"/>
    <cellStyle name="Normal 2 11 11 2" xfId="10722" xr:uid="{00000000-0005-0000-0000-0000211F0000}"/>
    <cellStyle name="Normal 2 11 12" xfId="651" xr:uid="{00000000-0005-0000-0000-000023020000}"/>
    <cellStyle name="Normal 2 11 12 2" xfId="10723" xr:uid="{00000000-0005-0000-0000-0000231F0000}"/>
    <cellStyle name="Normal 2 11 13" xfId="652" xr:uid="{00000000-0005-0000-0000-000024020000}"/>
    <cellStyle name="Normal 2 11 13 2" xfId="10724" xr:uid="{00000000-0005-0000-0000-0000251F0000}"/>
    <cellStyle name="Normal 2 11 14" xfId="653" xr:uid="{00000000-0005-0000-0000-000025020000}"/>
    <cellStyle name="Normal 2 11 14 2" xfId="10725" xr:uid="{00000000-0005-0000-0000-0000271F0000}"/>
    <cellStyle name="Normal 2 11 15" xfId="654" xr:uid="{00000000-0005-0000-0000-000026020000}"/>
    <cellStyle name="Normal 2 11 15 2" xfId="10726" xr:uid="{00000000-0005-0000-0000-0000291F0000}"/>
    <cellStyle name="Normal 2 11 16" xfId="655" xr:uid="{00000000-0005-0000-0000-000027020000}"/>
    <cellStyle name="Normal 2 11 16 2" xfId="10727" xr:uid="{00000000-0005-0000-0000-00002B1F0000}"/>
    <cellStyle name="Normal 2 11 17" xfId="656" xr:uid="{00000000-0005-0000-0000-000028020000}"/>
    <cellStyle name="Normal 2 11 17 2" xfId="10728" xr:uid="{00000000-0005-0000-0000-00002D1F0000}"/>
    <cellStyle name="Normal 2 11 18" xfId="657" xr:uid="{00000000-0005-0000-0000-000029020000}"/>
    <cellStyle name="Normal 2 11 18 2" xfId="10729" xr:uid="{00000000-0005-0000-0000-00002F1F0000}"/>
    <cellStyle name="Normal 2 11 19" xfId="658" xr:uid="{00000000-0005-0000-0000-00002A020000}"/>
    <cellStyle name="Normal 2 11 19 2" xfId="10730" xr:uid="{00000000-0005-0000-0000-0000311F0000}"/>
    <cellStyle name="Normal 2 11 2" xfId="659" xr:uid="{00000000-0005-0000-0000-00002B020000}"/>
    <cellStyle name="Normal 2 11 2 2" xfId="10731" xr:uid="{00000000-0005-0000-0000-0000331F0000}"/>
    <cellStyle name="Normal 2 11 2 3" xfId="10732" xr:uid="{00000000-0005-0000-0000-0000341F0000}"/>
    <cellStyle name="Normal 2 11 2 4" xfId="10733" xr:uid="{00000000-0005-0000-0000-0000351F0000}"/>
    <cellStyle name="Normal 2 11 20" xfId="660" xr:uid="{00000000-0005-0000-0000-00002C020000}"/>
    <cellStyle name="Normal 2 11 20 2" xfId="10734" xr:uid="{00000000-0005-0000-0000-0000371F0000}"/>
    <cellStyle name="Normal 2 11 21" xfId="661" xr:uid="{00000000-0005-0000-0000-00002D020000}"/>
    <cellStyle name="Normal 2 11 21 2" xfId="10735" xr:uid="{00000000-0005-0000-0000-0000391F0000}"/>
    <cellStyle name="Normal 2 11 22" xfId="662" xr:uid="{00000000-0005-0000-0000-00002E020000}"/>
    <cellStyle name="Normal 2 11 22 2" xfId="10736" xr:uid="{00000000-0005-0000-0000-00003B1F0000}"/>
    <cellStyle name="Normal 2 11 23" xfId="663" xr:uid="{00000000-0005-0000-0000-00002F020000}"/>
    <cellStyle name="Normal 2 11 23 2" xfId="10737" xr:uid="{00000000-0005-0000-0000-00003D1F0000}"/>
    <cellStyle name="Normal 2 11 24" xfId="10738" xr:uid="{00000000-0005-0000-0000-00003E1F0000}"/>
    <cellStyle name="Normal 2 11 24 2" xfId="10739" xr:uid="{00000000-0005-0000-0000-00003F1F0000}"/>
    <cellStyle name="Normal 2 11 24 3" xfId="10740" xr:uid="{00000000-0005-0000-0000-0000401F0000}"/>
    <cellStyle name="Normal 2 11 25" xfId="10741" xr:uid="{00000000-0005-0000-0000-0000411F0000}"/>
    <cellStyle name="Normal 2 11 25 2" xfId="10742" xr:uid="{00000000-0005-0000-0000-0000421F0000}"/>
    <cellStyle name="Normal 2 11 25 2 2" xfId="10743" xr:uid="{00000000-0005-0000-0000-0000431F0000}"/>
    <cellStyle name="Normal 2 11 25 2 3" xfId="10744" xr:uid="{00000000-0005-0000-0000-0000441F0000}"/>
    <cellStyle name="Normal 2 11 25 3" xfId="10745" xr:uid="{00000000-0005-0000-0000-0000451F0000}"/>
    <cellStyle name="Normal 2 11 25 4" xfId="10746" xr:uid="{00000000-0005-0000-0000-0000461F0000}"/>
    <cellStyle name="Normal 2 11 26" xfId="10747" xr:uid="{00000000-0005-0000-0000-0000471F0000}"/>
    <cellStyle name="Normal 2 11 26 2" xfId="10748" xr:uid="{00000000-0005-0000-0000-0000481F0000}"/>
    <cellStyle name="Normal 2 11 26 3" xfId="10749" xr:uid="{00000000-0005-0000-0000-0000491F0000}"/>
    <cellStyle name="Normal 2 11 27" xfId="10750" xr:uid="{00000000-0005-0000-0000-00004A1F0000}"/>
    <cellStyle name="Normal 2 11 28" xfId="10751" xr:uid="{00000000-0005-0000-0000-00004B1F0000}"/>
    <cellStyle name="Normal 2 11 29" xfId="20117" xr:uid="{00000000-0005-0000-0000-00004C1F0000}"/>
    <cellStyle name="Normal 2 11 3" xfId="664" xr:uid="{00000000-0005-0000-0000-000030020000}"/>
    <cellStyle name="Normal 2 11 3 2" xfId="10752" xr:uid="{00000000-0005-0000-0000-00004E1F0000}"/>
    <cellStyle name="Normal 2 11 30" xfId="5292" xr:uid="{00000000-0005-0000-0000-00001D1F0000}"/>
    <cellStyle name="Normal 2 11 4" xfId="665" xr:uid="{00000000-0005-0000-0000-000031020000}"/>
    <cellStyle name="Normal 2 11 4 2" xfId="10753" xr:uid="{00000000-0005-0000-0000-0000501F0000}"/>
    <cellStyle name="Normal 2 11 5" xfId="666" xr:uid="{00000000-0005-0000-0000-000032020000}"/>
    <cellStyle name="Normal 2 11 5 2" xfId="10754" xr:uid="{00000000-0005-0000-0000-0000521F0000}"/>
    <cellStyle name="Normal 2 11 6" xfId="667" xr:uid="{00000000-0005-0000-0000-000033020000}"/>
    <cellStyle name="Normal 2 11 6 2" xfId="10755" xr:uid="{00000000-0005-0000-0000-0000541F0000}"/>
    <cellStyle name="Normal 2 11 7" xfId="668" xr:uid="{00000000-0005-0000-0000-000034020000}"/>
    <cellStyle name="Normal 2 11 7 2" xfId="10756" xr:uid="{00000000-0005-0000-0000-0000561F0000}"/>
    <cellStyle name="Normal 2 11 8" xfId="669" xr:uid="{00000000-0005-0000-0000-000035020000}"/>
    <cellStyle name="Normal 2 11 8 2" xfId="10757" xr:uid="{00000000-0005-0000-0000-0000581F0000}"/>
    <cellStyle name="Normal 2 11 9" xfId="670" xr:uid="{00000000-0005-0000-0000-000036020000}"/>
    <cellStyle name="Normal 2 11 9 2" xfId="10758" xr:uid="{00000000-0005-0000-0000-00005A1F0000}"/>
    <cellStyle name="Normal 2 12" xfId="671" xr:uid="{00000000-0005-0000-0000-000037020000}"/>
    <cellStyle name="Normal 2 12 10" xfId="672" xr:uid="{00000000-0005-0000-0000-000038020000}"/>
    <cellStyle name="Normal 2 12 10 2" xfId="10759" xr:uid="{00000000-0005-0000-0000-00005D1F0000}"/>
    <cellStyle name="Normal 2 12 11" xfId="673" xr:uid="{00000000-0005-0000-0000-000039020000}"/>
    <cellStyle name="Normal 2 12 11 2" xfId="10760" xr:uid="{00000000-0005-0000-0000-00005F1F0000}"/>
    <cellStyle name="Normal 2 12 12" xfId="674" xr:uid="{00000000-0005-0000-0000-00003A020000}"/>
    <cellStyle name="Normal 2 12 12 2" xfId="10761" xr:uid="{00000000-0005-0000-0000-0000611F0000}"/>
    <cellStyle name="Normal 2 12 13" xfId="675" xr:uid="{00000000-0005-0000-0000-00003B020000}"/>
    <cellStyle name="Normal 2 12 13 2" xfId="10762" xr:uid="{00000000-0005-0000-0000-0000631F0000}"/>
    <cellStyle name="Normal 2 12 14" xfId="676" xr:uid="{00000000-0005-0000-0000-00003C020000}"/>
    <cellStyle name="Normal 2 12 14 2" xfId="10763" xr:uid="{00000000-0005-0000-0000-0000651F0000}"/>
    <cellStyle name="Normal 2 12 15" xfId="677" xr:uid="{00000000-0005-0000-0000-00003D020000}"/>
    <cellStyle name="Normal 2 12 15 2" xfId="10764" xr:uid="{00000000-0005-0000-0000-0000671F0000}"/>
    <cellStyle name="Normal 2 12 16" xfId="678" xr:uid="{00000000-0005-0000-0000-00003E020000}"/>
    <cellStyle name="Normal 2 12 16 2" xfId="10765" xr:uid="{00000000-0005-0000-0000-0000691F0000}"/>
    <cellStyle name="Normal 2 12 17" xfId="679" xr:uid="{00000000-0005-0000-0000-00003F020000}"/>
    <cellStyle name="Normal 2 12 17 2" xfId="10766" xr:uid="{00000000-0005-0000-0000-00006B1F0000}"/>
    <cellStyle name="Normal 2 12 18" xfId="680" xr:uid="{00000000-0005-0000-0000-000040020000}"/>
    <cellStyle name="Normal 2 12 18 2" xfId="10767" xr:uid="{00000000-0005-0000-0000-00006D1F0000}"/>
    <cellStyle name="Normal 2 12 19" xfId="681" xr:uid="{00000000-0005-0000-0000-000041020000}"/>
    <cellStyle name="Normal 2 12 19 2" xfId="10768" xr:uid="{00000000-0005-0000-0000-00006F1F0000}"/>
    <cellStyle name="Normal 2 12 2" xfId="682" xr:uid="{00000000-0005-0000-0000-000042020000}"/>
    <cellStyle name="Normal 2 12 2 2" xfId="10769" xr:uid="{00000000-0005-0000-0000-0000711F0000}"/>
    <cellStyle name="Normal 2 12 20" xfId="683" xr:uid="{00000000-0005-0000-0000-000043020000}"/>
    <cellStyle name="Normal 2 12 20 2" xfId="10770" xr:uid="{00000000-0005-0000-0000-0000731F0000}"/>
    <cellStyle name="Normal 2 12 21" xfId="684" xr:uid="{00000000-0005-0000-0000-000044020000}"/>
    <cellStyle name="Normal 2 12 21 2" xfId="10771" xr:uid="{00000000-0005-0000-0000-0000751F0000}"/>
    <cellStyle name="Normal 2 12 22" xfId="685" xr:uid="{00000000-0005-0000-0000-000045020000}"/>
    <cellStyle name="Normal 2 12 22 2" xfId="10772" xr:uid="{00000000-0005-0000-0000-0000771F0000}"/>
    <cellStyle name="Normal 2 12 23" xfId="686" xr:uid="{00000000-0005-0000-0000-000046020000}"/>
    <cellStyle name="Normal 2 12 23 2" xfId="10773" xr:uid="{00000000-0005-0000-0000-0000791F0000}"/>
    <cellStyle name="Normal 2 12 24" xfId="10774" xr:uid="{00000000-0005-0000-0000-00007A1F0000}"/>
    <cellStyle name="Normal 2 12 3" xfId="687" xr:uid="{00000000-0005-0000-0000-000047020000}"/>
    <cellStyle name="Normal 2 12 3 2" xfId="10775" xr:uid="{00000000-0005-0000-0000-00007C1F0000}"/>
    <cellStyle name="Normal 2 12 4" xfId="688" xr:uid="{00000000-0005-0000-0000-000048020000}"/>
    <cellStyle name="Normal 2 12 4 2" xfId="10776" xr:uid="{00000000-0005-0000-0000-00007E1F0000}"/>
    <cellStyle name="Normal 2 12 5" xfId="689" xr:uid="{00000000-0005-0000-0000-000049020000}"/>
    <cellStyle name="Normal 2 12 5 2" xfId="10777" xr:uid="{00000000-0005-0000-0000-0000801F0000}"/>
    <cellStyle name="Normal 2 12 6" xfId="690" xr:uid="{00000000-0005-0000-0000-00004A020000}"/>
    <cellStyle name="Normal 2 12 6 2" xfId="10778" xr:uid="{00000000-0005-0000-0000-0000821F0000}"/>
    <cellStyle name="Normal 2 12 7" xfId="691" xr:uid="{00000000-0005-0000-0000-00004B020000}"/>
    <cellStyle name="Normal 2 12 7 2" xfId="10779" xr:uid="{00000000-0005-0000-0000-0000841F0000}"/>
    <cellStyle name="Normal 2 12 8" xfId="692" xr:uid="{00000000-0005-0000-0000-00004C020000}"/>
    <cellStyle name="Normal 2 12 8 2" xfId="10780" xr:uid="{00000000-0005-0000-0000-0000861F0000}"/>
    <cellStyle name="Normal 2 12 9" xfId="693" xr:uid="{00000000-0005-0000-0000-00004D020000}"/>
    <cellStyle name="Normal 2 12 9 2" xfId="10781" xr:uid="{00000000-0005-0000-0000-0000881F0000}"/>
    <cellStyle name="Normal 2 13" xfId="694" xr:uid="{00000000-0005-0000-0000-00004E020000}"/>
    <cellStyle name="Normal 2 13 10" xfId="695" xr:uid="{00000000-0005-0000-0000-00004F020000}"/>
    <cellStyle name="Normal 2 13 10 2" xfId="10782" xr:uid="{00000000-0005-0000-0000-00008B1F0000}"/>
    <cellStyle name="Normal 2 13 11" xfId="696" xr:uid="{00000000-0005-0000-0000-000050020000}"/>
    <cellStyle name="Normal 2 13 11 2" xfId="10783" xr:uid="{00000000-0005-0000-0000-00008D1F0000}"/>
    <cellStyle name="Normal 2 13 12" xfId="697" xr:uid="{00000000-0005-0000-0000-000051020000}"/>
    <cellStyle name="Normal 2 13 12 2" xfId="10784" xr:uid="{00000000-0005-0000-0000-00008F1F0000}"/>
    <cellStyle name="Normal 2 13 13" xfId="698" xr:uid="{00000000-0005-0000-0000-000052020000}"/>
    <cellStyle name="Normal 2 13 13 2" xfId="10785" xr:uid="{00000000-0005-0000-0000-0000911F0000}"/>
    <cellStyle name="Normal 2 13 14" xfId="699" xr:uid="{00000000-0005-0000-0000-000053020000}"/>
    <cellStyle name="Normal 2 13 14 2" xfId="10786" xr:uid="{00000000-0005-0000-0000-0000931F0000}"/>
    <cellStyle name="Normal 2 13 15" xfId="700" xr:uid="{00000000-0005-0000-0000-000054020000}"/>
    <cellStyle name="Normal 2 13 15 2" xfId="10787" xr:uid="{00000000-0005-0000-0000-0000951F0000}"/>
    <cellStyle name="Normal 2 13 16" xfId="701" xr:uid="{00000000-0005-0000-0000-000055020000}"/>
    <cellStyle name="Normal 2 13 16 2" xfId="10788" xr:uid="{00000000-0005-0000-0000-0000971F0000}"/>
    <cellStyle name="Normal 2 13 17" xfId="702" xr:uid="{00000000-0005-0000-0000-000056020000}"/>
    <cellStyle name="Normal 2 13 17 2" xfId="10789" xr:uid="{00000000-0005-0000-0000-0000991F0000}"/>
    <cellStyle name="Normal 2 13 18" xfId="703" xr:uid="{00000000-0005-0000-0000-000057020000}"/>
    <cellStyle name="Normal 2 13 18 2" xfId="10790" xr:uid="{00000000-0005-0000-0000-00009B1F0000}"/>
    <cellStyle name="Normal 2 13 19" xfId="704" xr:uid="{00000000-0005-0000-0000-000058020000}"/>
    <cellStyle name="Normal 2 13 19 2" xfId="10791" xr:uid="{00000000-0005-0000-0000-00009D1F0000}"/>
    <cellStyle name="Normal 2 13 2" xfId="705" xr:uid="{00000000-0005-0000-0000-000059020000}"/>
    <cellStyle name="Normal 2 13 2 2" xfId="10792" xr:uid="{00000000-0005-0000-0000-00009F1F0000}"/>
    <cellStyle name="Normal 2 13 20" xfId="706" xr:uid="{00000000-0005-0000-0000-00005A020000}"/>
    <cellStyle name="Normal 2 13 20 2" xfId="10793" xr:uid="{00000000-0005-0000-0000-0000A11F0000}"/>
    <cellStyle name="Normal 2 13 21" xfId="707" xr:uid="{00000000-0005-0000-0000-00005B020000}"/>
    <cellStyle name="Normal 2 13 21 2" xfId="10794" xr:uid="{00000000-0005-0000-0000-0000A31F0000}"/>
    <cellStyle name="Normal 2 13 22" xfId="708" xr:uid="{00000000-0005-0000-0000-00005C020000}"/>
    <cellStyle name="Normal 2 13 22 2" xfId="10795" xr:uid="{00000000-0005-0000-0000-0000A51F0000}"/>
    <cellStyle name="Normal 2 13 23" xfId="709" xr:uid="{00000000-0005-0000-0000-00005D020000}"/>
    <cellStyle name="Normal 2 13 23 2" xfId="10796" xr:uid="{00000000-0005-0000-0000-0000A71F0000}"/>
    <cellStyle name="Normal 2 13 24" xfId="10797" xr:uid="{00000000-0005-0000-0000-0000A81F0000}"/>
    <cellStyle name="Normal 2 13 3" xfId="710" xr:uid="{00000000-0005-0000-0000-00005E020000}"/>
    <cellStyle name="Normal 2 13 3 2" xfId="10798" xr:uid="{00000000-0005-0000-0000-0000AA1F0000}"/>
    <cellStyle name="Normal 2 13 4" xfId="711" xr:uid="{00000000-0005-0000-0000-00005F020000}"/>
    <cellStyle name="Normal 2 13 4 2" xfId="10799" xr:uid="{00000000-0005-0000-0000-0000AC1F0000}"/>
    <cellStyle name="Normal 2 13 5" xfId="712" xr:uid="{00000000-0005-0000-0000-000060020000}"/>
    <cellStyle name="Normal 2 13 5 2" xfId="10800" xr:uid="{00000000-0005-0000-0000-0000AE1F0000}"/>
    <cellStyle name="Normal 2 13 6" xfId="713" xr:uid="{00000000-0005-0000-0000-000061020000}"/>
    <cellStyle name="Normal 2 13 6 2" xfId="10801" xr:uid="{00000000-0005-0000-0000-0000B01F0000}"/>
    <cellStyle name="Normal 2 13 7" xfId="714" xr:uid="{00000000-0005-0000-0000-000062020000}"/>
    <cellStyle name="Normal 2 13 7 2" xfId="10802" xr:uid="{00000000-0005-0000-0000-0000B21F0000}"/>
    <cellStyle name="Normal 2 13 8" xfId="715" xr:uid="{00000000-0005-0000-0000-000063020000}"/>
    <cellStyle name="Normal 2 13 8 2" xfId="10803" xr:uid="{00000000-0005-0000-0000-0000B41F0000}"/>
    <cellStyle name="Normal 2 13 9" xfId="716" xr:uid="{00000000-0005-0000-0000-000064020000}"/>
    <cellStyle name="Normal 2 13 9 2" xfId="10804" xr:uid="{00000000-0005-0000-0000-0000B61F0000}"/>
    <cellStyle name="Normal 2 14" xfId="717" xr:uid="{00000000-0005-0000-0000-000065020000}"/>
    <cellStyle name="Normal 2 14 10" xfId="718" xr:uid="{00000000-0005-0000-0000-000066020000}"/>
    <cellStyle name="Normal 2 14 10 2" xfId="10805" xr:uid="{00000000-0005-0000-0000-0000B91F0000}"/>
    <cellStyle name="Normal 2 14 11" xfId="719" xr:uid="{00000000-0005-0000-0000-000067020000}"/>
    <cellStyle name="Normal 2 14 11 2" xfId="10806" xr:uid="{00000000-0005-0000-0000-0000BB1F0000}"/>
    <cellStyle name="Normal 2 14 12" xfId="720" xr:uid="{00000000-0005-0000-0000-000068020000}"/>
    <cellStyle name="Normal 2 14 12 2" xfId="10807" xr:uid="{00000000-0005-0000-0000-0000BD1F0000}"/>
    <cellStyle name="Normal 2 14 13" xfId="721" xr:uid="{00000000-0005-0000-0000-000069020000}"/>
    <cellStyle name="Normal 2 14 13 2" xfId="10808" xr:uid="{00000000-0005-0000-0000-0000BF1F0000}"/>
    <cellStyle name="Normal 2 14 14" xfId="722" xr:uid="{00000000-0005-0000-0000-00006A020000}"/>
    <cellStyle name="Normal 2 14 14 2" xfId="10809" xr:uid="{00000000-0005-0000-0000-0000C11F0000}"/>
    <cellStyle name="Normal 2 14 15" xfId="723" xr:uid="{00000000-0005-0000-0000-00006B020000}"/>
    <cellStyle name="Normal 2 14 15 2" xfId="10810" xr:uid="{00000000-0005-0000-0000-0000C31F0000}"/>
    <cellStyle name="Normal 2 14 16" xfId="724" xr:uid="{00000000-0005-0000-0000-00006C020000}"/>
    <cellStyle name="Normal 2 14 16 2" xfId="10811" xr:uid="{00000000-0005-0000-0000-0000C51F0000}"/>
    <cellStyle name="Normal 2 14 17" xfId="725" xr:uid="{00000000-0005-0000-0000-00006D020000}"/>
    <cellStyle name="Normal 2 14 17 2" xfId="10812" xr:uid="{00000000-0005-0000-0000-0000C71F0000}"/>
    <cellStyle name="Normal 2 14 18" xfId="726" xr:uid="{00000000-0005-0000-0000-00006E020000}"/>
    <cellStyle name="Normal 2 14 18 2" xfId="10813" xr:uid="{00000000-0005-0000-0000-0000C91F0000}"/>
    <cellStyle name="Normal 2 14 19" xfId="727" xr:uid="{00000000-0005-0000-0000-00006F020000}"/>
    <cellStyle name="Normal 2 14 19 2" xfId="10814" xr:uid="{00000000-0005-0000-0000-0000CB1F0000}"/>
    <cellStyle name="Normal 2 14 2" xfId="728" xr:uid="{00000000-0005-0000-0000-000070020000}"/>
    <cellStyle name="Normal 2 14 2 2" xfId="10815" xr:uid="{00000000-0005-0000-0000-0000CD1F0000}"/>
    <cellStyle name="Normal 2 14 20" xfId="729" xr:uid="{00000000-0005-0000-0000-000071020000}"/>
    <cellStyle name="Normal 2 14 20 2" xfId="10816" xr:uid="{00000000-0005-0000-0000-0000CF1F0000}"/>
    <cellStyle name="Normal 2 14 21" xfId="730" xr:uid="{00000000-0005-0000-0000-000072020000}"/>
    <cellStyle name="Normal 2 14 21 2" xfId="10817" xr:uid="{00000000-0005-0000-0000-0000D11F0000}"/>
    <cellStyle name="Normal 2 14 22" xfId="731" xr:uid="{00000000-0005-0000-0000-000073020000}"/>
    <cellStyle name="Normal 2 14 22 2" xfId="10818" xr:uid="{00000000-0005-0000-0000-0000D31F0000}"/>
    <cellStyle name="Normal 2 14 23" xfId="732" xr:uid="{00000000-0005-0000-0000-000074020000}"/>
    <cellStyle name="Normal 2 14 23 2" xfId="10819" xr:uid="{00000000-0005-0000-0000-0000D51F0000}"/>
    <cellStyle name="Normal 2 14 24" xfId="10820" xr:uid="{00000000-0005-0000-0000-0000D61F0000}"/>
    <cellStyle name="Normal 2 14 3" xfId="733" xr:uid="{00000000-0005-0000-0000-000075020000}"/>
    <cellStyle name="Normal 2 14 3 2" xfId="10821" xr:uid="{00000000-0005-0000-0000-0000D81F0000}"/>
    <cellStyle name="Normal 2 14 4" xfId="734" xr:uid="{00000000-0005-0000-0000-000076020000}"/>
    <cellStyle name="Normal 2 14 4 2" xfId="10822" xr:uid="{00000000-0005-0000-0000-0000DA1F0000}"/>
    <cellStyle name="Normal 2 14 5" xfId="735" xr:uid="{00000000-0005-0000-0000-000077020000}"/>
    <cellStyle name="Normal 2 14 5 2" xfId="10823" xr:uid="{00000000-0005-0000-0000-0000DC1F0000}"/>
    <cellStyle name="Normal 2 14 6" xfId="736" xr:uid="{00000000-0005-0000-0000-000078020000}"/>
    <cellStyle name="Normal 2 14 6 2" xfId="10824" xr:uid="{00000000-0005-0000-0000-0000DE1F0000}"/>
    <cellStyle name="Normal 2 14 7" xfId="737" xr:uid="{00000000-0005-0000-0000-000079020000}"/>
    <cellStyle name="Normal 2 14 7 2" xfId="10825" xr:uid="{00000000-0005-0000-0000-0000E01F0000}"/>
    <cellStyle name="Normal 2 14 8" xfId="738" xr:uid="{00000000-0005-0000-0000-00007A020000}"/>
    <cellStyle name="Normal 2 14 8 2" xfId="10826" xr:uid="{00000000-0005-0000-0000-0000E21F0000}"/>
    <cellStyle name="Normal 2 14 9" xfId="739" xr:uid="{00000000-0005-0000-0000-00007B020000}"/>
    <cellStyle name="Normal 2 14 9 2" xfId="10827" xr:uid="{00000000-0005-0000-0000-0000E41F0000}"/>
    <cellStyle name="Normal 2 15" xfId="740" xr:uid="{00000000-0005-0000-0000-00007C020000}"/>
    <cellStyle name="Normal 2 15 10" xfId="741" xr:uid="{00000000-0005-0000-0000-00007D020000}"/>
    <cellStyle name="Normal 2 15 10 2" xfId="10828" xr:uid="{00000000-0005-0000-0000-0000E71F0000}"/>
    <cellStyle name="Normal 2 15 11" xfId="742" xr:uid="{00000000-0005-0000-0000-00007E020000}"/>
    <cellStyle name="Normal 2 15 11 2" xfId="10829" xr:uid="{00000000-0005-0000-0000-0000E91F0000}"/>
    <cellStyle name="Normal 2 15 12" xfId="743" xr:uid="{00000000-0005-0000-0000-00007F020000}"/>
    <cellStyle name="Normal 2 15 12 2" xfId="10830" xr:uid="{00000000-0005-0000-0000-0000EB1F0000}"/>
    <cellStyle name="Normal 2 15 13" xfId="744" xr:uid="{00000000-0005-0000-0000-000080020000}"/>
    <cellStyle name="Normal 2 15 13 2" xfId="10831" xr:uid="{00000000-0005-0000-0000-0000ED1F0000}"/>
    <cellStyle name="Normal 2 15 14" xfId="745" xr:uid="{00000000-0005-0000-0000-000081020000}"/>
    <cellStyle name="Normal 2 15 14 2" xfId="10832" xr:uid="{00000000-0005-0000-0000-0000EF1F0000}"/>
    <cellStyle name="Normal 2 15 15" xfId="746" xr:uid="{00000000-0005-0000-0000-000082020000}"/>
    <cellStyle name="Normal 2 15 15 2" xfId="10833" xr:uid="{00000000-0005-0000-0000-0000F11F0000}"/>
    <cellStyle name="Normal 2 15 16" xfId="747" xr:uid="{00000000-0005-0000-0000-000083020000}"/>
    <cellStyle name="Normal 2 15 16 2" xfId="10834" xr:uid="{00000000-0005-0000-0000-0000F31F0000}"/>
    <cellStyle name="Normal 2 15 17" xfId="748" xr:uid="{00000000-0005-0000-0000-000084020000}"/>
    <cellStyle name="Normal 2 15 17 2" xfId="10835" xr:uid="{00000000-0005-0000-0000-0000F51F0000}"/>
    <cellStyle name="Normal 2 15 18" xfId="749" xr:uid="{00000000-0005-0000-0000-000085020000}"/>
    <cellStyle name="Normal 2 15 18 2" xfId="10836" xr:uid="{00000000-0005-0000-0000-0000F71F0000}"/>
    <cellStyle name="Normal 2 15 19" xfId="750" xr:uid="{00000000-0005-0000-0000-000086020000}"/>
    <cellStyle name="Normal 2 15 19 2" xfId="10837" xr:uid="{00000000-0005-0000-0000-0000F91F0000}"/>
    <cellStyle name="Normal 2 15 2" xfId="751" xr:uid="{00000000-0005-0000-0000-000087020000}"/>
    <cellStyle name="Normal 2 15 2 2" xfId="10838" xr:uid="{00000000-0005-0000-0000-0000FB1F0000}"/>
    <cellStyle name="Normal 2 15 20" xfId="752" xr:uid="{00000000-0005-0000-0000-000088020000}"/>
    <cellStyle name="Normal 2 15 20 2" xfId="10839" xr:uid="{00000000-0005-0000-0000-0000FD1F0000}"/>
    <cellStyle name="Normal 2 15 21" xfId="753" xr:uid="{00000000-0005-0000-0000-000089020000}"/>
    <cellStyle name="Normal 2 15 21 2" xfId="10840" xr:uid="{00000000-0005-0000-0000-0000FF1F0000}"/>
    <cellStyle name="Normal 2 15 22" xfId="754" xr:uid="{00000000-0005-0000-0000-00008A020000}"/>
    <cellStyle name="Normal 2 15 22 2" xfId="10841" xr:uid="{00000000-0005-0000-0000-000001200000}"/>
    <cellStyle name="Normal 2 15 23" xfId="755" xr:uid="{00000000-0005-0000-0000-00008B020000}"/>
    <cellStyle name="Normal 2 15 23 2" xfId="10842" xr:uid="{00000000-0005-0000-0000-000003200000}"/>
    <cellStyle name="Normal 2 15 24" xfId="10843" xr:uid="{00000000-0005-0000-0000-000004200000}"/>
    <cellStyle name="Normal 2 15 3" xfId="756" xr:uid="{00000000-0005-0000-0000-00008C020000}"/>
    <cellStyle name="Normal 2 15 3 2" xfId="10844" xr:uid="{00000000-0005-0000-0000-000006200000}"/>
    <cellStyle name="Normal 2 15 4" xfId="757" xr:uid="{00000000-0005-0000-0000-00008D020000}"/>
    <cellStyle name="Normal 2 15 4 2" xfId="10845" xr:uid="{00000000-0005-0000-0000-000008200000}"/>
    <cellStyle name="Normal 2 15 5" xfId="758" xr:uid="{00000000-0005-0000-0000-00008E020000}"/>
    <cellStyle name="Normal 2 15 5 2" xfId="10846" xr:uid="{00000000-0005-0000-0000-00000A200000}"/>
    <cellStyle name="Normal 2 15 6" xfId="759" xr:uid="{00000000-0005-0000-0000-00008F020000}"/>
    <cellStyle name="Normal 2 15 6 2" xfId="10847" xr:uid="{00000000-0005-0000-0000-00000C200000}"/>
    <cellStyle name="Normal 2 15 7" xfId="760" xr:uid="{00000000-0005-0000-0000-000090020000}"/>
    <cellStyle name="Normal 2 15 7 2" xfId="10848" xr:uid="{00000000-0005-0000-0000-00000E200000}"/>
    <cellStyle name="Normal 2 15 8" xfId="761" xr:uid="{00000000-0005-0000-0000-000091020000}"/>
    <cellStyle name="Normal 2 15 8 2" xfId="10849" xr:uid="{00000000-0005-0000-0000-000010200000}"/>
    <cellStyle name="Normal 2 15 9" xfId="762" xr:uid="{00000000-0005-0000-0000-000092020000}"/>
    <cellStyle name="Normal 2 15 9 2" xfId="10850" xr:uid="{00000000-0005-0000-0000-000012200000}"/>
    <cellStyle name="Normal 2 16" xfId="763" xr:uid="{00000000-0005-0000-0000-000093020000}"/>
    <cellStyle name="Normal 2 16 10" xfId="764" xr:uid="{00000000-0005-0000-0000-000094020000}"/>
    <cellStyle name="Normal 2 16 10 2" xfId="10851" xr:uid="{00000000-0005-0000-0000-000015200000}"/>
    <cellStyle name="Normal 2 16 11" xfId="765" xr:uid="{00000000-0005-0000-0000-000095020000}"/>
    <cellStyle name="Normal 2 16 11 2" xfId="10852" xr:uid="{00000000-0005-0000-0000-000017200000}"/>
    <cellStyle name="Normal 2 16 12" xfId="766" xr:uid="{00000000-0005-0000-0000-000096020000}"/>
    <cellStyle name="Normal 2 16 12 2" xfId="10853" xr:uid="{00000000-0005-0000-0000-000019200000}"/>
    <cellStyle name="Normal 2 16 13" xfId="767" xr:uid="{00000000-0005-0000-0000-000097020000}"/>
    <cellStyle name="Normal 2 16 13 2" xfId="10854" xr:uid="{00000000-0005-0000-0000-00001B200000}"/>
    <cellStyle name="Normal 2 16 14" xfId="768" xr:uid="{00000000-0005-0000-0000-000098020000}"/>
    <cellStyle name="Normal 2 16 14 2" xfId="10855" xr:uid="{00000000-0005-0000-0000-00001D200000}"/>
    <cellStyle name="Normal 2 16 15" xfId="769" xr:uid="{00000000-0005-0000-0000-000099020000}"/>
    <cellStyle name="Normal 2 16 15 2" xfId="10856" xr:uid="{00000000-0005-0000-0000-00001F200000}"/>
    <cellStyle name="Normal 2 16 16" xfId="770" xr:uid="{00000000-0005-0000-0000-00009A020000}"/>
    <cellStyle name="Normal 2 16 16 2" xfId="10857" xr:uid="{00000000-0005-0000-0000-000021200000}"/>
    <cellStyle name="Normal 2 16 17" xfId="771" xr:uid="{00000000-0005-0000-0000-00009B020000}"/>
    <cellStyle name="Normal 2 16 17 2" xfId="10858" xr:uid="{00000000-0005-0000-0000-000023200000}"/>
    <cellStyle name="Normal 2 16 18" xfId="772" xr:uid="{00000000-0005-0000-0000-00009C020000}"/>
    <cellStyle name="Normal 2 16 18 2" xfId="10859" xr:uid="{00000000-0005-0000-0000-000025200000}"/>
    <cellStyle name="Normal 2 16 19" xfId="773" xr:uid="{00000000-0005-0000-0000-00009D020000}"/>
    <cellStyle name="Normal 2 16 19 2" xfId="10860" xr:uid="{00000000-0005-0000-0000-000027200000}"/>
    <cellStyle name="Normal 2 16 2" xfId="774" xr:uid="{00000000-0005-0000-0000-00009E020000}"/>
    <cellStyle name="Normal 2 16 2 2" xfId="10861" xr:uid="{00000000-0005-0000-0000-000029200000}"/>
    <cellStyle name="Normal 2 16 20" xfId="775" xr:uid="{00000000-0005-0000-0000-00009F020000}"/>
    <cellStyle name="Normal 2 16 20 2" xfId="10862" xr:uid="{00000000-0005-0000-0000-00002B200000}"/>
    <cellStyle name="Normal 2 16 21" xfId="776" xr:uid="{00000000-0005-0000-0000-0000A0020000}"/>
    <cellStyle name="Normal 2 16 21 2" xfId="10863" xr:uid="{00000000-0005-0000-0000-00002D200000}"/>
    <cellStyle name="Normal 2 16 22" xfId="777" xr:uid="{00000000-0005-0000-0000-0000A1020000}"/>
    <cellStyle name="Normal 2 16 22 2" xfId="10864" xr:uid="{00000000-0005-0000-0000-00002F200000}"/>
    <cellStyle name="Normal 2 16 23" xfId="778" xr:uid="{00000000-0005-0000-0000-0000A2020000}"/>
    <cellStyle name="Normal 2 16 23 2" xfId="10865" xr:uid="{00000000-0005-0000-0000-000031200000}"/>
    <cellStyle name="Normal 2 16 24" xfId="10866" xr:uid="{00000000-0005-0000-0000-000032200000}"/>
    <cellStyle name="Normal 2 16 3" xfId="779" xr:uid="{00000000-0005-0000-0000-0000A3020000}"/>
    <cellStyle name="Normal 2 16 3 2" xfId="10867" xr:uid="{00000000-0005-0000-0000-000034200000}"/>
    <cellStyle name="Normal 2 16 4" xfId="780" xr:uid="{00000000-0005-0000-0000-0000A4020000}"/>
    <cellStyle name="Normal 2 16 4 2" xfId="10868" xr:uid="{00000000-0005-0000-0000-000036200000}"/>
    <cellStyle name="Normal 2 16 5" xfId="781" xr:uid="{00000000-0005-0000-0000-0000A5020000}"/>
    <cellStyle name="Normal 2 16 5 2" xfId="10869" xr:uid="{00000000-0005-0000-0000-000038200000}"/>
    <cellStyle name="Normal 2 16 6" xfId="782" xr:uid="{00000000-0005-0000-0000-0000A6020000}"/>
    <cellStyle name="Normal 2 16 6 2" xfId="10870" xr:uid="{00000000-0005-0000-0000-00003A200000}"/>
    <cellStyle name="Normal 2 16 7" xfId="783" xr:uid="{00000000-0005-0000-0000-0000A7020000}"/>
    <cellStyle name="Normal 2 16 7 2" xfId="10871" xr:uid="{00000000-0005-0000-0000-00003C200000}"/>
    <cellStyle name="Normal 2 16 8" xfId="784" xr:uid="{00000000-0005-0000-0000-0000A8020000}"/>
    <cellStyle name="Normal 2 16 8 2" xfId="10872" xr:uid="{00000000-0005-0000-0000-00003E200000}"/>
    <cellStyle name="Normal 2 16 9" xfId="785" xr:uid="{00000000-0005-0000-0000-0000A9020000}"/>
    <cellStyle name="Normal 2 16 9 2" xfId="10873" xr:uid="{00000000-0005-0000-0000-000040200000}"/>
    <cellStyle name="Normal 2 17" xfId="786" xr:uid="{00000000-0005-0000-0000-0000AA020000}"/>
    <cellStyle name="Normal 2 17 10" xfId="787" xr:uid="{00000000-0005-0000-0000-0000AB020000}"/>
    <cellStyle name="Normal 2 17 10 2" xfId="10874" xr:uid="{00000000-0005-0000-0000-000043200000}"/>
    <cellStyle name="Normal 2 17 11" xfId="788" xr:uid="{00000000-0005-0000-0000-0000AC020000}"/>
    <cellStyle name="Normal 2 17 11 2" xfId="10875" xr:uid="{00000000-0005-0000-0000-000045200000}"/>
    <cellStyle name="Normal 2 17 12" xfId="789" xr:uid="{00000000-0005-0000-0000-0000AD020000}"/>
    <cellStyle name="Normal 2 17 12 2" xfId="10876" xr:uid="{00000000-0005-0000-0000-000047200000}"/>
    <cellStyle name="Normal 2 17 13" xfId="790" xr:uid="{00000000-0005-0000-0000-0000AE020000}"/>
    <cellStyle name="Normal 2 17 13 2" xfId="10877" xr:uid="{00000000-0005-0000-0000-000049200000}"/>
    <cellStyle name="Normal 2 17 14" xfId="791" xr:uid="{00000000-0005-0000-0000-0000AF020000}"/>
    <cellStyle name="Normal 2 17 14 2" xfId="10878" xr:uid="{00000000-0005-0000-0000-00004B200000}"/>
    <cellStyle name="Normal 2 17 15" xfId="792" xr:uid="{00000000-0005-0000-0000-0000B0020000}"/>
    <cellStyle name="Normal 2 17 15 2" xfId="10879" xr:uid="{00000000-0005-0000-0000-00004D200000}"/>
    <cellStyle name="Normal 2 17 16" xfId="793" xr:uid="{00000000-0005-0000-0000-0000B1020000}"/>
    <cellStyle name="Normal 2 17 16 2" xfId="10880" xr:uid="{00000000-0005-0000-0000-00004F200000}"/>
    <cellStyle name="Normal 2 17 17" xfId="794" xr:uid="{00000000-0005-0000-0000-0000B2020000}"/>
    <cellStyle name="Normal 2 17 17 2" xfId="10881" xr:uid="{00000000-0005-0000-0000-000051200000}"/>
    <cellStyle name="Normal 2 17 18" xfId="795" xr:uid="{00000000-0005-0000-0000-0000B3020000}"/>
    <cellStyle name="Normal 2 17 18 2" xfId="10882" xr:uid="{00000000-0005-0000-0000-000053200000}"/>
    <cellStyle name="Normal 2 17 19" xfId="796" xr:uid="{00000000-0005-0000-0000-0000B4020000}"/>
    <cellStyle name="Normal 2 17 19 2" xfId="10883" xr:uid="{00000000-0005-0000-0000-000055200000}"/>
    <cellStyle name="Normal 2 17 2" xfId="797" xr:uid="{00000000-0005-0000-0000-0000B5020000}"/>
    <cellStyle name="Normal 2 17 2 2" xfId="10884" xr:uid="{00000000-0005-0000-0000-000057200000}"/>
    <cellStyle name="Normal 2 17 20" xfId="798" xr:uid="{00000000-0005-0000-0000-0000B6020000}"/>
    <cellStyle name="Normal 2 17 20 2" xfId="10885" xr:uid="{00000000-0005-0000-0000-000059200000}"/>
    <cellStyle name="Normal 2 17 21" xfId="799" xr:uid="{00000000-0005-0000-0000-0000B7020000}"/>
    <cellStyle name="Normal 2 17 21 2" xfId="10886" xr:uid="{00000000-0005-0000-0000-00005B200000}"/>
    <cellStyle name="Normal 2 17 22" xfId="800" xr:uid="{00000000-0005-0000-0000-0000B8020000}"/>
    <cellStyle name="Normal 2 17 22 2" xfId="10887" xr:uid="{00000000-0005-0000-0000-00005D200000}"/>
    <cellStyle name="Normal 2 17 23" xfId="801" xr:uid="{00000000-0005-0000-0000-0000B9020000}"/>
    <cellStyle name="Normal 2 17 23 2" xfId="10888" xr:uid="{00000000-0005-0000-0000-00005F200000}"/>
    <cellStyle name="Normal 2 17 24" xfId="10889" xr:uid="{00000000-0005-0000-0000-000060200000}"/>
    <cellStyle name="Normal 2 17 3" xfId="802" xr:uid="{00000000-0005-0000-0000-0000BA020000}"/>
    <cellStyle name="Normal 2 17 3 2" xfId="10890" xr:uid="{00000000-0005-0000-0000-000062200000}"/>
    <cellStyle name="Normal 2 17 4" xfId="803" xr:uid="{00000000-0005-0000-0000-0000BB020000}"/>
    <cellStyle name="Normal 2 17 4 2" xfId="10891" xr:uid="{00000000-0005-0000-0000-000064200000}"/>
    <cellStyle name="Normal 2 17 5" xfId="804" xr:uid="{00000000-0005-0000-0000-0000BC020000}"/>
    <cellStyle name="Normal 2 17 5 2" xfId="10892" xr:uid="{00000000-0005-0000-0000-000066200000}"/>
    <cellStyle name="Normal 2 17 6" xfId="805" xr:uid="{00000000-0005-0000-0000-0000BD020000}"/>
    <cellStyle name="Normal 2 17 6 2" xfId="10893" xr:uid="{00000000-0005-0000-0000-000068200000}"/>
    <cellStyle name="Normal 2 17 7" xfId="806" xr:uid="{00000000-0005-0000-0000-0000BE020000}"/>
    <cellStyle name="Normal 2 17 7 2" xfId="10894" xr:uid="{00000000-0005-0000-0000-00006A200000}"/>
    <cellStyle name="Normal 2 17 8" xfId="807" xr:uid="{00000000-0005-0000-0000-0000BF020000}"/>
    <cellStyle name="Normal 2 17 8 2" xfId="10895" xr:uid="{00000000-0005-0000-0000-00006C200000}"/>
    <cellStyle name="Normal 2 17 9" xfId="808" xr:uid="{00000000-0005-0000-0000-0000C0020000}"/>
    <cellStyle name="Normal 2 17 9 2" xfId="10896" xr:uid="{00000000-0005-0000-0000-00006E200000}"/>
    <cellStyle name="Normal 2 18" xfId="809" xr:uid="{00000000-0005-0000-0000-0000C1020000}"/>
    <cellStyle name="Normal 2 18 10" xfId="810" xr:uid="{00000000-0005-0000-0000-0000C2020000}"/>
    <cellStyle name="Normal 2 18 10 2" xfId="10897" xr:uid="{00000000-0005-0000-0000-000071200000}"/>
    <cellStyle name="Normal 2 18 11" xfId="811" xr:uid="{00000000-0005-0000-0000-0000C3020000}"/>
    <cellStyle name="Normal 2 18 11 2" xfId="10898" xr:uid="{00000000-0005-0000-0000-000073200000}"/>
    <cellStyle name="Normal 2 18 12" xfId="812" xr:uid="{00000000-0005-0000-0000-0000C4020000}"/>
    <cellStyle name="Normal 2 18 12 2" xfId="10899" xr:uid="{00000000-0005-0000-0000-000075200000}"/>
    <cellStyle name="Normal 2 18 13" xfId="813" xr:uid="{00000000-0005-0000-0000-0000C5020000}"/>
    <cellStyle name="Normal 2 18 13 2" xfId="10900" xr:uid="{00000000-0005-0000-0000-000077200000}"/>
    <cellStyle name="Normal 2 18 14" xfId="814" xr:uid="{00000000-0005-0000-0000-0000C6020000}"/>
    <cellStyle name="Normal 2 18 14 2" xfId="10901" xr:uid="{00000000-0005-0000-0000-000079200000}"/>
    <cellStyle name="Normal 2 18 15" xfId="815" xr:uid="{00000000-0005-0000-0000-0000C7020000}"/>
    <cellStyle name="Normal 2 18 15 2" xfId="10902" xr:uid="{00000000-0005-0000-0000-00007B200000}"/>
    <cellStyle name="Normal 2 18 16" xfId="816" xr:uid="{00000000-0005-0000-0000-0000C8020000}"/>
    <cellStyle name="Normal 2 18 16 2" xfId="10903" xr:uid="{00000000-0005-0000-0000-00007D200000}"/>
    <cellStyle name="Normal 2 18 17" xfId="817" xr:uid="{00000000-0005-0000-0000-0000C9020000}"/>
    <cellStyle name="Normal 2 18 17 2" xfId="10904" xr:uid="{00000000-0005-0000-0000-00007F200000}"/>
    <cellStyle name="Normal 2 18 18" xfId="818" xr:uid="{00000000-0005-0000-0000-0000CA020000}"/>
    <cellStyle name="Normal 2 18 18 2" xfId="10905" xr:uid="{00000000-0005-0000-0000-000081200000}"/>
    <cellStyle name="Normal 2 18 19" xfId="819" xr:uid="{00000000-0005-0000-0000-0000CB020000}"/>
    <cellStyle name="Normal 2 18 19 2" xfId="10906" xr:uid="{00000000-0005-0000-0000-000083200000}"/>
    <cellStyle name="Normal 2 18 2" xfId="820" xr:uid="{00000000-0005-0000-0000-0000CC020000}"/>
    <cellStyle name="Normal 2 18 2 2" xfId="10907" xr:uid="{00000000-0005-0000-0000-000085200000}"/>
    <cellStyle name="Normal 2 18 20" xfId="821" xr:uid="{00000000-0005-0000-0000-0000CD020000}"/>
    <cellStyle name="Normal 2 18 20 2" xfId="10908" xr:uid="{00000000-0005-0000-0000-000087200000}"/>
    <cellStyle name="Normal 2 18 21" xfId="822" xr:uid="{00000000-0005-0000-0000-0000CE020000}"/>
    <cellStyle name="Normal 2 18 21 2" xfId="10909" xr:uid="{00000000-0005-0000-0000-000089200000}"/>
    <cellStyle name="Normal 2 18 22" xfId="823" xr:uid="{00000000-0005-0000-0000-0000CF020000}"/>
    <cellStyle name="Normal 2 18 22 2" xfId="10910" xr:uid="{00000000-0005-0000-0000-00008B200000}"/>
    <cellStyle name="Normal 2 18 23" xfId="824" xr:uid="{00000000-0005-0000-0000-0000D0020000}"/>
    <cellStyle name="Normal 2 18 23 2" xfId="10911" xr:uid="{00000000-0005-0000-0000-00008D200000}"/>
    <cellStyle name="Normal 2 18 24" xfId="10912" xr:uid="{00000000-0005-0000-0000-00008E200000}"/>
    <cellStyle name="Normal 2 18 3" xfId="825" xr:uid="{00000000-0005-0000-0000-0000D1020000}"/>
    <cellStyle name="Normal 2 18 3 2" xfId="10913" xr:uid="{00000000-0005-0000-0000-000090200000}"/>
    <cellStyle name="Normal 2 18 4" xfId="826" xr:uid="{00000000-0005-0000-0000-0000D2020000}"/>
    <cellStyle name="Normal 2 18 4 2" xfId="10914" xr:uid="{00000000-0005-0000-0000-000092200000}"/>
    <cellStyle name="Normal 2 18 5" xfId="827" xr:uid="{00000000-0005-0000-0000-0000D3020000}"/>
    <cellStyle name="Normal 2 18 5 2" xfId="10915" xr:uid="{00000000-0005-0000-0000-000094200000}"/>
    <cellStyle name="Normal 2 18 6" xfId="828" xr:uid="{00000000-0005-0000-0000-0000D4020000}"/>
    <cellStyle name="Normal 2 18 6 2" xfId="10916" xr:uid="{00000000-0005-0000-0000-000096200000}"/>
    <cellStyle name="Normal 2 18 7" xfId="829" xr:uid="{00000000-0005-0000-0000-0000D5020000}"/>
    <cellStyle name="Normal 2 18 7 2" xfId="10917" xr:uid="{00000000-0005-0000-0000-000098200000}"/>
    <cellStyle name="Normal 2 18 8" xfId="830" xr:uid="{00000000-0005-0000-0000-0000D6020000}"/>
    <cellStyle name="Normal 2 18 8 2" xfId="10918" xr:uid="{00000000-0005-0000-0000-00009A200000}"/>
    <cellStyle name="Normal 2 18 9" xfId="831" xr:uid="{00000000-0005-0000-0000-0000D7020000}"/>
    <cellStyle name="Normal 2 18 9 2" xfId="10919" xr:uid="{00000000-0005-0000-0000-00009C200000}"/>
    <cellStyle name="Normal 2 19" xfId="832" xr:uid="{00000000-0005-0000-0000-0000D8020000}"/>
    <cellStyle name="Normal 2 19 10" xfId="833" xr:uid="{00000000-0005-0000-0000-0000D9020000}"/>
    <cellStyle name="Normal 2 19 10 2" xfId="10920" xr:uid="{00000000-0005-0000-0000-00009F200000}"/>
    <cellStyle name="Normal 2 19 11" xfId="834" xr:uid="{00000000-0005-0000-0000-0000DA020000}"/>
    <cellStyle name="Normal 2 19 11 2" xfId="10921" xr:uid="{00000000-0005-0000-0000-0000A1200000}"/>
    <cellStyle name="Normal 2 19 12" xfId="835" xr:uid="{00000000-0005-0000-0000-0000DB020000}"/>
    <cellStyle name="Normal 2 19 12 2" xfId="10922" xr:uid="{00000000-0005-0000-0000-0000A3200000}"/>
    <cellStyle name="Normal 2 19 13" xfId="836" xr:uid="{00000000-0005-0000-0000-0000DC020000}"/>
    <cellStyle name="Normal 2 19 13 2" xfId="10923" xr:uid="{00000000-0005-0000-0000-0000A5200000}"/>
    <cellStyle name="Normal 2 19 14" xfId="837" xr:uid="{00000000-0005-0000-0000-0000DD020000}"/>
    <cellStyle name="Normal 2 19 14 2" xfId="10924" xr:uid="{00000000-0005-0000-0000-0000A7200000}"/>
    <cellStyle name="Normal 2 19 15" xfId="838" xr:uid="{00000000-0005-0000-0000-0000DE020000}"/>
    <cellStyle name="Normal 2 19 15 2" xfId="10925" xr:uid="{00000000-0005-0000-0000-0000A9200000}"/>
    <cellStyle name="Normal 2 19 16" xfId="839" xr:uid="{00000000-0005-0000-0000-0000DF020000}"/>
    <cellStyle name="Normal 2 19 16 2" xfId="10926" xr:uid="{00000000-0005-0000-0000-0000AB200000}"/>
    <cellStyle name="Normal 2 19 17" xfId="840" xr:uid="{00000000-0005-0000-0000-0000E0020000}"/>
    <cellStyle name="Normal 2 19 17 2" xfId="10927" xr:uid="{00000000-0005-0000-0000-0000AD200000}"/>
    <cellStyle name="Normal 2 19 18" xfId="841" xr:uid="{00000000-0005-0000-0000-0000E1020000}"/>
    <cellStyle name="Normal 2 19 18 2" xfId="10928" xr:uid="{00000000-0005-0000-0000-0000AF200000}"/>
    <cellStyle name="Normal 2 19 19" xfId="842" xr:uid="{00000000-0005-0000-0000-0000E2020000}"/>
    <cellStyle name="Normal 2 19 19 2" xfId="10929" xr:uid="{00000000-0005-0000-0000-0000B1200000}"/>
    <cellStyle name="Normal 2 19 2" xfId="843" xr:uid="{00000000-0005-0000-0000-0000E3020000}"/>
    <cellStyle name="Normal 2 19 2 2" xfId="10930" xr:uid="{00000000-0005-0000-0000-0000B3200000}"/>
    <cellStyle name="Normal 2 19 20" xfId="844" xr:uid="{00000000-0005-0000-0000-0000E4020000}"/>
    <cellStyle name="Normal 2 19 20 2" xfId="10931" xr:uid="{00000000-0005-0000-0000-0000B5200000}"/>
    <cellStyle name="Normal 2 19 21" xfId="845" xr:uid="{00000000-0005-0000-0000-0000E5020000}"/>
    <cellStyle name="Normal 2 19 21 2" xfId="10932" xr:uid="{00000000-0005-0000-0000-0000B7200000}"/>
    <cellStyle name="Normal 2 19 22" xfId="846" xr:uid="{00000000-0005-0000-0000-0000E6020000}"/>
    <cellStyle name="Normal 2 19 22 2" xfId="10933" xr:uid="{00000000-0005-0000-0000-0000B9200000}"/>
    <cellStyle name="Normal 2 19 23" xfId="847" xr:uid="{00000000-0005-0000-0000-0000E7020000}"/>
    <cellStyle name="Normal 2 19 23 2" xfId="10934" xr:uid="{00000000-0005-0000-0000-0000BB200000}"/>
    <cellStyle name="Normal 2 19 24" xfId="10935" xr:uid="{00000000-0005-0000-0000-0000BC200000}"/>
    <cellStyle name="Normal 2 19 3" xfId="848" xr:uid="{00000000-0005-0000-0000-0000E8020000}"/>
    <cellStyle name="Normal 2 19 3 2" xfId="10936" xr:uid="{00000000-0005-0000-0000-0000BE200000}"/>
    <cellStyle name="Normal 2 19 4" xfId="849" xr:uid="{00000000-0005-0000-0000-0000E9020000}"/>
    <cellStyle name="Normal 2 19 4 2" xfId="10937" xr:uid="{00000000-0005-0000-0000-0000C0200000}"/>
    <cellStyle name="Normal 2 19 5" xfId="850" xr:uid="{00000000-0005-0000-0000-0000EA020000}"/>
    <cellStyle name="Normal 2 19 5 2" xfId="10938" xr:uid="{00000000-0005-0000-0000-0000C2200000}"/>
    <cellStyle name="Normal 2 19 6" xfId="851" xr:uid="{00000000-0005-0000-0000-0000EB020000}"/>
    <cellStyle name="Normal 2 19 6 2" xfId="10939" xr:uid="{00000000-0005-0000-0000-0000C4200000}"/>
    <cellStyle name="Normal 2 19 7" xfId="852" xr:uid="{00000000-0005-0000-0000-0000EC020000}"/>
    <cellStyle name="Normal 2 19 7 2" xfId="10940" xr:uid="{00000000-0005-0000-0000-0000C6200000}"/>
    <cellStyle name="Normal 2 19 8" xfId="853" xr:uid="{00000000-0005-0000-0000-0000ED020000}"/>
    <cellStyle name="Normal 2 19 8 2" xfId="10941" xr:uid="{00000000-0005-0000-0000-0000C8200000}"/>
    <cellStyle name="Normal 2 19 9" xfId="854" xr:uid="{00000000-0005-0000-0000-0000EE020000}"/>
    <cellStyle name="Normal 2 19 9 2" xfId="10942" xr:uid="{00000000-0005-0000-0000-0000CA200000}"/>
    <cellStyle name="Normal 2 2" xfId="8" xr:uid="{00000000-0005-0000-0000-000010000000}"/>
    <cellStyle name="Normal 2 2 2" xfId="112" xr:uid="{00000000-0005-0000-0000-000010000000}"/>
    <cellStyle name="Normal 2 2 2 2" xfId="856" xr:uid="{00000000-0005-0000-0000-0000F0020000}"/>
    <cellStyle name="Normal 2 2 2 2 2" xfId="10943" xr:uid="{00000000-0005-0000-0000-0000CE200000}"/>
    <cellStyle name="Normal 2 2 2 3" xfId="10944" xr:uid="{00000000-0005-0000-0000-0000CF200000}"/>
    <cellStyle name="Normal 2 2 2 4" xfId="10945" xr:uid="{00000000-0005-0000-0000-0000D0200000}"/>
    <cellStyle name="Normal 2 2 2 5" xfId="10946" xr:uid="{00000000-0005-0000-0000-0000D1200000}"/>
    <cellStyle name="Normal 2 2 3" xfId="857" xr:uid="{00000000-0005-0000-0000-0000F1020000}"/>
    <cellStyle name="Normal 2 2 3 2" xfId="10948" xr:uid="{00000000-0005-0000-0000-0000D3200000}"/>
    <cellStyle name="Normal 2 2 3 3" xfId="10949" xr:uid="{00000000-0005-0000-0000-0000D4200000}"/>
    <cellStyle name="Normal 2 2 3 4" xfId="10947" xr:uid="{00000000-0005-0000-0000-0000D2200000}"/>
    <cellStyle name="Normal 2 2 4" xfId="855" xr:uid="{00000000-0005-0000-0000-0000EF020000}"/>
    <cellStyle name="Normal 2 2 4 2" xfId="10951" xr:uid="{00000000-0005-0000-0000-0000D6200000}"/>
    <cellStyle name="Normal 2 2 4 2 2" xfId="10952" xr:uid="{00000000-0005-0000-0000-0000D7200000}"/>
    <cellStyle name="Normal 2 2 4 3" xfId="10953" xr:uid="{00000000-0005-0000-0000-0000D8200000}"/>
    <cellStyle name="Normal 2 2 4 4" xfId="10950" xr:uid="{00000000-0005-0000-0000-0000D5200000}"/>
    <cellStyle name="Normal 2 2 5" xfId="10954" xr:uid="{00000000-0005-0000-0000-0000D9200000}"/>
    <cellStyle name="Normal 2 2 5 2" xfId="10955" xr:uid="{00000000-0005-0000-0000-0000DA200000}"/>
    <cellStyle name="Normal 2 2 5 2 2" xfId="10956" xr:uid="{00000000-0005-0000-0000-0000DB200000}"/>
    <cellStyle name="Normal 2 2 5 3" xfId="10957" xr:uid="{00000000-0005-0000-0000-0000DC200000}"/>
    <cellStyle name="Normal 2 2 6" xfId="10958" xr:uid="{00000000-0005-0000-0000-0000DD200000}"/>
    <cellStyle name="Normal 2 2 6 2" xfId="10959" xr:uid="{00000000-0005-0000-0000-0000DE200000}"/>
    <cellStyle name="Normal 2 2 7" xfId="10960" xr:uid="{00000000-0005-0000-0000-0000DF200000}"/>
    <cellStyle name="Normal 2 2 8" xfId="20532" xr:uid="{E125A2C0-628B-48A2-A1FD-B5CB5266D13C}"/>
    <cellStyle name="Normal 2 2 8 2" xfId="20540" xr:uid="{91DCED61-724E-4E15-ACCF-DD31D84A0D68}"/>
    <cellStyle name="Normal 2 2 8 2 2" xfId="20548" xr:uid="{0CA544D7-17F4-48E8-A318-E6E47D14B7AD}"/>
    <cellStyle name="Normal 2 2_App b.3 Unspent_" xfId="858" xr:uid="{00000000-0005-0000-0000-0000F2020000}"/>
    <cellStyle name="Normal 2 20" xfId="859" xr:uid="{00000000-0005-0000-0000-0000F3020000}"/>
    <cellStyle name="Normal 2 20 10" xfId="860" xr:uid="{00000000-0005-0000-0000-0000F4020000}"/>
    <cellStyle name="Normal 2 20 10 2" xfId="10961" xr:uid="{00000000-0005-0000-0000-0000E3200000}"/>
    <cellStyle name="Normal 2 20 11" xfId="861" xr:uid="{00000000-0005-0000-0000-0000F5020000}"/>
    <cellStyle name="Normal 2 20 11 2" xfId="10962" xr:uid="{00000000-0005-0000-0000-0000E5200000}"/>
    <cellStyle name="Normal 2 20 12" xfId="862" xr:uid="{00000000-0005-0000-0000-0000F6020000}"/>
    <cellStyle name="Normal 2 20 12 2" xfId="10963" xr:uid="{00000000-0005-0000-0000-0000E7200000}"/>
    <cellStyle name="Normal 2 20 13" xfId="863" xr:uid="{00000000-0005-0000-0000-0000F7020000}"/>
    <cellStyle name="Normal 2 20 13 2" xfId="10964" xr:uid="{00000000-0005-0000-0000-0000E9200000}"/>
    <cellStyle name="Normal 2 20 14" xfId="864" xr:uid="{00000000-0005-0000-0000-0000F8020000}"/>
    <cellStyle name="Normal 2 20 14 2" xfId="10965" xr:uid="{00000000-0005-0000-0000-0000EB200000}"/>
    <cellStyle name="Normal 2 20 15" xfId="865" xr:uid="{00000000-0005-0000-0000-0000F9020000}"/>
    <cellStyle name="Normal 2 20 15 2" xfId="10966" xr:uid="{00000000-0005-0000-0000-0000ED200000}"/>
    <cellStyle name="Normal 2 20 16" xfId="866" xr:uid="{00000000-0005-0000-0000-0000FA020000}"/>
    <cellStyle name="Normal 2 20 16 2" xfId="10967" xr:uid="{00000000-0005-0000-0000-0000EF200000}"/>
    <cellStyle name="Normal 2 20 17" xfId="867" xr:uid="{00000000-0005-0000-0000-0000FB020000}"/>
    <cellStyle name="Normal 2 20 17 2" xfId="10968" xr:uid="{00000000-0005-0000-0000-0000F1200000}"/>
    <cellStyle name="Normal 2 20 18" xfId="868" xr:uid="{00000000-0005-0000-0000-0000FC020000}"/>
    <cellStyle name="Normal 2 20 18 2" xfId="10969" xr:uid="{00000000-0005-0000-0000-0000F3200000}"/>
    <cellStyle name="Normal 2 20 19" xfId="869" xr:uid="{00000000-0005-0000-0000-0000FD020000}"/>
    <cellStyle name="Normal 2 20 19 2" xfId="10970" xr:uid="{00000000-0005-0000-0000-0000F5200000}"/>
    <cellStyle name="Normal 2 20 2" xfId="870" xr:uid="{00000000-0005-0000-0000-0000FE020000}"/>
    <cellStyle name="Normal 2 20 2 2" xfId="10971" xr:uid="{00000000-0005-0000-0000-0000F7200000}"/>
    <cellStyle name="Normal 2 20 20" xfId="871" xr:uid="{00000000-0005-0000-0000-0000FF020000}"/>
    <cellStyle name="Normal 2 20 20 2" xfId="10972" xr:uid="{00000000-0005-0000-0000-0000F9200000}"/>
    <cellStyle name="Normal 2 20 21" xfId="872" xr:uid="{00000000-0005-0000-0000-000000030000}"/>
    <cellStyle name="Normal 2 20 21 2" xfId="10973" xr:uid="{00000000-0005-0000-0000-0000FB200000}"/>
    <cellStyle name="Normal 2 20 22" xfId="873" xr:uid="{00000000-0005-0000-0000-000001030000}"/>
    <cellStyle name="Normal 2 20 22 2" xfId="10974" xr:uid="{00000000-0005-0000-0000-0000FD200000}"/>
    <cellStyle name="Normal 2 20 23" xfId="874" xr:uid="{00000000-0005-0000-0000-000002030000}"/>
    <cellStyle name="Normal 2 20 23 2" xfId="10975" xr:uid="{00000000-0005-0000-0000-0000FF200000}"/>
    <cellStyle name="Normal 2 20 24" xfId="10976" xr:uid="{00000000-0005-0000-0000-000000210000}"/>
    <cellStyle name="Normal 2 20 3" xfId="875" xr:uid="{00000000-0005-0000-0000-000003030000}"/>
    <cellStyle name="Normal 2 20 3 2" xfId="10977" xr:uid="{00000000-0005-0000-0000-000002210000}"/>
    <cellStyle name="Normal 2 20 4" xfId="876" xr:uid="{00000000-0005-0000-0000-000004030000}"/>
    <cellStyle name="Normal 2 20 4 2" xfId="10978" xr:uid="{00000000-0005-0000-0000-000004210000}"/>
    <cellStyle name="Normal 2 20 5" xfId="877" xr:uid="{00000000-0005-0000-0000-000005030000}"/>
    <cellStyle name="Normal 2 20 5 2" xfId="10979" xr:uid="{00000000-0005-0000-0000-000006210000}"/>
    <cellStyle name="Normal 2 20 6" xfId="878" xr:uid="{00000000-0005-0000-0000-000006030000}"/>
    <cellStyle name="Normal 2 20 6 2" xfId="10980" xr:uid="{00000000-0005-0000-0000-000008210000}"/>
    <cellStyle name="Normal 2 20 7" xfId="879" xr:uid="{00000000-0005-0000-0000-000007030000}"/>
    <cellStyle name="Normal 2 20 7 2" xfId="10981" xr:uid="{00000000-0005-0000-0000-00000A210000}"/>
    <cellStyle name="Normal 2 20 8" xfId="880" xr:uid="{00000000-0005-0000-0000-000008030000}"/>
    <cellStyle name="Normal 2 20 8 2" xfId="10982" xr:uid="{00000000-0005-0000-0000-00000C210000}"/>
    <cellStyle name="Normal 2 20 9" xfId="881" xr:uid="{00000000-0005-0000-0000-000009030000}"/>
    <cellStyle name="Normal 2 20 9 2" xfId="10983" xr:uid="{00000000-0005-0000-0000-00000E210000}"/>
    <cellStyle name="Normal 2 21" xfId="882" xr:uid="{00000000-0005-0000-0000-00000A030000}"/>
    <cellStyle name="Normal 2 21 10" xfId="883" xr:uid="{00000000-0005-0000-0000-00000B030000}"/>
    <cellStyle name="Normal 2 21 10 2" xfId="10984" xr:uid="{00000000-0005-0000-0000-000011210000}"/>
    <cellStyle name="Normal 2 21 11" xfId="884" xr:uid="{00000000-0005-0000-0000-00000C030000}"/>
    <cellStyle name="Normal 2 21 11 2" xfId="10985" xr:uid="{00000000-0005-0000-0000-000013210000}"/>
    <cellStyle name="Normal 2 21 12" xfId="885" xr:uid="{00000000-0005-0000-0000-00000D030000}"/>
    <cellStyle name="Normal 2 21 12 2" xfId="10986" xr:uid="{00000000-0005-0000-0000-000015210000}"/>
    <cellStyle name="Normal 2 21 13" xfId="886" xr:uid="{00000000-0005-0000-0000-00000E030000}"/>
    <cellStyle name="Normal 2 21 13 2" xfId="10987" xr:uid="{00000000-0005-0000-0000-000017210000}"/>
    <cellStyle name="Normal 2 21 14" xfId="887" xr:uid="{00000000-0005-0000-0000-00000F030000}"/>
    <cellStyle name="Normal 2 21 14 2" xfId="10988" xr:uid="{00000000-0005-0000-0000-000019210000}"/>
    <cellStyle name="Normal 2 21 15" xfId="888" xr:uid="{00000000-0005-0000-0000-000010030000}"/>
    <cellStyle name="Normal 2 21 15 2" xfId="10989" xr:uid="{00000000-0005-0000-0000-00001B210000}"/>
    <cellStyle name="Normal 2 21 16" xfId="889" xr:uid="{00000000-0005-0000-0000-000011030000}"/>
    <cellStyle name="Normal 2 21 16 2" xfId="10990" xr:uid="{00000000-0005-0000-0000-00001D210000}"/>
    <cellStyle name="Normal 2 21 17" xfId="890" xr:uid="{00000000-0005-0000-0000-000012030000}"/>
    <cellStyle name="Normal 2 21 17 2" xfId="10991" xr:uid="{00000000-0005-0000-0000-00001F210000}"/>
    <cellStyle name="Normal 2 21 18" xfId="891" xr:uid="{00000000-0005-0000-0000-000013030000}"/>
    <cellStyle name="Normal 2 21 18 2" xfId="10992" xr:uid="{00000000-0005-0000-0000-000021210000}"/>
    <cellStyle name="Normal 2 21 19" xfId="892" xr:uid="{00000000-0005-0000-0000-000014030000}"/>
    <cellStyle name="Normal 2 21 19 2" xfId="10993" xr:uid="{00000000-0005-0000-0000-000023210000}"/>
    <cellStyle name="Normal 2 21 2" xfId="893" xr:uid="{00000000-0005-0000-0000-000015030000}"/>
    <cellStyle name="Normal 2 21 2 2" xfId="10994" xr:uid="{00000000-0005-0000-0000-000025210000}"/>
    <cellStyle name="Normal 2 21 20" xfId="894" xr:uid="{00000000-0005-0000-0000-000016030000}"/>
    <cellStyle name="Normal 2 21 20 2" xfId="10995" xr:uid="{00000000-0005-0000-0000-000027210000}"/>
    <cellStyle name="Normal 2 21 21" xfId="895" xr:uid="{00000000-0005-0000-0000-000017030000}"/>
    <cellStyle name="Normal 2 21 21 2" xfId="10996" xr:uid="{00000000-0005-0000-0000-000029210000}"/>
    <cellStyle name="Normal 2 21 22" xfId="896" xr:uid="{00000000-0005-0000-0000-000018030000}"/>
    <cellStyle name="Normal 2 21 22 2" xfId="10997" xr:uid="{00000000-0005-0000-0000-00002B210000}"/>
    <cellStyle name="Normal 2 21 23" xfId="897" xr:uid="{00000000-0005-0000-0000-000019030000}"/>
    <cellStyle name="Normal 2 21 23 2" xfId="10998" xr:uid="{00000000-0005-0000-0000-00002D210000}"/>
    <cellStyle name="Normal 2 21 24" xfId="10999" xr:uid="{00000000-0005-0000-0000-00002E210000}"/>
    <cellStyle name="Normal 2 21 3" xfId="898" xr:uid="{00000000-0005-0000-0000-00001A030000}"/>
    <cellStyle name="Normal 2 21 3 2" xfId="11000" xr:uid="{00000000-0005-0000-0000-000030210000}"/>
    <cellStyle name="Normal 2 21 4" xfId="899" xr:uid="{00000000-0005-0000-0000-00001B030000}"/>
    <cellStyle name="Normal 2 21 4 2" xfId="11001" xr:uid="{00000000-0005-0000-0000-000032210000}"/>
    <cellStyle name="Normal 2 21 5" xfId="900" xr:uid="{00000000-0005-0000-0000-00001C030000}"/>
    <cellStyle name="Normal 2 21 5 2" xfId="11002" xr:uid="{00000000-0005-0000-0000-000034210000}"/>
    <cellStyle name="Normal 2 21 6" xfId="901" xr:uid="{00000000-0005-0000-0000-00001D030000}"/>
    <cellStyle name="Normal 2 21 6 2" xfId="11003" xr:uid="{00000000-0005-0000-0000-000036210000}"/>
    <cellStyle name="Normal 2 21 7" xfId="902" xr:uid="{00000000-0005-0000-0000-00001E030000}"/>
    <cellStyle name="Normal 2 21 7 2" xfId="11004" xr:uid="{00000000-0005-0000-0000-000038210000}"/>
    <cellStyle name="Normal 2 21 8" xfId="903" xr:uid="{00000000-0005-0000-0000-00001F030000}"/>
    <cellStyle name="Normal 2 21 8 2" xfId="11005" xr:uid="{00000000-0005-0000-0000-00003A210000}"/>
    <cellStyle name="Normal 2 21 9" xfId="904" xr:uid="{00000000-0005-0000-0000-000020030000}"/>
    <cellStyle name="Normal 2 21 9 2" xfId="11006" xr:uid="{00000000-0005-0000-0000-00003C210000}"/>
    <cellStyle name="Normal 2 22" xfId="905" xr:uid="{00000000-0005-0000-0000-000021030000}"/>
    <cellStyle name="Normal 2 22 10" xfId="906" xr:uid="{00000000-0005-0000-0000-000022030000}"/>
    <cellStyle name="Normal 2 22 10 2" xfId="11007" xr:uid="{00000000-0005-0000-0000-00003F210000}"/>
    <cellStyle name="Normal 2 22 11" xfId="907" xr:uid="{00000000-0005-0000-0000-000023030000}"/>
    <cellStyle name="Normal 2 22 11 2" xfId="11008" xr:uid="{00000000-0005-0000-0000-000041210000}"/>
    <cellStyle name="Normal 2 22 12" xfId="908" xr:uid="{00000000-0005-0000-0000-000024030000}"/>
    <cellStyle name="Normal 2 22 12 2" xfId="11009" xr:uid="{00000000-0005-0000-0000-000043210000}"/>
    <cellStyle name="Normal 2 22 13" xfId="909" xr:uid="{00000000-0005-0000-0000-000025030000}"/>
    <cellStyle name="Normal 2 22 13 2" xfId="11010" xr:uid="{00000000-0005-0000-0000-000045210000}"/>
    <cellStyle name="Normal 2 22 14" xfId="910" xr:uid="{00000000-0005-0000-0000-000026030000}"/>
    <cellStyle name="Normal 2 22 14 2" xfId="11011" xr:uid="{00000000-0005-0000-0000-000047210000}"/>
    <cellStyle name="Normal 2 22 15" xfId="911" xr:uid="{00000000-0005-0000-0000-000027030000}"/>
    <cellStyle name="Normal 2 22 15 2" xfId="11012" xr:uid="{00000000-0005-0000-0000-000049210000}"/>
    <cellStyle name="Normal 2 22 16" xfId="912" xr:uid="{00000000-0005-0000-0000-000028030000}"/>
    <cellStyle name="Normal 2 22 16 2" xfId="11013" xr:uid="{00000000-0005-0000-0000-00004B210000}"/>
    <cellStyle name="Normal 2 22 17" xfId="913" xr:uid="{00000000-0005-0000-0000-000029030000}"/>
    <cellStyle name="Normal 2 22 17 2" xfId="11014" xr:uid="{00000000-0005-0000-0000-00004D210000}"/>
    <cellStyle name="Normal 2 22 18" xfId="914" xr:uid="{00000000-0005-0000-0000-00002A030000}"/>
    <cellStyle name="Normal 2 22 18 2" xfId="11015" xr:uid="{00000000-0005-0000-0000-00004F210000}"/>
    <cellStyle name="Normal 2 22 19" xfId="915" xr:uid="{00000000-0005-0000-0000-00002B030000}"/>
    <cellStyle name="Normal 2 22 19 2" xfId="11016" xr:uid="{00000000-0005-0000-0000-000051210000}"/>
    <cellStyle name="Normal 2 22 2" xfId="916" xr:uid="{00000000-0005-0000-0000-00002C030000}"/>
    <cellStyle name="Normal 2 22 2 2" xfId="11017" xr:uid="{00000000-0005-0000-0000-000053210000}"/>
    <cellStyle name="Normal 2 22 20" xfId="917" xr:uid="{00000000-0005-0000-0000-00002D030000}"/>
    <cellStyle name="Normal 2 22 20 2" xfId="11018" xr:uid="{00000000-0005-0000-0000-000055210000}"/>
    <cellStyle name="Normal 2 22 21" xfId="918" xr:uid="{00000000-0005-0000-0000-00002E030000}"/>
    <cellStyle name="Normal 2 22 21 2" xfId="11019" xr:uid="{00000000-0005-0000-0000-000057210000}"/>
    <cellStyle name="Normal 2 22 22" xfId="919" xr:uid="{00000000-0005-0000-0000-00002F030000}"/>
    <cellStyle name="Normal 2 22 22 2" xfId="11020" xr:uid="{00000000-0005-0000-0000-000059210000}"/>
    <cellStyle name="Normal 2 22 23" xfId="920" xr:uid="{00000000-0005-0000-0000-000030030000}"/>
    <cellStyle name="Normal 2 22 23 2" xfId="11021" xr:uid="{00000000-0005-0000-0000-00005B210000}"/>
    <cellStyle name="Normal 2 22 24" xfId="11022" xr:uid="{00000000-0005-0000-0000-00005C210000}"/>
    <cellStyle name="Normal 2 22 3" xfId="921" xr:uid="{00000000-0005-0000-0000-000031030000}"/>
    <cellStyle name="Normal 2 22 3 2" xfId="11023" xr:uid="{00000000-0005-0000-0000-00005E210000}"/>
    <cellStyle name="Normal 2 22 4" xfId="922" xr:uid="{00000000-0005-0000-0000-000032030000}"/>
    <cellStyle name="Normal 2 22 4 2" xfId="11024" xr:uid="{00000000-0005-0000-0000-000060210000}"/>
    <cellStyle name="Normal 2 22 5" xfId="923" xr:uid="{00000000-0005-0000-0000-000033030000}"/>
    <cellStyle name="Normal 2 22 5 2" xfId="11025" xr:uid="{00000000-0005-0000-0000-000062210000}"/>
    <cellStyle name="Normal 2 22 6" xfId="924" xr:uid="{00000000-0005-0000-0000-000034030000}"/>
    <cellStyle name="Normal 2 22 6 2" xfId="11026" xr:uid="{00000000-0005-0000-0000-000064210000}"/>
    <cellStyle name="Normal 2 22 7" xfId="925" xr:uid="{00000000-0005-0000-0000-000035030000}"/>
    <cellStyle name="Normal 2 22 7 2" xfId="11027" xr:uid="{00000000-0005-0000-0000-000066210000}"/>
    <cellStyle name="Normal 2 22 8" xfId="926" xr:uid="{00000000-0005-0000-0000-000036030000}"/>
    <cellStyle name="Normal 2 22 8 2" xfId="11028" xr:uid="{00000000-0005-0000-0000-000068210000}"/>
    <cellStyle name="Normal 2 22 9" xfId="927" xr:uid="{00000000-0005-0000-0000-000037030000}"/>
    <cellStyle name="Normal 2 22 9 2" xfId="11029" xr:uid="{00000000-0005-0000-0000-00006A210000}"/>
    <cellStyle name="Normal 2 23" xfId="928" xr:uid="{00000000-0005-0000-0000-000038030000}"/>
    <cellStyle name="Normal 2 23 10" xfId="929" xr:uid="{00000000-0005-0000-0000-000039030000}"/>
    <cellStyle name="Normal 2 23 10 2" xfId="11030" xr:uid="{00000000-0005-0000-0000-00006D210000}"/>
    <cellStyle name="Normal 2 23 11" xfId="930" xr:uid="{00000000-0005-0000-0000-00003A030000}"/>
    <cellStyle name="Normal 2 23 11 2" xfId="11031" xr:uid="{00000000-0005-0000-0000-00006F210000}"/>
    <cellStyle name="Normal 2 23 12" xfId="931" xr:uid="{00000000-0005-0000-0000-00003B030000}"/>
    <cellStyle name="Normal 2 23 12 2" xfId="11032" xr:uid="{00000000-0005-0000-0000-000071210000}"/>
    <cellStyle name="Normal 2 23 13" xfId="932" xr:uid="{00000000-0005-0000-0000-00003C030000}"/>
    <cellStyle name="Normal 2 23 13 2" xfId="11033" xr:uid="{00000000-0005-0000-0000-000073210000}"/>
    <cellStyle name="Normal 2 23 14" xfId="933" xr:uid="{00000000-0005-0000-0000-00003D030000}"/>
    <cellStyle name="Normal 2 23 14 2" xfId="11034" xr:uid="{00000000-0005-0000-0000-000075210000}"/>
    <cellStyle name="Normal 2 23 15" xfId="934" xr:uid="{00000000-0005-0000-0000-00003E030000}"/>
    <cellStyle name="Normal 2 23 15 2" xfId="11035" xr:uid="{00000000-0005-0000-0000-000077210000}"/>
    <cellStyle name="Normal 2 23 16" xfId="935" xr:uid="{00000000-0005-0000-0000-00003F030000}"/>
    <cellStyle name="Normal 2 23 16 2" xfId="11036" xr:uid="{00000000-0005-0000-0000-000079210000}"/>
    <cellStyle name="Normal 2 23 17" xfId="936" xr:uid="{00000000-0005-0000-0000-000040030000}"/>
    <cellStyle name="Normal 2 23 17 2" xfId="11037" xr:uid="{00000000-0005-0000-0000-00007B210000}"/>
    <cellStyle name="Normal 2 23 18" xfId="937" xr:uid="{00000000-0005-0000-0000-000041030000}"/>
    <cellStyle name="Normal 2 23 18 2" xfId="11038" xr:uid="{00000000-0005-0000-0000-00007D210000}"/>
    <cellStyle name="Normal 2 23 19" xfId="938" xr:uid="{00000000-0005-0000-0000-000042030000}"/>
    <cellStyle name="Normal 2 23 19 2" xfId="11039" xr:uid="{00000000-0005-0000-0000-00007F210000}"/>
    <cellStyle name="Normal 2 23 2" xfId="939" xr:uid="{00000000-0005-0000-0000-000043030000}"/>
    <cellStyle name="Normal 2 23 2 2" xfId="11040" xr:uid="{00000000-0005-0000-0000-000081210000}"/>
    <cellStyle name="Normal 2 23 20" xfId="940" xr:uid="{00000000-0005-0000-0000-000044030000}"/>
    <cellStyle name="Normal 2 23 20 2" xfId="11041" xr:uid="{00000000-0005-0000-0000-000083210000}"/>
    <cellStyle name="Normal 2 23 21" xfId="941" xr:uid="{00000000-0005-0000-0000-000045030000}"/>
    <cellStyle name="Normal 2 23 21 2" xfId="11042" xr:uid="{00000000-0005-0000-0000-000085210000}"/>
    <cellStyle name="Normal 2 23 22" xfId="942" xr:uid="{00000000-0005-0000-0000-000046030000}"/>
    <cellStyle name="Normal 2 23 22 2" xfId="11043" xr:uid="{00000000-0005-0000-0000-000087210000}"/>
    <cellStyle name="Normal 2 23 23" xfId="943" xr:uid="{00000000-0005-0000-0000-000047030000}"/>
    <cellStyle name="Normal 2 23 23 2" xfId="11044" xr:uid="{00000000-0005-0000-0000-000089210000}"/>
    <cellStyle name="Normal 2 23 24" xfId="11045" xr:uid="{00000000-0005-0000-0000-00008A210000}"/>
    <cellStyle name="Normal 2 23 3" xfId="944" xr:uid="{00000000-0005-0000-0000-000048030000}"/>
    <cellStyle name="Normal 2 23 3 2" xfId="11046" xr:uid="{00000000-0005-0000-0000-00008C210000}"/>
    <cellStyle name="Normal 2 23 4" xfId="945" xr:uid="{00000000-0005-0000-0000-000049030000}"/>
    <cellStyle name="Normal 2 23 4 2" xfId="11047" xr:uid="{00000000-0005-0000-0000-00008E210000}"/>
    <cellStyle name="Normal 2 23 5" xfId="946" xr:uid="{00000000-0005-0000-0000-00004A030000}"/>
    <cellStyle name="Normal 2 23 5 2" xfId="11048" xr:uid="{00000000-0005-0000-0000-000090210000}"/>
    <cellStyle name="Normal 2 23 6" xfId="947" xr:uid="{00000000-0005-0000-0000-00004B030000}"/>
    <cellStyle name="Normal 2 23 6 2" xfId="11049" xr:uid="{00000000-0005-0000-0000-000092210000}"/>
    <cellStyle name="Normal 2 23 7" xfId="948" xr:uid="{00000000-0005-0000-0000-00004C030000}"/>
    <cellStyle name="Normal 2 23 7 2" xfId="11050" xr:uid="{00000000-0005-0000-0000-000094210000}"/>
    <cellStyle name="Normal 2 23 8" xfId="949" xr:uid="{00000000-0005-0000-0000-00004D030000}"/>
    <cellStyle name="Normal 2 23 8 2" xfId="11051" xr:uid="{00000000-0005-0000-0000-000096210000}"/>
    <cellStyle name="Normal 2 23 9" xfId="950" xr:uid="{00000000-0005-0000-0000-00004E030000}"/>
    <cellStyle name="Normal 2 23 9 2" xfId="11052" xr:uid="{00000000-0005-0000-0000-000098210000}"/>
    <cellStyle name="Normal 2 24" xfId="951" xr:uid="{00000000-0005-0000-0000-00004F030000}"/>
    <cellStyle name="Normal 2 24 10" xfId="952" xr:uid="{00000000-0005-0000-0000-000050030000}"/>
    <cellStyle name="Normal 2 24 10 2" xfId="11053" xr:uid="{00000000-0005-0000-0000-00009B210000}"/>
    <cellStyle name="Normal 2 24 11" xfId="953" xr:uid="{00000000-0005-0000-0000-000051030000}"/>
    <cellStyle name="Normal 2 24 11 2" xfId="11054" xr:uid="{00000000-0005-0000-0000-00009D210000}"/>
    <cellStyle name="Normal 2 24 12" xfId="954" xr:uid="{00000000-0005-0000-0000-000052030000}"/>
    <cellStyle name="Normal 2 24 12 2" xfId="11055" xr:uid="{00000000-0005-0000-0000-00009F210000}"/>
    <cellStyle name="Normal 2 24 13" xfId="955" xr:uid="{00000000-0005-0000-0000-000053030000}"/>
    <cellStyle name="Normal 2 24 13 2" xfId="11056" xr:uid="{00000000-0005-0000-0000-0000A1210000}"/>
    <cellStyle name="Normal 2 24 14" xfId="956" xr:uid="{00000000-0005-0000-0000-000054030000}"/>
    <cellStyle name="Normal 2 24 14 2" xfId="11057" xr:uid="{00000000-0005-0000-0000-0000A3210000}"/>
    <cellStyle name="Normal 2 24 15" xfId="957" xr:uid="{00000000-0005-0000-0000-000055030000}"/>
    <cellStyle name="Normal 2 24 15 2" xfId="11058" xr:uid="{00000000-0005-0000-0000-0000A5210000}"/>
    <cellStyle name="Normal 2 24 16" xfId="958" xr:uid="{00000000-0005-0000-0000-000056030000}"/>
    <cellStyle name="Normal 2 24 16 2" xfId="11059" xr:uid="{00000000-0005-0000-0000-0000A7210000}"/>
    <cellStyle name="Normal 2 24 17" xfId="959" xr:uid="{00000000-0005-0000-0000-000057030000}"/>
    <cellStyle name="Normal 2 24 17 2" xfId="11060" xr:uid="{00000000-0005-0000-0000-0000A9210000}"/>
    <cellStyle name="Normal 2 24 18" xfId="960" xr:uid="{00000000-0005-0000-0000-000058030000}"/>
    <cellStyle name="Normal 2 24 18 2" xfId="11061" xr:uid="{00000000-0005-0000-0000-0000AB210000}"/>
    <cellStyle name="Normal 2 24 19" xfId="961" xr:uid="{00000000-0005-0000-0000-000059030000}"/>
    <cellStyle name="Normal 2 24 19 2" xfId="11062" xr:uid="{00000000-0005-0000-0000-0000AD210000}"/>
    <cellStyle name="Normal 2 24 2" xfId="962" xr:uid="{00000000-0005-0000-0000-00005A030000}"/>
    <cellStyle name="Normal 2 24 2 2" xfId="11063" xr:uid="{00000000-0005-0000-0000-0000AF210000}"/>
    <cellStyle name="Normal 2 24 20" xfId="963" xr:uid="{00000000-0005-0000-0000-00005B030000}"/>
    <cellStyle name="Normal 2 24 20 2" xfId="11064" xr:uid="{00000000-0005-0000-0000-0000B1210000}"/>
    <cellStyle name="Normal 2 24 21" xfId="964" xr:uid="{00000000-0005-0000-0000-00005C030000}"/>
    <cellStyle name="Normal 2 24 21 2" xfId="11065" xr:uid="{00000000-0005-0000-0000-0000B3210000}"/>
    <cellStyle name="Normal 2 24 22" xfId="965" xr:uid="{00000000-0005-0000-0000-00005D030000}"/>
    <cellStyle name="Normal 2 24 22 2" xfId="11066" xr:uid="{00000000-0005-0000-0000-0000B5210000}"/>
    <cellStyle name="Normal 2 24 23" xfId="966" xr:uid="{00000000-0005-0000-0000-00005E030000}"/>
    <cellStyle name="Normal 2 24 23 2" xfId="11067" xr:uid="{00000000-0005-0000-0000-0000B7210000}"/>
    <cellStyle name="Normal 2 24 24" xfId="11068" xr:uid="{00000000-0005-0000-0000-0000B8210000}"/>
    <cellStyle name="Normal 2 24 3" xfId="967" xr:uid="{00000000-0005-0000-0000-00005F030000}"/>
    <cellStyle name="Normal 2 24 3 2" xfId="11069" xr:uid="{00000000-0005-0000-0000-0000BA210000}"/>
    <cellStyle name="Normal 2 24 4" xfId="968" xr:uid="{00000000-0005-0000-0000-000060030000}"/>
    <cellStyle name="Normal 2 24 4 2" xfId="11070" xr:uid="{00000000-0005-0000-0000-0000BC210000}"/>
    <cellStyle name="Normal 2 24 5" xfId="969" xr:uid="{00000000-0005-0000-0000-000061030000}"/>
    <cellStyle name="Normal 2 24 5 2" xfId="11071" xr:uid="{00000000-0005-0000-0000-0000BE210000}"/>
    <cellStyle name="Normal 2 24 6" xfId="970" xr:uid="{00000000-0005-0000-0000-000062030000}"/>
    <cellStyle name="Normal 2 24 6 2" xfId="11072" xr:uid="{00000000-0005-0000-0000-0000C0210000}"/>
    <cellStyle name="Normal 2 24 7" xfId="971" xr:uid="{00000000-0005-0000-0000-000063030000}"/>
    <cellStyle name="Normal 2 24 7 2" xfId="11073" xr:uid="{00000000-0005-0000-0000-0000C2210000}"/>
    <cellStyle name="Normal 2 24 8" xfId="972" xr:uid="{00000000-0005-0000-0000-000064030000}"/>
    <cellStyle name="Normal 2 24 8 2" xfId="11074" xr:uid="{00000000-0005-0000-0000-0000C4210000}"/>
    <cellStyle name="Normal 2 24 9" xfId="973" xr:uid="{00000000-0005-0000-0000-000065030000}"/>
    <cellStyle name="Normal 2 24 9 2" xfId="11075" xr:uid="{00000000-0005-0000-0000-0000C6210000}"/>
    <cellStyle name="Normal 2 25" xfId="974" xr:uid="{00000000-0005-0000-0000-000066030000}"/>
    <cellStyle name="Normal 2 25 10" xfId="975" xr:uid="{00000000-0005-0000-0000-000067030000}"/>
    <cellStyle name="Normal 2 25 10 2" xfId="11076" xr:uid="{00000000-0005-0000-0000-0000C9210000}"/>
    <cellStyle name="Normal 2 25 11" xfId="976" xr:uid="{00000000-0005-0000-0000-000068030000}"/>
    <cellStyle name="Normal 2 25 11 2" xfId="11077" xr:uid="{00000000-0005-0000-0000-0000CB210000}"/>
    <cellStyle name="Normal 2 25 12" xfId="977" xr:uid="{00000000-0005-0000-0000-000069030000}"/>
    <cellStyle name="Normal 2 25 12 2" xfId="11078" xr:uid="{00000000-0005-0000-0000-0000CD210000}"/>
    <cellStyle name="Normal 2 25 13" xfId="978" xr:uid="{00000000-0005-0000-0000-00006A030000}"/>
    <cellStyle name="Normal 2 25 13 2" xfId="11079" xr:uid="{00000000-0005-0000-0000-0000CF210000}"/>
    <cellStyle name="Normal 2 25 14" xfId="979" xr:uid="{00000000-0005-0000-0000-00006B030000}"/>
    <cellStyle name="Normal 2 25 14 2" xfId="11080" xr:uid="{00000000-0005-0000-0000-0000D1210000}"/>
    <cellStyle name="Normal 2 25 15" xfId="980" xr:uid="{00000000-0005-0000-0000-00006C030000}"/>
    <cellStyle name="Normal 2 25 15 2" xfId="11081" xr:uid="{00000000-0005-0000-0000-0000D3210000}"/>
    <cellStyle name="Normal 2 25 16" xfId="981" xr:uid="{00000000-0005-0000-0000-00006D030000}"/>
    <cellStyle name="Normal 2 25 16 2" xfId="11082" xr:uid="{00000000-0005-0000-0000-0000D5210000}"/>
    <cellStyle name="Normal 2 25 17" xfId="982" xr:uid="{00000000-0005-0000-0000-00006E030000}"/>
    <cellStyle name="Normal 2 25 17 2" xfId="11083" xr:uid="{00000000-0005-0000-0000-0000D7210000}"/>
    <cellStyle name="Normal 2 25 18" xfId="983" xr:uid="{00000000-0005-0000-0000-00006F030000}"/>
    <cellStyle name="Normal 2 25 18 2" xfId="11084" xr:uid="{00000000-0005-0000-0000-0000D9210000}"/>
    <cellStyle name="Normal 2 25 19" xfId="984" xr:uid="{00000000-0005-0000-0000-000070030000}"/>
    <cellStyle name="Normal 2 25 19 2" xfId="11085" xr:uid="{00000000-0005-0000-0000-0000DB210000}"/>
    <cellStyle name="Normal 2 25 2" xfId="985" xr:uid="{00000000-0005-0000-0000-000071030000}"/>
    <cellStyle name="Normal 2 25 2 2" xfId="11086" xr:uid="{00000000-0005-0000-0000-0000DD210000}"/>
    <cellStyle name="Normal 2 25 20" xfId="986" xr:uid="{00000000-0005-0000-0000-000072030000}"/>
    <cellStyle name="Normal 2 25 20 2" xfId="11087" xr:uid="{00000000-0005-0000-0000-0000DF210000}"/>
    <cellStyle name="Normal 2 25 21" xfId="987" xr:uid="{00000000-0005-0000-0000-000073030000}"/>
    <cellStyle name="Normal 2 25 21 2" xfId="11088" xr:uid="{00000000-0005-0000-0000-0000E1210000}"/>
    <cellStyle name="Normal 2 25 22" xfId="988" xr:uid="{00000000-0005-0000-0000-000074030000}"/>
    <cellStyle name="Normal 2 25 22 2" xfId="11089" xr:uid="{00000000-0005-0000-0000-0000E3210000}"/>
    <cellStyle name="Normal 2 25 23" xfId="989" xr:uid="{00000000-0005-0000-0000-000075030000}"/>
    <cellStyle name="Normal 2 25 23 2" xfId="11090" xr:uid="{00000000-0005-0000-0000-0000E5210000}"/>
    <cellStyle name="Normal 2 25 24" xfId="11091" xr:uid="{00000000-0005-0000-0000-0000E6210000}"/>
    <cellStyle name="Normal 2 25 3" xfId="990" xr:uid="{00000000-0005-0000-0000-000076030000}"/>
    <cellStyle name="Normal 2 25 3 2" xfId="11092" xr:uid="{00000000-0005-0000-0000-0000E8210000}"/>
    <cellStyle name="Normal 2 25 4" xfId="991" xr:uid="{00000000-0005-0000-0000-000077030000}"/>
    <cellStyle name="Normal 2 25 4 2" xfId="11093" xr:uid="{00000000-0005-0000-0000-0000EA210000}"/>
    <cellStyle name="Normal 2 25 5" xfId="992" xr:uid="{00000000-0005-0000-0000-000078030000}"/>
    <cellStyle name="Normal 2 25 5 2" xfId="11094" xr:uid="{00000000-0005-0000-0000-0000EC210000}"/>
    <cellStyle name="Normal 2 25 6" xfId="993" xr:uid="{00000000-0005-0000-0000-000079030000}"/>
    <cellStyle name="Normal 2 25 6 2" xfId="11095" xr:uid="{00000000-0005-0000-0000-0000EE210000}"/>
    <cellStyle name="Normal 2 25 7" xfId="994" xr:uid="{00000000-0005-0000-0000-00007A030000}"/>
    <cellStyle name="Normal 2 25 7 2" xfId="11096" xr:uid="{00000000-0005-0000-0000-0000F0210000}"/>
    <cellStyle name="Normal 2 25 8" xfId="995" xr:uid="{00000000-0005-0000-0000-00007B030000}"/>
    <cellStyle name="Normal 2 25 8 2" xfId="11097" xr:uid="{00000000-0005-0000-0000-0000F2210000}"/>
    <cellStyle name="Normal 2 25 9" xfId="996" xr:uid="{00000000-0005-0000-0000-00007C030000}"/>
    <cellStyle name="Normal 2 25 9 2" xfId="11098" xr:uid="{00000000-0005-0000-0000-0000F4210000}"/>
    <cellStyle name="Normal 2 26" xfId="997" xr:uid="{00000000-0005-0000-0000-00007D030000}"/>
    <cellStyle name="Normal 2 26 10" xfId="998" xr:uid="{00000000-0005-0000-0000-00007E030000}"/>
    <cellStyle name="Normal 2 26 10 2" xfId="11099" xr:uid="{00000000-0005-0000-0000-0000F7210000}"/>
    <cellStyle name="Normal 2 26 11" xfId="999" xr:uid="{00000000-0005-0000-0000-00007F030000}"/>
    <cellStyle name="Normal 2 26 11 2" xfId="11100" xr:uid="{00000000-0005-0000-0000-0000F9210000}"/>
    <cellStyle name="Normal 2 26 12" xfId="1000" xr:uid="{00000000-0005-0000-0000-000080030000}"/>
    <cellStyle name="Normal 2 26 12 2" xfId="11101" xr:uid="{00000000-0005-0000-0000-0000FB210000}"/>
    <cellStyle name="Normal 2 26 13" xfId="1001" xr:uid="{00000000-0005-0000-0000-000081030000}"/>
    <cellStyle name="Normal 2 26 13 2" xfId="11102" xr:uid="{00000000-0005-0000-0000-0000FD210000}"/>
    <cellStyle name="Normal 2 26 14" xfId="1002" xr:uid="{00000000-0005-0000-0000-000082030000}"/>
    <cellStyle name="Normal 2 26 14 2" xfId="11103" xr:uid="{00000000-0005-0000-0000-0000FF210000}"/>
    <cellStyle name="Normal 2 26 15" xfId="1003" xr:uid="{00000000-0005-0000-0000-000083030000}"/>
    <cellStyle name="Normal 2 26 15 2" xfId="11104" xr:uid="{00000000-0005-0000-0000-000001220000}"/>
    <cellStyle name="Normal 2 26 16" xfId="1004" xr:uid="{00000000-0005-0000-0000-000084030000}"/>
    <cellStyle name="Normal 2 26 16 2" xfId="11105" xr:uid="{00000000-0005-0000-0000-000003220000}"/>
    <cellStyle name="Normal 2 26 17" xfId="1005" xr:uid="{00000000-0005-0000-0000-000085030000}"/>
    <cellStyle name="Normal 2 26 17 2" xfId="11106" xr:uid="{00000000-0005-0000-0000-000005220000}"/>
    <cellStyle name="Normal 2 26 18" xfId="1006" xr:uid="{00000000-0005-0000-0000-000086030000}"/>
    <cellStyle name="Normal 2 26 18 2" xfId="11107" xr:uid="{00000000-0005-0000-0000-000007220000}"/>
    <cellStyle name="Normal 2 26 19" xfId="1007" xr:uid="{00000000-0005-0000-0000-000087030000}"/>
    <cellStyle name="Normal 2 26 19 2" xfId="11108" xr:uid="{00000000-0005-0000-0000-000009220000}"/>
    <cellStyle name="Normal 2 26 2" xfId="1008" xr:uid="{00000000-0005-0000-0000-000088030000}"/>
    <cellStyle name="Normal 2 26 2 2" xfId="11109" xr:uid="{00000000-0005-0000-0000-00000B220000}"/>
    <cellStyle name="Normal 2 26 20" xfId="1009" xr:uid="{00000000-0005-0000-0000-000089030000}"/>
    <cellStyle name="Normal 2 26 20 2" xfId="11110" xr:uid="{00000000-0005-0000-0000-00000D220000}"/>
    <cellStyle name="Normal 2 26 21" xfId="1010" xr:uid="{00000000-0005-0000-0000-00008A030000}"/>
    <cellStyle name="Normal 2 26 21 2" xfId="11111" xr:uid="{00000000-0005-0000-0000-00000F220000}"/>
    <cellStyle name="Normal 2 26 22" xfId="1011" xr:uid="{00000000-0005-0000-0000-00008B030000}"/>
    <cellStyle name="Normal 2 26 22 2" xfId="11112" xr:uid="{00000000-0005-0000-0000-000011220000}"/>
    <cellStyle name="Normal 2 26 23" xfId="1012" xr:uid="{00000000-0005-0000-0000-00008C030000}"/>
    <cellStyle name="Normal 2 26 23 2" xfId="11113" xr:uid="{00000000-0005-0000-0000-000013220000}"/>
    <cellStyle name="Normal 2 26 24" xfId="11114" xr:uid="{00000000-0005-0000-0000-000014220000}"/>
    <cellStyle name="Normal 2 26 3" xfId="1013" xr:uid="{00000000-0005-0000-0000-00008D030000}"/>
    <cellStyle name="Normal 2 26 3 2" xfId="11115" xr:uid="{00000000-0005-0000-0000-000016220000}"/>
    <cellStyle name="Normal 2 26 4" xfId="1014" xr:uid="{00000000-0005-0000-0000-00008E030000}"/>
    <cellStyle name="Normal 2 26 4 2" xfId="11116" xr:uid="{00000000-0005-0000-0000-000018220000}"/>
    <cellStyle name="Normal 2 26 5" xfId="1015" xr:uid="{00000000-0005-0000-0000-00008F030000}"/>
    <cellStyle name="Normal 2 26 5 2" xfId="11117" xr:uid="{00000000-0005-0000-0000-00001A220000}"/>
    <cellStyle name="Normal 2 26 6" xfId="1016" xr:uid="{00000000-0005-0000-0000-000090030000}"/>
    <cellStyle name="Normal 2 26 6 2" xfId="11118" xr:uid="{00000000-0005-0000-0000-00001C220000}"/>
    <cellStyle name="Normal 2 26 7" xfId="1017" xr:uid="{00000000-0005-0000-0000-000091030000}"/>
    <cellStyle name="Normal 2 26 7 2" xfId="11119" xr:uid="{00000000-0005-0000-0000-00001E220000}"/>
    <cellStyle name="Normal 2 26 8" xfId="1018" xr:uid="{00000000-0005-0000-0000-000092030000}"/>
    <cellStyle name="Normal 2 26 8 2" xfId="11120" xr:uid="{00000000-0005-0000-0000-000020220000}"/>
    <cellStyle name="Normal 2 26 9" xfId="1019" xr:uid="{00000000-0005-0000-0000-000093030000}"/>
    <cellStyle name="Normal 2 26 9 2" xfId="11121" xr:uid="{00000000-0005-0000-0000-000022220000}"/>
    <cellStyle name="Normal 2 27" xfId="1020" xr:uid="{00000000-0005-0000-0000-000094030000}"/>
    <cellStyle name="Normal 2 27 10" xfId="1021" xr:uid="{00000000-0005-0000-0000-000095030000}"/>
    <cellStyle name="Normal 2 27 10 2" xfId="11122" xr:uid="{00000000-0005-0000-0000-000025220000}"/>
    <cellStyle name="Normal 2 27 11" xfId="1022" xr:uid="{00000000-0005-0000-0000-000096030000}"/>
    <cellStyle name="Normal 2 27 11 2" xfId="11123" xr:uid="{00000000-0005-0000-0000-000027220000}"/>
    <cellStyle name="Normal 2 27 12" xfId="1023" xr:uid="{00000000-0005-0000-0000-000097030000}"/>
    <cellStyle name="Normal 2 27 12 2" xfId="11124" xr:uid="{00000000-0005-0000-0000-000029220000}"/>
    <cellStyle name="Normal 2 27 13" xfId="1024" xr:uid="{00000000-0005-0000-0000-000098030000}"/>
    <cellStyle name="Normal 2 27 13 2" xfId="11125" xr:uid="{00000000-0005-0000-0000-00002B220000}"/>
    <cellStyle name="Normal 2 27 14" xfId="1025" xr:uid="{00000000-0005-0000-0000-000099030000}"/>
    <cellStyle name="Normal 2 27 14 2" xfId="11126" xr:uid="{00000000-0005-0000-0000-00002D220000}"/>
    <cellStyle name="Normal 2 27 15" xfId="1026" xr:uid="{00000000-0005-0000-0000-00009A030000}"/>
    <cellStyle name="Normal 2 27 15 2" xfId="11127" xr:uid="{00000000-0005-0000-0000-00002F220000}"/>
    <cellStyle name="Normal 2 27 16" xfId="1027" xr:uid="{00000000-0005-0000-0000-00009B030000}"/>
    <cellStyle name="Normal 2 27 16 2" xfId="11128" xr:uid="{00000000-0005-0000-0000-000031220000}"/>
    <cellStyle name="Normal 2 27 17" xfId="1028" xr:uid="{00000000-0005-0000-0000-00009C030000}"/>
    <cellStyle name="Normal 2 27 17 2" xfId="11129" xr:uid="{00000000-0005-0000-0000-000033220000}"/>
    <cellStyle name="Normal 2 27 18" xfId="1029" xr:uid="{00000000-0005-0000-0000-00009D030000}"/>
    <cellStyle name="Normal 2 27 18 2" xfId="11130" xr:uid="{00000000-0005-0000-0000-000035220000}"/>
    <cellStyle name="Normal 2 27 19" xfId="1030" xr:uid="{00000000-0005-0000-0000-00009E030000}"/>
    <cellStyle name="Normal 2 27 19 2" xfId="11131" xr:uid="{00000000-0005-0000-0000-000037220000}"/>
    <cellStyle name="Normal 2 27 2" xfId="1031" xr:uid="{00000000-0005-0000-0000-00009F030000}"/>
    <cellStyle name="Normal 2 27 2 2" xfId="11132" xr:uid="{00000000-0005-0000-0000-000039220000}"/>
    <cellStyle name="Normal 2 27 20" xfId="1032" xr:uid="{00000000-0005-0000-0000-0000A0030000}"/>
    <cellStyle name="Normal 2 27 20 2" xfId="11133" xr:uid="{00000000-0005-0000-0000-00003B220000}"/>
    <cellStyle name="Normal 2 27 21" xfId="1033" xr:uid="{00000000-0005-0000-0000-0000A1030000}"/>
    <cellStyle name="Normal 2 27 21 2" xfId="11134" xr:uid="{00000000-0005-0000-0000-00003D220000}"/>
    <cellStyle name="Normal 2 27 22" xfId="1034" xr:uid="{00000000-0005-0000-0000-0000A2030000}"/>
    <cellStyle name="Normal 2 27 22 2" xfId="11135" xr:uid="{00000000-0005-0000-0000-00003F220000}"/>
    <cellStyle name="Normal 2 27 23" xfId="1035" xr:uid="{00000000-0005-0000-0000-0000A3030000}"/>
    <cellStyle name="Normal 2 27 23 2" xfId="11136" xr:uid="{00000000-0005-0000-0000-000041220000}"/>
    <cellStyle name="Normal 2 27 24" xfId="11137" xr:uid="{00000000-0005-0000-0000-000042220000}"/>
    <cellStyle name="Normal 2 27 3" xfId="1036" xr:uid="{00000000-0005-0000-0000-0000A4030000}"/>
    <cellStyle name="Normal 2 27 3 2" xfId="11138" xr:uid="{00000000-0005-0000-0000-000044220000}"/>
    <cellStyle name="Normal 2 27 4" xfId="1037" xr:uid="{00000000-0005-0000-0000-0000A5030000}"/>
    <cellStyle name="Normal 2 27 4 2" xfId="11139" xr:uid="{00000000-0005-0000-0000-000046220000}"/>
    <cellStyle name="Normal 2 27 5" xfId="1038" xr:uid="{00000000-0005-0000-0000-0000A6030000}"/>
    <cellStyle name="Normal 2 27 5 2" xfId="11140" xr:uid="{00000000-0005-0000-0000-000048220000}"/>
    <cellStyle name="Normal 2 27 6" xfId="1039" xr:uid="{00000000-0005-0000-0000-0000A7030000}"/>
    <cellStyle name="Normal 2 27 6 2" xfId="11141" xr:uid="{00000000-0005-0000-0000-00004A220000}"/>
    <cellStyle name="Normal 2 27 7" xfId="1040" xr:uid="{00000000-0005-0000-0000-0000A8030000}"/>
    <cellStyle name="Normal 2 27 7 2" xfId="11142" xr:uid="{00000000-0005-0000-0000-00004C220000}"/>
    <cellStyle name="Normal 2 27 8" xfId="1041" xr:uid="{00000000-0005-0000-0000-0000A9030000}"/>
    <cellStyle name="Normal 2 27 8 2" xfId="11143" xr:uid="{00000000-0005-0000-0000-00004E220000}"/>
    <cellStyle name="Normal 2 27 9" xfId="1042" xr:uid="{00000000-0005-0000-0000-0000AA030000}"/>
    <cellStyle name="Normal 2 27 9 2" xfId="11144" xr:uid="{00000000-0005-0000-0000-000050220000}"/>
    <cellStyle name="Normal 2 28" xfId="1043" xr:uid="{00000000-0005-0000-0000-0000AB030000}"/>
    <cellStyle name="Normal 2 28 10" xfId="1044" xr:uid="{00000000-0005-0000-0000-0000AC030000}"/>
    <cellStyle name="Normal 2 28 10 2" xfId="11145" xr:uid="{00000000-0005-0000-0000-000053220000}"/>
    <cellStyle name="Normal 2 28 11" xfId="1045" xr:uid="{00000000-0005-0000-0000-0000AD030000}"/>
    <cellStyle name="Normal 2 28 11 2" xfId="11146" xr:uid="{00000000-0005-0000-0000-000055220000}"/>
    <cellStyle name="Normal 2 28 12" xfId="1046" xr:uid="{00000000-0005-0000-0000-0000AE030000}"/>
    <cellStyle name="Normal 2 28 12 2" xfId="11147" xr:uid="{00000000-0005-0000-0000-000057220000}"/>
    <cellStyle name="Normal 2 28 13" xfId="1047" xr:uid="{00000000-0005-0000-0000-0000AF030000}"/>
    <cellStyle name="Normal 2 28 13 2" xfId="11148" xr:uid="{00000000-0005-0000-0000-000059220000}"/>
    <cellStyle name="Normal 2 28 14" xfId="1048" xr:uid="{00000000-0005-0000-0000-0000B0030000}"/>
    <cellStyle name="Normal 2 28 14 2" xfId="11149" xr:uid="{00000000-0005-0000-0000-00005B220000}"/>
    <cellStyle name="Normal 2 28 15" xfId="1049" xr:uid="{00000000-0005-0000-0000-0000B1030000}"/>
    <cellStyle name="Normal 2 28 15 2" xfId="11150" xr:uid="{00000000-0005-0000-0000-00005D220000}"/>
    <cellStyle name="Normal 2 28 16" xfId="1050" xr:uid="{00000000-0005-0000-0000-0000B2030000}"/>
    <cellStyle name="Normal 2 28 16 2" xfId="11151" xr:uid="{00000000-0005-0000-0000-00005F220000}"/>
    <cellStyle name="Normal 2 28 17" xfId="1051" xr:uid="{00000000-0005-0000-0000-0000B3030000}"/>
    <cellStyle name="Normal 2 28 17 2" xfId="11152" xr:uid="{00000000-0005-0000-0000-000061220000}"/>
    <cellStyle name="Normal 2 28 18" xfId="1052" xr:uid="{00000000-0005-0000-0000-0000B4030000}"/>
    <cellStyle name="Normal 2 28 18 2" xfId="11153" xr:uid="{00000000-0005-0000-0000-000063220000}"/>
    <cellStyle name="Normal 2 28 19" xfId="1053" xr:uid="{00000000-0005-0000-0000-0000B5030000}"/>
    <cellStyle name="Normal 2 28 19 2" xfId="11154" xr:uid="{00000000-0005-0000-0000-000065220000}"/>
    <cellStyle name="Normal 2 28 2" xfId="1054" xr:uid="{00000000-0005-0000-0000-0000B6030000}"/>
    <cellStyle name="Normal 2 28 2 2" xfId="11155" xr:uid="{00000000-0005-0000-0000-000067220000}"/>
    <cellStyle name="Normal 2 28 20" xfId="1055" xr:uid="{00000000-0005-0000-0000-0000B7030000}"/>
    <cellStyle name="Normal 2 28 20 2" xfId="11156" xr:uid="{00000000-0005-0000-0000-000069220000}"/>
    <cellStyle name="Normal 2 28 21" xfId="1056" xr:uid="{00000000-0005-0000-0000-0000B8030000}"/>
    <cellStyle name="Normal 2 28 21 2" xfId="11157" xr:uid="{00000000-0005-0000-0000-00006B220000}"/>
    <cellStyle name="Normal 2 28 22" xfId="1057" xr:uid="{00000000-0005-0000-0000-0000B9030000}"/>
    <cellStyle name="Normal 2 28 22 2" xfId="11158" xr:uid="{00000000-0005-0000-0000-00006D220000}"/>
    <cellStyle name="Normal 2 28 23" xfId="1058" xr:uid="{00000000-0005-0000-0000-0000BA030000}"/>
    <cellStyle name="Normal 2 28 23 2" xfId="11159" xr:uid="{00000000-0005-0000-0000-00006F220000}"/>
    <cellStyle name="Normal 2 28 24" xfId="11160" xr:uid="{00000000-0005-0000-0000-000070220000}"/>
    <cellStyle name="Normal 2 28 3" xfId="1059" xr:uid="{00000000-0005-0000-0000-0000BB030000}"/>
    <cellStyle name="Normal 2 28 3 2" xfId="11161" xr:uid="{00000000-0005-0000-0000-000072220000}"/>
    <cellStyle name="Normal 2 28 4" xfId="1060" xr:uid="{00000000-0005-0000-0000-0000BC030000}"/>
    <cellStyle name="Normal 2 28 4 2" xfId="11162" xr:uid="{00000000-0005-0000-0000-000074220000}"/>
    <cellStyle name="Normal 2 28 5" xfId="1061" xr:uid="{00000000-0005-0000-0000-0000BD030000}"/>
    <cellStyle name="Normal 2 28 5 2" xfId="11163" xr:uid="{00000000-0005-0000-0000-000076220000}"/>
    <cellStyle name="Normal 2 28 6" xfId="1062" xr:uid="{00000000-0005-0000-0000-0000BE030000}"/>
    <cellStyle name="Normal 2 28 6 2" xfId="11164" xr:uid="{00000000-0005-0000-0000-000078220000}"/>
    <cellStyle name="Normal 2 28 7" xfId="1063" xr:uid="{00000000-0005-0000-0000-0000BF030000}"/>
    <cellStyle name="Normal 2 28 7 2" xfId="11165" xr:uid="{00000000-0005-0000-0000-00007A220000}"/>
    <cellStyle name="Normal 2 28 8" xfId="1064" xr:uid="{00000000-0005-0000-0000-0000C0030000}"/>
    <cellStyle name="Normal 2 28 8 2" xfId="11166" xr:uid="{00000000-0005-0000-0000-00007C220000}"/>
    <cellStyle name="Normal 2 28 9" xfId="1065" xr:uid="{00000000-0005-0000-0000-0000C1030000}"/>
    <cellStyle name="Normal 2 28 9 2" xfId="11167" xr:uid="{00000000-0005-0000-0000-00007E220000}"/>
    <cellStyle name="Normal 2 29" xfId="1066" xr:uid="{00000000-0005-0000-0000-0000C2030000}"/>
    <cellStyle name="Normal 2 29 10" xfId="1067" xr:uid="{00000000-0005-0000-0000-0000C3030000}"/>
    <cellStyle name="Normal 2 29 10 2" xfId="11168" xr:uid="{00000000-0005-0000-0000-000081220000}"/>
    <cellStyle name="Normal 2 29 11" xfId="1068" xr:uid="{00000000-0005-0000-0000-0000C4030000}"/>
    <cellStyle name="Normal 2 29 11 2" xfId="11169" xr:uid="{00000000-0005-0000-0000-000083220000}"/>
    <cellStyle name="Normal 2 29 12" xfId="1069" xr:uid="{00000000-0005-0000-0000-0000C5030000}"/>
    <cellStyle name="Normal 2 29 12 2" xfId="11170" xr:uid="{00000000-0005-0000-0000-000085220000}"/>
    <cellStyle name="Normal 2 29 13" xfId="1070" xr:uid="{00000000-0005-0000-0000-0000C6030000}"/>
    <cellStyle name="Normal 2 29 13 2" xfId="11171" xr:uid="{00000000-0005-0000-0000-000087220000}"/>
    <cellStyle name="Normal 2 29 14" xfId="1071" xr:uid="{00000000-0005-0000-0000-0000C7030000}"/>
    <cellStyle name="Normal 2 29 14 2" xfId="11172" xr:uid="{00000000-0005-0000-0000-000089220000}"/>
    <cellStyle name="Normal 2 29 15" xfId="1072" xr:uid="{00000000-0005-0000-0000-0000C8030000}"/>
    <cellStyle name="Normal 2 29 15 2" xfId="11173" xr:uid="{00000000-0005-0000-0000-00008B220000}"/>
    <cellStyle name="Normal 2 29 16" xfId="1073" xr:uid="{00000000-0005-0000-0000-0000C9030000}"/>
    <cellStyle name="Normal 2 29 16 2" xfId="11174" xr:uid="{00000000-0005-0000-0000-00008D220000}"/>
    <cellStyle name="Normal 2 29 17" xfId="1074" xr:uid="{00000000-0005-0000-0000-0000CA030000}"/>
    <cellStyle name="Normal 2 29 17 2" xfId="11175" xr:uid="{00000000-0005-0000-0000-00008F220000}"/>
    <cellStyle name="Normal 2 29 18" xfId="1075" xr:uid="{00000000-0005-0000-0000-0000CB030000}"/>
    <cellStyle name="Normal 2 29 18 2" xfId="11176" xr:uid="{00000000-0005-0000-0000-000091220000}"/>
    <cellStyle name="Normal 2 29 19" xfId="1076" xr:uid="{00000000-0005-0000-0000-0000CC030000}"/>
    <cellStyle name="Normal 2 29 19 2" xfId="11177" xr:uid="{00000000-0005-0000-0000-000093220000}"/>
    <cellStyle name="Normal 2 29 2" xfId="1077" xr:uid="{00000000-0005-0000-0000-0000CD030000}"/>
    <cellStyle name="Normal 2 29 2 2" xfId="11178" xr:uid="{00000000-0005-0000-0000-000095220000}"/>
    <cellStyle name="Normal 2 29 20" xfId="1078" xr:uid="{00000000-0005-0000-0000-0000CE030000}"/>
    <cellStyle name="Normal 2 29 20 2" xfId="11179" xr:uid="{00000000-0005-0000-0000-000097220000}"/>
    <cellStyle name="Normal 2 29 21" xfId="1079" xr:uid="{00000000-0005-0000-0000-0000CF030000}"/>
    <cellStyle name="Normal 2 29 21 2" xfId="11180" xr:uid="{00000000-0005-0000-0000-000099220000}"/>
    <cellStyle name="Normal 2 29 22" xfId="1080" xr:uid="{00000000-0005-0000-0000-0000D0030000}"/>
    <cellStyle name="Normal 2 29 22 2" xfId="11181" xr:uid="{00000000-0005-0000-0000-00009B220000}"/>
    <cellStyle name="Normal 2 29 23" xfId="1081" xr:uid="{00000000-0005-0000-0000-0000D1030000}"/>
    <cellStyle name="Normal 2 29 23 2" xfId="11182" xr:uid="{00000000-0005-0000-0000-00009D220000}"/>
    <cellStyle name="Normal 2 29 24" xfId="11183" xr:uid="{00000000-0005-0000-0000-00009E220000}"/>
    <cellStyle name="Normal 2 29 3" xfId="1082" xr:uid="{00000000-0005-0000-0000-0000D2030000}"/>
    <cellStyle name="Normal 2 29 3 2" xfId="11184" xr:uid="{00000000-0005-0000-0000-0000A0220000}"/>
    <cellStyle name="Normal 2 29 4" xfId="1083" xr:uid="{00000000-0005-0000-0000-0000D3030000}"/>
    <cellStyle name="Normal 2 29 4 2" xfId="11185" xr:uid="{00000000-0005-0000-0000-0000A2220000}"/>
    <cellStyle name="Normal 2 29 5" xfId="1084" xr:uid="{00000000-0005-0000-0000-0000D4030000}"/>
    <cellStyle name="Normal 2 29 5 2" xfId="11186" xr:uid="{00000000-0005-0000-0000-0000A4220000}"/>
    <cellStyle name="Normal 2 29 6" xfId="1085" xr:uid="{00000000-0005-0000-0000-0000D5030000}"/>
    <cellStyle name="Normal 2 29 6 2" xfId="11187" xr:uid="{00000000-0005-0000-0000-0000A6220000}"/>
    <cellStyle name="Normal 2 29 7" xfId="1086" xr:uid="{00000000-0005-0000-0000-0000D6030000}"/>
    <cellStyle name="Normal 2 29 7 2" xfId="11188" xr:uid="{00000000-0005-0000-0000-0000A8220000}"/>
    <cellStyle name="Normal 2 29 8" xfId="1087" xr:uid="{00000000-0005-0000-0000-0000D7030000}"/>
    <cellStyle name="Normal 2 29 8 2" xfId="11189" xr:uid="{00000000-0005-0000-0000-0000AA220000}"/>
    <cellStyle name="Normal 2 29 9" xfId="1088" xr:uid="{00000000-0005-0000-0000-0000D8030000}"/>
    <cellStyle name="Normal 2 29 9 2" xfId="11190" xr:uid="{00000000-0005-0000-0000-0000AC220000}"/>
    <cellStyle name="Normal 2 3" xfId="59" xr:uid="{00000000-0005-0000-0000-000011000000}"/>
    <cellStyle name="Normal 2 3 2" xfId="161" xr:uid="{00000000-0005-0000-0000-000011000000}"/>
    <cellStyle name="Normal 2 3 2 2" xfId="11191" xr:uid="{00000000-0005-0000-0000-0000AF220000}"/>
    <cellStyle name="Normal 2 3 2 3" xfId="5519" xr:uid="{00000000-0005-0000-0000-0000AE220000}"/>
    <cellStyle name="Normal 2 3 3" xfId="1089" xr:uid="{00000000-0005-0000-0000-0000D9030000}"/>
    <cellStyle name="Normal 2 3 3 2" xfId="11192" xr:uid="{00000000-0005-0000-0000-0000B1220000}"/>
    <cellStyle name="Normal 2 3 3 3" xfId="11193" xr:uid="{00000000-0005-0000-0000-0000B2220000}"/>
    <cellStyle name="Normal 2 3 4" xfId="11194" xr:uid="{00000000-0005-0000-0000-0000B3220000}"/>
    <cellStyle name="Normal 2 3 4 2" xfId="11195" xr:uid="{00000000-0005-0000-0000-0000B4220000}"/>
    <cellStyle name="Normal 2 3 5" xfId="5569" xr:uid="{00000000-0005-0000-0000-0000AD220000}"/>
    <cellStyle name="Normal 2 3 6" xfId="20542" xr:uid="{2938983F-EB37-4F25-8BF9-5A21D68D9524}"/>
    <cellStyle name="Normal 2 30" xfId="1090" xr:uid="{00000000-0005-0000-0000-0000DA030000}"/>
    <cellStyle name="Normal 2 30 10" xfId="1091" xr:uid="{00000000-0005-0000-0000-0000DB030000}"/>
    <cellStyle name="Normal 2 30 10 2" xfId="11196" xr:uid="{00000000-0005-0000-0000-0000B7220000}"/>
    <cellStyle name="Normal 2 30 11" xfId="1092" xr:uid="{00000000-0005-0000-0000-0000DC030000}"/>
    <cellStyle name="Normal 2 30 11 2" xfId="11197" xr:uid="{00000000-0005-0000-0000-0000B9220000}"/>
    <cellStyle name="Normal 2 30 12" xfId="1093" xr:uid="{00000000-0005-0000-0000-0000DD030000}"/>
    <cellStyle name="Normal 2 30 12 2" xfId="11198" xr:uid="{00000000-0005-0000-0000-0000BB220000}"/>
    <cellStyle name="Normal 2 30 13" xfId="1094" xr:uid="{00000000-0005-0000-0000-0000DE030000}"/>
    <cellStyle name="Normal 2 30 13 2" xfId="11199" xr:uid="{00000000-0005-0000-0000-0000BD220000}"/>
    <cellStyle name="Normal 2 30 14" xfId="1095" xr:uid="{00000000-0005-0000-0000-0000DF030000}"/>
    <cellStyle name="Normal 2 30 14 2" xfId="11200" xr:uid="{00000000-0005-0000-0000-0000BF220000}"/>
    <cellStyle name="Normal 2 30 15" xfId="1096" xr:uid="{00000000-0005-0000-0000-0000E0030000}"/>
    <cellStyle name="Normal 2 30 15 2" xfId="11201" xr:uid="{00000000-0005-0000-0000-0000C1220000}"/>
    <cellStyle name="Normal 2 30 16" xfId="1097" xr:uid="{00000000-0005-0000-0000-0000E1030000}"/>
    <cellStyle name="Normal 2 30 16 2" xfId="11202" xr:uid="{00000000-0005-0000-0000-0000C3220000}"/>
    <cellStyle name="Normal 2 30 17" xfId="1098" xr:uid="{00000000-0005-0000-0000-0000E2030000}"/>
    <cellStyle name="Normal 2 30 17 2" xfId="11203" xr:uid="{00000000-0005-0000-0000-0000C5220000}"/>
    <cellStyle name="Normal 2 30 18" xfId="1099" xr:uid="{00000000-0005-0000-0000-0000E3030000}"/>
    <cellStyle name="Normal 2 30 18 2" xfId="11204" xr:uid="{00000000-0005-0000-0000-0000C7220000}"/>
    <cellStyle name="Normal 2 30 19" xfId="1100" xr:uid="{00000000-0005-0000-0000-0000E4030000}"/>
    <cellStyle name="Normal 2 30 19 2" xfId="11205" xr:uid="{00000000-0005-0000-0000-0000C9220000}"/>
    <cellStyle name="Normal 2 30 2" xfId="1101" xr:uid="{00000000-0005-0000-0000-0000E5030000}"/>
    <cellStyle name="Normal 2 30 2 2" xfId="11206" xr:uid="{00000000-0005-0000-0000-0000CB220000}"/>
    <cellStyle name="Normal 2 30 20" xfId="1102" xr:uid="{00000000-0005-0000-0000-0000E6030000}"/>
    <cellStyle name="Normal 2 30 20 2" xfId="11207" xr:uid="{00000000-0005-0000-0000-0000CD220000}"/>
    <cellStyle name="Normal 2 30 21" xfId="1103" xr:uid="{00000000-0005-0000-0000-0000E7030000}"/>
    <cellStyle name="Normal 2 30 21 2" xfId="11208" xr:uid="{00000000-0005-0000-0000-0000CF220000}"/>
    <cellStyle name="Normal 2 30 22" xfId="1104" xr:uid="{00000000-0005-0000-0000-0000E8030000}"/>
    <cellStyle name="Normal 2 30 22 2" xfId="11209" xr:uid="{00000000-0005-0000-0000-0000D1220000}"/>
    <cellStyle name="Normal 2 30 23" xfId="1105" xr:uid="{00000000-0005-0000-0000-0000E9030000}"/>
    <cellStyle name="Normal 2 30 23 2" xfId="11210" xr:uid="{00000000-0005-0000-0000-0000D3220000}"/>
    <cellStyle name="Normal 2 30 24" xfId="11211" xr:uid="{00000000-0005-0000-0000-0000D4220000}"/>
    <cellStyle name="Normal 2 30 3" xfId="1106" xr:uid="{00000000-0005-0000-0000-0000EA030000}"/>
    <cellStyle name="Normal 2 30 3 2" xfId="11212" xr:uid="{00000000-0005-0000-0000-0000D6220000}"/>
    <cellStyle name="Normal 2 30 4" xfId="1107" xr:uid="{00000000-0005-0000-0000-0000EB030000}"/>
    <cellStyle name="Normal 2 30 4 2" xfId="11213" xr:uid="{00000000-0005-0000-0000-0000D8220000}"/>
    <cellStyle name="Normal 2 30 5" xfId="1108" xr:uid="{00000000-0005-0000-0000-0000EC030000}"/>
    <cellStyle name="Normal 2 30 5 2" xfId="11214" xr:uid="{00000000-0005-0000-0000-0000DA220000}"/>
    <cellStyle name="Normal 2 30 6" xfId="1109" xr:uid="{00000000-0005-0000-0000-0000ED030000}"/>
    <cellStyle name="Normal 2 30 6 2" xfId="11215" xr:uid="{00000000-0005-0000-0000-0000DC220000}"/>
    <cellStyle name="Normal 2 30 7" xfId="1110" xr:uid="{00000000-0005-0000-0000-0000EE030000}"/>
    <cellStyle name="Normal 2 30 7 2" xfId="11216" xr:uid="{00000000-0005-0000-0000-0000DE220000}"/>
    <cellStyle name="Normal 2 30 8" xfId="1111" xr:uid="{00000000-0005-0000-0000-0000EF030000}"/>
    <cellStyle name="Normal 2 30 8 2" xfId="11217" xr:uid="{00000000-0005-0000-0000-0000E0220000}"/>
    <cellStyle name="Normal 2 30 9" xfId="1112" xr:uid="{00000000-0005-0000-0000-0000F0030000}"/>
    <cellStyle name="Normal 2 30 9 2" xfId="11218" xr:uid="{00000000-0005-0000-0000-0000E2220000}"/>
    <cellStyle name="Normal 2 31" xfId="1113" xr:uid="{00000000-0005-0000-0000-0000F1030000}"/>
    <cellStyle name="Normal 2 31 10" xfId="1114" xr:uid="{00000000-0005-0000-0000-0000F2030000}"/>
    <cellStyle name="Normal 2 31 10 2" xfId="11219" xr:uid="{00000000-0005-0000-0000-0000E5220000}"/>
    <cellStyle name="Normal 2 31 11" xfId="1115" xr:uid="{00000000-0005-0000-0000-0000F3030000}"/>
    <cellStyle name="Normal 2 31 11 2" xfId="11220" xr:uid="{00000000-0005-0000-0000-0000E7220000}"/>
    <cellStyle name="Normal 2 31 12" xfId="1116" xr:uid="{00000000-0005-0000-0000-0000F4030000}"/>
    <cellStyle name="Normal 2 31 12 2" xfId="11221" xr:uid="{00000000-0005-0000-0000-0000E9220000}"/>
    <cellStyle name="Normal 2 31 13" xfId="1117" xr:uid="{00000000-0005-0000-0000-0000F5030000}"/>
    <cellStyle name="Normal 2 31 13 2" xfId="11222" xr:uid="{00000000-0005-0000-0000-0000EB220000}"/>
    <cellStyle name="Normal 2 31 14" xfId="1118" xr:uid="{00000000-0005-0000-0000-0000F6030000}"/>
    <cellStyle name="Normal 2 31 14 2" xfId="11223" xr:uid="{00000000-0005-0000-0000-0000ED220000}"/>
    <cellStyle name="Normal 2 31 15" xfId="1119" xr:uid="{00000000-0005-0000-0000-0000F7030000}"/>
    <cellStyle name="Normal 2 31 15 2" xfId="11224" xr:uid="{00000000-0005-0000-0000-0000EF220000}"/>
    <cellStyle name="Normal 2 31 16" xfId="1120" xr:uid="{00000000-0005-0000-0000-0000F8030000}"/>
    <cellStyle name="Normal 2 31 16 2" xfId="11225" xr:uid="{00000000-0005-0000-0000-0000F1220000}"/>
    <cellStyle name="Normal 2 31 17" xfId="1121" xr:uid="{00000000-0005-0000-0000-0000F9030000}"/>
    <cellStyle name="Normal 2 31 17 2" xfId="11226" xr:uid="{00000000-0005-0000-0000-0000F3220000}"/>
    <cellStyle name="Normal 2 31 18" xfId="1122" xr:uid="{00000000-0005-0000-0000-0000FA030000}"/>
    <cellStyle name="Normal 2 31 18 2" xfId="11227" xr:uid="{00000000-0005-0000-0000-0000F5220000}"/>
    <cellStyle name="Normal 2 31 19" xfId="1123" xr:uid="{00000000-0005-0000-0000-0000FB030000}"/>
    <cellStyle name="Normal 2 31 19 2" xfId="11228" xr:uid="{00000000-0005-0000-0000-0000F7220000}"/>
    <cellStyle name="Normal 2 31 2" xfId="1124" xr:uid="{00000000-0005-0000-0000-0000FC030000}"/>
    <cellStyle name="Normal 2 31 2 2" xfId="11229" xr:uid="{00000000-0005-0000-0000-0000F9220000}"/>
    <cellStyle name="Normal 2 31 20" xfId="1125" xr:uid="{00000000-0005-0000-0000-0000FD030000}"/>
    <cellStyle name="Normal 2 31 20 2" xfId="11230" xr:uid="{00000000-0005-0000-0000-0000FB220000}"/>
    <cellStyle name="Normal 2 31 21" xfId="1126" xr:uid="{00000000-0005-0000-0000-0000FE030000}"/>
    <cellStyle name="Normal 2 31 21 2" xfId="11231" xr:uid="{00000000-0005-0000-0000-0000FD220000}"/>
    <cellStyle name="Normal 2 31 22" xfId="1127" xr:uid="{00000000-0005-0000-0000-0000FF030000}"/>
    <cellStyle name="Normal 2 31 22 2" xfId="11232" xr:uid="{00000000-0005-0000-0000-0000FF220000}"/>
    <cellStyle name="Normal 2 31 23" xfId="1128" xr:uid="{00000000-0005-0000-0000-000000040000}"/>
    <cellStyle name="Normal 2 31 23 2" xfId="11233" xr:uid="{00000000-0005-0000-0000-000001230000}"/>
    <cellStyle name="Normal 2 31 24" xfId="11234" xr:uid="{00000000-0005-0000-0000-000002230000}"/>
    <cellStyle name="Normal 2 31 3" xfId="1129" xr:uid="{00000000-0005-0000-0000-000001040000}"/>
    <cellStyle name="Normal 2 31 3 2" xfId="11235" xr:uid="{00000000-0005-0000-0000-000004230000}"/>
    <cellStyle name="Normal 2 31 4" xfId="1130" xr:uid="{00000000-0005-0000-0000-000002040000}"/>
    <cellStyle name="Normal 2 31 4 2" xfId="11236" xr:uid="{00000000-0005-0000-0000-000006230000}"/>
    <cellStyle name="Normal 2 31 5" xfId="1131" xr:uid="{00000000-0005-0000-0000-000003040000}"/>
    <cellStyle name="Normal 2 31 5 2" xfId="11237" xr:uid="{00000000-0005-0000-0000-000008230000}"/>
    <cellStyle name="Normal 2 31 6" xfId="1132" xr:uid="{00000000-0005-0000-0000-000004040000}"/>
    <cellStyle name="Normal 2 31 6 2" xfId="11238" xr:uid="{00000000-0005-0000-0000-00000A230000}"/>
    <cellStyle name="Normal 2 31 7" xfId="1133" xr:uid="{00000000-0005-0000-0000-000005040000}"/>
    <cellStyle name="Normal 2 31 7 2" xfId="11239" xr:uid="{00000000-0005-0000-0000-00000C230000}"/>
    <cellStyle name="Normal 2 31 8" xfId="1134" xr:uid="{00000000-0005-0000-0000-000006040000}"/>
    <cellStyle name="Normal 2 31 8 2" xfId="11240" xr:uid="{00000000-0005-0000-0000-00000E230000}"/>
    <cellStyle name="Normal 2 31 9" xfId="1135" xr:uid="{00000000-0005-0000-0000-000007040000}"/>
    <cellStyle name="Normal 2 31 9 2" xfId="11241" xr:uid="{00000000-0005-0000-0000-000010230000}"/>
    <cellStyle name="Normal 2 32" xfId="1136" xr:uid="{00000000-0005-0000-0000-000008040000}"/>
    <cellStyle name="Normal 2 32 10" xfId="1137" xr:uid="{00000000-0005-0000-0000-000009040000}"/>
    <cellStyle name="Normal 2 32 10 2" xfId="11242" xr:uid="{00000000-0005-0000-0000-000013230000}"/>
    <cellStyle name="Normal 2 32 11" xfId="1138" xr:uid="{00000000-0005-0000-0000-00000A040000}"/>
    <cellStyle name="Normal 2 32 11 2" xfId="11243" xr:uid="{00000000-0005-0000-0000-000015230000}"/>
    <cellStyle name="Normal 2 32 12" xfId="1139" xr:uid="{00000000-0005-0000-0000-00000B040000}"/>
    <cellStyle name="Normal 2 32 12 2" xfId="11244" xr:uid="{00000000-0005-0000-0000-000017230000}"/>
    <cellStyle name="Normal 2 32 13" xfId="1140" xr:uid="{00000000-0005-0000-0000-00000C040000}"/>
    <cellStyle name="Normal 2 32 13 2" xfId="11245" xr:uid="{00000000-0005-0000-0000-000019230000}"/>
    <cellStyle name="Normal 2 32 14" xfId="1141" xr:uid="{00000000-0005-0000-0000-00000D040000}"/>
    <cellStyle name="Normal 2 32 14 2" xfId="11246" xr:uid="{00000000-0005-0000-0000-00001B230000}"/>
    <cellStyle name="Normal 2 32 15" xfId="1142" xr:uid="{00000000-0005-0000-0000-00000E040000}"/>
    <cellStyle name="Normal 2 32 15 2" xfId="11247" xr:uid="{00000000-0005-0000-0000-00001D230000}"/>
    <cellStyle name="Normal 2 32 16" xfId="1143" xr:uid="{00000000-0005-0000-0000-00000F040000}"/>
    <cellStyle name="Normal 2 32 16 2" xfId="11248" xr:uid="{00000000-0005-0000-0000-00001F230000}"/>
    <cellStyle name="Normal 2 32 17" xfId="1144" xr:uid="{00000000-0005-0000-0000-000010040000}"/>
    <cellStyle name="Normal 2 32 17 2" xfId="11249" xr:uid="{00000000-0005-0000-0000-000021230000}"/>
    <cellStyle name="Normal 2 32 18" xfId="1145" xr:uid="{00000000-0005-0000-0000-000011040000}"/>
    <cellStyle name="Normal 2 32 18 2" xfId="11250" xr:uid="{00000000-0005-0000-0000-000023230000}"/>
    <cellStyle name="Normal 2 32 19" xfId="1146" xr:uid="{00000000-0005-0000-0000-000012040000}"/>
    <cellStyle name="Normal 2 32 19 2" xfId="11251" xr:uid="{00000000-0005-0000-0000-000025230000}"/>
    <cellStyle name="Normal 2 32 2" xfId="1147" xr:uid="{00000000-0005-0000-0000-000013040000}"/>
    <cellStyle name="Normal 2 32 2 2" xfId="11252" xr:uid="{00000000-0005-0000-0000-000027230000}"/>
    <cellStyle name="Normal 2 32 20" xfId="1148" xr:uid="{00000000-0005-0000-0000-000014040000}"/>
    <cellStyle name="Normal 2 32 20 2" xfId="11253" xr:uid="{00000000-0005-0000-0000-000029230000}"/>
    <cellStyle name="Normal 2 32 21" xfId="1149" xr:uid="{00000000-0005-0000-0000-000015040000}"/>
    <cellStyle name="Normal 2 32 21 2" xfId="11254" xr:uid="{00000000-0005-0000-0000-00002B230000}"/>
    <cellStyle name="Normal 2 32 22" xfId="1150" xr:uid="{00000000-0005-0000-0000-000016040000}"/>
    <cellStyle name="Normal 2 32 22 2" xfId="11255" xr:uid="{00000000-0005-0000-0000-00002D230000}"/>
    <cellStyle name="Normal 2 32 23" xfId="1151" xr:uid="{00000000-0005-0000-0000-000017040000}"/>
    <cellStyle name="Normal 2 32 23 2" xfId="11256" xr:uid="{00000000-0005-0000-0000-00002F230000}"/>
    <cellStyle name="Normal 2 32 24" xfId="11257" xr:uid="{00000000-0005-0000-0000-000030230000}"/>
    <cellStyle name="Normal 2 32 3" xfId="1152" xr:uid="{00000000-0005-0000-0000-000018040000}"/>
    <cellStyle name="Normal 2 32 3 2" xfId="11258" xr:uid="{00000000-0005-0000-0000-000032230000}"/>
    <cellStyle name="Normal 2 32 4" xfId="1153" xr:uid="{00000000-0005-0000-0000-000019040000}"/>
    <cellStyle name="Normal 2 32 4 2" xfId="11259" xr:uid="{00000000-0005-0000-0000-000034230000}"/>
    <cellStyle name="Normal 2 32 5" xfId="1154" xr:uid="{00000000-0005-0000-0000-00001A040000}"/>
    <cellStyle name="Normal 2 32 5 2" xfId="11260" xr:uid="{00000000-0005-0000-0000-000036230000}"/>
    <cellStyle name="Normal 2 32 6" xfId="1155" xr:uid="{00000000-0005-0000-0000-00001B040000}"/>
    <cellStyle name="Normal 2 32 6 2" xfId="11261" xr:uid="{00000000-0005-0000-0000-000038230000}"/>
    <cellStyle name="Normal 2 32 7" xfId="1156" xr:uid="{00000000-0005-0000-0000-00001C040000}"/>
    <cellStyle name="Normal 2 32 7 2" xfId="11262" xr:uid="{00000000-0005-0000-0000-00003A230000}"/>
    <cellStyle name="Normal 2 32 8" xfId="1157" xr:uid="{00000000-0005-0000-0000-00001D040000}"/>
    <cellStyle name="Normal 2 32 8 2" xfId="11263" xr:uid="{00000000-0005-0000-0000-00003C230000}"/>
    <cellStyle name="Normal 2 32 9" xfId="1158" xr:uid="{00000000-0005-0000-0000-00001E040000}"/>
    <cellStyle name="Normal 2 32 9 2" xfId="11264" xr:uid="{00000000-0005-0000-0000-00003E230000}"/>
    <cellStyle name="Normal 2 33" xfId="1159" xr:uid="{00000000-0005-0000-0000-00001F040000}"/>
    <cellStyle name="Normal 2 33 10" xfId="1160" xr:uid="{00000000-0005-0000-0000-000020040000}"/>
    <cellStyle name="Normal 2 33 10 2" xfId="11265" xr:uid="{00000000-0005-0000-0000-000041230000}"/>
    <cellStyle name="Normal 2 33 11" xfId="1161" xr:uid="{00000000-0005-0000-0000-000021040000}"/>
    <cellStyle name="Normal 2 33 11 2" xfId="11266" xr:uid="{00000000-0005-0000-0000-000043230000}"/>
    <cellStyle name="Normal 2 33 12" xfId="1162" xr:uid="{00000000-0005-0000-0000-000022040000}"/>
    <cellStyle name="Normal 2 33 12 2" xfId="11267" xr:uid="{00000000-0005-0000-0000-000045230000}"/>
    <cellStyle name="Normal 2 33 13" xfId="1163" xr:uid="{00000000-0005-0000-0000-000023040000}"/>
    <cellStyle name="Normal 2 33 13 2" xfId="11268" xr:uid="{00000000-0005-0000-0000-000047230000}"/>
    <cellStyle name="Normal 2 33 14" xfId="1164" xr:uid="{00000000-0005-0000-0000-000024040000}"/>
    <cellStyle name="Normal 2 33 14 2" xfId="11269" xr:uid="{00000000-0005-0000-0000-000049230000}"/>
    <cellStyle name="Normal 2 33 15" xfId="1165" xr:uid="{00000000-0005-0000-0000-000025040000}"/>
    <cellStyle name="Normal 2 33 15 2" xfId="11270" xr:uid="{00000000-0005-0000-0000-00004B230000}"/>
    <cellStyle name="Normal 2 33 16" xfId="1166" xr:uid="{00000000-0005-0000-0000-000026040000}"/>
    <cellStyle name="Normal 2 33 16 2" xfId="11271" xr:uid="{00000000-0005-0000-0000-00004D230000}"/>
    <cellStyle name="Normal 2 33 17" xfId="1167" xr:uid="{00000000-0005-0000-0000-000027040000}"/>
    <cellStyle name="Normal 2 33 17 2" xfId="11272" xr:uid="{00000000-0005-0000-0000-00004F230000}"/>
    <cellStyle name="Normal 2 33 18" xfId="1168" xr:uid="{00000000-0005-0000-0000-000028040000}"/>
    <cellStyle name="Normal 2 33 18 2" xfId="11273" xr:uid="{00000000-0005-0000-0000-000051230000}"/>
    <cellStyle name="Normal 2 33 19" xfId="1169" xr:uid="{00000000-0005-0000-0000-000029040000}"/>
    <cellStyle name="Normal 2 33 19 2" xfId="11274" xr:uid="{00000000-0005-0000-0000-000053230000}"/>
    <cellStyle name="Normal 2 33 2" xfId="1170" xr:uid="{00000000-0005-0000-0000-00002A040000}"/>
    <cellStyle name="Normal 2 33 2 2" xfId="11275" xr:uid="{00000000-0005-0000-0000-000055230000}"/>
    <cellStyle name="Normal 2 33 20" xfId="1171" xr:uid="{00000000-0005-0000-0000-00002B040000}"/>
    <cellStyle name="Normal 2 33 20 2" xfId="11276" xr:uid="{00000000-0005-0000-0000-000057230000}"/>
    <cellStyle name="Normal 2 33 21" xfId="1172" xr:uid="{00000000-0005-0000-0000-00002C040000}"/>
    <cellStyle name="Normal 2 33 21 2" xfId="11277" xr:uid="{00000000-0005-0000-0000-000059230000}"/>
    <cellStyle name="Normal 2 33 22" xfId="1173" xr:uid="{00000000-0005-0000-0000-00002D040000}"/>
    <cellStyle name="Normal 2 33 22 2" xfId="11278" xr:uid="{00000000-0005-0000-0000-00005B230000}"/>
    <cellStyle name="Normal 2 33 23" xfId="1174" xr:uid="{00000000-0005-0000-0000-00002E040000}"/>
    <cellStyle name="Normal 2 33 23 2" xfId="11279" xr:uid="{00000000-0005-0000-0000-00005D230000}"/>
    <cellStyle name="Normal 2 33 24" xfId="11280" xr:uid="{00000000-0005-0000-0000-00005E230000}"/>
    <cellStyle name="Normal 2 33 3" xfId="1175" xr:uid="{00000000-0005-0000-0000-00002F040000}"/>
    <cellStyle name="Normal 2 33 3 2" xfId="11281" xr:uid="{00000000-0005-0000-0000-000060230000}"/>
    <cellStyle name="Normal 2 33 4" xfId="1176" xr:uid="{00000000-0005-0000-0000-000030040000}"/>
    <cellStyle name="Normal 2 33 4 2" xfId="11282" xr:uid="{00000000-0005-0000-0000-000062230000}"/>
    <cellStyle name="Normal 2 33 5" xfId="1177" xr:uid="{00000000-0005-0000-0000-000031040000}"/>
    <cellStyle name="Normal 2 33 5 2" xfId="11283" xr:uid="{00000000-0005-0000-0000-000064230000}"/>
    <cellStyle name="Normal 2 33 6" xfId="1178" xr:uid="{00000000-0005-0000-0000-000032040000}"/>
    <cellStyle name="Normal 2 33 6 2" xfId="11284" xr:uid="{00000000-0005-0000-0000-000066230000}"/>
    <cellStyle name="Normal 2 33 7" xfId="1179" xr:uid="{00000000-0005-0000-0000-000033040000}"/>
    <cellStyle name="Normal 2 33 7 2" xfId="11285" xr:uid="{00000000-0005-0000-0000-000068230000}"/>
    <cellStyle name="Normal 2 33 8" xfId="1180" xr:uid="{00000000-0005-0000-0000-000034040000}"/>
    <cellStyle name="Normal 2 33 8 2" xfId="11286" xr:uid="{00000000-0005-0000-0000-00006A230000}"/>
    <cellStyle name="Normal 2 33 9" xfId="1181" xr:uid="{00000000-0005-0000-0000-000035040000}"/>
    <cellStyle name="Normal 2 33 9 2" xfId="11287" xr:uid="{00000000-0005-0000-0000-00006C230000}"/>
    <cellStyle name="Normal 2 34" xfId="1182" xr:uid="{00000000-0005-0000-0000-000036040000}"/>
    <cellStyle name="Normal 2 34 10" xfId="1183" xr:uid="{00000000-0005-0000-0000-000037040000}"/>
    <cellStyle name="Normal 2 34 10 2" xfId="11288" xr:uid="{00000000-0005-0000-0000-00006F230000}"/>
    <cellStyle name="Normal 2 34 11" xfId="1184" xr:uid="{00000000-0005-0000-0000-000038040000}"/>
    <cellStyle name="Normal 2 34 11 2" xfId="11289" xr:uid="{00000000-0005-0000-0000-000071230000}"/>
    <cellStyle name="Normal 2 34 12" xfId="1185" xr:uid="{00000000-0005-0000-0000-000039040000}"/>
    <cellStyle name="Normal 2 34 12 2" xfId="11290" xr:uid="{00000000-0005-0000-0000-000073230000}"/>
    <cellStyle name="Normal 2 34 13" xfId="1186" xr:uid="{00000000-0005-0000-0000-00003A040000}"/>
    <cellStyle name="Normal 2 34 13 2" xfId="11291" xr:uid="{00000000-0005-0000-0000-000075230000}"/>
    <cellStyle name="Normal 2 34 14" xfId="1187" xr:uid="{00000000-0005-0000-0000-00003B040000}"/>
    <cellStyle name="Normal 2 34 14 2" xfId="11292" xr:uid="{00000000-0005-0000-0000-000077230000}"/>
    <cellStyle name="Normal 2 34 15" xfId="1188" xr:uid="{00000000-0005-0000-0000-00003C040000}"/>
    <cellStyle name="Normal 2 34 15 2" xfId="11293" xr:uid="{00000000-0005-0000-0000-000079230000}"/>
    <cellStyle name="Normal 2 34 16" xfId="1189" xr:uid="{00000000-0005-0000-0000-00003D040000}"/>
    <cellStyle name="Normal 2 34 16 2" xfId="11294" xr:uid="{00000000-0005-0000-0000-00007B230000}"/>
    <cellStyle name="Normal 2 34 17" xfId="1190" xr:uid="{00000000-0005-0000-0000-00003E040000}"/>
    <cellStyle name="Normal 2 34 17 2" xfId="11295" xr:uid="{00000000-0005-0000-0000-00007D230000}"/>
    <cellStyle name="Normal 2 34 18" xfId="1191" xr:uid="{00000000-0005-0000-0000-00003F040000}"/>
    <cellStyle name="Normal 2 34 18 2" xfId="11296" xr:uid="{00000000-0005-0000-0000-00007F230000}"/>
    <cellStyle name="Normal 2 34 19" xfId="1192" xr:uid="{00000000-0005-0000-0000-000040040000}"/>
    <cellStyle name="Normal 2 34 19 2" xfId="11297" xr:uid="{00000000-0005-0000-0000-000081230000}"/>
    <cellStyle name="Normal 2 34 2" xfId="1193" xr:uid="{00000000-0005-0000-0000-000041040000}"/>
    <cellStyle name="Normal 2 34 2 2" xfId="11298" xr:uid="{00000000-0005-0000-0000-000083230000}"/>
    <cellStyle name="Normal 2 34 20" xfId="1194" xr:uid="{00000000-0005-0000-0000-000042040000}"/>
    <cellStyle name="Normal 2 34 20 2" xfId="11299" xr:uid="{00000000-0005-0000-0000-000085230000}"/>
    <cellStyle name="Normal 2 34 21" xfId="1195" xr:uid="{00000000-0005-0000-0000-000043040000}"/>
    <cellStyle name="Normal 2 34 21 2" xfId="11300" xr:uid="{00000000-0005-0000-0000-000087230000}"/>
    <cellStyle name="Normal 2 34 22" xfId="1196" xr:uid="{00000000-0005-0000-0000-000044040000}"/>
    <cellStyle name="Normal 2 34 22 2" xfId="11301" xr:uid="{00000000-0005-0000-0000-000089230000}"/>
    <cellStyle name="Normal 2 34 23" xfId="1197" xr:uid="{00000000-0005-0000-0000-000045040000}"/>
    <cellStyle name="Normal 2 34 23 2" xfId="11302" xr:uid="{00000000-0005-0000-0000-00008B230000}"/>
    <cellStyle name="Normal 2 34 24" xfId="11303" xr:uid="{00000000-0005-0000-0000-00008C230000}"/>
    <cellStyle name="Normal 2 34 3" xfId="1198" xr:uid="{00000000-0005-0000-0000-000046040000}"/>
    <cellStyle name="Normal 2 34 3 2" xfId="11304" xr:uid="{00000000-0005-0000-0000-00008E230000}"/>
    <cellStyle name="Normal 2 34 4" xfId="1199" xr:uid="{00000000-0005-0000-0000-000047040000}"/>
    <cellStyle name="Normal 2 34 4 2" xfId="11305" xr:uid="{00000000-0005-0000-0000-000090230000}"/>
    <cellStyle name="Normal 2 34 5" xfId="1200" xr:uid="{00000000-0005-0000-0000-000048040000}"/>
    <cellStyle name="Normal 2 34 5 2" xfId="11306" xr:uid="{00000000-0005-0000-0000-000092230000}"/>
    <cellStyle name="Normal 2 34 6" xfId="1201" xr:uid="{00000000-0005-0000-0000-000049040000}"/>
    <cellStyle name="Normal 2 34 6 2" xfId="11307" xr:uid="{00000000-0005-0000-0000-000094230000}"/>
    <cellStyle name="Normal 2 34 7" xfId="1202" xr:uid="{00000000-0005-0000-0000-00004A040000}"/>
    <cellStyle name="Normal 2 34 7 2" xfId="11308" xr:uid="{00000000-0005-0000-0000-000096230000}"/>
    <cellStyle name="Normal 2 34 8" xfId="1203" xr:uid="{00000000-0005-0000-0000-00004B040000}"/>
    <cellStyle name="Normal 2 34 8 2" xfId="11309" xr:uid="{00000000-0005-0000-0000-000098230000}"/>
    <cellStyle name="Normal 2 34 9" xfId="1204" xr:uid="{00000000-0005-0000-0000-00004C040000}"/>
    <cellStyle name="Normal 2 34 9 2" xfId="11310" xr:uid="{00000000-0005-0000-0000-00009A230000}"/>
    <cellStyle name="Normal 2 35" xfId="1205" xr:uid="{00000000-0005-0000-0000-00004D040000}"/>
    <cellStyle name="Normal 2 35 10" xfId="1206" xr:uid="{00000000-0005-0000-0000-00004E040000}"/>
    <cellStyle name="Normal 2 35 10 2" xfId="11311" xr:uid="{00000000-0005-0000-0000-00009D230000}"/>
    <cellStyle name="Normal 2 35 11" xfId="1207" xr:uid="{00000000-0005-0000-0000-00004F040000}"/>
    <cellStyle name="Normal 2 35 11 2" xfId="11312" xr:uid="{00000000-0005-0000-0000-00009F230000}"/>
    <cellStyle name="Normal 2 35 12" xfId="1208" xr:uid="{00000000-0005-0000-0000-000050040000}"/>
    <cellStyle name="Normal 2 35 12 2" xfId="11313" xr:uid="{00000000-0005-0000-0000-0000A1230000}"/>
    <cellStyle name="Normal 2 35 13" xfId="1209" xr:uid="{00000000-0005-0000-0000-000051040000}"/>
    <cellStyle name="Normal 2 35 13 2" xfId="11314" xr:uid="{00000000-0005-0000-0000-0000A3230000}"/>
    <cellStyle name="Normal 2 35 14" xfId="1210" xr:uid="{00000000-0005-0000-0000-000052040000}"/>
    <cellStyle name="Normal 2 35 14 2" xfId="11315" xr:uid="{00000000-0005-0000-0000-0000A5230000}"/>
    <cellStyle name="Normal 2 35 15" xfId="1211" xr:uid="{00000000-0005-0000-0000-000053040000}"/>
    <cellStyle name="Normal 2 35 15 2" xfId="11316" xr:uid="{00000000-0005-0000-0000-0000A7230000}"/>
    <cellStyle name="Normal 2 35 16" xfId="1212" xr:uid="{00000000-0005-0000-0000-000054040000}"/>
    <cellStyle name="Normal 2 35 16 2" xfId="11317" xr:uid="{00000000-0005-0000-0000-0000A9230000}"/>
    <cellStyle name="Normal 2 35 17" xfId="1213" xr:uid="{00000000-0005-0000-0000-000055040000}"/>
    <cellStyle name="Normal 2 35 17 2" xfId="11318" xr:uid="{00000000-0005-0000-0000-0000AB230000}"/>
    <cellStyle name="Normal 2 35 18" xfId="1214" xr:uid="{00000000-0005-0000-0000-000056040000}"/>
    <cellStyle name="Normal 2 35 18 2" xfId="11319" xr:uid="{00000000-0005-0000-0000-0000AD230000}"/>
    <cellStyle name="Normal 2 35 19" xfId="1215" xr:uid="{00000000-0005-0000-0000-000057040000}"/>
    <cellStyle name="Normal 2 35 19 2" xfId="11320" xr:uid="{00000000-0005-0000-0000-0000AF230000}"/>
    <cellStyle name="Normal 2 35 2" xfId="1216" xr:uid="{00000000-0005-0000-0000-000058040000}"/>
    <cellStyle name="Normal 2 35 2 2" xfId="11321" xr:uid="{00000000-0005-0000-0000-0000B1230000}"/>
    <cellStyle name="Normal 2 35 20" xfId="1217" xr:uid="{00000000-0005-0000-0000-000059040000}"/>
    <cellStyle name="Normal 2 35 20 2" xfId="11322" xr:uid="{00000000-0005-0000-0000-0000B3230000}"/>
    <cellStyle name="Normal 2 35 21" xfId="1218" xr:uid="{00000000-0005-0000-0000-00005A040000}"/>
    <cellStyle name="Normal 2 35 21 2" xfId="11323" xr:uid="{00000000-0005-0000-0000-0000B5230000}"/>
    <cellStyle name="Normal 2 35 22" xfId="1219" xr:uid="{00000000-0005-0000-0000-00005B040000}"/>
    <cellStyle name="Normal 2 35 22 2" xfId="11324" xr:uid="{00000000-0005-0000-0000-0000B7230000}"/>
    <cellStyle name="Normal 2 35 23" xfId="1220" xr:uid="{00000000-0005-0000-0000-00005C040000}"/>
    <cellStyle name="Normal 2 35 23 2" xfId="11325" xr:uid="{00000000-0005-0000-0000-0000B9230000}"/>
    <cellStyle name="Normal 2 35 24" xfId="11326" xr:uid="{00000000-0005-0000-0000-0000BA230000}"/>
    <cellStyle name="Normal 2 35 3" xfId="1221" xr:uid="{00000000-0005-0000-0000-00005D040000}"/>
    <cellStyle name="Normal 2 35 3 2" xfId="11327" xr:uid="{00000000-0005-0000-0000-0000BC230000}"/>
    <cellStyle name="Normal 2 35 4" xfId="1222" xr:uid="{00000000-0005-0000-0000-00005E040000}"/>
    <cellStyle name="Normal 2 35 4 2" xfId="11328" xr:uid="{00000000-0005-0000-0000-0000BE230000}"/>
    <cellStyle name="Normal 2 35 5" xfId="1223" xr:uid="{00000000-0005-0000-0000-00005F040000}"/>
    <cellStyle name="Normal 2 35 5 2" xfId="11329" xr:uid="{00000000-0005-0000-0000-0000C0230000}"/>
    <cellStyle name="Normal 2 35 6" xfId="1224" xr:uid="{00000000-0005-0000-0000-000060040000}"/>
    <cellStyle name="Normal 2 35 6 2" xfId="11330" xr:uid="{00000000-0005-0000-0000-0000C2230000}"/>
    <cellStyle name="Normal 2 35 7" xfId="1225" xr:uid="{00000000-0005-0000-0000-000061040000}"/>
    <cellStyle name="Normal 2 35 7 2" xfId="11331" xr:uid="{00000000-0005-0000-0000-0000C4230000}"/>
    <cellStyle name="Normal 2 35 8" xfId="1226" xr:uid="{00000000-0005-0000-0000-000062040000}"/>
    <cellStyle name="Normal 2 35 8 2" xfId="11332" xr:uid="{00000000-0005-0000-0000-0000C6230000}"/>
    <cellStyle name="Normal 2 35 9" xfId="1227" xr:uid="{00000000-0005-0000-0000-000063040000}"/>
    <cellStyle name="Normal 2 35 9 2" xfId="11333" xr:uid="{00000000-0005-0000-0000-0000C8230000}"/>
    <cellStyle name="Normal 2 36" xfId="1228" xr:uid="{00000000-0005-0000-0000-000064040000}"/>
    <cellStyle name="Normal 2 36 10" xfId="1229" xr:uid="{00000000-0005-0000-0000-000065040000}"/>
    <cellStyle name="Normal 2 36 10 2" xfId="11334" xr:uid="{00000000-0005-0000-0000-0000CB230000}"/>
    <cellStyle name="Normal 2 36 11" xfId="1230" xr:uid="{00000000-0005-0000-0000-000066040000}"/>
    <cellStyle name="Normal 2 36 11 2" xfId="11335" xr:uid="{00000000-0005-0000-0000-0000CD230000}"/>
    <cellStyle name="Normal 2 36 12" xfId="1231" xr:uid="{00000000-0005-0000-0000-000067040000}"/>
    <cellStyle name="Normal 2 36 12 2" xfId="11336" xr:uid="{00000000-0005-0000-0000-0000CF230000}"/>
    <cellStyle name="Normal 2 36 13" xfId="1232" xr:uid="{00000000-0005-0000-0000-000068040000}"/>
    <cellStyle name="Normal 2 36 13 2" xfId="11337" xr:uid="{00000000-0005-0000-0000-0000D1230000}"/>
    <cellStyle name="Normal 2 36 14" xfId="1233" xr:uid="{00000000-0005-0000-0000-000069040000}"/>
    <cellStyle name="Normal 2 36 14 2" xfId="11338" xr:uid="{00000000-0005-0000-0000-0000D3230000}"/>
    <cellStyle name="Normal 2 36 15" xfId="1234" xr:uid="{00000000-0005-0000-0000-00006A040000}"/>
    <cellStyle name="Normal 2 36 15 2" xfId="11339" xr:uid="{00000000-0005-0000-0000-0000D5230000}"/>
    <cellStyle name="Normal 2 36 16" xfId="1235" xr:uid="{00000000-0005-0000-0000-00006B040000}"/>
    <cellStyle name="Normal 2 36 16 2" xfId="11340" xr:uid="{00000000-0005-0000-0000-0000D7230000}"/>
    <cellStyle name="Normal 2 36 17" xfId="1236" xr:uid="{00000000-0005-0000-0000-00006C040000}"/>
    <cellStyle name="Normal 2 36 17 2" xfId="11341" xr:uid="{00000000-0005-0000-0000-0000D9230000}"/>
    <cellStyle name="Normal 2 36 18" xfId="1237" xr:uid="{00000000-0005-0000-0000-00006D040000}"/>
    <cellStyle name="Normal 2 36 18 2" xfId="11342" xr:uid="{00000000-0005-0000-0000-0000DB230000}"/>
    <cellStyle name="Normal 2 36 19" xfId="1238" xr:uid="{00000000-0005-0000-0000-00006E040000}"/>
    <cellStyle name="Normal 2 36 19 2" xfId="11343" xr:uid="{00000000-0005-0000-0000-0000DD230000}"/>
    <cellStyle name="Normal 2 36 2" xfId="1239" xr:uid="{00000000-0005-0000-0000-00006F040000}"/>
    <cellStyle name="Normal 2 36 2 2" xfId="11344" xr:uid="{00000000-0005-0000-0000-0000DF230000}"/>
    <cellStyle name="Normal 2 36 20" xfId="1240" xr:uid="{00000000-0005-0000-0000-000070040000}"/>
    <cellStyle name="Normal 2 36 20 2" xfId="11345" xr:uid="{00000000-0005-0000-0000-0000E1230000}"/>
    <cellStyle name="Normal 2 36 21" xfId="1241" xr:uid="{00000000-0005-0000-0000-000071040000}"/>
    <cellStyle name="Normal 2 36 21 2" xfId="11346" xr:uid="{00000000-0005-0000-0000-0000E3230000}"/>
    <cellStyle name="Normal 2 36 22" xfId="1242" xr:uid="{00000000-0005-0000-0000-000072040000}"/>
    <cellStyle name="Normal 2 36 22 2" xfId="11347" xr:uid="{00000000-0005-0000-0000-0000E5230000}"/>
    <cellStyle name="Normal 2 36 23" xfId="1243" xr:uid="{00000000-0005-0000-0000-000073040000}"/>
    <cellStyle name="Normal 2 36 23 2" xfId="11348" xr:uid="{00000000-0005-0000-0000-0000E7230000}"/>
    <cellStyle name="Normal 2 36 24" xfId="11349" xr:uid="{00000000-0005-0000-0000-0000E8230000}"/>
    <cellStyle name="Normal 2 36 3" xfId="1244" xr:uid="{00000000-0005-0000-0000-000074040000}"/>
    <cellStyle name="Normal 2 36 3 2" xfId="11350" xr:uid="{00000000-0005-0000-0000-0000EA230000}"/>
    <cellStyle name="Normal 2 36 4" xfId="1245" xr:uid="{00000000-0005-0000-0000-000075040000}"/>
    <cellStyle name="Normal 2 36 4 2" xfId="11351" xr:uid="{00000000-0005-0000-0000-0000EC230000}"/>
    <cellStyle name="Normal 2 36 5" xfId="1246" xr:uid="{00000000-0005-0000-0000-000076040000}"/>
    <cellStyle name="Normal 2 36 5 2" xfId="11352" xr:uid="{00000000-0005-0000-0000-0000EE230000}"/>
    <cellStyle name="Normal 2 36 6" xfId="1247" xr:uid="{00000000-0005-0000-0000-000077040000}"/>
    <cellStyle name="Normal 2 36 6 2" xfId="11353" xr:uid="{00000000-0005-0000-0000-0000F0230000}"/>
    <cellStyle name="Normal 2 36 7" xfId="1248" xr:uid="{00000000-0005-0000-0000-000078040000}"/>
    <cellStyle name="Normal 2 36 7 2" xfId="11354" xr:uid="{00000000-0005-0000-0000-0000F2230000}"/>
    <cellStyle name="Normal 2 36 8" xfId="1249" xr:uid="{00000000-0005-0000-0000-000079040000}"/>
    <cellStyle name="Normal 2 36 8 2" xfId="11355" xr:uid="{00000000-0005-0000-0000-0000F4230000}"/>
    <cellStyle name="Normal 2 36 9" xfId="1250" xr:uid="{00000000-0005-0000-0000-00007A040000}"/>
    <cellStyle name="Normal 2 36 9 2" xfId="11356" xr:uid="{00000000-0005-0000-0000-0000F6230000}"/>
    <cellStyle name="Normal 2 37" xfId="1251" xr:uid="{00000000-0005-0000-0000-00007B040000}"/>
    <cellStyle name="Normal 2 37 10" xfId="1252" xr:uid="{00000000-0005-0000-0000-00007C040000}"/>
    <cellStyle name="Normal 2 37 10 2" xfId="11357" xr:uid="{00000000-0005-0000-0000-0000F9230000}"/>
    <cellStyle name="Normal 2 37 11" xfId="1253" xr:uid="{00000000-0005-0000-0000-00007D040000}"/>
    <cellStyle name="Normal 2 37 11 2" xfId="11358" xr:uid="{00000000-0005-0000-0000-0000FB230000}"/>
    <cellStyle name="Normal 2 37 12" xfId="1254" xr:uid="{00000000-0005-0000-0000-00007E040000}"/>
    <cellStyle name="Normal 2 37 12 2" xfId="11359" xr:uid="{00000000-0005-0000-0000-0000FD230000}"/>
    <cellStyle name="Normal 2 37 13" xfId="1255" xr:uid="{00000000-0005-0000-0000-00007F040000}"/>
    <cellStyle name="Normal 2 37 13 2" xfId="11360" xr:uid="{00000000-0005-0000-0000-0000FF230000}"/>
    <cellStyle name="Normal 2 37 14" xfId="1256" xr:uid="{00000000-0005-0000-0000-000080040000}"/>
    <cellStyle name="Normal 2 37 14 2" xfId="11361" xr:uid="{00000000-0005-0000-0000-000001240000}"/>
    <cellStyle name="Normal 2 37 15" xfId="1257" xr:uid="{00000000-0005-0000-0000-000081040000}"/>
    <cellStyle name="Normal 2 37 15 2" xfId="11362" xr:uid="{00000000-0005-0000-0000-000003240000}"/>
    <cellStyle name="Normal 2 37 16" xfId="1258" xr:uid="{00000000-0005-0000-0000-000082040000}"/>
    <cellStyle name="Normal 2 37 16 2" xfId="11363" xr:uid="{00000000-0005-0000-0000-000005240000}"/>
    <cellStyle name="Normal 2 37 17" xfId="1259" xr:uid="{00000000-0005-0000-0000-000083040000}"/>
    <cellStyle name="Normal 2 37 17 2" xfId="11364" xr:uid="{00000000-0005-0000-0000-000007240000}"/>
    <cellStyle name="Normal 2 37 18" xfId="1260" xr:uid="{00000000-0005-0000-0000-000084040000}"/>
    <cellStyle name="Normal 2 37 18 2" xfId="11365" xr:uid="{00000000-0005-0000-0000-000009240000}"/>
    <cellStyle name="Normal 2 37 19" xfId="1261" xr:uid="{00000000-0005-0000-0000-000085040000}"/>
    <cellStyle name="Normal 2 37 19 2" xfId="11366" xr:uid="{00000000-0005-0000-0000-00000B240000}"/>
    <cellStyle name="Normal 2 37 2" xfId="1262" xr:uid="{00000000-0005-0000-0000-000086040000}"/>
    <cellStyle name="Normal 2 37 2 2" xfId="11367" xr:uid="{00000000-0005-0000-0000-00000D240000}"/>
    <cellStyle name="Normal 2 37 20" xfId="1263" xr:uid="{00000000-0005-0000-0000-000087040000}"/>
    <cellStyle name="Normal 2 37 20 2" xfId="11368" xr:uid="{00000000-0005-0000-0000-00000F240000}"/>
    <cellStyle name="Normal 2 37 21" xfId="1264" xr:uid="{00000000-0005-0000-0000-000088040000}"/>
    <cellStyle name="Normal 2 37 21 2" xfId="11369" xr:uid="{00000000-0005-0000-0000-000011240000}"/>
    <cellStyle name="Normal 2 37 22" xfId="1265" xr:uid="{00000000-0005-0000-0000-000089040000}"/>
    <cellStyle name="Normal 2 37 22 2" xfId="11370" xr:uid="{00000000-0005-0000-0000-000013240000}"/>
    <cellStyle name="Normal 2 37 23" xfId="1266" xr:uid="{00000000-0005-0000-0000-00008A040000}"/>
    <cellStyle name="Normal 2 37 23 2" xfId="11371" xr:uid="{00000000-0005-0000-0000-000015240000}"/>
    <cellStyle name="Normal 2 37 24" xfId="11372" xr:uid="{00000000-0005-0000-0000-000016240000}"/>
    <cellStyle name="Normal 2 37 3" xfId="1267" xr:uid="{00000000-0005-0000-0000-00008B040000}"/>
    <cellStyle name="Normal 2 37 3 2" xfId="11373" xr:uid="{00000000-0005-0000-0000-000018240000}"/>
    <cellStyle name="Normal 2 37 4" xfId="1268" xr:uid="{00000000-0005-0000-0000-00008C040000}"/>
    <cellStyle name="Normal 2 37 4 2" xfId="11374" xr:uid="{00000000-0005-0000-0000-00001A240000}"/>
    <cellStyle name="Normal 2 37 5" xfId="1269" xr:uid="{00000000-0005-0000-0000-00008D040000}"/>
    <cellStyle name="Normal 2 37 5 2" xfId="11375" xr:uid="{00000000-0005-0000-0000-00001C240000}"/>
    <cellStyle name="Normal 2 37 6" xfId="1270" xr:uid="{00000000-0005-0000-0000-00008E040000}"/>
    <cellStyle name="Normal 2 37 6 2" xfId="11376" xr:uid="{00000000-0005-0000-0000-00001E240000}"/>
    <cellStyle name="Normal 2 37 7" xfId="1271" xr:uid="{00000000-0005-0000-0000-00008F040000}"/>
    <cellStyle name="Normal 2 37 7 2" xfId="11377" xr:uid="{00000000-0005-0000-0000-000020240000}"/>
    <cellStyle name="Normal 2 37 8" xfId="1272" xr:uid="{00000000-0005-0000-0000-000090040000}"/>
    <cellStyle name="Normal 2 37 8 2" xfId="11378" xr:uid="{00000000-0005-0000-0000-000022240000}"/>
    <cellStyle name="Normal 2 37 9" xfId="1273" xr:uid="{00000000-0005-0000-0000-000091040000}"/>
    <cellStyle name="Normal 2 37 9 2" xfId="11379" xr:uid="{00000000-0005-0000-0000-000024240000}"/>
    <cellStyle name="Normal 2 38" xfId="1274" xr:uid="{00000000-0005-0000-0000-000092040000}"/>
    <cellStyle name="Normal 2 38 10" xfId="1275" xr:uid="{00000000-0005-0000-0000-000093040000}"/>
    <cellStyle name="Normal 2 38 10 2" xfId="11380" xr:uid="{00000000-0005-0000-0000-000027240000}"/>
    <cellStyle name="Normal 2 38 11" xfId="1276" xr:uid="{00000000-0005-0000-0000-000094040000}"/>
    <cellStyle name="Normal 2 38 11 2" xfId="11381" xr:uid="{00000000-0005-0000-0000-000029240000}"/>
    <cellStyle name="Normal 2 38 12" xfId="1277" xr:uid="{00000000-0005-0000-0000-000095040000}"/>
    <cellStyle name="Normal 2 38 12 2" xfId="11382" xr:uid="{00000000-0005-0000-0000-00002B240000}"/>
    <cellStyle name="Normal 2 38 13" xfId="1278" xr:uid="{00000000-0005-0000-0000-000096040000}"/>
    <cellStyle name="Normal 2 38 13 2" xfId="11383" xr:uid="{00000000-0005-0000-0000-00002D240000}"/>
    <cellStyle name="Normal 2 38 14" xfId="1279" xr:uid="{00000000-0005-0000-0000-000097040000}"/>
    <cellStyle name="Normal 2 38 14 2" xfId="11384" xr:uid="{00000000-0005-0000-0000-00002F240000}"/>
    <cellStyle name="Normal 2 38 15" xfId="1280" xr:uid="{00000000-0005-0000-0000-000098040000}"/>
    <cellStyle name="Normal 2 38 15 2" xfId="11385" xr:uid="{00000000-0005-0000-0000-000031240000}"/>
    <cellStyle name="Normal 2 38 16" xfId="1281" xr:uid="{00000000-0005-0000-0000-000099040000}"/>
    <cellStyle name="Normal 2 38 16 2" xfId="11386" xr:uid="{00000000-0005-0000-0000-000033240000}"/>
    <cellStyle name="Normal 2 38 17" xfId="1282" xr:uid="{00000000-0005-0000-0000-00009A040000}"/>
    <cellStyle name="Normal 2 38 17 2" xfId="11387" xr:uid="{00000000-0005-0000-0000-000035240000}"/>
    <cellStyle name="Normal 2 38 18" xfId="1283" xr:uid="{00000000-0005-0000-0000-00009B040000}"/>
    <cellStyle name="Normal 2 38 18 2" xfId="11388" xr:uid="{00000000-0005-0000-0000-000037240000}"/>
    <cellStyle name="Normal 2 38 19" xfId="1284" xr:uid="{00000000-0005-0000-0000-00009C040000}"/>
    <cellStyle name="Normal 2 38 19 2" xfId="11389" xr:uid="{00000000-0005-0000-0000-000039240000}"/>
    <cellStyle name="Normal 2 38 2" xfId="1285" xr:uid="{00000000-0005-0000-0000-00009D040000}"/>
    <cellStyle name="Normal 2 38 2 2" xfId="11390" xr:uid="{00000000-0005-0000-0000-00003B240000}"/>
    <cellStyle name="Normal 2 38 20" xfId="1286" xr:uid="{00000000-0005-0000-0000-00009E040000}"/>
    <cellStyle name="Normal 2 38 20 2" xfId="11391" xr:uid="{00000000-0005-0000-0000-00003D240000}"/>
    <cellStyle name="Normal 2 38 21" xfId="1287" xr:uid="{00000000-0005-0000-0000-00009F040000}"/>
    <cellStyle name="Normal 2 38 21 2" xfId="11392" xr:uid="{00000000-0005-0000-0000-00003F240000}"/>
    <cellStyle name="Normal 2 38 22" xfId="1288" xr:uid="{00000000-0005-0000-0000-0000A0040000}"/>
    <cellStyle name="Normal 2 38 22 2" xfId="11393" xr:uid="{00000000-0005-0000-0000-000041240000}"/>
    <cellStyle name="Normal 2 38 23" xfId="1289" xr:uid="{00000000-0005-0000-0000-0000A1040000}"/>
    <cellStyle name="Normal 2 38 23 2" xfId="11394" xr:uid="{00000000-0005-0000-0000-000043240000}"/>
    <cellStyle name="Normal 2 38 24" xfId="11395" xr:uid="{00000000-0005-0000-0000-000044240000}"/>
    <cellStyle name="Normal 2 38 3" xfId="1290" xr:uid="{00000000-0005-0000-0000-0000A2040000}"/>
    <cellStyle name="Normal 2 38 3 2" xfId="11396" xr:uid="{00000000-0005-0000-0000-000046240000}"/>
    <cellStyle name="Normal 2 38 4" xfId="1291" xr:uid="{00000000-0005-0000-0000-0000A3040000}"/>
    <cellStyle name="Normal 2 38 4 2" xfId="11397" xr:uid="{00000000-0005-0000-0000-000048240000}"/>
    <cellStyle name="Normal 2 38 5" xfId="1292" xr:uid="{00000000-0005-0000-0000-0000A4040000}"/>
    <cellStyle name="Normal 2 38 5 2" xfId="11398" xr:uid="{00000000-0005-0000-0000-00004A240000}"/>
    <cellStyle name="Normal 2 38 6" xfId="1293" xr:uid="{00000000-0005-0000-0000-0000A5040000}"/>
    <cellStyle name="Normal 2 38 6 2" xfId="11399" xr:uid="{00000000-0005-0000-0000-00004C240000}"/>
    <cellStyle name="Normal 2 38 7" xfId="1294" xr:uid="{00000000-0005-0000-0000-0000A6040000}"/>
    <cellStyle name="Normal 2 38 7 2" xfId="11400" xr:uid="{00000000-0005-0000-0000-00004E240000}"/>
    <cellStyle name="Normal 2 38 8" xfId="1295" xr:uid="{00000000-0005-0000-0000-0000A7040000}"/>
    <cellStyle name="Normal 2 38 8 2" xfId="11401" xr:uid="{00000000-0005-0000-0000-000050240000}"/>
    <cellStyle name="Normal 2 38 9" xfId="1296" xr:uid="{00000000-0005-0000-0000-0000A8040000}"/>
    <cellStyle name="Normal 2 38 9 2" xfId="11402" xr:uid="{00000000-0005-0000-0000-000052240000}"/>
    <cellStyle name="Normal 2 39" xfId="1297" xr:uid="{00000000-0005-0000-0000-0000A9040000}"/>
    <cellStyle name="Normal 2 39 10" xfId="1298" xr:uid="{00000000-0005-0000-0000-0000AA040000}"/>
    <cellStyle name="Normal 2 39 10 2" xfId="11403" xr:uid="{00000000-0005-0000-0000-000055240000}"/>
    <cellStyle name="Normal 2 39 11" xfId="1299" xr:uid="{00000000-0005-0000-0000-0000AB040000}"/>
    <cellStyle name="Normal 2 39 11 2" xfId="11404" xr:uid="{00000000-0005-0000-0000-000057240000}"/>
    <cellStyle name="Normal 2 39 12" xfId="1300" xr:uid="{00000000-0005-0000-0000-0000AC040000}"/>
    <cellStyle name="Normal 2 39 12 2" xfId="11405" xr:uid="{00000000-0005-0000-0000-000059240000}"/>
    <cellStyle name="Normal 2 39 13" xfId="1301" xr:uid="{00000000-0005-0000-0000-0000AD040000}"/>
    <cellStyle name="Normal 2 39 13 2" xfId="11406" xr:uid="{00000000-0005-0000-0000-00005B240000}"/>
    <cellStyle name="Normal 2 39 14" xfId="1302" xr:uid="{00000000-0005-0000-0000-0000AE040000}"/>
    <cellStyle name="Normal 2 39 14 2" xfId="11407" xr:uid="{00000000-0005-0000-0000-00005D240000}"/>
    <cellStyle name="Normal 2 39 15" xfId="1303" xr:uid="{00000000-0005-0000-0000-0000AF040000}"/>
    <cellStyle name="Normal 2 39 15 2" xfId="11408" xr:uid="{00000000-0005-0000-0000-00005F240000}"/>
    <cellStyle name="Normal 2 39 16" xfId="1304" xr:uid="{00000000-0005-0000-0000-0000B0040000}"/>
    <cellStyle name="Normal 2 39 16 2" xfId="11409" xr:uid="{00000000-0005-0000-0000-000061240000}"/>
    <cellStyle name="Normal 2 39 17" xfId="1305" xr:uid="{00000000-0005-0000-0000-0000B1040000}"/>
    <cellStyle name="Normal 2 39 17 2" xfId="11410" xr:uid="{00000000-0005-0000-0000-000063240000}"/>
    <cellStyle name="Normal 2 39 18" xfId="1306" xr:uid="{00000000-0005-0000-0000-0000B2040000}"/>
    <cellStyle name="Normal 2 39 18 2" xfId="11411" xr:uid="{00000000-0005-0000-0000-000065240000}"/>
    <cellStyle name="Normal 2 39 19" xfId="1307" xr:uid="{00000000-0005-0000-0000-0000B3040000}"/>
    <cellStyle name="Normal 2 39 19 2" xfId="11412" xr:uid="{00000000-0005-0000-0000-000067240000}"/>
    <cellStyle name="Normal 2 39 2" xfId="1308" xr:uid="{00000000-0005-0000-0000-0000B4040000}"/>
    <cellStyle name="Normal 2 39 2 2" xfId="11413" xr:uid="{00000000-0005-0000-0000-000069240000}"/>
    <cellStyle name="Normal 2 39 20" xfId="1309" xr:uid="{00000000-0005-0000-0000-0000B5040000}"/>
    <cellStyle name="Normal 2 39 20 2" xfId="11414" xr:uid="{00000000-0005-0000-0000-00006B240000}"/>
    <cellStyle name="Normal 2 39 21" xfId="1310" xr:uid="{00000000-0005-0000-0000-0000B6040000}"/>
    <cellStyle name="Normal 2 39 21 2" xfId="11415" xr:uid="{00000000-0005-0000-0000-00006D240000}"/>
    <cellStyle name="Normal 2 39 22" xfId="1311" xr:uid="{00000000-0005-0000-0000-0000B7040000}"/>
    <cellStyle name="Normal 2 39 22 2" xfId="11416" xr:uid="{00000000-0005-0000-0000-00006F240000}"/>
    <cellStyle name="Normal 2 39 23" xfId="1312" xr:uid="{00000000-0005-0000-0000-0000B8040000}"/>
    <cellStyle name="Normal 2 39 23 2" xfId="11417" xr:uid="{00000000-0005-0000-0000-000071240000}"/>
    <cellStyle name="Normal 2 39 24" xfId="11418" xr:uid="{00000000-0005-0000-0000-000072240000}"/>
    <cellStyle name="Normal 2 39 3" xfId="1313" xr:uid="{00000000-0005-0000-0000-0000B9040000}"/>
    <cellStyle name="Normal 2 39 3 2" xfId="11419" xr:uid="{00000000-0005-0000-0000-000074240000}"/>
    <cellStyle name="Normal 2 39 4" xfId="1314" xr:uid="{00000000-0005-0000-0000-0000BA040000}"/>
    <cellStyle name="Normal 2 39 4 2" xfId="11420" xr:uid="{00000000-0005-0000-0000-000076240000}"/>
    <cellStyle name="Normal 2 39 5" xfId="1315" xr:uid="{00000000-0005-0000-0000-0000BB040000}"/>
    <cellStyle name="Normal 2 39 5 2" xfId="11421" xr:uid="{00000000-0005-0000-0000-000078240000}"/>
    <cellStyle name="Normal 2 39 6" xfId="1316" xr:uid="{00000000-0005-0000-0000-0000BC040000}"/>
    <cellStyle name="Normal 2 39 6 2" xfId="11422" xr:uid="{00000000-0005-0000-0000-00007A240000}"/>
    <cellStyle name="Normal 2 39 7" xfId="1317" xr:uid="{00000000-0005-0000-0000-0000BD040000}"/>
    <cellStyle name="Normal 2 39 7 2" xfId="11423" xr:uid="{00000000-0005-0000-0000-00007C240000}"/>
    <cellStyle name="Normal 2 39 8" xfId="1318" xr:uid="{00000000-0005-0000-0000-0000BE040000}"/>
    <cellStyle name="Normal 2 39 8 2" xfId="11424" xr:uid="{00000000-0005-0000-0000-00007E240000}"/>
    <cellStyle name="Normal 2 39 9" xfId="1319" xr:uid="{00000000-0005-0000-0000-0000BF040000}"/>
    <cellStyle name="Normal 2 39 9 2" xfId="11425" xr:uid="{00000000-0005-0000-0000-000080240000}"/>
    <cellStyle name="Normal 2 4" xfId="62" xr:uid="{00000000-0005-0000-0000-000012000000}"/>
    <cellStyle name="Normal 2 4 2" xfId="63" xr:uid="{00000000-0005-0000-0000-000013000000}"/>
    <cellStyle name="Normal 2 4 2 2" xfId="165" xr:uid="{00000000-0005-0000-0000-000013000000}"/>
    <cellStyle name="Normal 2 4 2 2 2" xfId="11427" xr:uid="{00000000-0005-0000-0000-000083240000}"/>
    <cellStyle name="Normal 2 4 2 3" xfId="1321" xr:uid="{00000000-0005-0000-0000-0000C1040000}"/>
    <cellStyle name="Normal 2 4 2 3 2" xfId="11428" xr:uid="{00000000-0005-0000-0000-000084240000}"/>
    <cellStyle name="Normal 2 4 2 4" xfId="11429" xr:uid="{00000000-0005-0000-0000-000085240000}"/>
    <cellStyle name="Normal 2 4 2 5" xfId="11426" xr:uid="{00000000-0005-0000-0000-000082240000}"/>
    <cellStyle name="Normal 2 4 2 6" xfId="20533" xr:uid="{C16F2C5B-6C4A-4FCE-A340-F17ACF8FA96A}"/>
    <cellStyle name="Normal 2 4 2 6 2" xfId="20547" xr:uid="{83259507-3601-475B-BB8F-EC60EDC1F13A}"/>
    <cellStyle name="Normal 2 4 3" xfId="164" xr:uid="{00000000-0005-0000-0000-000012000000}"/>
    <cellStyle name="Normal 2 4 3 2" xfId="11430" xr:uid="{00000000-0005-0000-0000-000086240000}"/>
    <cellStyle name="Normal 2 4 4" xfId="1320" xr:uid="{00000000-0005-0000-0000-0000C0040000}"/>
    <cellStyle name="Normal 2 4 4 2" xfId="11432" xr:uid="{00000000-0005-0000-0000-000088240000}"/>
    <cellStyle name="Normal 2 4 4 3" xfId="11433" xr:uid="{00000000-0005-0000-0000-000089240000}"/>
    <cellStyle name="Normal 2 4 4 4" xfId="11431" xr:uid="{00000000-0005-0000-0000-000087240000}"/>
    <cellStyle name="Normal 2 4_App b.3 Unspent_" xfId="1322" xr:uid="{00000000-0005-0000-0000-0000C2040000}"/>
    <cellStyle name="Normal 2 40" xfId="1323" xr:uid="{00000000-0005-0000-0000-0000C3040000}"/>
    <cellStyle name="Normal 2 40 2" xfId="11434" xr:uid="{00000000-0005-0000-0000-00008B240000}"/>
    <cellStyle name="Normal 2 41" xfId="1324" xr:uid="{00000000-0005-0000-0000-0000C4040000}"/>
    <cellStyle name="Normal 2 41 2" xfId="11435" xr:uid="{00000000-0005-0000-0000-00008D240000}"/>
    <cellStyle name="Normal 2 42" xfId="1325" xr:uid="{00000000-0005-0000-0000-0000C5040000}"/>
    <cellStyle name="Normal 2 42 2" xfId="11436" xr:uid="{00000000-0005-0000-0000-00008F240000}"/>
    <cellStyle name="Normal 2 43" xfId="1326" xr:uid="{00000000-0005-0000-0000-0000C6040000}"/>
    <cellStyle name="Normal 2 43 2" xfId="11437" xr:uid="{00000000-0005-0000-0000-000091240000}"/>
    <cellStyle name="Normal 2 44" xfId="1327" xr:uid="{00000000-0005-0000-0000-0000C7040000}"/>
    <cellStyle name="Normal 2 44 2" xfId="11438" xr:uid="{00000000-0005-0000-0000-000093240000}"/>
    <cellStyle name="Normal 2 45" xfId="1328" xr:uid="{00000000-0005-0000-0000-0000C8040000}"/>
    <cellStyle name="Normal 2 45 2" xfId="11439" xr:uid="{00000000-0005-0000-0000-000095240000}"/>
    <cellStyle name="Normal 2 46" xfId="1329" xr:uid="{00000000-0005-0000-0000-0000C9040000}"/>
    <cellStyle name="Normal 2 46 2" xfId="11440" xr:uid="{00000000-0005-0000-0000-000097240000}"/>
    <cellStyle name="Normal 2 47" xfId="1330" xr:uid="{00000000-0005-0000-0000-0000CA040000}"/>
    <cellStyle name="Normal 2 47 2" xfId="11441" xr:uid="{00000000-0005-0000-0000-000099240000}"/>
    <cellStyle name="Normal 2 48" xfId="1331" xr:uid="{00000000-0005-0000-0000-0000CB040000}"/>
    <cellStyle name="Normal 2 48 2" xfId="11442" xr:uid="{00000000-0005-0000-0000-00009B240000}"/>
    <cellStyle name="Normal 2 49" xfId="1332" xr:uid="{00000000-0005-0000-0000-0000CC040000}"/>
    <cellStyle name="Normal 2 49 2" xfId="11443" xr:uid="{00000000-0005-0000-0000-00009D240000}"/>
    <cellStyle name="Normal 2 5" xfId="106" xr:uid="{00000000-0005-0000-0000-00000E000000}"/>
    <cellStyle name="Normal 2 5 10" xfId="1334" xr:uid="{00000000-0005-0000-0000-0000CE040000}"/>
    <cellStyle name="Normal 2 5 10 2" xfId="11444" xr:uid="{00000000-0005-0000-0000-0000A0240000}"/>
    <cellStyle name="Normal 2 5 11" xfId="1335" xr:uid="{00000000-0005-0000-0000-0000CF040000}"/>
    <cellStyle name="Normal 2 5 11 2" xfId="11445" xr:uid="{00000000-0005-0000-0000-0000A2240000}"/>
    <cellStyle name="Normal 2 5 12" xfId="1336" xr:uid="{00000000-0005-0000-0000-0000D0040000}"/>
    <cellStyle name="Normal 2 5 12 2" xfId="11446" xr:uid="{00000000-0005-0000-0000-0000A4240000}"/>
    <cellStyle name="Normal 2 5 13" xfId="1337" xr:uid="{00000000-0005-0000-0000-0000D1040000}"/>
    <cellStyle name="Normal 2 5 13 2" xfId="11447" xr:uid="{00000000-0005-0000-0000-0000A6240000}"/>
    <cellStyle name="Normal 2 5 14" xfId="1338" xr:uid="{00000000-0005-0000-0000-0000D2040000}"/>
    <cellStyle name="Normal 2 5 14 2" xfId="11448" xr:uid="{00000000-0005-0000-0000-0000A8240000}"/>
    <cellStyle name="Normal 2 5 15" xfId="1339" xr:uid="{00000000-0005-0000-0000-0000D3040000}"/>
    <cellStyle name="Normal 2 5 15 2" xfId="11449" xr:uid="{00000000-0005-0000-0000-0000AA240000}"/>
    <cellStyle name="Normal 2 5 16" xfId="1340" xr:uid="{00000000-0005-0000-0000-0000D4040000}"/>
    <cellStyle name="Normal 2 5 16 2" xfId="11450" xr:uid="{00000000-0005-0000-0000-0000AC240000}"/>
    <cellStyle name="Normal 2 5 17" xfId="1341" xr:uid="{00000000-0005-0000-0000-0000D5040000}"/>
    <cellStyle name="Normal 2 5 17 2" xfId="11451" xr:uid="{00000000-0005-0000-0000-0000AE240000}"/>
    <cellStyle name="Normal 2 5 18" xfId="1342" xr:uid="{00000000-0005-0000-0000-0000D6040000}"/>
    <cellStyle name="Normal 2 5 18 2" xfId="11452" xr:uid="{00000000-0005-0000-0000-0000B0240000}"/>
    <cellStyle name="Normal 2 5 19" xfId="1343" xr:uid="{00000000-0005-0000-0000-0000D7040000}"/>
    <cellStyle name="Normal 2 5 19 2" xfId="11453" xr:uid="{00000000-0005-0000-0000-0000B2240000}"/>
    <cellStyle name="Normal 2 5 2" xfId="1344" xr:uid="{00000000-0005-0000-0000-0000D8040000}"/>
    <cellStyle name="Normal 2 5 2 10" xfId="1345" xr:uid="{00000000-0005-0000-0000-0000D9040000}"/>
    <cellStyle name="Normal 2 5 2 10 2" xfId="11454" xr:uid="{00000000-0005-0000-0000-0000B5240000}"/>
    <cellStyle name="Normal 2 5 2 11" xfId="1346" xr:uid="{00000000-0005-0000-0000-0000DA040000}"/>
    <cellStyle name="Normal 2 5 2 11 2" xfId="11455" xr:uid="{00000000-0005-0000-0000-0000B7240000}"/>
    <cellStyle name="Normal 2 5 2 12" xfId="1347" xr:uid="{00000000-0005-0000-0000-0000DB040000}"/>
    <cellStyle name="Normal 2 5 2 12 2" xfId="11456" xr:uid="{00000000-0005-0000-0000-0000B9240000}"/>
    <cellStyle name="Normal 2 5 2 13" xfId="1348" xr:uid="{00000000-0005-0000-0000-0000DC040000}"/>
    <cellStyle name="Normal 2 5 2 13 2" xfId="11457" xr:uid="{00000000-0005-0000-0000-0000BB240000}"/>
    <cellStyle name="Normal 2 5 2 14" xfId="1349" xr:uid="{00000000-0005-0000-0000-0000DD040000}"/>
    <cellStyle name="Normal 2 5 2 14 2" xfId="11458" xr:uid="{00000000-0005-0000-0000-0000BD240000}"/>
    <cellStyle name="Normal 2 5 2 15" xfId="1350" xr:uid="{00000000-0005-0000-0000-0000DE040000}"/>
    <cellStyle name="Normal 2 5 2 15 2" xfId="11459" xr:uid="{00000000-0005-0000-0000-0000BF240000}"/>
    <cellStyle name="Normal 2 5 2 16" xfId="1351" xr:uid="{00000000-0005-0000-0000-0000DF040000}"/>
    <cellStyle name="Normal 2 5 2 16 2" xfId="11460" xr:uid="{00000000-0005-0000-0000-0000C1240000}"/>
    <cellStyle name="Normal 2 5 2 17" xfId="1352" xr:uid="{00000000-0005-0000-0000-0000E0040000}"/>
    <cellStyle name="Normal 2 5 2 17 2" xfId="11461" xr:uid="{00000000-0005-0000-0000-0000C3240000}"/>
    <cellStyle name="Normal 2 5 2 18" xfId="1353" xr:uid="{00000000-0005-0000-0000-0000E1040000}"/>
    <cellStyle name="Normal 2 5 2 18 2" xfId="11462" xr:uid="{00000000-0005-0000-0000-0000C5240000}"/>
    <cellStyle name="Normal 2 5 2 19" xfId="1354" xr:uid="{00000000-0005-0000-0000-0000E2040000}"/>
    <cellStyle name="Normal 2 5 2 19 2" xfId="11463" xr:uid="{00000000-0005-0000-0000-0000C7240000}"/>
    <cellStyle name="Normal 2 5 2 2" xfId="1355" xr:uid="{00000000-0005-0000-0000-0000E3040000}"/>
    <cellStyle name="Normal 2 5 2 2 10" xfId="1356" xr:uid="{00000000-0005-0000-0000-0000E4040000}"/>
    <cellStyle name="Normal 2 5 2 2 10 2" xfId="11464" xr:uid="{00000000-0005-0000-0000-0000CA240000}"/>
    <cellStyle name="Normal 2 5 2 2 11" xfId="1357" xr:uid="{00000000-0005-0000-0000-0000E5040000}"/>
    <cellStyle name="Normal 2 5 2 2 11 2" xfId="11465" xr:uid="{00000000-0005-0000-0000-0000CC240000}"/>
    <cellStyle name="Normal 2 5 2 2 12" xfId="1358" xr:uid="{00000000-0005-0000-0000-0000E6040000}"/>
    <cellStyle name="Normal 2 5 2 2 12 2" xfId="11466" xr:uid="{00000000-0005-0000-0000-0000CE240000}"/>
    <cellStyle name="Normal 2 5 2 2 13" xfId="1359" xr:uid="{00000000-0005-0000-0000-0000E7040000}"/>
    <cellStyle name="Normal 2 5 2 2 13 2" xfId="11467" xr:uid="{00000000-0005-0000-0000-0000D0240000}"/>
    <cellStyle name="Normal 2 5 2 2 14" xfId="1360" xr:uid="{00000000-0005-0000-0000-0000E8040000}"/>
    <cellStyle name="Normal 2 5 2 2 14 2" xfId="11468" xr:uid="{00000000-0005-0000-0000-0000D2240000}"/>
    <cellStyle name="Normal 2 5 2 2 15" xfId="1361" xr:uid="{00000000-0005-0000-0000-0000E9040000}"/>
    <cellStyle name="Normal 2 5 2 2 15 2" xfId="11469" xr:uid="{00000000-0005-0000-0000-0000D4240000}"/>
    <cellStyle name="Normal 2 5 2 2 16" xfId="1362" xr:uid="{00000000-0005-0000-0000-0000EA040000}"/>
    <cellStyle name="Normal 2 5 2 2 16 2" xfId="11470" xr:uid="{00000000-0005-0000-0000-0000D6240000}"/>
    <cellStyle name="Normal 2 5 2 2 17" xfId="1363" xr:uid="{00000000-0005-0000-0000-0000EB040000}"/>
    <cellStyle name="Normal 2 5 2 2 17 2" xfId="11471" xr:uid="{00000000-0005-0000-0000-0000D8240000}"/>
    <cellStyle name="Normal 2 5 2 2 18" xfId="1364" xr:uid="{00000000-0005-0000-0000-0000EC040000}"/>
    <cellStyle name="Normal 2 5 2 2 18 2" xfId="11472" xr:uid="{00000000-0005-0000-0000-0000DA240000}"/>
    <cellStyle name="Normal 2 5 2 2 19" xfId="1365" xr:uid="{00000000-0005-0000-0000-0000ED040000}"/>
    <cellStyle name="Normal 2 5 2 2 19 2" xfId="11473" xr:uid="{00000000-0005-0000-0000-0000DC240000}"/>
    <cellStyle name="Normal 2 5 2 2 2" xfId="1366" xr:uid="{00000000-0005-0000-0000-0000EE040000}"/>
    <cellStyle name="Normal 2 5 2 2 2 2" xfId="11474" xr:uid="{00000000-0005-0000-0000-0000DE240000}"/>
    <cellStyle name="Normal 2 5 2 2 20" xfId="1367" xr:uid="{00000000-0005-0000-0000-0000EF040000}"/>
    <cellStyle name="Normal 2 5 2 2 20 2" xfId="11475" xr:uid="{00000000-0005-0000-0000-0000E0240000}"/>
    <cellStyle name="Normal 2 5 2 2 21" xfId="1368" xr:uid="{00000000-0005-0000-0000-0000F0040000}"/>
    <cellStyle name="Normal 2 5 2 2 21 2" xfId="11476" xr:uid="{00000000-0005-0000-0000-0000E2240000}"/>
    <cellStyle name="Normal 2 5 2 2 22" xfId="1369" xr:uid="{00000000-0005-0000-0000-0000F1040000}"/>
    <cellStyle name="Normal 2 5 2 2 22 2" xfId="11477" xr:uid="{00000000-0005-0000-0000-0000E4240000}"/>
    <cellStyle name="Normal 2 5 2 2 23" xfId="1370" xr:uid="{00000000-0005-0000-0000-0000F2040000}"/>
    <cellStyle name="Normal 2 5 2 2 23 2" xfId="11478" xr:uid="{00000000-0005-0000-0000-0000E6240000}"/>
    <cellStyle name="Normal 2 5 2 2 24" xfId="1371" xr:uid="{00000000-0005-0000-0000-0000F3040000}"/>
    <cellStyle name="Normal 2 5 2 2 24 2" xfId="11479" xr:uid="{00000000-0005-0000-0000-0000E8240000}"/>
    <cellStyle name="Normal 2 5 2 2 25" xfId="1372" xr:uid="{00000000-0005-0000-0000-0000F4040000}"/>
    <cellStyle name="Normal 2 5 2 2 25 2" xfId="11480" xr:uid="{00000000-0005-0000-0000-0000EA240000}"/>
    <cellStyle name="Normal 2 5 2 2 26" xfId="1373" xr:uid="{00000000-0005-0000-0000-0000F5040000}"/>
    <cellStyle name="Normal 2 5 2 2 26 2" xfId="11481" xr:uid="{00000000-0005-0000-0000-0000EC240000}"/>
    <cellStyle name="Normal 2 5 2 2 27" xfId="1374" xr:uid="{00000000-0005-0000-0000-0000F6040000}"/>
    <cellStyle name="Normal 2 5 2 2 27 2" xfId="11482" xr:uid="{00000000-0005-0000-0000-0000EE240000}"/>
    <cellStyle name="Normal 2 5 2 2 28" xfId="1375" xr:uid="{00000000-0005-0000-0000-0000F7040000}"/>
    <cellStyle name="Normal 2 5 2 2 28 2" xfId="11483" xr:uid="{00000000-0005-0000-0000-0000F0240000}"/>
    <cellStyle name="Normal 2 5 2 2 29" xfId="1376" xr:uid="{00000000-0005-0000-0000-0000F8040000}"/>
    <cellStyle name="Normal 2 5 2 2 29 2" xfId="11484" xr:uid="{00000000-0005-0000-0000-0000F2240000}"/>
    <cellStyle name="Normal 2 5 2 2 3" xfId="1377" xr:uid="{00000000-0005-0000-0000-0000F9040000}"/>
    <cellStyle name="Normal 2 5 2 2 3 2" xfId="11485" xr:uid="{00000000-0005-0000-0000-0000F4240000}"/>
    <cellStyle name="Normal 2 5 2 2 30" xfId="1378" xr:uid="{00000000-0005-0000-0000-0000FA040000}"/>
    <cellStyle name="Normal 2 5 2 2 30 2" xfId="11486" xr:uid="{00000000-0005-0000-0000-0000F6240000}"/>
    <cellStyle name="Normal 2 5 2 2 31" xfId="1379" xr:uid="{00000000-0005-0000-0000-0000FB040000}"/>
    <cellStyle name="Normal 2 5 2 2 31 2" xfId="11487" xr:uid="{00000000-0005-0000-0000-0000F8240000}"/>
    <cellStyle name="Normal 2 5 2 2 32" xfId="1380" xr:uid="{00000000-0005-0000-0000-0000FC040000}"/>
    <cellStyle name="Normal 2 5 2 2 32 2" xfId="11488" xr:uid="{00000000-0005-0000-0000-0000FA240000}"/>
    <cellStyle name="Normal 2 5 2 2 33" xfId="1381" xr:uid="{00000000-0005-0000-0000-0000FD040000}"/>
    <cellStyle name="Normal 2 5 2 2 33 2" xfId="11489" xr:uid="{00000000-0005-0000-0000-0000FC240000}"/>
    <cellStyle name="Normal 2 5 2 2 34" xfId="1382" xr:uid="{00000000-0005-0000-0000-0000FE040000}"/>
    <cellStyle name="Normal 2 5 2 2 34 2" xfId="11490" xr:uid="{00000000-0005-0000-0000-0000FE240000}"/>
    <cellStyle name="Normal 2 5 2 2 35" xfId="1383" xr:uid="{00000000-0005-0000-0000-0000FF040000}"/>
    <cellStyle name="Normal 2 5 2 2 35 2" xfId="11491" xr:uid="{00000000-0005-0000-0000-000000250000}"/>
    <cellStyle name="Normal 2 5 2 2 36" xfId="1384" xr:uid="{00000000-0005-0000-0000-000000050000}"/>
    <cellStyle name="Normal 2 5 2 2 36 2" xfId="11492" xr:uid="{00000000-0005-0000-0000-000002250000}"/>
    <cellStyle name="Normal 2 5 2 2 37" xfId="1385" xr:uid="{00000000-0005-0000-0000-000001050000}"/>
    <cellStyle name="Normal 2 5 2 2 37 2" xfId="11493" xr:uid="{00000000-0005-0000-0000-000004250000}"/>
    <cellStyle name="Normal 2 5 2 2 38" xfId="1386" xr:uid="{00000000-0005-0000-0000-000002050000}"/>
    <cellStyle name="Normal 2 5 2 2 38 2" xfId="11494" xr:uid="{00000000-0005-0000-0000-000006250000}"/>
    <cellStyle name="Normal 2 5 2 2 39" xfId="1387" xr:uid="{00000000-0005-0000-0000-000003050000}"/>
    <cellStyle name="Normal 2 5 2 2 39 2" xfId="11495" xr:uid="{00000000-0005-0000-0000-000008250000}"/>
    <cellStyle name="Normal 2 5 2 2 4" xfId="1388" xr:uid="{00000000-0005-0000-0000-000004050000}"/>
    <cellStyle name="Normal 2 5 2 2 4 2" xfId="11496" xr:uid="{00000000-0005-0000-0000-00000A250000}"/>
    <cellStyle name="Normal 2 5 2 2 40" xfId="1389" xr:uid="{00000000-0005-0000-0000-000005050000}"/>
    <cellStyle name="Normal 2 5 2 2 40 2" xfId="11497" xr:uid="{00000000-0005-0000-0000-00000C250000}"/>
    <cellStyle name="Normal 2 5 2 2 41" xfId="1390" xr:uid="{00000000-0005-0000-0000-000006050000}"/>
    <cellStyle name="Normal 2 5 2 2 41 2" xfId="11498" xr:uid="{00000000-0005-0000-0000-00000E250000}"/>
    <cellStyle name="Normal 2 5 2 2 42" xfId="1391" xr:uid="{00000000-0005-0000-0000-000007050000}"/>
    <cellStyle name="Normal 2 5 2 2 42 2" xfId="11499" xr:uid="{00000000-0005-0000-0000-000010250000}"/>
    <cellStyle name="Normal 2 5 2 2 43" xfId="1392" xr:uid="{00000000-0005-0000-0000-000008050000}"/>
    <cellStyle name="Normal 2 5 2 2 43 2" xfId="11500" xr:uid="{00000000-0005-0000-0000-000012250000}"/>
    <cellStyle name="Normal 2 5 2 2 44" xfId="1393" xr:uid="{00000000-0005-0000-0000-000009050000}"/>
    <cellStyle name="Normal 2 5 2 2 44 2" xfId="11501" xr:uid="{00000000-0005-0000-0000-000014250000}"/>
    <cellStyle name="Normal 2 5 2 2 45" xfId="1394" xr:uid="{00000000-0005-0000-0000-00000A050000}"/>
    <cellStyle name="Normal 2 5 2 2 45 2" xfId="11502" xr:uid="{00000000-0005-0000-0000-000016250000}"/>
    <cellStyle name="Normal 2 5 2 2 46" xfId="1395" xr:uid="{00000000-0005-0000-0000-00000B050000}"/>
    <cellStyle name="Normal 2 5 2 2 46 2" xfId="11503" xr:uid="{00000000-0005-0000-0000-000018250000}"/>
    <cellStyle name="Normal 2 5 2 2 47" xfId="1396" xr:uid="{00000000-0005-0000-0000-00000C050000}"/>
    <cellStyle name="Normal 2 5 2 2 47 2" xfId="11504" xr:uid="{00000000-0005-0000-0000-00001A250000}"/>
    <cellStyle name="Normal 2 5 2 2 48" xfId="1397" xr:uid="{00000000-0005-0000-0000-00000D050000}"/>
    <cellStyle name="Normal 2 5 2 2 48 2" xfId="11505" xr:uid="{00000000-0005-0000-0000-00001C250000}"/>
    <cellStyle name="Normal 2 5 2 2 49" xfId="1398" xr:uid="{00000000-0005-0000-0000-00000E050000}"/>
    <cellStyle name="Normal 2 5 2 2 49 2" xfId="11506" xr:uid="{00000000-0005-0000-0000-00001E250000}"/>
    <cellStyle name="Normal 2 5 2 2 5" xfId="1399" xr:uid="{00000000-0005-0000-0000-00000F050000}"/>
    <cellStyle name="Normal 2 5 2 2 5 2" xfId="11507" xr:uid="{00000000-0005-0000-0000-000020250000}"/>
    <cellStyle name="Normal 2 5 2 2 50" xfId="1400" xr:uid="{00000000-0005-0000-0000-000010050000}"/>
    <cellStyle name="Normal 2 5 2 2 50 2" xfId="11508" xr:uid="{00000000-0005-0000-0000-000022250000}"/>
    <cellStyle name="Normal 2 5 2 2 51" xfId="1401" xr:uid="{00000000-0005-0000-0000-000011050000}"/>
    <cellStyle name="Normal 2 5 2 2 51 2" xfId="11509" xr:uid="{00000000-0005-0000-0000-000024250000}"/>
    <cellStyle name="Normal 2 5 2 2 52" xfId="1402" xr:uid="{00000000-0005-0000-0000-000012050000}"/>
    <cellStyle name="Normal 2 5 2 2 52 2" xfId="11510" xr:uid="{00000000-0005-0000-0000-000026250000}"/>
    <cellStyle name="Normal 2 5 2 2 53" xfId="1403" xr:uid="{00000000-0005-0000-0000-000013050000}"/>
    <cellStyle name="Normal 2 5 2 2 53 2" xfId="11511" xr:uid="{00000000-0005-0000-0000-000028250000}"/>
    <cellStyle name="Normal 2 5 2 2 54" xfId="1404" xr:uid="{00000000-0005-0000-0000-000014050000}"/>
    <cellStyle name="Normal 2 5 2 2 54 2" xfId="11512" xr:uid="{00000000-0005-0000-0000-00002A250000}"/>
    <cellStyle name="Normal 2 5 2 2 55" xfId="1405" xr:uid="{00000000-0005-0000-0000-000015050000}"/>
    <cellStyle name="Normal 2 5 2 2 55 2" xfId="11513" xr:uid="{00000000-0005-0000-0000-00002C250000}"/>
    <cellStyle name="Normal 2 5 2 2 56" xfId="11514" xr:uid="{00000000-0005-0000-0000-00002D250000}"/>
    <cellStyle name="Normal 2 5 2 2 6" xfId="1406" xr:uid="{00000000-0005-0000-0000-000016050000}"/>
    <cellStyle name="Normal 2 5 2 2 6 2" xfId="11515" xr:uid="{00000000-0005-0000-0000-00002F250000}"/>
    <cellStyle name="Normal 2 5 2 2 7" xfId="1407" xr:uid="{00000000-0005-0000-0000-000017050000}"/>
    <cellStyle name="Normal 2 5 2 2 7 2" xfId="11516" xr:uid="{00000000-0005-0000-0000-000031250000}"/>
    <cellStyle name="Normal 2 5 2 2 8" xfId="1408" xr:uid="{00000000-0005-0000-0000-000018050000}"/>
    <cellStyle name="Normal 2 5 2 2 8 2" xfId="11517" xr:uid="{00000000-0005-0000-0000-000033250000}"/>
    <cellStyle name="Normal 2 5 2 2 9" xfId="1409" xr:uid="{00000000-0005-0000-0000-000019050000}"/>
    <cellStyle name="Normal 2 5 2 2 9 2" xfId="11518" xr:uid="{00000000-0005-0000-0000-000035250000}"/>
    <cellStyle name="Normal 2 5 2 20" xfId="1410" xr:uid="{00000000-0005-0000-0000-00001A050000}"/>
    <cellStyle name="Normal 2 5 2 20 2" xfId="11519" xr:uid="{00000000-0005-0000-0000-000037250000}"/>
    <cellStyle name="Normal 2 5 2 21" xfId="1411" xr:uid="{00000000-0005-0000-0000-00001B050000}"/>
    <cellStyle name="Normal 2 5 2 21 2" xfId="11520" xr:uid="{00000000-0005-0000-0000-000039250000}"/>
    <cellStyle name="Normal 2 5 2 22" xfId="1412" xr:uid="{00000000-0005-0000-0000-00001C050000}"/>
    <cellStyle name="Normal 2 5 2 22 2" xfId="11521" xr:uid="{00000000-0005-0000-0000-00003B250000}"/>
    <cellStyle name="Normal 2 5 2 23" xfId="1413" xr:uid="{00000000-0005-0000-0000-00001D050000}"/>
    <cellStyle name="Normal 2 5 2 23 2" xfId="11522" xr:uid="{00000000-0005-0000-0000-00003D250000}"/>
    <cellStyle name="Normal 2 5 2 24" xfId="1414" xr:uid="{00000000-0005-0000-0000-00001E050000}"/>
    <cellStyle name="Normal 2 5 2 24 2" xfId="11523" xr:uid="{00000000-0005-0000-0000-00003F250000}"/>
    <cellStyle name="Normal 2 5 2 25" xfId="1415" xr:uid="{00000000-0005-0000-0000-00001F050000}"/>
    <cellStyle name="Normal 2 5 2 25 2" xfId="11524" xr:uid="{00000000-0005-0000-0000-000041250000}"/>
    <cellStyle name="Normal 2 5 2 26" xfId="1416" xr:uid="{00000000-0005-0000-0000-000020050000}"/>
    <cellStyle name="Normal 2 5 2 26 2" xfId="11525" xr:uid="{00000000-0005-0000-0000-000043250000}"/>
    <cellStyle name="Normal 2 5 2 27" xfId="1417" xr:uid="{00000000-0005-0000-0000-000021050000}"/>
    <cellStyle name="Normal 2 5 2 27 2" xfId="11526" xr:uid="{00000000-0005-0000-0000-000045250000}"/>
    <cellStyle name="Normal 2 5 2 28" xfId="1418" xr:uid="{00000000-0005-0000-0000-000022050000}"/>
    <cellStyle name="Normal 2 5 2 28 2" xfId="11527" xr:uid="{00000000-0005-0000-0000-000047250000}"/>
    <cellStyle name="Normal 2 5 2 29" xfId="1419" xr:uid="{00000000-0005-0000-0000-000023050000}"/>
    <cellStyle name="Normal 2 5 2 29 2" xfId="11528" xr:uid="{00000000-0005-0000-0000-000049250000}"/>
    <cellStyle name="Normal 2 5 2 3" xfId="1420" xr:uid="{00000000-0005-0000-0000-000024050000}"/>
    <cellStyle name="Normal 2 5 2 3 2" xfId="11529" xr:uid="{00000000-0005-0000-0000-00004B250000}"/>
    <cellStyle name="Normal 2 5 2 30" xfId="1421" xr:uid="{00000000-0005-0000-0000-000025050000}"/>
    <cellStyle name="Normal 2 5 2 30 2" xfId="11530" xr:uid="{00000000-0005-0000-0000-00004D250000}"/>
    <cellStyle name="Normal 2 5 2 31" xfId="1422" xr:uid="{00000000-0005-0000-0000-000026050000}"/>
    <cellStyle name="Normal 2 5 2 31 2" xfId="11531" xr:uid="{00000000-0005-0000-0000-00004F250000}"/>
    <cellStyle name="Normal 2 5 2 32" xfId="1423" xr:uid="{00000000-0005-0000-0000-000027050000}"/>
    <cellStyle name="Normal 2 5 2 32 2" xfId="11532" xr:uid="{00000000-0005-0000-0000-000051250000}"/>
    <cellStyle name="Normal 2 5 2 33" xfId="1424" xr:uid="{00000000-0005-0000-0000-000028050000}"/>
    <cellStyle name="Normal 2 5 2 33 2" xfId="11533" xr:uid="{00000000-0005-0000-0000-000053250000}"/>
    <cellStyle name="Normal 2 5 2 34" xfId="11534" xr:uid="{00000000-0005-0000-0000-000054250000}"/>
    <cellStyle name="Normal 2 5 2 4" xfId="1425" xr:uid="{00000000-0005-0000-0000-000029050000}"/>
    <cellStyle name="Normal 2 5 2 4 2" xfId="11535" xr:uid="{00000000-0005-0000-0000-000056250000}"/>
    <cellStyle name="Normal 2 5 2 5" xfId="1426" xr:uid="{00000000-0005-0000-0000-00002A050000}"/>
    <cellStyle name="Normal 2 5 2 5 2" xfId="11536" xr:uid="{00000000-0005-0000-0000-000058250000}"/>
    <cellStyle name="Normal 2 5 2 6" xfId="1427" xr:uid="{00000000-0005-0000-0000-00002B050000}"/>
    <cellStyle name="Normal 2 5 2 6 2" xfId="11537" xr:uid="{00000000-0005-0000-0000-00005A250000}"/>
    <cellStyle name="Normal 2 5 2 7" xfId="1428" xr:uid="{00000000-0005-0000-0000-00002C050000}"/>
    <cellStyle name="Normal 2 5 2 7 2" xfId="11538" xr:uid="{00000000-0005-0000-0000-00005C250000}"/>
    <cellStyle name="Normal 2 5 2 8" xfId="1429" xr:uid="{00000000-0005-0000-0000-00002D050000}"/>
    <cellStyle name="Normal 2 5 2 8 2" xfId="11539" xr:uid="{00000000-0005-0000-0000-00005E250000}"/>
    <cellStyle name="Normal 2 5 2 9" xfId="1430" xr:uid="{00000000-0005-0000-0000-00002E050000}"/>
    <cellStyle name="Normal 2 5 2 9 2" xfId="11540" xr:uid="{00000000-0005-0000-0000-000060250000}"/>
    <cellStyle name="Normal 2 5 20" xfId="1431" xr:uid="{00000000-0005-0000-0000-00002F050000}"/>
    <cellStyle name="Normal 2 5 20 2" xfId="11541" xr:uid="{00000000-0005-0000-0000-000062250000}"/>
    <cellStyle name="Normal 2 5 21" xfId="1432" xr:uid="{00000000-0005-0000-0000-000030050000}"/>
    <cellStyle name="Normal 2 5 21 2" xfId="11542" xr:uid="{00000000-0005-0000-0000-000064250000}"/>
    <cellStyle name="Normal 2 5 22" xfId="1433" xr:uid="{00000000-0005-0000-0000-000031050000}"/>
    <cellStyle name="Normal 2 5 22 2" xfId="11543" xr:uid="{00000000-0005-0000-0000-000066250000}"/>
    <cellStyle name="Normal 2 5 23" xfId="1434" xr:uid="{00000000-0005-0000-0000-000032050000}"/>
    <cellStyle name="Normal 2 5 23 2" xfId="11544" xr:uid="{00000000-0005-0000-0000-000068250000}"/>
    <cellStyle name="Normal 2 5 24" xfId="1435" xr:uid="{00000000-0005-0000-0000-000033050000}"/>
    <cellStyle name="Normal 2 5 24 2" xfId="11545" xr:uid="{00000000-0005-0000-0000-00006A250000}"/>
    <cellStyle name="Normal 2 5 25" xfId="1436" xr:uid="{00000000-0005-0000-0000-000034050000}"/>
    <cellStyle name="Normal 2 5 25 2" xfId="11546" xr:uid="{00000000-0005-0000-0000-00006C250000}"/>
    <cellStyle name="Normal 2 5 26" xfId="1437" xr:uid="{00000000-0005-0000-0000-000035050000}"/>
    <cellStyle name="Normal 2 5 26 2" xfId="11547" xr:uid="{00000000-0005-0000-0000-00006E250000}"/>
    <cellStyle name="Normal 2 5 27" xfId="1438" xr:uid="{00000000-0005-0000-0000-000036050000}"/>
    <cellStyle name="Normal 2 5 27 2" xfId="11548" xr:uid="{00000000-0005-0000-0000-000070250000}"/>
    <cellStyle name="Normal 2 5 28" xfId="1439" xr:uid="{00000000-0005-0000-0000-000037050000}"/>
    <cellStyle name="Normal 2 5 28 2" xfId="11549" xr:uid="{00000000-0005-0000-0000-000072250000}"/>
    <cellStyle name="Normal 2 5 29" xfId="1440" xr:uid="{00000000-0005-0000-0000-000038050000}"/>
    <cellStyle name="Normal 2 5 29 2" xfId="11550" xr:uid="{00000000-0005-0000-0000-000074250000}"/>
    <cellStyle name="Normal 2 5 3" xfId="1441" xr:uid="{00000000-0005-0000-0000-000039050000}"/>
    <cellStyle name="Normal 2 5 3 2" xfId="11551" xr:uid="{00000000-0005-0000-0000-000076250000}"/>
    <cellStyle name="Normal 2 5 30" xfId="1442" xr:uid="{00000000-0005-0000-0000-00003A050000}"/>
    <cellStyle name="Normal 2 5 30 2" xfId="11552" xr:uid="{00000000-0005-0000-0000-000078250000}"/>
    <cellStyle name="Normal 2 5 31" xfId="1443" xr:uid="{00000000-0005-0000-0000-00003B050000}"/>
    <cellStyle name="Normal 2 5 31 2" xfId="11553" xr:uid="{00000000-0005-0000-0000-00007A250000}"/>
    <cellStyle name="Normal 2 5 32" xfId="1444" xr:uid="{00000000-0005-0000-0000-00003C050000}"/>
    <cellStyle name="Normal 2 5 32 2" xfId="11554" xr:uid="{00000000-0005-0000-0000-00007C250000}"/>
    <cellStyle name="Normal 2 5 33" xfId="1445" xr:uid="{00000000-0005-0000-0000-00003D050000}"/>
    <cellStyle name="Normal 2 5 33 2" xfId="11555" xr:uid="{00000000-0005-0000-0000-00007E250000}"/>
    <cellStyle name="Normal 2 5 34" xfId="1446" xr:uid="{00000000-0005-0000-0000-00003E050000}"/>
    <cellStyle name="Normal 2 5 34 2" xfId="11556" xr:uid="{00000000-0005-0000-0000-000080250000}"/>
    <cellStyle name="Normal 2 5 35" xfId="1447" xr:uid="{00000000-0005-0000-0000-00003F050000}"/>
    <cellStyle name="Normal 2 5 35 2" xfId="11557" xr:uid="{00000000-0005-0000-0000-000082250000}"/>
    <cellStyle name="Normal 2 5 36" xfId="1448" xr:uid="{00000000-0005-0000-0000-000040050000}"/>
    <cellStyle name="Normal 2 5 36 2" xfId="11558" xr:uid="{00000000-0005-0000-0000-000084250000}"/>
    <cellStyle name="Normal 2 5 37" xfId="1449" xr:uid="{00000000-0005-0000-0000-000041050000}"/>
    <cellStyle name="Normal 2 5 37 2" xfId="11559" xr:uid="{00000000-0005-0000-0000-000086250000}"/>
    <cellStyle name="Normal 2 5 38" xfId="1450" xr:uid="{00000000-0005-0000-0000-000042050000}"/>
    <cellStyle name="Normal 2 5 38 2" xfId="11560" xr:uid="{00000000-0005-0000-0000-000088250000}"/>
    <cellStyle name="Normal 2 5 39" xfId="1451" xr:uid="{00000000-0005-0000-0000-000043050000}"/>
    <cellStyle name="Normal 2 5 39 2" xfId="11561" xr:uid="{00000000-0005-0000-0000-00008A250000}"/>
    <cellStyle name="Normal 2 5 4" xfId="1452" xr:uid="{00000000-0005-0000-0000-000044050000}"/>
    <cellStyle name="Normal 2 5 4 2" xfId="11562" xr:uid="{00000000-0005-0000-0000-00008C250000}"/>
    <cellStyle name="Normal 2 5 40" xfId="1453" xr:uid="{00000000-0005-0000-0000-000045050000}"/>
    <cellStyle name="Normal 2 5 40 2" xfId="11563" xr:uid="{00000000-0005-0000-0000-00008E250000}"/>
    <cellStyle name="Normal 2 5 41" xfId="1454" xr:uid="{00000000-0005-0000-0000-000046050000}"/>
    <cellStyle name="Normal 2 5 41 2" xfId="11564" xr:uid="{00000000-0005-0000-0000-000090250000}"/>
    <cellStyle name="Normal 2 5 42" xfId="1455" xr:uid="{00000000-0005-0000-0000-000047050000}"/>
    <cellStyle name="Normal 2 5 42 2" xfId="11565" xr:uid="{00000000-0005-0000-0000-000092250000}"/>
    <cellStyle name="Normal 2 5 43" xfId="1456" xr:uid="{00000000-0005-0000-0000-000048050000}"/>
    <cellStyle name="Normal 2 5 43 2" xfId="11566" xr:uid="{00000000-0005-0000-0000-000094250000}"/>
    <cellStyle name="Normal 2 5 44" xfId="1457" xr:uid="{00000000-0005-0000-0000-000049050000}"/>
    <cellStyle name="Normal 2 5 44 2" xfId="11567" xr:uid="{00000000-0005-0000-0000-000096250000}"/>
    <cellStyle name="Normal 2 5 45" xfId="1458" xr:uid="{00000000-0005-0000-0000-00004A050000}"/>
    <cellStyle name="Normal 2 5 45 2" xfId="11568" xr:uid="{00000000-0005-0000-0000-000098250000}"/>
    <cellStyle name="Normal 2 5 46" xfId="1459" xr:uid="{00000000-0005-0000-0000-00004B050000}"/>
    <cellStyle name="Normal 2 5 46 2" xfId="11569" xr:uid="{00000000-0005-0000-0000-00009A250000}"/>
    <cellStyle name="Normal 2 5 47" xfId="1460" xr:uid="{00000000-0005-0000-0000-00004C050000}"/>
    <cellStyle name="Normal 2 5 47 2" xfId="11570" xr:uid="{00000000-0005-0000-0000-00009C250000}"/>
    <cellStyle name="Normal 2 5 48" xfId="1461" xr:uid="{00000000-0005-0000-0000-00004D050000}"/>
    <cellStyle name="Normal 2 5 48 2" xfId="11571" xr:uid="{00000000-0005-0000-0000-00009E250000}"/>
    <cellStyle name="Normal 2 5 49" xfId="1462" xr:uid="{00000000-0005-0000-0000-00004E050000}"/>
    <cellStyle name="Normal 2 5 49 2" xfId="11572" xr:uid="{00000000-0005-0000-0000-0000A0250000}"/>
    <cellStyle name="Normal 2 5 5" xfId="1463" xr:uid="{00000000-0005-0000-0000-00004F050000}"/>
    <cellStyle name="Normal 2 5 5 2" xfId="11573" xr:uid="{00000000-0005-0000-0000-0000A2250000}"/>
    <cellStyle name="Normal 2 5 50" xfId="1464" xr:uid="{00000000-0005-0000-0000-000050050000}"/>
    <cellStyle name="Normal 2 5 50 2" xfId="11574" xr:uid="{00000000-0005-0000-0000-0000A4250000}"/>
    <cellStyle name="Normal 2 5 51" xfId="1465" xr:uid="{00000000-0005-0000-0000-000051050000}"/>
    <cellStyle name="Normal 2 5 51 2" xfId="11575" xr:uid="{00000000-0005-0000-0000-0000A6250000}"/>
    <cellStyle name="Normal 2 5 52" xfId="1466" xr:uid="{00000000-0005-0000-0000-000052050000}"/>
    <cellStyle name="Normal 2 5 52 2" xfId="11576" xr:uid="{00000000-0005-0000-0000-0000A8250000}"/>
    <cellStyle name="Normal 2 5 53" xfId="1467" xr:uid="{00000000-0005-0000-0000-000053050000}"/>
    <cellStyle name="Normal 2 5 53 2" xfId="11577" xr:uid="{00000000-0005-0000-0000-0000AA250000}"/>
    <cellStyle name="Normal 2 5 54" xfId="1468" xr:uid="{00000000-0005-0000-0000-000054050000}"/>
    <cellStyle name="Normal 2 5 54 2" xfId="11578" xr:uid="{00000000-0005-0000-0000-0000AC250000}"/>
    <cellStyle name="Normal 2 5 55" xfId="1469" xr:uid="{00000000-0005-0000-0000-000055050000}"/>
    <cellStyle name="Normal 2 5 55 2" xfId="11579" xr:uid="{00000000-0005-0000-0000-0000AE250000}"/>
    <cellStyle name="Normal 2 5 56" xfId="1470" xr:uid="{00000000-0005-0000-0000-000056050000}"/>
    <cellStyle name="Normal 2 5 56 2" xfId="11580" xr:uid="{00000000-0005-0000-0000-0000B0250000}"/>
    <cellStyle name="Normal 2 5 57" xfId="1471" xr:uid="{00000000-0005-0000-0000-000057050000}"/>
    <cellStyle name="Normal 2 5 57 2" xfId="11581" xr:uid="{00000000-0005-0000-0000-0000B2250000}"/>
    <cellStyle name="Normal 2 5 58" xfId="1472" xr:uid="{00000000-0005-0000-0000-000058050000}"/>
    <cellStyle name="Normal 2 5 58 2" xfId="11582" xr:uid="{00000000-0005-0000-0000-0000B4250000}"/>
    <cellStyle name="Normal 2 5 59" xfId="1473" xr:uid="{00000000-0005-0000-0000-000059050000}"/>
    <cellStyle name="Normal 2 5 59 2" xfId="11583" xr:uid="{00000000-0005-0000-0000-0000B6250000}"/>
    <cellStyle name="Normal 2 5 6" xfId="1474" xr:uid="{00000000-0005-0000-0000-00005A050000}"/>
    <cellStyle name="Normal 2 5 6 2" xfId="11584" xr:uid="{00000000-0005-0000-0000-0000B8250000}"/>
    <cellStyle name="Normal 2 5 60" xfId="1475" xr:uid="{00000000-0005-0000-0000-00005B050000}"/>
    <cellStyle name="Normal 2 5 60 2" xfId="11585" xr:uid="{00000000-0005-0000-0000-0000BA250000}"/>
    <cellStyle name="Normal 2 5 61" xfId="1476" xr:uid="{00000000-0005-0000-0000-00005C050000}"/>
    <cellStyle name="Normal 2 5 61 2" xfId="11586" xr:uid="{00000000-0005-0000-0000-0000BC250000}"/>
    <cellStyle name="Normal 2 5 62" xfId="1477" xr:uid="{00000000-0005-0000-0000-00005D050000}"/>
    <cellStyle name="Normal 2 5 62 2" xfId="11587" xr:uid="{00000000-0005-0000-0000-0000BE250000}"/>
    <cellStyle name="Normal 2 5 63" xfId="1478" xr:uid="{00000000-0005-0000-0000-00005E050000}"/>
    <cellStyle name="Normal 2 5 63 2" xfId="11588" xr:uid="{00000000-0005-0000-0000-0000C0250000}"/>
    <cellStyle name="Normal 2 5 64" xfId="1479" xr:uid="{00000000-0005-0000-0000-00005F050000}"/>
    <cellStyle name="Normal 2 5 64 2" xfId="11589" xr:uid="{00000000-0005-0000-0000-0000C2250000}"/>
    <cellStyle name="Normal 2 5 65" xfId="1480" xr:uid="{00000000-0005-0000-0000-000060050000}"/>
    <cellStyle name="Normal 2 5 65 2" xfId="11590" xr:uid="{00000000-0005-0000-0000-0000C4250000}"/>
    <cellStyle name="Normal 2 5 66" xfId="1481" xr:uid="{00000000-0005-0000-0000-000061050000}"/>
    <cellStyle name="Normal 2 5 66 2" xfId="11591" xr:uid="{00000000-0005-0000-0000-0000C6250000}"/>
    <cellStyle name="Normal 2 5 67" xfId="1482" xr:uid="{00000000-0005-0000-0000-000062050000}"/>
    <cellStyle name="Normal 2 5 67 2" xfId="11592" xr:uid="{00000000-0005-0000-0000-0000C8250000}"/>
    <cellStyle name="Normal 2 5 68" xfId="1483" xr:uid="{00000000-0005-0000-0000-000063050000}"/>
    <cellStyle name="Normal 2 5 68 2" xfId="11593" xr:uid="{00000000-0005-0000-0000-0000CA250000}"/>
    <cellStyle name="Normal 2 5 69" xfId="1484" xr:uid="{00000000-0005-0000-0000-000064050000}"/>
    <cellStyle name="Normal 2 5 69 2" xfId="11594" xr:uid="{00000000-0005-0000-0000-0000CC250000}"/>
    <cellStyle name="Normal 2 5 7" xfId="1485" xr:uid="{00000000-0005-0000-0000-000065050000}"/>
    <cellStyle name="Normal 2 5 7 2" xfId="11595" xr:uid="{00000000-0005-0000-0000-0000CE250000}"/>
    <cellStyle name="Normal 2 5 70" xfId="1486" xr:uid="{00000000-0005-0000-0000-000066050000}"/>
    <cellStyle name="Normal 2 5 70 2" xfId="11596" xr:uid="{00000000-0005-0000-0000-0000D0250000}"/>
    <cellStyle name="Normal 2 5 71" xfId="1487" xr:uid="{00000000-0005-0000-0000-000067050000}"/>
    <cellStyle name="Normal 2 5 71 2" xfId="11597" xr:uid="{00000000-0005-0000-0000-0000D2250000}"/>
    <cellStyle name="Normal 2 5 72" xfId="1488" xr:uid="{00000000-0005-0000-0000-000068050000}"/>
    <cellStyle name="Normal 2 5 72 2" xfId="11598" xr:uid="{00000000-0005-0000-0000-0000D4250000}"/>
    <cellStyle name="Normal 2 5 73" xfId="1489" xr:uid="{00000000-0005-0000-0000-000069050000}"/>
    <cellStyle name="Normal 2 5 73 2" xfId="11599" xr:uid="{00000000-0005-0000-0000-0000D6250000}"/>
    <cellStyle name="Normal 2 5 74" xfId="1490" xr:uid="{00000000-0005-0000-0000-00006A050000}"/>
    <cellStyle name="Normal 2 5 74 2" xfId="11600" xr:uid="{00000000-0005-0000-0000-0000D8250000}"/>
    <cellStyle name="Normal 2 5 75" xfId="1491" xr:uid="{00000000-0005-0000-0000-00006B050000}"/>
    <cellStyle name="Normal 2 5 75 2" xfId="11601" xr:uid="{00000000-0005-0000-0000-0000DA250000}"/>
    <cellStyle name="Normal 2 5 76" xfId="1492" xr:uid="{00000000-0005-0000-0000-00006C050000}"/>
    <cellStyle name="Normal 2 5 76 2" xfId="11602" xr:uid="{00000000-0005-0000-0000-0000DC250000}"/>
    <cellStyle name="Normal 2 5 77" xfId="1493" xr:uid="{00000000-0005-0000-0000-00006D050000}"/>
    <cellStyle name="Normal 2 5 77 2" xfId="11603" xr:uid="{00000000-0005-0000-0000-0000DE250000}"/>
    <cellStyle name="Normal 2 5 78" xfId="1494" xr:uid="{00000000-0005-0000-0000-00006E050000}"/>
    <cellStyle name="Normal 2 5 78 2" xfId="11604" xr:uid="{00000000-0005-0000-0000-0000E0250000}"/>
    <cellStyle name="Normal 2 5 79" xfId="1495" xr:uid="{00000000-0005-0000-0000-00006F050000}"/>
    <cellStyle name="Normal 2 5 79 2" xfId="11605" xr:uid="{00000000-0005-0000-0000-0000E2250000}"/>
    <cellStyle name="Normal 2 5 8" xfId="1496" xr:uid="{00000000-0005-0000-0000-000070050000}"/>
    <cellStyle name="Normal 2 5 8 2" xfId="11606" xr:uid="{00000000-0005-0000-0000-0000E4250000}"/>
    <cellStyle name="Normal 2 5 80" xfId="1497" xr:uid="{00000000-0005-0000-0000-000071050000}"/>
    <cellStyle name="Normal 2 5 80 2" xfId="11607" xr:uid="{00000000-0005-0000-0000-0000E6250000}"/>
    <cellStyle name="Normal 2 5 81" xfId="1498" xr:uid="{00000000-0005-0000-0000-000072050000}"/>
    <cellStyle name="Normal 2 5 81 2" xfId="11608" xr:uid="{00000000-0005-0000-0000-0000E8250000}"/>
    <cellStyle name="Normal 2 5 82" xfId="1499" xr:uid="{00000000-0005-0000-0000-000073050000}"/>
    <cellStyle name="Normal 2 5 82 2" xfId="11609" xr:uid="{00000000-0005-0000-0000-0000EA250000}"/>
    <cellStyle name="Normal 2 5 83" xfId="1500" xr:uid="{00000000-0005-0000-0000-000074050000}"/>
    <cellStyle name="Normal 2 5 83 2" xfId="11610" xr:uid="{00000000-0005-0000-0000-0000EC250000}"/>
    <cellStyle name="Normal 2 5 84" xfId="1501" xr:uid="{00000000-0005-0000-0000-000075050000}"/>
    <cellStyle name="Normal 2 5 84 2" xfId="11611" xr:uid="{00000000-0005-0000-0000-0000EE250000}"/>
    <cellStyle name="Normal 2 5 85" xfId="1502" xr:uid="{00000000-0005-0000-0000-000076050000}"/>
    <cellStyle name="Normal 2 5 85 2" xfId="11612" xr:uid="{00000000-0005-0000-0000-0000F0250000}"/>
    <cellStyle name="Normal 2 5 86" xfId="1503" xr:uid="{00000000-0005-0000-0000-000077050000}"/>
    <cellStyle name="Normal 2 5 86 2" xfId="11613" xr:uid="{00000000-0005-0000-0000-0000F2250000}"/>
    <cellStyle name="Normal 2 5 87" xfId="1504" xr:uid="{00000000-0005-0000-0000-000078050000}"/>
    <cellStyle name="Normal 2 5 87 2" xfId="11614" xr:uid="{00000000-0005-0000-0000-0000F4250000}"/>
    <cellStyle name="Normal 2 5 88" xfId="1333" xr:uid="{00000000-0005-0000-0000-0000CD040000}"/>
    <cellStyle name="Normal 2 5 9" xfId="1505" xr:uid="{00000000-0005-0000-0000-000079050000}"/>
    <cellStyle name="Normal 2 5 9 2" xfId="11615" xr:uid="{00000000-0005-0000-0000-0000F7250000}"/>
    <cellStyle name="Normal 2 5_App b.3 Unspent_" xfId="1506" xr:uid="{00000000-0005-0000-0000-00007A050000}"/>
    <cellStyle name="Normal 2 50" xfId="1507" xr:uid="{00000000-0005-0000-0000-00007B050000}"/>
    <cellStyle name="Normal 2 50 2" xfId="11616" xr:uid="{00000000-0005-0000-0000-0000FA250000}"/>
    <cellStyle name="Normal 2 51" xfId="1508" xr:uid="{00000000-0005-0000-0000-00007C050000}"/>
    <cellStyle name="Normal 2 51 2" xfId="11617" xr:uid="{00000000-0005-0000-0000-0000FC250000}"/>
    <cellStyle name="Normal 2 52" xfId="1509" xr:uid="{00000000-0005-0000-0000-00007D050000}"/>
    <cellStyle name="Normal 2 52 2" xfId="11618" xr:uid="{00000000-0005-0000-0000-0000FE250000}"/>
    <cellStyle name="Normal 2 53" xfId="1510" xr:uid="{00000000-0005-0000-0000-00007E050000}"/>
    <cellStyle name="Normal 2 53 2" xfId="11619" xr:uid="{00000000-0005-0000-0000-000000260000}"/>
    <cellStyle name="Normal 2 54" xfId="1511" xr:uid="{00000000-0005-0000-0000-00007F050000}"/>
    <cellStyle name="Normal 2 54 2" xfId="11620" xr:uid="{00000000-0005-0000-0000-000002260000}"/>
    <cellStyle name="Normal 2 55" xfId="1512" xr:uid="{00000000-0005-0000-0000-000080050000}"/>
    <cellStyle name="Normal 2 55 2" xfId="11621" xr:uid="{00000000-0005-0000-0000-000004260000}"/>
    <cellStyle name="Normal 2 56" xfId="1513" xr:uid="{00000000-0005-0000-0000-000081050000}"/>
    <cellStyle name="Normal 2 56 2" xfId="11622" xr:uid="{00000000-0005-0000-0000-000006260000}"/>
    <cellStyle name="Normal 2 57" xfId="1514" xr:uid="{00000000-0005-0000-0000-000082050000}"/>
    <cellStyle name="Normal 2 57 2" xfId="11623" xr:uid="{00000000-0005-0000-0000-000008260000}"/>
    <cellStyle name="Normal 2 58" xfId="1515" xr:uid="{00000000-0005-0000-0000-000083050000}"/>
    <cellStyle name="Normal 2 58 2" xfId="11624" xr:uid="{00000000-0005-0000-0000-00000A260000}"/>
    <cellStyle name="Normal 2 59" xfId="1516" xr:uid="{00000000-0005-0000-0000-000084050000}"/>
    <cellStyle name="Normal 2 59 2" xfId="11625" xr:uid="{00000000-0005-0000-0000-00000C260000}"/>
    <cellStyle name="Normal 2 6" xfId="1517" xr:uid="{00000000-0005-0000-0000-000085050000}"/>
    <cellStyle name="Normal 2 6 2" xfId="1518" xr:uid="{00000000-0005-0000-0000-000086050000}"/>
    <cellStyle name="Normal 2 6 2 2" xfId="11626" xr:uid="{00000000-0005-0000-0000-00000E260000}"/>
    <cellStyle name="Normal 2 6 3" xfId="11627" xr:uid="{00000000-0005-0000-0000-00000F260000}"/>
    <cellStyle name="Normal 2 6 3 2" xfId="11628" xr:uid="{00000000-0005-0000-0000-000010260000}"/>
    <cellStyle name="Normal 2 6 3 3" xfId="11629" xr:uid="{00000000-0005-0000-0000-000011260000}"/>
    <cellStyle name="Normal 2 6_App b.3 Unspent_" xfId="1519" xr:uid="{00000000-0005-0000-0000-000087050000}"/>
    <cellStyle name="Normal 2 60" xfId="1520" xr:uid="{00000000-0005-0000-0000-000088050000}"/>
    <cellStyle name="Normal 2 60 2" xfId="11630" xr:uid="{00000000-0005-0000-0000-000013260000}"/>
    <cellStyle name="Normal 2 61" xfId="1521" xr:uid="{00000000-0005-0000-0000-000089050000}"/>
    <cellStyle name="Normal 2 61 2" xfId="11631" xr:uid="{00000000-0005-0000-0000-000015260000}"/>
    <cellStyle name="Normal 2 62" xfId="1522" xr:uid="{00000000-0005-0000-0000-00008A050000}"/>
    <cellStyle name="Normal 2 62 2" xfId="11632" xr:uid="{00000000-0005-0000-0000-000017260000}"/>
    <cellStyle name="Normal 2 63" xfId="1523" xr:uid="{00000000-0005-0000-0000-00008B050000}"/>
    <cellStyle name="Normal 2 63 2" xfId="11633" xr:uid="{00000000-0005-0000-0000-000019260000}"/>
    <cellStyle name="Normal 2 64" xfId="1524" xr:uid="{00000000-0005-0000-0000-00008C050000}"/>
    <cellStyle name="Normal 2 64 2" xfId="11634" xr:uid="{00000000-0005-0000-0000-00001B260000}"/>
    <cellStyle name="Normal 2 65" xfId="1525" xr:uid="{00000000-0005-0000-0000-00008D050000}"/>
    <cellStyle name="Normal 2 65 2" xfId="11635" xr:uid="{00000000-0005-0000-0000-00001D260000}"/>
    <cellStyle name="Normal 2 66" xfId="1526" xr:uid="{00000000-0005-0000-0000-00008E050000}"/>
    <cellStyle name="Normal 2 66 2" xfId="11636" xr:uid="{00000000-0005-0000-0000-00001F260000}"/>
    <cellStyle name="Normal 2 67" xfId="1527" xr:uid="{00000000-0005-0000-0000-00008F050000}"/>
    <cellStyle name="Normal 2 67 2" xfId="11637" xr:uid="{00000000-0005-0000-0000-000021260000}"/>
    <cellStyle name="Normal 2 68" xfId="1528" xr:uid="{00000000-0005-0000-0000-000090050000}"/>
    <cellStyle name="Normal 2 68 2" xfId="11638" xr:uid="{00000000-0005-0000-0000-000023260000}"/>
    <cellStyle name="Normal 2 69" xfId="1529" xr:uid="{00000000-0005-0000-0000-000091050000}"/>
    <cellStyle name="Normal 2 69 2" xfId="11639" xr:uid="{00000000-0005-0000-0000-000025260000}"/>
    <cellStyle name="Normal 2 7" xfId="1530" xr:uid="{00000000-0005-0000-0000-000092050000}"/>
    <cellStyle name="Normal 2 7 2" xfId="1531" xr:uid="{00000000-0005-0000-0000-000093050000}"/>
    <cellStyle name="Normal 2 7 2 2" xfId="11640" xr:uid="{00000000-0005-0000-0000-000027260000}"/>
    <cellStyle name="Normal 2 7 3" xfId="11641" xr:uid="{00000000-0005-0000-0000-000028260000}"/>
    <cellStyle name="Normal 2 7 3 2" xfId="11642" xr:uid="{00000000-0005-0000-0000-000029260000}"/>
    <cellStyle name="Normal 2 7 3 3" xfId="11643" xr:uid="{00000000-0005-0000-0000-00002A260000}"/>
    <cellStyle name="Normal 2 7_App b.3 Unspent_" xfId="1532" xr:uid="{00000000-0005-0000-0000-000094050000}"/>
    <cellStyle name="Normal 2 70" xfId="1533" xr:uid="{00000000-0005-0000-0000-000095050000}"/>
    <cellStyle name="Normal 2 70 2" xfId="11644" xr:uid="{00000000-0005-0000-0000-00002C260000}"/>
    <cellStyle name="Normal 2 71" xfId="1534" xr:uid="{00000000-0005-0000-0000-000096050000}"/>
    <cellStyle name="Normal 2 71 2" xfId="11645" xr:uid="{00000000-0005-0000-0000-00002E260000}"/>
    <cellStyle name="Normal 2 72" xfId="1535" xr:uid="{00000000-0005-0000-0000-000097050000}"/>
    <cellStyle name="Normal 2 72 2" xfId="11646" xr:uid="{00000000-0005-0000-0000-000030260000}"/>
    <cellStyle name="Normal 2 73" xfId="1536" xr:uid="{00000000-0005-0000-0000-000098050000}"/>
    <cellStyle name="Normal 2 73 2" xfId="11647" xr:uid="{00000000-0005-0000-0000-000032260000}"/>
    <cellStyle name="Normal 2 74" xfId="1537" xr:uid="{00000000-0005-0000-0000-000099050000}"/>
    <cellStyle name="Normal 2 74 2" xfId="11648" xr:uid="{00000000-0005-0000-0000-000034260000}"/>
    <cellStyle name="Normal 2 75" xfId="1538" xr:uid="{00000000-0005-0000-0000-00009A050000}"/>
    <cellStyle name="Normal 2 75 2" xfId="11649" xr:uid="{00000000-0005-0000-0000-000036260000}"/>
    <cellStyle name="Normal 2 76" xfId="1539" xr:uid="{00000000-0005-0000-0000-00009B050000}"/>
    <cellStyle name="Normal 2 76 2" xfId="11650" xr:uid="{00000000-0005-0000-0000-000038260000}"/>
    <cellStyle name="Normal 2 77" xfId="1540" xr:uid="{00000000-0005-0000-0000-00009C050000}"/>
    <cellStyle name="Normal 2 77 2" xfId="11651" xr:uid="{00000000-0005-0000-0000-00003A260000}"/>
    <cellStyle name="Normal 2 78" xfId="1541" xr:uid="{00000000-0005-0000-0000-00009D050000}"/>
    <cellStyle name="Normal 2 78 2" xfId="11652" xr:uid="{00000000-0005-0000-0000-00003C260000}"/>
    <cellStyle name="Normal 2 79" xfId="1542" xr:uid="{00000000-0005-0000-0000-00009E050000}"/>
    <cellStyle name="Normal 2 79 2" xfId="11653" xr:uid="{00000000-0005-0000-0000-00003E260000}"/>
    <cellStyle name="Normal 2 8" xfId="1543" xr:uid="{00000000-0005-0000-0000-00009F050000}"/>
    <cellStyle name="Normal 2 8 10" xfId="1544" xr:uid="{00000000-0005-0000-0000-0000A0050000}"/>
    <cellStyle name="Normal 2 8 10 2" xfId="11654" xr:uid="{00000000-0005-0000-0000-000041260000}"/>
    <cellStyle name="Normal 2 8 11" xfId="1545" xr:uid="{00000000-0005-0000-0000-0000A1050000}"/>
    <cellStyle name="Normal 2 8 11 2" xfId="11655" xr:uid="{00000000-0005-0000-0000-000043260000}"/>
    <cellStyle name="Normal 2 8 12" xfId="1546" xr:uid="{00000000-0005-0000-0000-0000A2050000}"/>
    <cellStyle name="Normal 2 8 12 2" xfId="11656" xr:uid="{00000000-0005-0000-0000-000045260000}"/>
    <cellStyle name="Normal 2 8 13" xfId="1547" xr:uid="{00000000-0005-0000-0000-0000A3050000}"/>
    <cellStyle name="Normal 2 8 13 2" xfId="11657" xr:uid="{00000000-0005-0000-0000-000047260000}"/>
    <cellStyle name="Normal 2 8 14" xfId="1548" xr:uid="{00000000-0005-0000-0000-0000A4050000}"/>
    <cellStyle name="Normal 2 8 14 2" xfId="11658" xr:uid="{00000000-0005-0000-0000-000049260000}"/>
    <cellStyle name="Normal 2 8 15" xfId="1549" xr:uid="{00000000-0005-0000-0000-0000A5050000}"/>
    <cellStyle name="Normal 2 8 15 2" xfId="11659" xr:uid="{00000000-0005-0000-0000-00004B260000}"/>
    <cellStyle name="Normal 2 8 16" xfId="1550" xr:uid="{00000000-0005-0000-0000-0000A6050000}"/>
    <cellStyle name="Normal 2 8 16 2" xfId="11660" xr:uid="{00000000-0005-0000-0000-00004D260000}"/>
    <cellStyle name="Normal 2 8 17" xfId="1551" xr:uid="{00000000-0005-0000-0000-0000A7050000}"/>
    <cellStyle name="Normal 2 8 17 2" xfId="11661" xr:uid="{00000000-0005-0000-0000-00004F260000}"/>
    <cellStyle name="Normal 2 8 18" xfId="1552" xr:uid="{00000000-0005-0000-0000-0000A8050000}"/>
    <cellStyle name="Normal 2 8 18 2" xfId="11662" xr:uid="{00000000-0005-0000-0000-000051260000}"/>
    <cellStyle name="Normal 2 8 19" xfId="1553" xr:uid="{00000000-0005-0000-0000-0000A9050000}"/>
    <cellStyle name="Normal 2 8 19 2" xfId="11663" xr:uid="{00000000-0005-0000-0000-000053260000}"/>
    <cellStyle name="Normal 2 8 2" xfId="1554" xr:uid="{00000000-0005-0000-0000-0000AA050000}"/>
    <cellStyle name="Normal 2 8 2 2" xfId="11665" xr:uid="{00000000-0005-0000-0000-000055260000}"/>
    <cellStyle name="Normal 2 8 2 2 2" xfId="11666" xr:uid="{00000000-0005-0000-0000-000056260000}"/>
    <cellStyle name="Normal 2 8 2 2 3" xfId="11667" xr:uid="{00000000-0005-0000-0000-000057260000}"/>
    <cellStyle name="Normal 2 8 2 3" xfId="11664" xr:uid="{00000000-0005-0000-0000-000054260000}"/>
    <cellStyle name="Normal 2 8 20" xfId="1555" xr:uid="{00000000-0005-0000-0000-0000AB050000}"/>
    <cellStyle name="Normal 2 8 20 2" xfId="11668" xr:uid="{00000000-0005-0000-0000-000059260000}"/>
    <cellStyle name="Normal 2 8 21" xfId="1556" xr:uid="{00000000-0005-0000-0000-0000AC050000}"/>
    <cellStyle name="Normal 2 8 21 2" xfId="11669" xr:uid="{00000000-0005-0000-0000-00005B260000}"/>
    <cellStyle name="Normal 2 8 22" xfId="1557" xr:uid="{00000000-0005-0000-0000-0000AD050000}"/>
    <cellStyle name="Normal 2 8 22 2" xfId="11670" xr:uid="{00000000-0005-0000-0000-00005D260000}"/>
    <cellStyle name="Normal 2 8 23" xfId="1558" xr:uid="{00000000-0005-0000-0000-0000AE050000}"/>
    <cellStyle name="Normal 2 8 23 2" xfId="11671" xr:uid="{00000000-0005-0000-0000-00005F260000}"/>
    <cellStyle name="Normal 2 8 24" xfId="11672" xr:uid="{00000000-0005-0000-0000-000060260000}"/>
    <cellStyle name="Normal 2 8 24 2" xfId="11673" xr:uid="{00000000-0005-0000-0000-000061260000}"/>
    <cellStyle name="Normal 2 8 24 3" xfId="11674" xr:uid="{00000000-0005-0000-0000-000062260000}"/>
    <cellStyle name="Normal 2 8 3" xfId="1559" xr:uid="{00000000-0005-0000-0000-0000AF050000}"/>
    <cellStyle name="Normal 2 8 3 2" xfId="11675" xr:uid="{00000000-0005-0000-0000-000064260000}"/>
    <cellStyle name="Normal 2 8 4" xfId="1560" xr:uid="{00000000-0005-0000-0000-0000B0050000}"/>
    <cellStyle name="Normal 2 8 4 2" xfId="11676" xr:uid="{00000000-0005-0000-0000-000066260000}"/>
    <cellStyle name="Normal 2 8 5" xfId="1561" xr:uid="{00000000-0005-0000-0000-0000B1050000}"/>
    <cellStyle name="Normal 2 8 5 2" xfId="11677" xr:uid="{00000000-0005-0000-0000-000068260000}"/>
    <cellStyle name="Normal 2 8 6" xfId="1562" xr:uid="{00000000-0005-0000-0000-0000B2050000}"/>
    <cellStyle name="Normal 2 8 6 2" xfId="11678" xr:uid="{00000000-0005-0000-0000-00006A260000}"/>
    <cellStyle name="Normal 2 8 7" xfId="1563" xr:uid="{00000000-0005-0000-0000-0000B3050000}"/>
    <cellStyle name="Normal 2 8 7 2" xfId="11679" xr:uid="{00000000-0005-0000-0000-00006C260000}"/>
    <cellStyle name="Normal 2 8 8" xfId="1564" xr:uid="{00000000-0005-0000-0000-0000B4050000}"/>
    <cellStyle name="Normal 2 8 8 2" xfId="11680" xr:uid="{00000000-0005-0000-0000-00006E260000}"/>
    <cellStyle name="Normal 2 8 9" xfId="1565" xr:uid="{00000000-0005-0000-0000-0000B5050000}"/>
    <cellStyle name="Normal 2 8 9 2" xfId="11681" xr:uid="{00000000-0005-0000-0000-000070260000}"/>
    <cellStyle name="Normal 2 8_App b.3 Unspent_" xfId="1566" xr:uid="{00000000-0005-0000-0000-0000B6050000}"/>
    <cellStyle name="Normal 2 80" xfId="1567" xr:uid="{00000000-0005-0000-0000-0000B7050000}"/>
    <cellStyle name="Normal 2 80 2" xfId="11682" xr:uid="{00000000-0005-0000-0000-000072260000}"/>
    <cellStyle name="Normal 2 81" xfId="1568" xr:uid="{00000000-0005-0000-0000-0000B8050000}"/>
    <cellStyle name="Normal 2 81 2" xfId="11683" xr:uid="{00000000-0005-0000-0000-000074260000}"/>
    <cellStyle name="Normal 2 82" xfId="1569" xr:uid="{00000000-0005-0000-0000-0000B9050000}"/>
    <cellStyle name="Normal 2 82 2" xfId="11684" xr:uid="{00000000-0005-0000-0000-000076260000}"/>
    <cellStyle name="Normal 2 83" xfId="1570" xr:uid="{00000000-0005-0000-0000-0000BA050000}"/>
    <cellStyle name="Normal 2 83 2" xfId="11685" xr:uid="{00000000-0005-0000-0000-000078260000}"/>
    <cellStyle name="Normal 2 84" xfId="1571" xr:uid="{00000000-0005-0000-0000-0000BB050000}"/>
    <cellStyle name="Normal 2 84 2" xfId="11686" xr:uid="{00000000-0005-0000-0000-00007A260000}"/>
    <cellStyle name="Normal 2 85" xfId="1572" xr:uid="{00000000-0005-0000-0000-0000BC050000}"/>
    <cellStyle name="Normal 2 85 2" xfId="11687" xr:uid="{00000000-0005-0000-0000-00007C260000}"/>
    <cellStyle name="Normal 2 86" xfId="1573" xr:uid="{00000000-0005-0000-0000-0000BD050000}"/>
    <cellStyle name="Normal 2 86 2" xfId="11688" xr:uid="{00000000-0005-0000-0000-00007E260000}"/>
    <cellStyle name="Normal 2 87" xfId="1574" xr:uid="{00000000-0005-0000-0000-0000BE050000}"/>
    <cellStyle name="Normal 2 87 2" xfId="11689" xr:uid="{00000000-0005-0000-0000-000080260000}"/>
    <cellStyle name="Normal 2 88" xfId="1575" xr:uid="{00000000-0005-0000-0000-0000BF050000}"/>
    <cellStyle name="Normal 2 88 2" xfId="11690" xr:uid="{00000000-0005-0000-0000-000082260000}"/>
    <cellStyle name="Normal 2 89" xfId="1576" xr:uid="{00000000-0005-0000-0000-0000C0050000}"/>
    <cellStyle name="Normal 2 89 2" xfId="11691" xr:uid="{00000000-0005-0000-0000-000084260000}"/>
    <cellStyle name="Normal 2 9" xfId="1577" xr:uid="{00000000-0005-0000-0000-0000C1050000}"/>
    <cellStyle name="Normal 2 9 10" xfId="1578" xr:uid="{00000000-0005-0000-0000-0000C2050000}"/>
    <cellStyle name="Normal 2 9 10 2" xfId="11692" xr:uid="{00000000-0005-0000-0000-000087260000}"/>
    <cellStyle name="Normal 2 9 11" xfId="1579" xr:uid="{00000000-0005-0000-0000-0000C3050000}"/>
    <cellStyle name="Normal 2 9 11 2" xfId="11693" xr:uid="{00000000-0005-0000-0000-000089260000}"/>
    <cellStyle name="Normal 2 9 12" xfId="1580" xr:uid="{00000000-0005-0000-0000-0000C4050000}"/>
    <cellStyle name="Normal 2 9 12 2" xfId="11694" xr:uid="{00000000-0005-0000-0000-00008B260000}"/>
    <cellStyle name="Normal 2 9 13" xfId="1581" xr:uid="{00000000-0005-0000-0000-0000C5050000}"/>
    <cellStyle name="Normal 2 9 13 2" xfId="11695" xr:uid="{00000000-0005-0000-0000-00008D260000}"/>
    <cellStyle name="Normal 2 9 14" xfId="1582" xr:uid="{00000000-0005-0000-0000-0000C6050000}"/>
    <cellStyle name="Normal 2 9 14 2" xfId="11696" xr:uid="{00000000-0005-0000-0000-00008F260000}"/>
    <cellStyle name="Normal 2 9 15" xfId="1583" xr:uid="{00000000-0005-0000-0000-0000C7050000}"/>
    <cellStyle name="Normal 2 9 15 2" xfId="11697" xr:uid="{00000000-0005-0000-0000-000091260000}"/>
    <cellStyle name="Normal 2 9 16" xfId="1584" xr:uid="{00000000-0005-0000-0000-0000C8050000}"/>
    <cellStyle name="Normal 2 9 16 2" xfId="11698" xr:uid="{00000000-0005-0000-0000-000093260000}"/>
    <cellStyle name="Normal 2 9 17" xfId="1585" xr:uid="{00000000-0005-0000-0000-0000C9050000}"/>
    <cellStyle name="Normal 2 9 17 2" xfId="11699" xr:uid="{00000000-0005-0000-0000-000095260000}"/>
    <cellStyle name="Normal 2 9 18" xfId="1586" xr:uid="{00000000-0005-0000-0000-0000CA050000}"/>
    <cellStyle name="Normal 2 9 18 2" xfId="11700" xr:uid="{00000000-0005-0000-0000-000097260000}"/>
    <cellStyle name="Normal 2 9 19" xfId="1587" xr:uid="{00000000-0005-0000-0000-0000CB050000}"/>
    <cellStyle name="Normal 2 9 19 2" xfId="11701" xr:uid="{00000000-0005-0000-0000-000099260000}"/>
    <cellStyle name="Normal 2 9 2" xfId="1588" xr:uid="{00000000-0005-0000-0000-0000CC050000}"/>
    <cellStyle name="Normal 2 9 2 2" xfId="11702" xr:uid="{00000000-0005-0000-0000-00009B260000}"/>
    <cellStyle name="Normal 2 9 20" xfId="1589" xr:uid="{00000000-0005-0000-0000-0000CD050000}"/>
    <cellStyle name="Normal 2 9 20 2" xfId="11703" xr:uid="{00000000-0005-0000-0000-00009D260000}"/>
    <cellStyle name="Normal 2 9 21" xfId="1590" xr:uid="{00000000-0005-0000-0000-0000CE050000}"/>
    <cellStyle name="Normal 2 9 21 2" xfId="11704" xr:uid="{00000000-0005-0000-0000-00009F260000}"/>
    <cellStyle name="Normal 2 9 22" xfId="1591" xr:uid="{00000000-0005-0000-0000-0000CF050000}"/>
    <cellStyle name="Normal 2 9 22 2" xfId="11705" xr:uid="{00000000-0005-0000-0000-0000A1260000}"/>
    <cellStyle name="Normal 2 9 23" xfId="1592" xr:uid="{00000000-0005-0000-0000-0000D0050000}"/>
    <cellStyle name="Normal 2 9 23 2" xfId="11706" xr:uid="{00000000-0005-0000-0000-0000A3260000}"/>
    <cellStyle name="Normal 2 9 24" xfId="11707" xr:uid="{00000000-0005-0000-0000-0000A4260000}"/>
    <cellStyle name="Normal 2 9 24 2" xfId="11708" xr:uid="{00000000-0005-0000-0000-0000A5260000}"/>
    <cellStyle name="Normal 2 9 3" xfId="1593" xr:uid="{00000000-0005-0000-0000-0000D1050000}"/>
    <cellStyle name="Normal 2 9 3 2" xfId="11709" xr:uid="{00000000-0005-0000-0000-0000A7260000}"/>
    <cellStyle name="Normal 2 9 4" xfId="1594" xr:uid="{00000000-0005-0000-0000-0000D2050000}"/>
    <cellStyle name="Normal 2 9 4 2" xfId="11710" xr:uid="{00000000-0005-0000-0000-0000A9260000}"/>
    <cellStyle name="Normal 2 9 5" xfId="1595" xr:uid="{00000000-0005-0000-0000-0000D3050000}"/>
    <cellStyle name="Normal 2 9 5 2" xfId="11711" xr:uid="{00000000-0005-0000-0000-0000AB260000}"/>
    <cellStyle name="Normal 2 9 6" xfId="1596" xr:uid="{00000000-0005-0000-0000-0000D4050000}"/>
    <cellStyle name="Normal 2 9 6 2" xfId="11712" xr:uid="{00000000-0005-0000-0000-0000AD260000}"/>
    <cellStyle name="Normal 2 9 7" xfId="1597" xr:uid="{00000000-0005-0000-0000-0000D5050000}"/>
    <cellStyle name="Normal 2 9 7 2" xfId="11713" xr:uid="{00000000-0005-0000-0000-0000AF260000}"/>
    <cellStyle name="Normal 2 9 8" xfId="1598" xr:uid="{00000000-0005-0000-0000-0000D6050000}"/>
    <cellStyle name="Normal 2 9 8 2" xfId="11714" xr:uid="{00000000-0005-0000-0000-0000B1260000}"/>
    <cellStyle name="Normal 2 9 9" xfId="1599" xr:uid="{00000000-0005-0000-0000-0000D7050000}"/>
    <cellStyle name="Normal 2 9 9 2" xfId="11715" xr:uid="{00000000-0005-0000-0000-0000B3260000}"/>
    <cellStyle name="Normal 2 9_App b.3 Unspent_" xfId="1600" xr:uid="{00000000-0005-0000-0000-0000D8050000}"/>
    <cellStyle name="Normal 2 90" xfId="1601" xr:uid="{00000000-0005-0000-0000-0000D9050000}"/>
    <cellStyle name="Normal 2 90 2" xfId="11716" xr:uid="{00000000-0005-0000-0000-0000B5260000}"/>
    <cellStyle name="Normal 2 91" xfId="1602" xr:uid="{00000000-0005-0000-0000-0000DA050000}"/>
    <cellStyle name="Normal 2 91 2" xfId="11717" xr:uid="{00000000-0005-0000-0000-0000B7260000}"/>
    <cellStyle name="Normal 2 92" xfId="1603" xr:uid="{00000000-0005-0000-0000-0000DB050000}"/>
    <cellStyle name="Normal 2 92 2" xfId="11718" xr:uid="{00000000-0005-0000-0000-0000B9260000}"/>
    <cellStyle name="Normal 2 93" xfId="1604" xr:uid="{00000000-0005-0000-0000-0000DC050000}"/>
    <cellStyle name="Normal 2 93 2" xfId="11719" xr:uid="{00000000-0005-0000-0000-0000BB260000}"/>
    <cellStyle name="Normal 2 94" xfId="1605" xr:uid="{00000000-0005-0000-0000-0000DD050000}"/>
    <cellStyle name="Normal 2 94 2" xfId="11720" xr:uid="{00000000-0005-0000-0000-0000BD260000}"/>
    <cellStyle name="Normal 2 94 3" xfId="11721" xr:uid="{00000000-0005-0000-0000-0000BE260000}"/>
    <cellStyle name="Normal 2 95" xfId="1606" xr:uid="{00000000-0005-0000-0000-0000DE050000}"/>
    <cellStyle name="Normal 2 95 2" xfId="2880" xr:uid="{00000000-0005-0000-0000-0000DF050000}"/>
    <cellStyle name="Normal 2 95 2 2" xfId="11722" xr:uid="{00000000-0005-0000-0000-0000C1260000}"/>
    <cellStyle name="Normal 2 95 2 2 2" xfId="11723" xr:uid="{00000000-0005-0000-0000-0000C2260000}"/>
    <cellStyle name="Normal 2 95 2 2 3" xfId="11724" xr:uid="{00000000-0005-0000-0000-0000C3260000}"/>
    <cellStyle name="Normal 2 95 2 3" xfId="11725" xr:uid="{00000000-0005-0000-0000-0000C4260000}"/>
    <cellStyle name="Normal 2 95 2 4" xfId="11726" xr:uid="{00000000-0005-0000-0000-0000C5260000}"/>
    <cellStyle name="Normal 2 95 3" xfId="2936" xr:uid="{00000000-0005-0000-0000-0000E0050000}"/>
    <cellStyle name="Normal 2 95 3 2" xfId="11727" xr:uid="{00000000-0005-0000-0000-0000C7260000}"/>
    <cellStyle name="Normal 2 95 3 3" xfId="11728" xr:uid="{00000000-0005-0000-0000-0000C8260000}"/>
    <cellStyle name="Normal 2 95 4" xfId="11729" xr:uid="{00000000-0005-0000-0000-0000C9260000}"/>
    <cellStyle name="Normal 2 95 5" xfId="11730" xr:uid="{00000000-0005-0000-0000-0000CA260000}"/>
    <cellStyle name="Normal 2 96" xfId="1607" xr:uid="{00000000-0005-0000-0000-0000E1050000}"/>
    <cellStyle name="Normal 2 96 2" xfId="2881" xr:uid="{00000000-0005-0000-0000-0000E2050000}"/>
    <cellStyle name="Normal 2 96 2 2" xfId="11731" xr:uid="{00000000-0005-0000-0000-0000CD260000}"/>
    <cellStyle name="Normal 2 96 2 2 2" xfId="11732" xr:uid="{00000000-0005-0000-0000-0000CE260000}"/>
    <cellStyle name="Normal 2 96 2 2 3" xfId="11733" xr:uid="{00000000-0005-0000-0000-0000CF260000}"/>
    <cellStyle name="Normal 2 96 2 3" xfId="11734" xr:uid="{00000000-0005-0000-0000-0000D0260000}"/>
    <cellStyle name="Normal 2 96 2 4" xfId="11735" xr:uid="{00000000-0005-0000-0000-0000D1260000}"/>
    <cellStyle name="Normal 2 96 3" xfId="2937" xr:uid="{00000000-0005-0000-0000-0000E3050000}"/>
    <cellStyle name="Normal 2 96 3 2" xfId="11736" xr:uid="{00000000-0005-0000-0000-0000D3260000}"/>
    <cellStyle name="Normal 2 96 3 3" xfId="11737" xr:uid="{00000000-0005-0000-0000-0000D4260000}"/>
    <cellStyle name="Normal 2 96 4" xfId="11738" xr:uid="{00000000-0005-0000-0000-0000D5260000}"/>
    <cellStyle name="Normal 2 96 5" xfId="11739" xr:uid="{00000000-0005-0000-0000-0000D6260000}"/>
    <cellStyle name="Normal 2 97" xfId="2873" xr:uid="{00000000-0005-0000-0000-0000E4050000}"/>
    <cellStyle name="Normal 2 98" xfId="2933" xr:uid="{00000000-0005-0000-0000-0000E5050000}"/>
    <cellStyle name="Normal 2 99" xfId="2576" xr:uid="{00000000-0005-0000-0000-000006020000}"/>
    <cellStyle name="Normal 2_12889 GP Contracts v3" xfId="1608" xr:uid="{00000000-0005-0000-0000-0000E6050000}"/>
    <cellStyle name="Normal 20" xfId="1609" xr:uid="{00000000-0005-0000-0000-0000E7050000}"/>
    <cellStyle name="Normal 20 2" xfId="1610" xr:uid="{00000000-0005-0000-0000-0000E8050000}"/>
    <cellStyle name="Normal 20 2 2" xfId="2882" xr:uid="{00000000-0005-0000-0000-0000E9050000}"/>
    <cellStyle name="Normal 20 2 2 2" xfId="11740" xr:uid="{00000000-0005-0000-0000-0000DE260000}"/>
    <cellStyle name="Normal 20 2 2 2 2" xfId="11741" xr:uid="{00000000-0005-0000-0000-0000DF260000}"/>
    <cellStyle name="Normal 20 2 2 2 3" xfId="11742" xr:uid="{00000000-0005-0000-0000-0000E0260000}"/>
    <cellStyle name="Normal 20 2 2 3" xfId="11743" xr:uid="{00000000-0005-0000-0000-0000E1260000}"/>
    <cellStyle name="Normal 20 2 2 4" xfId="11744" xr:uid="{00000000-0005-0000-0000-0000E2260000}"/>
    <cellStyle name="Normal 20 2 3" xfId="2938" xr:uid="{00000000-0005-0000-0000-0000EA050000}"/>
    <cellStyle name="Normal 20 2 3 2" xfId="11745" xr:uid="{00000000-0005-0000-0000-0000E4260000}"/>
    <cellStyle name="Normal 20 2 3 3" xfId="11746" xr:uid="{00000000-0005-0000-0000-0000E5260000}"/>
    <cellStyle name="Normal 20 2 4" xfId="11747" xr:uid="{00000000-0005-0000-0000-0000E6260000}"/>
    <cellStyle name="Normal 20 2 5" xfId="11748" xr:uid="{00000000-0005-0000-0000-0000E7260000}"/>
    <cellStyle name="Normal 20 2 6" xfId="11749" xr:uid="{00000000-0005-0000-0000-0000E8260000}"/>
    <cellStyle name="Normal 20 2 7" xfId="5377" xr:uid="{00000000-0005-0000-0000-0000DC260000}"/>
    <cellStyle name="Normal 20 3" xfId="19" xr:uid="{00000000-0005-0000-0000-000014000000}"/>
    <cellStyle name="Normal 20 3 2" xfId="121" xr:uid="{00000000-0005-0000-0000-000014000000}"/>
    <cellStyle name="Normal 20 3 2 2" xfId="11750" xr:uid="{00000000-0005-0000-0000-0000EA260000}"/>
    <cellStyle name="Normal 20 3 3" xfId="1611" xr:uid="{00000000-0005-0000-0000-0000EB050000}"/>
    <cellStyle name="Normal 20 3 3 2" xfId="11751" xr:uid="{00000000-0005-0000-0000-0000EB260000}"/>
    <cellStyle name="Normal 20 4" xfId="11752" xr:uid="{00000000-0005-0000-0000-0000EC260000}"/>
    <cellStyle name="Normal 20 5" xfId="11753" xr:uid="{00000000-0005-0000-0000-0000ED260000}"/>
    <cellStyle name="Normal 20 5 2" xfId="11754" xr:uid="{00000000-0005-0000-0000-0000EE260000}"/>
    <cellStyle name="Normal 20 6" xfId="11755" xr:uid="{00000000-0005-0000-0000-0000EF260000}"/>
    <cellStyle name="Normal 20 7" xfId="5378" xr:uid="{00000000-0005-0000-0000-0000DB260000}"/>
    <cellStyle name="Normal 20_App b.3 Unspent_" xfId="1612" xr:uid="{00000000-0005-0000-0000-0000EC050000}"/>
    <cellStyle name="Normal 200" xfId="11756" xr:uid="{00000000-0005-0000-0000-0000F0260000}"/>
    <cellStyle name="Normal 201" xfId="20120" xr:uid="{00000000-0005-0000-0000-0000F1260000}"/>
    <cellStyle name="Normal 202" xfId="5509" xr:uid="{00000000-0005-0000-0000-000063270000}"/>
    <cellStyle name="Normal 203" xfId="5499" xr:uid="{00000000-0005-0000-0000-0000D74E0000}"/>
    <cellStyle name="Normal 204" xfId="20529" xr:uid="{00000000-0005-0000-0000-000057500000}"/>
    <cellStyle name="Normal 205" xfId="15917" xr:uid="{00000000-0005-0000-0000-000058500000}"/>
    <cellStyle name="Normal 206" xfId="15914" xr:uid="{00000000-0005-0000-0000-000059500000}"/>
    <cellStyle name="Normal 207" xfId="15922" xr:uid="{00000000-0005-0000-0000-00005A500000}"/>
    <cellStyle name="Normal 208" xfId="20528" xr:uid="{00000000-0005-0000-0000-00005B500000}"/>
    <cellStyle name="Normal 209" xfId="20527" xr:uid="{00000000-0005-0000-0000-00005D500000}"/>
    <cellStyle name="Normal 21" xfId="1613" xr:uid="{00000000-0005-0000-0000-0000ED050000}"/>
    <cellStyle name="Normal 21 2" xfId="1614" xr:uid="{00000000-0005-0000-0000-0000EE050000}"/>
    <cellStyle name="Normal 21 2 2" xfId="2883" xr:uid="{00000000-0005-0000-0000-0000EF050000}"/>
    <cellStyle name="Normal 21 2 2 2" xfId="11757" xr:uid="{00000000-0005-0000-0000-0000F5260000}"/>
    <cellStyle name="Normal 21 2 2 3" xfId="11758" xr:uid="{00000000-0005-0000-0000-0000F6260000}"/>
    <cellStyle name="Normal 21 2 3" xfId="2939" xr:uid="{00000000-0005-0000-0000-0000F0050000}"/>
    <cellStyle name="Normal 21 2 4" xfId="11759" xr:uid="{00000000-0005-0000-0000-0000F8260000}"/>
    <cellStyle name="Normal 21 2 5" xfId="11760" xr:uid="{00000000-0005-0000-0000-0000F9260000}"/>
    <cellStyle name="Normal 21 2 6" xfId="5375" xr:uid="{00000000-0005-0000-0000-0000F3260000}"/>
    <cellStyle name="Normal 21 3" xfId="20" xr:uid="{00000000-0005-0000-0000-000015000000}"/>
    <cellStyle name="Normal 21 3 2" xfId="122" xr:uid="{00000000-0005-0000-0000-000015000000}"/>
    <cellStyle name="Normal 21 3 3" xfId="11761" xr:uid="{00000000-0005-0000-0000-0000FC260000}"/>
    <cellStyle name="Normal 21 3 3 2" xfId="11762" xr:uid="{00000000-0005-0000-0000-0000FD260000}"/>
    <cellStyle name="Normal 21 4" xfId="11763" xr:uid="{00000000-0005-0000-0000-0000FE260000}"/>
    <cellStyle name="Normal 21 5" xfId="11764" xr:uid="{00000000-0005-0000-0000-0000FF260000}"/>
    <cellStyle name="Normal 21 6" xfId="11765" xr:uid="{00000000-0005-0000-0000-000000270000}"/>
    <cellStyle name="Normal 21 7" xfId="5376" xr:uid="{00000000-0005-0000-0000-0000F2260000}"/>
    <cellStyle name="Normal 21_App b.3 Unspent_" xfId="1615" xr:uid="{00000000-0005-0000-0000-0000F1050000}"/>
    <cellStyle name="Normal 210" xfId="20536" xr:uid="{F92909E9-3471-4B18-A40C-A4EF8A70AFF0}"/>
    <cellStyle name="Normal 210 2" xfId="20551" xr:uid="{2E73667C-20FC-439F-9A2C-0E3C7F5D0DA6}"/>
    <cellStyle name="Normal 22" xfId="1616" xr:uid="{00000000-0005-0000-0000-0000F2050000}"/>
    <cellStyle name="Normal 22 2" xfId="1617" xr:uid="{00000000-0005-0000-0000-0000F3050000}"/>
    <cellStyle name="Normal 22 2 2" xfId="2884" xr:uid="{00000000-0005-0000-0000-0000F4050000}"/>
    <cellStyle name="Normal 22 2 2 2" xfId="11766" xr:uid="{00000000-0005-0000-0000-000004270000}"/>
    <cellStyle name="Normal 22 2 2 3" xfId="11767" xr:uid="{00000000-0005-0000-0000-000005270000}"/>
    <cellStyle name="Normal 22 2 3" xfId="2940" xr:uid="{00000000-0005-0000-0000-0000F5050000}"/>
    <cellStyle name="Normal 22 2 4" xfId="11768" xr:uid="{00000000-0005-0000-0000-000007270000}"/>
    <cellStyle name="Normal 22 2 5" xfId="11769" xr:uid="{00000000-0005-0000-0000-000008270000}"/>
    <cellStyle name="Normal 22 2 6" xfId="5373" xr:uid="{00000000-0005-0000-0000-000002270000}"/>
    <cellStyle name="Normal 22 3" xfId="21" xr:uid="{00000000-0005-0000-0000-000016000000}"/>
    <cellStyle name="Normal 22 3 2" xfId="123" xr:uid="{00000000-0005-0000-0000-000016000000}"/>
    <cellStyle name="Normal 22 3 3" xfId="11770" xr:uid="{00000000-0005-0000-0000-00000B270000}"/>
    <cellStyle name="Normal 22 3 3 2" xfId="11771" xr:uid="{00000000-0005-0000-0000-00000C270000}"/>
    <cellStyle name="Normal 22 4" xfId="11772" xr:uid="{00000000-0005-0000-0000-00000D270000}"/>
    <cellStyle name="Normal 22 5" xfId="11773" xr:uid="{00000000-0005-0000-0000-00000E270000}"/>
    <cellStyle name="Normal 22 6" xfId="11774" xr:uid="{00000000-0005-0000-0000-00000F270000}"/>
    <cellStyle name="Normal 22 7" xfId="5374" xr:uid="{00000000-0005-0000-0000-000001270000}"/>
    <cellStyle name="Normal 22_App b.3 Unspent_" xfId="1618" xr:uid="{00000000-0005-0000-0000-0000F6050000}"/>
    <cellStyle name="Normal 23" xfId="1619" xr:uid="{00000000-0005-0000-0000-0000F7050000}"/>
    <cellStyle name="Normal 23 2" xfId="5371" xr:uid="{00000000-0005-0000-0000-000011270000}"/>
    <cellStyle name="Normal 23 2 2" xfId="11775" xr:uid="{00000000-0005-0000-0000-000012270000}"/>
    <cellStyle name="Normal 23 2 2 2" xfId="11776" xr:uid="{00000000-0005-0000-0000-000013270000}"/>
    <cellStyle name="Normal 23 2 2 2 2" xfId="11777" xr:uid="{00000000-0005-0000-0000-000014270000}"/>
    <cellStyle name="Normal 23 2 2 2 3" xfId="11778" xr:uid="{00000000-0005-0000-0000-000015270000}"/>
    <cellStyle name="Normal 23 2 2 3" xfId="11779" xr:uid="{00000000-0005-0000-0000-000016270000}"/>
    <cellStyle name="Normal 23 2 2 4" xfId="11780" xr:uid="{00000000-0005-0000-0000-000017270000}"/>
    <cellStyle name="Normal 23 2 3" xfId="11781" xr:uid="{00000000-0005-0000-0000-000018270000}"/>
    <cellStyle name="Normal 23 2 3 2" xfId="11782" xr:uid="{00000000-0005-0000-0000-000019270000}"/>
    <cellStyle name="Normal 23 2 3 3" xfId="11783" xr:uid="{00000000-0005-0000-0000-00001A270000}"/>
    <cellStyle name="Normal 23 2 4" xfId="11784" xr:uid="{00000000-0005-0000-0000-00001B270000}"/>
    <cellStyle name="Normal 23 2 5" xfId="11785" xr:uid="{00000000-0005-0000-0000-00001C270000}"/>
    <cellStyle name="Normal 23 2 6" xfId="11786" xr:uid="{00000000-0005-0000-0000-00001D270000}"/>
    <cellStyle name="Normal 23 3" xfId="22" xr:uid="{00000000-0005-0000-0000-000017000000}"/>
    <cellStyle name="Normal 23 3 2" xfId="124" xr:uid="{00000000-0005-0000-0000-000017000000}"/>
    <cellStyle name="Normal 23 3 3" xfId="11787" xr:uid="{00000000-0005-0000-0000-00001E270000}"/>
    <cellStyle name="Normal 23 4" xfId="5372" xr:uid="{00000000-0005-0000-0000-000010270000}"/>
    <cellStyle name="Normal 24" xfId="1620" xr:uid="{00000000-0005-0000-0000-0000F8050000}"/>
    <cellStyle name="Normal 24 2" xfId="2885" xr:uid="{00000000-0005-0000-0000-0000F9050000}"/>
    <cellStyle name="Normal 24 2 2" xfId="11788" xr:uid="{00000000-0005-0000-0000-000021270000}"/>
    <cellStyle name="Normal 24 2 2 2" xfId="11789" xr:uid="{00000000-0005-0000-0000-000022270000}"/>
    <cellStyle name="Normal 24 2 2 3" xfId="11790" xr:uid="{00000000-0005-0000-0000-000023270000}"/>
    <cellStyle name="Normal 24 2 3" xfId="11791" xr:uid="{00000000-0005-0000-0000-000024270000}"/>
    <cellStyle name="Normal 24 2 4" xfId="11792" xr:uid="{00000000-0005-0000-0000-000025270000}"/>
    <cellStyle name="Normal 24 3" xfId="23" xr:uid="{00000000-0005-0000-0000-000018000000}"/>
    <cellStyle name="Normal 24 3 2" xfId="125" xr:uid="{00000000-0005-0000-0000-000018000000}"/>
    <cellStyle name="Normal 24 3 3" xfId="11793" xr:uid="{00000000-0005-0000-0000-000028270000}"/>
    <cellStyle name="Normal 24 4" xfId="11794" xr:uid="{00000000-0005-0000-0000-000029270000}"/>
    <cellStyle name="Normal 24 5" xfId="11795" xr:uid="{00000000-0005-0000-0000-00002A270000}"/>
    <cellStyle name="Normal 24 6" xfId="11796" xr:uid="{00000000-0005-0000-0000-00002B270000}"/>
    <cellStyle name="Normal 24 7" xfId="5370" xr:uid="{00000000-0005-0000-0000-00001F270000}"/>
    <cellStyle name="Normal 25" xfId="1621" xr:uid="{00000000-0005-0000-0000-0000FB050000}"/>
    <cellStyle name="Normal 25 2" xfId="2886" xr:uid="{00000000-0005-0000-0000-0000FC050000}"/>
    <cellStyle name="Normal 25 2 2" xfId="11797" xr:uid="{00000000-0005-0000-0000-00002E270000}"/>
    <cellStyle name="Normal 25 2 2 2" xfId="11798" xr:uid="{00000000-0005-0000-0000-00002F270000}"/>
    <cellStyle name="Normal 25 2 2 3" xfId="11799" xr:uid="{00000000-0005-0000-0000-000030270000}"/>
    <cellStyle name="Normal 25 2 3" xfId="11800" xr:uid="{00000000-0005-0000-0000-000031270000}"/>
    <cellStyle name="Normal 25 2 4" xfId="11801" xr:uid="{00000000-0005-0000-0000-000032270000}"/>
    <cellStyle name="Normal 25 3" xfId="24" xr:uid="{00000000-0005-0000-0000-000019000000}"/>
    <cellStyle name="Normal 25 3 2" xfId="126" xr:uid="{00000000-0005-0000-0000-000019000000}"/>
    <cellStyle name="Normal 25 3 3" xfId="11802" xr:uid="{00000000-0005-0000-0000-000035270000}"/>
    <cellStyle name="Normal 25 4" xfId="11803" xr:uid="{00000000-0005-0000-0000-000036270000}"/>
    <cellStyle name="Normal 25 5" xfId="11804" xr:uid="{00000000-0005-0000-0000-000037270000}"/>
    <cellStyle name="Normal 25 6" xfId="11805" xr:uid="{00000000-0005-0000-0000-000038270000}"/>
    <cellStyle name="Normal 25 7" xfId="5369" xr:uid="{00000000-0005-0000-0000-00002C270000}"/>
    <cellStyle name="Normal 26" xfId="1622" xr:uid="{00000000-0005-0000-0000-0000FE050000}"/>
    <cellStyle name="Normal 26 2" xfId="2887" xr:uid="{00000000-0005-0000-0000-0000FF050000}"/>
    <cellStyle name="Normal 26 2 2" xfId="11806" xr:uid="{00000000-0005-0000-0000-00003B270000}"/>
    <cellStyle name="Normal 26 2 2 2" xfId="11807" xr:uid="{00000000-0005-0000-0000-00003C270000}"/>
    <cellStyle name="Normal 26 2 2 3" xfId="11808" xr:uid="{00000000-0005-0000-0000-00003D270000}"/>
    <cellStyle name="Normal 26 2 3" xfId="11809" xr:uid="{00000000-0005-0000-0000-00003E270000}"/>
    <cellStyle name="Normal 26 2 4" xfId="11810" xr:uid="{00000000-0005-0000-0000-00003F270000}"/>
    <cellStyle name="Normal 26 3" xfId="25" xr:uid="{00000000-0005-0000-0000-00001A000000}"/>
    <cellStyle name="Normal 26 3 2" xfId="127" xr:uid="{00000000-0005-0000-0000-00001A000000}"/>
    <cellStyle name="Normal 26 3 3" xfId="11811" xr:uid="{00000000-0005-0000-0000-000042270000}"/>
    <cellStyle name="Normal 26 4" xfId="11812" xr:uid="{00000000-0005-0000-0000-000043270000}"/>
    <cellStyle name="Normal 26 5" xfId="11813" xr:uid="{00000000-0005-0000-0000-000044270000}"/>
    <cellStyle name="Normal 26 6" xfId="11814" xr:uid="{00000000-0005-0000-0000-000045270000}"/>
    <cellStyle name="Normal 26 7" xfId="5368" xr:uid="{00000000-0005-0000-0000-000039270000}"/>
    <cellStyle name="Normal 266" xfId="57" xr:uid="{00000000-0005-0000-0000-00001B000000}"/>
    <cellStyle name="Normal 266 2" xfId="159" xr:uid="{00000000-0005-0000-0000-00001B000000}"/>
    <cellStyle name="Normal 27" xfId="1623" xr:uid="{00000000-0005-0000-0000-000001060000}"/>
    <cellStyle name="Normal 27 2" xfId="11815" xr:uid="{00000000-0005-0000-0000-000047270000}"/>
    <cellStyle name="Normal 27 3" xfId="26" xr:uid="{00000000-0005-0000-0000-00001C000000}"/>
    <cellStyle name="Normal 27 3 2" xfId="128" xr:uid="{00000000-0005-0000-0000-00001C000000}"/>
    <cellStyle name="Normal 27 3 3" xfId="11816" xr:uid="{00000000-0005-0000-0000-000048270000}"/>
    <cellStyle name="Normal 27 4" xfId="5367" xr:uid="{00000000-0005-0000-0000-000046270000}"/>
    <cellStyle name="Normal 28" xfId="1624" xr:uid="{00000000-0005-0000-0000-000002060000}"/>
    <cellStyle name="Normal 28 2" xfId="2888" xr:uid="{00000000-0005-0000-0000-000003060000}"/>
    <cellStyle name="Normal 28 2 2" xfId="11817" xr:uid="{00000000-0005-0000-0000-00004B270000}"/>
    <cellStyle name="Normal 28 2 2 2" xfId="11818" xr:uid="{00000000-0005-0000-0000-00004C270000}"/>
    <cellStyle name="Normal 28 2 2 3" xfId="11819" xr:uid="{00000000-0005-0000-0000-00004D270000}"/>
    <cellStyle name="Normal 28 2 3" xfId="11820" xr:uid="{00000000-0005-0000-0000-00004E270000}"/>
    <cellStyle name="Normal 28 2 4" xfId="11821" xr:uid="{00000000-0005-0000-0000-00004F270000}"/>
    <cellStyle name="Normal 28 3" xfId="27" xr:uid="{00000000-0005-0000-0000-00001D000000}"/>
    <cellStyle name="Normal 28 3 2" xfId="129" xr:uid="{00000000-0005-0000-0000-00001D000000}"/>
    <cellStyle name="Normal 28 3 3" xfId="11822" xr:uid="{00000000-0005-0000-0000-000052270000}"/>
    <cellStyle name="Normal 28 4" xfId="11823" xr:uid="{00000000-0005-0000-0000-000053270000}"/>
    <cellStyle name="Normal 28 5" xfId="11824" xr:uid="{00000000-0005-0000-0000-000054270000}"/>
    <cellStyle name="Normal 28 6" xfId="11825" xr:uid="{00000000-0005-0000-0000-000055270000}"/>
    <cellStyle name="Normal 28 7" xfId="5366" xr:uid="{00000000-0005-0000-0000-000049270000}"/>
    <cellStyle name="Normal 29" xfId="2928" xr:uid="{00000000-0005-0000-0000-000005060000}"/>
    <cellStyle name="Normal 29 2" xfId="11826" xr:uid="{00000000-0005-0000-0000-000057270000}"/>
    <cellStyle name="Normal 29 3" xfId="28" xr:uid="{00000000-0005-0000-0000-00001E000000}"/>
    <cellStyle name="Normal 29 3 2" xfId="130" xr:uid="{00000000-0005-0000-0000-00001E000000}"/>
    <cellStyle name="Normal 29 3 3" xfId="11827" xr:uid="{00000000-0005-0000-0000-000058270000}"/>
    <cellStyle name="Normal 29 4" xfId="11828" xr:uid="{00000000-0005-0000-0000-000059270000}"/>
    <cellStyle name="Normal 29 5" xfId="5512" xr:uid="{00000000-0005-0000-0000-000056270000}"/>
    <cellStyle name="Normal 3" xfId="5" xr:uid="{00000000-0005-0000-0000-00001F000000}"/>
    <cellStyle name="Normal 3 10" xfId="1626" xr:uid="{00000000-0005-0000-0000-000007060000}"/>
    <cellStyle name="Normal 3 10 10" xfId="1627" xr:uid="{00000000-0005-0000-0000-000008060000}"/>
    <cellStyle name="Normal 3 10 10 2" xfId="11829" xr:uid="{00000000-0005-0000-0000-00005D270000}"/>
    <cellStyle name="Normal 3 10 11" xfId="1628" xr:uid="{00000000-0005-0000-0000-000009060000}"/>
    <cellStyle name="Normal 3 10 11 2" xfId="11830" xr:uid="{00000000-0005-0000-0000-00005F270000}"/>
    <cellStyle name="Normal 3 10 12" xfId="1629" xr:uid="{00000000-0005-0000-0000-00000A060000}"/>
    <cellStyle name="Normal 3 10 12 2" xfId="11831" xr:uid="{00000000-0005-0000-0000-000061270000}"/>
    <cellStyle name="Normal 3 10 13" xfId="1630" xr:uid="{00000000-0005-0000-0000-00000B060000}"/>
    <cellStyle name="Normal 3 10 13 2" xfId="11832" xr:uid="{00000000-0005-0000-0000-000063270000}"/>
    <cellStyle name="Normal 3 10 14" xfId="1631" xr:uid="{00000000-0005-0000-0000-00000C060000}"/>
    <cellStyle name="Normal 3 10 14 2" xfId="11833" xr:uid="{00000000-0005-0000-0000-000065270000}"/>
    <cellStyle name="Normal 3 10 15" xfId="1632" xr:uid="{00000000-0005-0000-0000-00000D060000}"/>
    <cellStyle name="Normal 3 10 15 2" xfId="11834" xr:uid="{00000000-0005-0000-0000-000067270000}"/>
    <cellStyle name="Normal 3 10 16" xfId="1633" xr:uid="{00000000-0005-0000-0000-00000E060000}"/>
    <cellStyle name="Normal 3 10 16 2" xfId="11835" xr:uid="{00000000-0005-0000-0000-000069270000}"/>
    <cellStyle name="Normal 3 10 17" xfId="1634" xr:uid="{00000000-0005-0000-0000-00000F060000}"/>
    <cellStyle name="Normal 3 10 17 2" xfId="11836" xr:uid="{00000000-0005-0000-0000-00006B270000}"/>
    <cellStyle name="Normal 3 10 18" xfId="1635" xr:uid="{00000000-0005-0000-0000-000010060000}"/>
    <cellStyle name="Normal 3 10 18 2" xfId="11837" xr:uid="{00000000-0005-0000-0000-00006D270000}"/>
    <cellStyle name="Normal 3 10 19" xfId="1636" xr:uid="{00000000-0005-0000-0000-000011060000}"/>
    <cellStyle name="Normal 3 10 19 2" xfId="11838" xr:uid="{00000000-0005-0000-0000-00006F270000}"/>
    <cellStyle name="Normal 3 10 2" xfId="1637" xr:uid="{00000000-0005-0000-0000-000012060000}"/>
    <cellStyle name="Normal 3 10 2 2" xfId="11839" xr:uid="{00000000-0005-0000-0000-000071270000}"/>
    <cellStyle name="Normal 3 10 20" xfId="1638" xr:uid="{00000000-0005-0000-0000-000013060000}"/>
    <cellStyle name="Normal 3 10 20 2" xfId="11840" xr:uid="{00000000-0005-0000-0000-000073270000}"/>
    <cellStyle name="Normal 3 10 21" xfId="1639" xr:uid="{00000000-0005-0000-0000-000014060000}"/>
    <cellStyle name="Normal 3 10 21 2" xfId="11841" xr:uid="{00000000-0005-0000-0000-000075270000}"/>
    <cellStyle name="Normal 3 10 22" xfId="1640" xr:uid="{00000000-0005-0000-0000-000015060000}"/>
    <cellStyle name="Normal 3 10 22 2" xfId="11842" xr:uid="{00000000-0005-0000-0000-000077270000}"/>
    <cellStyle name="Normal 3 10 23" xfId="1641" xr:uid="{00000000-0005-0000-0000-000016060000}"/>
    <cellStyle name="Normal 3 10 23 2" xfId="11843" xr:uid="{00000000-0005-0000-0000-000079270000}"/>
    <cellStyle name="Normal 3 10 24" xfId="11844" xr:uid="{00000000-0005-0000-0000-00007A270000}"/>
    <cellStyle name="Normal 3 10 3" xfId="1642" xr:uid="{00000000-0005-0000-0000-000017060000}"/>
    <cellStyle name="Normal 3 10 3 2" xfId="11845" xr:uid="{00000000-0005-0000-0000-00007C270000}"/>
    <cellStyle name="Normal 3 10 4" xfId="1643" xr:uid="{00000000-0005-0000-0000-000018060000}"/>
    <cellStyle name="Normal 3 10 4 2" xfId="11846" xr:uid="{00000000-0005-0000-0000-00007E270000}"/>
    <cellStyle name="Normal 3 10 5" xfId="1644" xr:uid="{00000000-0005-0000-0000-000019060000}"/>
    <cellStyle name="Normal 3 10 5 2" xfId="11847" xr:uid="{00000000-0005-0000-0000-000080270000}"/>
    <cellStyle name="Normal 3 10 6" xfId="1645" xr:uid="{00000000-0005-0000-0000-00001A060000}"/>
    <cellStyle name="Normal 3 10 6 2" xfId="11848" xr:uid="{00000000-0005-0000-0000-000082270000}"/>
    <cellStyle name="Normal 3 10 7" xfId="1646" xr:uid="{00000000-0005-0000-0000-00001B060000}"/>
    <cellStyle name="Normal 3 10 7 2" xfId="11849" xr:uid="{00000000-0005-0000-0000-000084270000}"/>
    <cellStyle name="Normal 3 10 8" xfId="1647" xr:uid="{00000000-0005-0000-0000-00001C060000}"/>
    <cellStyle name="Normal 3 10 8 2" xfId="11850" xr:uid="{00000000-0005-0000-0000-000086270000}"/>
    <cellStyle name="Normal 3 10 9" xfId="1648" xr:uid="{00000000-0005-0000-0000-00001D060000}"/>
    <cellStyle name="Normal 3 10 9 2" xfId="11851" xr:uid="{00000000-0005-0000-0000-000088270000}"/>
    <cellStyle name="Normal 3 100" xfId="11852" xr:uid="{00000000-0005-0000-0000-000089270000}"/>
    <cellStyle name="Normal 3 101" xfId="11853" xr:uid="{00000000-0005-0000-0000-00008A270000}"/>
    <cellStyle name="Normal 3 102" xfId="5365" xr:uid="{00000000-0005-0000-0000-00005A270000}"/>
    <cellStyle name="Normal 3 103" xfId="20549" xr:uid="{07FF931D-5DDA-4A2B-9196-D2B040771508}"/>
    <cellStyle name="Normal 3 11" xfId="1649" xr:uid="{00000000-0005-0000-0000-00001E060000}"/>
    <cellStyle name="Normal 3 11 10" xfId="1650" xr:uid="{00000000-0005-0000-0000-00001F060000}"/>
    <cellStyle name="Normal 3 11 10 2" xfId="11854" xr:uid="{00000000-0005-0000-0000-00008D270000}"/>
    <cellStyle name="Normal 3 11 11" xfId="1651" xr:uid="{00000000-0005-0000-0000-000020060000}"/>
    <cellStyle name="Normal 3 11 11 2" xfId="11855" xr:uid="{00000000-0005-0000-0000-00008F270000}"/>
    <cellStyle name="Normal 3 11 12" xfId="1652" xr:uid="{00000000-0005-0000-0000-000021060000}"/>
    <cellStyle name="Normal 3 11 12 2" xfId="11856" xr:uid="{00000000-0005-0000-0000-000091270000}"/>
    <cellStyle name="Normal 3 11 13" xfId="1653" xr:uid="{00000000-0005-0000-0000-000022060000}"/>
    <cellStyle name="Normal 3 11 13 2" xfId="11857" xr:uid="{00000000-0005-0000-0000-000093270000}"/>
    <cellStyle name="Normal 3 11 14" xfId="1654" xr:uid="{00000000-0005-0000-0000-000023060000}"/>
    <cellStyle name="Normal 3 11 14 2" xfId="11858" xr:uid="{00000000-0005-0000-0000-000095270000}"/>
    <cellStyle name="Normal 3 11 15" xfId="1655" xr:uid="{00000000-0005-0000-0000-000024060000}"/>
    <cellStyle name="Normal 3 11 15 2" xfId="11859" xr:uid="{00000000-0005-0000-0000-000097270000}"/>
    <cellStyle name="Normal 3 11 16" xfId="1656" xr:uid="{00000000-0005-0000-0000-000025060000}"/>
    <cellStyle name="Normal 3 11 16 2" xfId="11860" xr:uid="{00000000-0005-0000-0000-000099270000}"/>
    <cellStyle name="Normal 3 11 17" xfId="1657" xr:uid="{00000000-0005-0000-0000-000026060000}"/>
    <cellStyle name="Normal 3 11 17 2" xfId="11861" xr:uid="{00000000-0005-0000-0000-00009B270000}"/>
    <cellStyle name="Normal 3 11 18" xfId="1658" xr:uid="{00000000-0005-0000-0000-000027060000}"/>
    <cellStyle name="Normal 3 11 18 2" xfId="11862" xr:uid="{00000000-0005-0000-0000-00009D270000}"/>
    <cellStyle name="Normal 3 11 19" xfId="1659" xr:uid="{00000000-0005-0000-0000-000028060000}"/>
    <cellStyle name="Normal 3 11 19 2" xfId="11863" xr:uid="{00000000-0005-0000-0000-00009F270000}"/>
    <cellStyle name="Normal 3 11 2" xfId="1660" xr:uid="{00000000-0005-0000-0000-000029060000}"/>
    <cellStyle name="Normal 3 11 2 2" xfId="11864" xr:uid="{00000000-0005-0000-0000-0000A1270000}"/>
    <cellStyle name="Normal 3 11 20" xfId="1661" xr:uid="{00000000-0005-0000-0000-00002A060000}"/>
    <cellStyle name="Normal 3 11 20 2" xfId="11865" xr:uid="{00000000-0005-0000-0000-0000A3270000}"/>
    <cellStyle name="Normal 3 11 21" xfId="1662" xr:uid="{00000000-0005-0000-0000-00002B060000}"/>
    <cellStyle name="Normal 3 11 21 2" xfId="11866" xr:uid="{00000000-0005-0000-0000-0000A5270000}"/>
    <cellStyle name="Normal 3 11 22" xfId="1663" xr:uid="{00000000-0005-0000-0000-00002C060000}"/>
    <cellStyle name="Normal 3 11 22 2" xfId="11867" xr:uid="{00000000-0005-0000-0000-0000A7270000}"/>
    <cellStyle name="Normal 3 11 23" xfId="1664" xr:uid="{00000000-0005-0000-0000-00002D060000}"/>
    <cellStyle name="Normal 3 11 23 2" xfId="11868" xr:uid="{00000000-0005-0000-0000-0000A9270000}"/>
    <cellStyle name="Normal 3 11 24" xfId="11869" xr:uid="{00000000-0005-0000-0000-0000AA270000}"/>
    <cellStyle name="Normal 3 11 3" xfId="1665" xr:uid="{00000000-0005-0000-0000-00002E060000}"/>
    <cellStyle name="Normal 3 11 3 2" xfId="11870" xr:uid="{00000000-0005-0000-0000-0000AC270000}"/>
    <cellStyle name="Normal 3 11 4" xfId="1666" xr:uid="{00000000-0005-0000-0000-00002F060000}"/>
    <cellStyle name="Normal 3 11 4 2" xfId="11871" xr:uid="{00000000-0005-0000-0000-0000AE270000}"/>
    <cellStyle name="Normal 3 11 5" xfId="1667" xr:uid="{00000000-0005-0000-0000-000030060000}"/>
    <cellStyle name="Normal 3 11 5 2" xfId="11872" xr:uid="{00000000-0005-0000-0000-0000B0270000}"/>
    <cellStyle name="Normal 3 11 6" xfId="1668" xr:uid="{00000000-0005-0000-0000-000031060000}"/>
    <cellStyle name="Normal 3 11 6 2" xfId="11873" xr:uid="{00000000-0005-0000-0000-0000B2270000}"/>
    <cellStyle name="Normal 3 11 7" xfId="1669" xr:uid="{00000000-0005-0000-0000-000032060000}"/>
    <cellStyle name="Normal 3 11 7 2" xfId="11874" xr:uid="{00000000-0005-0000-0000-0000B4270000}"/>
    <cellStyle name="Normal 3 11 8" xfId="1670" xr:uid="{00000000-0005-0000-0000-000033060000}"/>
    <cellStyle name="Normal 3 11 8 2" xfId="11875" xr:uid="{00000000-0005-0000-0000-0000B6270000}"/>
    <cellStyle name="Normal 3 11 9" xfId="1671" xr:uid="{00000000-0005-0000-0000-000034060000}"/>
    <cellStyle name="Normal 3 11 9 2" xfId="11876" xr:uid="{00000000-0005-0000-0000-0000B8270000}"/>
    <cellStyle name="Normal 3 12" xfId="1672" xr:uid="{00000000-0005-0000-0000-000035060000}"/>
    <cellStyle name="Normal 3 12 10" xfId="1673" xr:uid="{00000000-0005-0000-0000-000036060000}"/>
    <cellStyle name="Normal 3 12 10 2" xfId="11877" xr:uid="{00000000-0005-0000-0000-0000BB270000}"/>
    <cellStyle name="Normal 3 12 11" xfId="1674" xr:uid="{00000000-0005-0000-0000-000037060000}"/>
    <cellStyle name="Normal 3 12 11 2" xfId="11878" xr:uid="{00000000-0005-0000-0000-0000BD270000}"/>
    <cellStyle name="Normal 3 12 12" xfId="1675" xr:uid="{00000000-0005-0000-0000-000038060000}"/>
    <cellStyle name="Normal 3 12 12 2" xfId="11879" xr:uid="{00000000-0005-0000-0000-0000BF270000}"/>
    <cellStyle name="Normal 3 12 13" xfId="1676" xr:uid="{00000000-0005-0000-0000-000039060000}"/>
    <cellStyle name="Normal 3 12 13 2" xfId="11880" xr:uid="{00000000-0005-0000-0000-0000C1270000}"/>
    <cellStyle name="Normal 3 12 14" xfId="1677" xr:uid="{00000000-0005-0000-0000-00003A060000}"/>
    <cellStyle name="Normal 3 12 14 2" xfId="11881" xr:uid="{00000000-0005-0000-0000-0000C3270000}"/>
    <cellStyle name="Normal 3 12 15" xfId="1678" xr:uid="{00000000-0005-0000-0000-00003B060000}"/>
    <cellStyle name="Normal 3 12 15 2" xfId="11882" xr:uid="{00000000-0005-0000-0000-0000C5270000}"/>
    <cellStyle name="Normal 3 12 16" xfId="1679" xr:uid="{00000000-0005-0000-0000-00003C060000}"/>
    <cellStyle name="Normal 3 12 16 2" xfId="11883" xr:uid="{00000000-0005-0000-0000-0000C7270000}"/>
    <cellStyle name="Normal 3 12 17" xfId="1680" xr:uid="{00000000-0005-0000-0000-00003D060000}"/>
    <cellStyle name="Normal 3 12 17 2" xfId="11884" xr:uid="{00000000-0005-0000-0000-0000C9270000}"/>
    <cellStyle name="Normal 3 12 18" xfId="1681" xr:uid="{00000000-0005-0000-0000-00003E060000}"/>
    <cellStyle name="Normal 3 12 18 2" xfId="11885" xr:uid="{00000000-0005-0000-0000-0000CB270000}"/>
    <cellStyle name="Normal 3 12 19" xfId="1682" xr:uid="{00000000-0005-0000-0000-00003F060000}"/>
    <cellStyle name="Normal 3 12 19 2" xfId="11886" xr:uid="{00000000-0005-0000-0000-0000CD270000}"/>
    <cellStyle name="Normal 3 12 2" xfId="1683" xr:uid="{00000000-0005-0000-0000-000040060000}"/>
    <cellStyle name="Normal 3 12 2 2" xfId="11887" xr:uid="{00000000-0005-0000-0000-0000CF270000}"/>
    <cellStyle name="Normal 3 12 20" xfId="1684" xr:uid="{00000000-0005-0000-0000-000041060000}"/>
    <cellStyle name="Normal 3 12 20 2" xfId="11888" xr:uid="{00000000-0005-0000-0000-0000D1270000}"/>
    <cellStyle name="Normal 3 12 21" xfId="1685" xr:uid="{00000000-0005-0000-0000-000042060000}"/>
    <cellStyle name="Normal 3 12 21 2" xfId="11889" xr:uid="{00000000-0005-0000-0000-0000D3270000}"/>
    <cellStyle name="Normal 3 12 22" xfId="1686" xr:uid="{00000000-0005-0000-0000-000043060000}"/>
    <cellStyle name="Normal 3 12 22 2" xfId="11890" xr:uid="{00000000-0005-0000-0000-0000D5270000}"/>
    <cellStyle name="Normal 3 12 23" xfId="1687" xr:uid="{00000000-0005-0000-0000-000044060000}"/>
    <cellStyle name="Normal 3 12 23 2" xfId="11891" xr:uid="{00000000-0005-0000-0000-0000D7270000}"/>
    <cellStyle name="Normal 3 12 24" xfId="11892" xr:uid="{00000000-0005-0000-0000-0000D8270000}"/>
    <cellStyle name="Normal 3 12 3" xfId="1688" xr:uid="{00000000-0005-0000-0000-000045060000}"/>
    <cellStyle name="Normal 3 12 3 2" xfId="11893" xr:uid="{00000000-0005-0000-0000-0000DA270000}"/>
    <cellStyle name="Normal 3 12 4" xfId="1689" xr:uid="{00000000-0005-0000-0000-000046060000}"/>
    <cellStyle name="Normal 3 12 4 2" xfId="11894" xr:uid="{00000000-0005-0000-0000-0000DC270000}"/>
    <cellStyle name="Normal 3 12 5" xfId="1690" xr:uid="{00000000-0005-0000-0000-000047060000}"/>
    <cellStyle name="Normal 3 12 5 2" xfId="11895" xr:uid="{00000000-0005-0000-0000-0000DE270000}"/>
    <cellStyle name="Normal 3 12 6" xfId="1691" xr:uid="{00000000-0005-0000-0000-000048060000}"/>
    <cellStyle name="Normal 3 12 6 2" xfId="11896" xr:uid="{00000000-0005-0000-0000-0000E0270000}"/>
    <cellStyle name="Normal 3 12 7" xfId="1692" xr:uid="{00000000-0005-0000-0000-000049060000}"/>
    <cellStyle name="Normal 3 12 7 2" xfId="11897" xr:uid="{00000000-0005-0000-0000-0000E2270000}"/>
    <cellStyle name="Normal 3 12 8" xfId="1693" xr:uid="{00000000-0005-0000-0000-00004A060000}"/>
    <cellStyle name="Normal 3 12 8 2" xfId="11898" xr:uid="{00000000-0005-0000-0000-0000E4270000}"/>
    <cellStyle name="Normal 3 12 9" xfId="1694" xr:uid="{00000000-0005-0000-0000-00004B060000}"/>
    <cellStyle name="Normal 3 12 9 2" xfId="11899" xr:uid="{00000000-0005-0000-0000-0000E6270000}"/>
    <cellStyle name="Normal 3 13" xfId="1695" xr:uid="{00000000-0005-0000-0000-00004C060000}"/>
    <cellStyle name="Normal 3 13 10" xfId="1696" xr:uid="{00000000-0005-0000-0000-00004D060000}"/>
    <cellStyle name="Normal 3 13 10 2" xfId="11900" xr:uid="{00000000-0005-0000-0000-0000E9270000}"/>
    <cellStyle name="Normal 3 13 11" xfId="1697" xr:uid="{00000000-0005-0000-0000-00004E060000}"/>
    <cellStyle name="Normal 3 13 11 2" xfId="11901" xr:uid="{00000000-0005-0000-0000-0000EB270000}"/>
    <cellStyle name="Normal 3 13 12" xfId="1698" xr:uid="{00000000-0005-0000-0000-00004F060000}"/>
    <cellStyle name="Normal 3 13 12 2" xfId="11902" xr:uid="{00000000-0005-0000-0000-0000ED270000}"/>
    <cellStyle name="Normal 3 13 13" xfId="1699" xr:uid="{00000000-0005-0000-0000-000050060000}"/>
    <cellStyle name="Normal 3 13 13 2" xfId="11903" xr:uid="{00000000-0005-0000-0000-0000EF270000}"/>
    <cellStyle name="Normal 3 13 14" xfId="1700" xr:uid="{00000000-0005-0000-0000-000051060000}"/>
    <cellStyle name="Normal 3 13 14 2" xfId="11904" xr:uid="{00000000-0005-0000-0000-0000F1270000}"/>
    <cellStyle name="Normal 3 13 15" xfId="1701" xr:uid="{00000000-0005-0000-0000-000052060000}"/>
    <cellStyle name="Normal 3 13 15 2" xfId="11905" xr:uid="{00000000-0005-0000-0000-0000F3270000}"/>
    <cellStyle name="Normal 3 13 16" xfId="1702" xr:uid="{00000000-0005-0000-0000-000053060000}"/>
    <cellStyle name="Normal 3 13 16 2" xfId="11906" xr:uid="{00000000-0005-0000-0000-0000F5270000}"/>
    <cellStyle name="Normal 3 13 17" xfId="1703" xr:uid="{00000000-0005-0000-0000-000054060000}"/>
    <cellStyle name="Normal 3 13 17 2" xfId="11907" xr:uid="{00000000-0005-0000-0000-0000F7270000}"/>
    <cellStyle name="Normal 3 13 18" xfId="1704" xr:uid="{00000000-0005-0000-0000-000055060000}"/>
    <cellStyle name="Normal 3 13 18 2" xfId="11908" xr:uid="{00000000-0005-0000-0000-0000F9270000}"/>
    <cellStyle name="Normal 3 13 19" xfId="1705" xr:uid="{00000000-0005-0000-0000-000056060000}"/>
    <cellStyle name="Normal 3 13 19 2" xfId="11909" xr:uid="{00000000-0005-0000-0000-0000FB270000}"/>
    <cellStyle name="Normal 3 13 2" xfId="1706" xr:uid="{00000000-0005-0000-0000-000057060000}"/>
    <cellStyle name="Normal 3 13 2 2" xfId="11910" xr:uid="{00000000-0005-0000-0000-0000FD270000}"/>
    <cellStyle name="Normal 3 13 20" xfId="1707" xr:uid="{00000000-0005-0000-0000-000058060000}"/>
    <cellStyle name="Normal 3 13 20 2" xfId="11911" xr:uid="{00000000-0005-0000-0000-0000FF270000}"/>
    <cellStyle name="Normal 3 13 21" xfId="1708" xr:uid="{00000000-0005-0000-0000-000059060000}"/>
    <cellStyle name="Normal 3 13 21 2" xfId="11912" xr:uid="{00000000-0005-0000-0000-000001280000}"/>
    <cellStyle name="Normal 3 13 22" xfId="1709" xr:uid="{00000000-0005-0000-0000-00005A060000}"/>
    <cellStyle name="Normal 3 13 22 2" xfId="11913" xr:uid="{00000000-0005-0000-0000-000003280000}"/>
    <cellStyle name="Normal 3 13 23" xfId="1710" xr:uid="{00000000-0005-0000-0000-00005B060000}"/>
    <cellStyle name="Normal 3 13 23 2" xfId="11914" xr:uid="{00000000-0005-0000-0000-000005280000}"/>
    <cellStyle name="Normal 3 13 24" xfId="11915" xr:uid="{00000000-0005-0000-0000-000006280000}"/>
    <cellStyle name="Normal 3 13 3" xfId="1711" xr:uid="{00000000-0005-0000-0000-00005C060000}"/>
    <cellStyle name="Normal 3 13 3 2" xfId="11916" xr:uid="{00000000-0005-0000-0000-000008280000}"/>
    <cellStyle name="Normal 3 13 4" xfId="1712" xr:uid="{00000000-0005-0000-0000-00005D060000}"/>
    <cellStyle name="Normal 3 13 4 2" xfId="11917" xr:uid="{00000000-0005-0000-0000-00000A280000}"/>
    <cellStyle name="Normal 3 13 5" xfId="1713" xr:uid="{00000000-0005-0000-0000-00005E060000}"/>
    <cellStyle name="Normal 3 13 5 2" xfId="11918" xr:uid="{00000000-0005-0000-0000-00000C280000}"/>
    <cellStyle name="Normal 3 13 6" xfId="1714" xr:uid="{00000000-0005-0000-0000-00005F060000}"/>
    <cellStyle name="Normal 3 13 6 2" xfId="11919" xr:uid="{00000000-0005-0000-0000-00000E280000}"/>
    <cellStyle name="Normal 3 13 7" xfId="1715" xr:uid="{00000000-0005-0000-0000-000060060000}"/>
    <cellStyle name="Normal 3 13 7 2" xfId="11920" xr:uid="{00000000-0005-0000-0000-000010280000}"/>
    <cellStyle name="Normal 3 13 8" xfId="1716" xr:uid="{00000000-0005-0000-0000-000061060000}"/>
    <cellStyle name="Normal 3 13 8 2" xfId="11921" xr:uid="{00000000-0005-0000-0000-000012280000}"/>
    <cellStyle name="Normal 3 13 9" xfId="1717" xr:uid="{00000000-0005-0000-0000-000062060000}"/>
    <cellStyle name="Normal 3 13 9 2" xfId="11922" xr:uid="{00000000-0005-0000-0000-000014280000}"/>
    <cellStyle name="Normal 3 14" xfId="1718" xr:uid="{00000000-0005-0000-0000-000063060000}"/>
    <cellStyle name="Normal 3 14 10" xfId="1719" xr:uid="{00000000-0005-0000-0000-000064060000}"/>
    <cellStyle name="Normal 3 14 10 2" xfId="11923" xr:uid="{00000000-0005-0000-0000-000017280000}"/>
    <cellStyle name="Normal 3 14 11" xfId="1720" xr:uid="{00000000-0005-0000-0000-000065060000}"/>
    <cellStyle name="Normal 3 14 11 2" xfId="11924" xr:uid="{00000000-0005-0000-0000-000019280000}"/>
    <cellStyle name="Normal 3 14 12" xfId="1721" xr:uid="{00000000-0005-0000-0000-000066060000}"/>
    <cellStyle name="Normal 3 14 12 2" xfId="11925" xr:uid="{00000000-0005-0000-0000-00001B280000}"/>
    <cellStyle name="Normal 3 14 13" xfId="1722" xr:uid="{00000000-0005-0000-0000-000067060000}"/>
    <cellStyle name="Normal 3 14 13 2" xfId="11926" xr:uid="{00000000-0005-0000-0000-00001D280000}"/>
    <cellStyle name="Normal 3 14 14" xfId="1723" xr:uid="{00000000-0005-0000-0000-000068060000}"/>
    <cellStyle name="Normal 3 14 14 2" xfId="11927" xr:uid="{00000000-0005-0000-0000-00001F280000}"/>
    <cellStyle name="Normal 3 14 15" xfId="1724" xr:uid="{00000000-0005-0000-0000-000069060000}"/>
    <cellStyle name="Normal 3 14 15 2" xfId="11928" xr:uid="{00000000-0005-0000-0000-000021280000}"/>
    <cellStyle name="Normal 3 14 16" xfId="1725" xr:uid="{00000000-0005-0000-0000-00006A060000}"/>
    <cellStyle name="Normal 3 14 16 2" xfId="11929" xr:uid="{00000000-0005-0000-0000-000023280000}"/>
    <cellStyle name="Normal 3 14 17" xfId="1726" xr:uid="{00000000-0005-0000-0000-00006B060000}"/>
    <cellStyle name="Normal 3 14 17 2" xfId="11930" xr:uid="{00000000-0005-0000-0000-000025280000}"/>
    <cellStyle name="Normal 3 14 18" xfId="1727" xr:uid="{00000000-0005-0000-0000-00006C060000}"/>
    <cellStyle name="Normal 3 14 18 2" xfId="11931" xr:uid="{00000000-0005-0000-0000-000027280000}"/>
    <cellStyle name="Normal 3 14 19" xfId="1728" xr:uid="{00000000-0005-0000-0000-00006D060000}"/>
    <cellStyle name="Normal 3 14 19 2" xfId="11932" xr:uid="{00000000-0005-0000-0000-000029280000}"/>
    <cellStyle name="Normal 3 14 2" xfId="1729" xr:uid="{00000000-0005-0000-0000-00006E060000}"/>
    <cellStyle name="Normal 3 14 2 2" xfId="11933" xr:uid="{00000000-0005-0000-0000-00002B280000}"/>
    <cellStyle name="Normal 3 14 20" xfId="1730" xr:uid="{00000000-0005-0000-0000-00006F060000}"/>
    <cellStyle name="Normal 3 14 20 2" xfId="11934" xr:uid="{00000000-0005-0000-0000-00002D280000}"/>
    <cellStyle name="Normal 3 14 21" xfId="1731" xr:uid="{00000000-0005-0000-0000-000070060000}"/>
    <cellStyle name="Normal 3 14 21 2" xfId="11935" xr:uid="{00000000-0005-0000-0000-00002F280000}"/>
    <cellStyle name="Normal 3 14 22" xfId="1732" xr:uid="{00000000-0005-0000-0000-000071060000}"/>
    <cellStyle name="Normal 3 14 22 2" xfId="11936" xr:uid="{00000000-0005-0000-0000-000031280000}"/>
    <cellStyle name="Normal 3 14 23" xfId="1733" xr:uid="{00000000-0005-0000-0000-000072060000}"/>
    <cellStyle name="Normal 3 14 23 2" xfId="11937" xr:uid="{00000000-0005-0000-0000-000033280000}"/>
    <cellStyle name="Normal 3 14 24" xfId="11938" xr:uid="{00000000-0005-0000-0000-000034280000}"/>
    <cellStyle name="Normal 3 14 3" xfId="1734" xr:uid="{00000000-0005-0000-0000-000073060000}"/>
    <cellStyle name="Normal 3 14 3 2" xfId="11939" xr:uid="{00000000-0005-0000-0000-000036280000}"/>
    <cellStyle name="Normal 3 14 4" xfId="1735" xr:uid="{00000000-0005-0000-0000-000074060000}"/>
    <cellStyle name="Normal 3 14 4 2" xfId="11940" xr:uid="{00000000-0005-0000-0000-000038280000}"/>
    <cellStyle name="Normal 3 14 5" xfId="1736" xr:uid="{00000000-0005-0000-0000-000075060000}"/>
    <cellStyle name="Normal 3 14 5 2" xfId="11941" xr:uid="{00000000-0005-0000-0000-00003A280000}"/>
    <cellStyle name="Normal 3 14 6" xfId="1737" xr:uid="{00000000-0005-0000-0000-000076060000}"/>
    <cellStyle name="Normal 3 14 6 2" xfId="11942" xr:uid="{00000000-0005-0000-0000-00003C280000}"/>
    <cellStyle name="Normal 3 14 7" xfId="1738" xr:uid="{00000000-0005-0000-0000-000077060000}"/>
    <cellStyle name="Normal 3 14 7 2" xfId="11943" xr:uid="{00000000-0005-0000-0000-00003E280000}"/>
    <cellStyle name="Normal 3 14 8" xfId="1739" xr:uid="{00000000-0005-0000-0000-000078060000}"/>
    <cellStyle name="Normal 3 14 8 2" xfId="11944" xr:uid="{00000000-0005-0000-0000-000040280000}"/>
    <cellStyle name="Normal 3 14 9" xfId="1740" xr:uid="{00000000-0005-0000-0000-000079060000}"/>
    <cellStyle name="Normal 3 14 9 2" xfId="11945" xr:uid="{00000000-0005-0000-0000-000042280000}"/>
    <cellStyle name="Normal 3 15" xfId="1741" xr:uid="{00000000-0005-0000-0000-00007A060000}"/>
    <cellStyle name="Normal 3 15 10" xfId="1742" xr:uid="{00000000-0005-0000-0000-00007B060000}"/>
    <cellStyle name="Normal 3 15 10 2" xfId="11946" xr:uid="{00000000-0005-0000-0000-000045280000}"/>
    <cellStyle name="Normal 3 15 11" xfId="1743" xr:uid="{00000000-0005-0000-0000-00007C060000}"/>
    <cellStyle name="Normal 3 15 11 2" xfId="11947" xr:uid="{00000000-0005-0000-0000-000047280000}"/>
    <cellStyle name="Normal 3 15 12" xfId="1744" xr:uid="{00000000-0005-0000-0000-00007D060000}"/>
    <cellStyle name="Normal 3 15 12 2" xfId="11948" xr:uid="{00000000-0005-0000-0000-000049280000}"/>
    <cellStyle name="Normal 3 15 13" xfId="1745" xr:uid="{00000000-0005-0000-0000-00007E060000}"/>
    <cellStyle name="Normal 3 15 13 2" xfId="11949" xr:uid="{00000000-0005-0000-0000-00004B280000}"/>
    <cellStyle name="Normal 3 15 14" xfId="1746" xr:uid="{00000000-0005-0000-0000-00007F060000}"/>
    <cellStyle name="Normal 3 15 14 2" xfId="11950" xr:uid="{00000000-0005-0000-0000-00004D280000}"/>
    <cellStyle name="Normal 3 15 15" xfId="1747" xr:uid="{00000000-0005-0000-0000-000080060000}"/>
    <cellStyle name="Normal 3 15 15 2" xfId="11951" xr:uid="{00000000-0005-0000-0000-00004F280000}"/>
    <cellStyle name="Normal 3 15 16" xfId="1748" xr:uid="{00000000-0005-0000-0000-000081060000}"/>
    <cellStyle name="Normal 3 15 16 2" xfId="11952" xr:uid="{00000000-0005-0000-0000-000051280000}"/>
    <cellStyle name="Normal 3 15 17" xfId="1749" xr:uid="{00000000-0005-0000-0000-000082060000}"/>
    <cellStyle name="Normal 3 15 17 2" xfId="11953" xr:uid="{00000000-0005-0000-0000-000053280000}"/>
    <cellStyle name="Normal 3 15 18" xfId="1750" xr:uid="{00000000-0005-0000-0000-000083060000}"/>
    <cellStyle name="Normal 3 15 18 2" xfId="11954" xr:uid="{00000000-0005-0000-0000-000055280000}"/>
    <cellStyle name="Normal 3 15 19" xfId="1751" xr:uid="{00000000-0005-0000-0000-000084060000}"/>
    <cellStyle name="Normal 3 15 19 2" xfId="11955" xr:uid="{00000000-0005-0000-0000-000057280000}"/>
    <cellStyle name="Normal 3 15 2" xfId="1752" xr:uid="{00000000-0005-0000-0000-000085060000}"/>
    <cellStyle name="Normal 3 15 2 2" xfId="11956" xr:uid="{00000000-0005-0000-0000-000059280000}"/>
    <cellStyle name="Normal 3 15 20" xfId="1753" xr:uid="{00000000-0005-0000-0000-000086060000}"/>
    <cellStyle name="Normal 3 15 20 2" xfId="11957" xr:uid="{00000000-0005-0000-0000-00005B280000}"/>
    <cellStyle name="Normal 3 15 21" xfId="1754" xr:uid="{00000000-0005-0000-0000-000087060000}"/>
    <cellStyle name="Normal 3 15 21 2" xfId="11958" xr:uid="{00000000-0005-0000-0000-00005D280000}"/>
    <cellStyle name="Normal 3 15 22" xfId="1755" xr:uid="{00000000-0005-0000-0000-000088060000}"/>
    <cellStyle name="Normal 3 15 22 2" xfId="11959" xr:uid="{00000000-0005-0000-0000-00005F280000}"/>
    <cellStyle name="Normal 3 15 23" xfId="1756" xr:uid="{00000000-0005-0000-0000-000089060000}"/>
    <cellStyle name="Normal 3 15 23 2" xfId="11960" xr:uid="{00000000-0005-0000-0000-000061280000}"/>
    <cellStyle name="Normal 3 15 24" xfId="11961" xr:uid="{00000000-0005-0000-0000-000062280000}"/>
    <cellStyle name="Normal 3 15 3" xfId="1757" xr:uid="{00000000-0005-0000-0000-00008A060000}"/>
    <cellStyle name="Normal 3 15 3 2" xfId="11962" xr:uid="{00000000-0005-0000-0000-000064280000}"/>
    <cellStyle name="Normal 3 15 4" xfId="1758" xr:uid="{00000000-0005-0000-0000-00008B060000}"/>
    <cellStyle name="Normal 3 15 4 2" xfId="11963" xr:uid="{00000000-0005-0000-0000-000066280000}"/>
    <cellStyle name="Normal 3 15 5" xfId="1759" xr:uid="{00000000-0005-0000-0000-00008C060000}"/>
    <cellStyle name="Normal 3 15 5 2" xfId="11964" xr:uid="{00000000-0005-0000-0000-000068280000}"/>
    <cellStyle name="Normal 3 15 6" xfId="1760" xr:uid="{00000000-0005-0000-0000-00008D060000}"/>
    <cellStyle name="Normal 3 15 6 2" xfId="11965" xr:uid="{00000000-0005-0000-0000-00006A280000}"/>
    <cellStyle name="Normal 3 15 7" xfId="1761" xr:uid="{00000000-0005-0000-0000-00008E060000}"/>
    <cellStyle name="Normal 3 15 7 2" xfId="11966" xr:uid="{00000000-0005-0000-0000-00006C280000}"/>
    <cellStyle name="Normal 3 15 8" xfId="1762" xr:uid="{00000000-0005-0000-0000-00008F060000}"/>
    <cellStyle name="Normal 3 15 8 2" xfId="11967" xr:uid="{00000000-0005-0000-0000-00006E280000}"/>
    <cellStyle name="Normal 3 15 9" xfId="1763" xr:uid="{00000000-0005-0000-0000-000090060000}"/>
    <cellStyle name="Normal 3 15 9 2" xfId="11968" xr:uid="{00000000-0005-0000-0000-000070280000}"/>
    <cellStyle name="Normal 3 16" xfId="1764" xr:uid="{00000000-0005-0000-0000-000091060000}"/>
    <cellStyle name="Normal 3 16 10" xfId="1765" xr:uid="{00000000-0005-0000-0000-000092060000}"/>
    <cellStyle name="Normal 3 16 10 2" xfId="11969" xr:uid="{00000000-0005-0000-0000-000073280000}"/>
    <cellStyle name="Normal 3 16 11" xfId="1766" xr:uid="{00000000-0005-0000-0000-000093060000}"/>
    <cellStyle name="Normal 3 16 11 2" xfId="11970" xr:uid="{00000000-0005-0000-0000-000075280000}"/>
    <cellStyle name="Normal 3 16 12" xfId="1767" xr:uid="{00000000-0005-0000-0000-000094060000}"/>
    <cellStyle name="Normal 3 16 12 2" xfId="11971" xr:uid="{00000000-0005-0000-0000-000077280000}"/>
    <cellStyle name="Normal 3 16 13" xfId="1768" xr:uid="{00000000-0005-0000-0000-000095060000}"/>
    <cellStyle name="Normal 3 16 13 2" xfId="11972" xr:uid="{00000000-0005-0000-0000-000079280000}"/>
    <cellStyle name="Normal 3 16 14" xfId="1769" xr:uid="{00000000-0005-0000-0000-000096060000}"/>
    <cellStyle name="Normal 3 16 14 2" xfId="11973" xr:uid="{00000000-0005-0000-0000-00007B280000}"/>
    <cellStyle name="Normal 3 16 15" xfId="1770" xr:uid="{00000000-0005-0000-0000-000097060000}"/>
    <cellStyle name="Normal 3 16 15 2" xfId="11974" xr:uid="{00000000-0005-0000-0000-00007D280000}"/>
    <cellStyle name="Normal 3 16 16" xfId="1771" xr:uid="{00000000-0005-0000-0000-000098060000}"/>
    <cellStyle name="Normal 3 16 16 2" xfId="11975" xr:uid="{00000000-0005-0000-0000-00007F280000}"/>
    <cellStyle name="Normal 3 16 17" xfId="1772" xr:uid="{00000000-0005-0000-0000-000099060000}"/>
    <cellStyle name="Normal 3 16 17 2" xfId="11976" xr:uid="{00000000-0005-0000-0000-000081280000}"/>
    <cellStyle name="Normal 3 16 18" xfId="1773" xr:uid="{00000000-0005-0000-0000-00009A060000}"/>
    <cellStyle name="Normal 3 16 18 2" xfId="11977" xr:uid="{00000000-0005-0000-0000-000083280000}"/>
    <cellStyle name="Normal 3 16 19" xfId="1774" xr:uid="{00000000-0005-0000-0000-00009B060000}"/>
    <cellStyle name="Normal 3 16 19 2" xfId="11978" xr:uid="{00000000-0005-0000-0000-000085280000}"/>
    <cellStyle name="Normal 3 16 2" xfId="1775" xr:uid="{00000000-0005-0000-0000-00009C060000}"/>
    <cellStyle name="Normal 3 16 2 2" xfId="11979" xr:uid="{00000000-0005-0000-0000-000087280000}"/>
    <cellStyle name="Normal 3 16 20" xfId="1776" xr:uid="{00000000-0005-0000-0000-00009D060000}"/>
    <cellStyle name="Normal 3 16 20 2" xfId="11980" xr:uid="{00000000-0005-0000-0000-000089280000}"/>
    <cellStyle name="Normal 3 16 21" xfId="1777" xr:uid="{00000000-0005-0000-0000-00009E060000}"/>
    <cellStyle name="Normal 3 16 21 2" xfId="11981" xr:uid="{00000000-0005-0000-0000-00008B280000}"/>
    <cellStyle name="Normal 3 16 22" xfId="1778" xr:uid="{00000000-0005-0000-0000-00009F060000}"/>
    <cellStyle name="Normal 3 16 22 2" xfId="11982" xr:uid="{00000000-0005-0000-0000-00008D280000}"/>
    <cellStyle name="Normal 3 16 23" xfId="1779" xr:uid="{00000000-0005-0000-0000-0000A0060000}"/>
    <cellStyle name="Normal 3 16 23 2" xfId="11983" xr:uid="{00000000-0005-0000-0000-00008F280000}"/>
    <cellStyle name="Normal 3 16 24" xfId="11984" xr:uid="{00000000-0005-0000-0000-000090280000}"/>
    <cellStyle name="Normal 3 16 3" xfId="1780" xr:uid="{00000000-0005-0000-0000-0000A1060000}"/>
    <cellStyle name="Normal 3 16 3 2" xfId="11985" xr:uid="{00000000-0005-0000-0000-000092280000}"/>
    <cellStyle name="Normal 3 16 4" xfId="1781" xr:uid="{00000000-0005-0000-0000-0000A2060000}"/>
    <cellStyle name="Normal 3 16 4 2" xfId="11986" xr:uid="{00000000-0005-0000-0000-000094280000}"/>
    <cellStyle name="Normal 3 16 5" xfId="1782" xr:uid="{00000000-0005-0000-0000-0000A3060000}"/>
    <cellStyle name="Normal 3 16 5 2" xfId="11987" xr:uid="{00000000-0005-0000-0000-000096280000}"/>
    <cellStyle name="Normal 3 16 6" xfId="1783" xr:uid="{00000000-0005-0000-0000-0000A4060000}"/>
    <cellStyle name="Normal 3 16 6 2" xfId="11988" xr:uid="{00000000-0005-0000-0000-000098280000}"/>
    <cellStyle name="Normal 3 16 7" xfId="1784" xr:uid="{00000000-0005-0000-0000-0000A5060000}"/>
    <cellStyle name="Normal 3 16 7 2" xfId="11989" xr:uid="{00000000-0005-0000-0000-00009A280000}"/>
    <cellStyle name="Normal 3 16 8" xfId="1785" xr:uid="{00000000-0005-0000-0000-0000A6060000}"/>
    <cellStyle name="Normal 3 16 8 2" xfId="11990" xr:uid="{00000000-0005-0000-0000-00009C280000}"/>
    <cellStyle name="Normal 3 16 9" xfId="1786" xr:uid="{00000000-0005-0000-0000-0000A7060000}"/>
    <cellStyle name="Normal 3 16 9 2" xfId="11991" xr:uid="{00000000-0005-0000-0000-00009E280000}"/>
    <cellStyle name="Normal 3 17" xfId="1787" xr:uid="{00000000-0005-0000-0000-0000A8060000}"/>
    <cellStyle name="Normal 3 17 10" xfId="1788" xr:uid="{00000000-0005-0000-0000-0000A9060000}"/>
    <cellStyle name="Normal 3 17 10 2" xfId="11992" xr:uid="{00000000-0005-0000-0000-0000A1280000}"/>
    <cellStyle name="Normal 3 17 11" xfId="1789" xr:uid="{00000000-0005-0000-0000-0000AA060000}"/>
    <cellStyle name="Normal 3 17 11 2" xfId="11993" xr:uid="{00000000-0005-0000-0000-0000A3280000}"/>
    <cellStyle name="Normal 3 17 12" xfId="1790" xr:uid="{00000000-0005-0000-0000-0000AB060000}"/>
    <cellStyle name="Normal 3 17 12 2" xfId="11994" xr:uid="{00000000-0005-0000-0000-0000A5280000}"/>
    <cellStyle name="Normal 3 17 13" xfId="1791" xr:uid="{00000000-0005-0000-0000-0000AC060000}"/>
    <cellStyle name="Normal 3 17 13 2" xfId="11995" xr:uid="{00000000-0005-0000-0000-0000A7280000}"/>
    <cellStyle name="Normal 3 17 14" xfId="1792" xr:uid="{00000000-0005-0000-0000-0000AD060000}"/>
    <cellStyle name="Normal 3 17 14 2" xfId="11996" xr:uid="{00000000-0005-0000-0000-0000A9280000}"/>
    <cellStyle name="Normal 3 17 15" xfId="1793" xr:uid="{00000000-0005-0000-0000-0000AE060000}"/>
    <cellStyle name="Normal 3 17 15 2" xfId="11997" xr:uid="{00000000-0005-0000-0000-0000AB280000}"/>
    <cellStyle name="Normal 3 17 16" xfId="1794" xr:uid="{00000000-0005-0000-0000-0000AF060000}"/>
    <cellStyle name="Normal 3 17 16 2" xfId="11998" xr:uid="{00000000-0005-0000-0000-0000AD280000}"/>
    <cellStyle name="Normal 3 17 17" xfId="1795" xr:uid="{00000000-0005-0000-0000-0000B0060000}"/>
    <cellStyle name="Normal 3 17 17 2" xfId="11999" xr:uid="{00000000-0005-0000-0000-0000AF280000}"/>
    <cellStyle name="Normal 3 17 18" xfId="1796" xr:uid="{00000000-0005-0000-0000-0000B1060000}"/>
    <cellStyle name="Normal 3 17 18 2" xfId="12000" xr:uid="{00000000-0005-0000-0000-0000B1280000}"/>
    <cellStyle name="Normal 3 17 19" xfId="1797" xr:uid="{00000000-0005-0000-0000-0000B2060000}"/>
    <cellStyle name="Normal 3 17 19 2" xfId="12001" xr:uid="{00000000-0005-0000-0000-0000B3280000}"/>
    <cellStyle name="Normal 3 17 2" xfId="1798" xr:uid="{00000000-0005-0000-0000-0000B3060000}"/>
    <cellStyle name="Normal 3 17 2 2" xfId="12002" xr:uid="{00000000-0005-0000-0000-0000B5280000}"/>
    <cellStyle name="Normal 3 17 20" xfId="1799" xr:uid="{00000000-0005-0000-0000-0000B4060000}"/>
    <cellStyle name="Normal 3 17 20 2" xfId="12003" xr:uid="{00000000-0005-0000-0000-0000B7280000}"/>
    <cellStyle name="Normal 3 17 21" xfId="1800" xr:uid="{00000000-0005-0000-0000-0000B5060000}"/>
    <cellStyle name="Normal 3 17 21 2" xfId="12004" xr:uid="{00000000-0005-0000-0000-0000B9280000}"/>
    <cellStyle name="Normal 3 17 22" xfId="1801" xr:uid="{00000000-0005-0000-0000-0000B6060000}"/>
    <cellStyle name="Normal 3 17 22 2" xfId="12005" xr:uid="{00000000-0005-0000-0000-0000BB280000}"/>
    <cellStyle name="Normal 3 17 23" xfId="1802" xr:uid="{00000000-0005-0000-0000-0000B7060000}"/>
    <cellStyle name="Normal 3 17 23 2" xfId="12006" xr:uid="{00000000-0005-0000-0000-0000BD280000}"/>
    <cellStyle name="Normal 3 17 24" xfId="12007" xr:uid="{00000000-0005-0000-0000-0000BE280000}"/>
    <cellStyle name="Normal 3 17 3" xfId="1803" xr:uid="{00000000-0005-0000-0000-0000B8060000}"/>
    <cellStyle name="Normal 3 17 3 2" xfId="12008" xr:uid="{00000000-0005-0000-0000-0000C0280000}"/>
    <cellStyle name="Normal 3 17 4" xfId="1804" xr:uid="{00000000-0005-0000-0000-0000B9060000}"/>
    <cellStyle name="Normal 3 17 4 2" xfId="12009" xr:uid="{00000000-0005-0000-0000-0000C2280000}"/>
    <cellStyle name="Normal 3 17 5" xfId="1805" xr:uid="{00000000-0005-0000-0000-0000BA060000}"/>
    <cellStyle name="Normal 3 17 5 2" xfId="12010" xr:uid="{00000000-0005-0000-0000-0000C4280000}"/>
    <cellStyle name="Normal 3 17 6" xfId="1806" xr:uid="{00000000-0005-0000-0000-0000BB060000}"/>
    <cellStyle name="Normal 3 17 6 2" xfId="12011" xr:uid="{00000000-0005-0000-0000-0000C6280000}"/>
    <cellStyle name="Normal 3 17 7" xfId="1807" xr:uid="{00000000-0005-0000-0000-0000BC060000}"/>
    <cellStyle name="Normal 3 17 7 2" xfId="12012" xr:uid="{00000000-0005-0000-0000-0000C8280000}"/>
    <cellStyle name="Normal 3 17 8" xfId="1808" xr:uid="{00000000-0005-0000-0000-0000BD060000}"/>
    <cellStyle name="Normal 3 17 8 2" xfId="12013" xr:uid="{00000000-0005-0000-0000-0000CA280000}"/>
    <cellStyle name="Normal 3 17 9" xfId="1809" xr:uid="{00000000-0005-0000-0000-0000BE060000}"/>
    <cellStyle name="Normal 3 17 9 2" xfId="12014" xr:uid="{00000000-0005-0000-0000-0000CC280000}"/>
    <cellStyle name="Normal 3 18" xfId="1810" xr:uid="{00000000-0005-0000-0000-0000BF060000}"/>
    <cellStyle name="Normal 3 18 10" xfId="1811" xr:uid="{00000000-0005-0000-0000-0000C0060000}"/>
    <cellStyle name="Normal 3 18 10 2" xfId="12015" xr:uid="{00000000-0005-0000-0000-0000CF280000}"/>
    <cellStyle name="Normal 3 18 11" xfId="1812" xr:uid="{00000000-0005-0000-0000-0000C1060000}"/>
    <cellStyle name="Normal 3 18 11 2" xfId="12016" xr:uid="{00000000-0005-0000-0000-0000D1280000}"/>
    <cellStyle name="Normal 3 18 12" xfId="1813" xr:uid="{00000000-0005-0000-0000-0000C2060000}"/>
    <cellStyle name="Normal 3 18 12 2" xfId="12017" xr:uid="{00000000-0005-0000-0000-0000D3280000}"/>
    <cellStyle name="Normal 3 18 13" xfId="1814" xr:uid="{00000000-0005-0000-0000-0000C3060000}"/>
    <cellStyle name="Normal 3 18 13 2" xfId="12018" xr:uid="{00000000-0005-0000-0000-0000D5280000}"/>
    <cellStyle name="Normal 3 18 14" xfId="1815" xr:uid="{00000000-0005-0000-0000-0000C4060000}"/>
    <cellStyle name="Normal 3 18 14 2" xfId="12019" xr:uid="{00000000-0005-0000-0000-0000D7280000}"/>
    <cellStyle name="Normal 3 18 15" xfId="1816" xr:uid="{00000000-0005-0000-0000-0000C5060000}"/>
    <cellStyle name="Normal 3 18 15 2" xfId="12020" xr:uid="{00000000-0005-0000-0000-0000D9280000}"/>
    <cellStyle name="Normal 3 18 16" xfId="1817" xr:uid="{00000000-0005-0000-0000-0000C6060000}"/>
    <cellStyle name="Normal 3 18 16 2" xfId="12021" xr:uid="{00000000-0005-0000-0000-0000DB280000}"/>
    <cellStyle name="Normal 3 18 17" xfId="1818" xr:uid="{00000000-0005-0000-0000-0000C7060000}"/>
    <cellStyle name="Normal 3 18 17 2" xfId="12022" xr:uid="{00000000-0005-0000-0000-0000DD280000}"/>
    <cellStyle name="Normal 3 18 18" xfId="1819" xr:uid="{00000000-0005-0000-0000-0000C8060000}"/>
    <cellStyle name="Normal 3 18 18 2" xfId="12023" xr:uid="{00000000-0005-0000-0000-0000DF280000}"/>
    <cellStyle name="Normal 3 18 19" xfId="1820" xr:uid="{00000000-0005-0000-0000-0000C9060000}"/>
    <cellStyle name="Normal 3 18 19 2" xfId="12024" xr:uid="{00000000-0005-0000-0000-0000E1280000}"/>
    <cellStyle name="Normal 3 18 2" xfId="1821" xr:uid="{00000000-0005-0000-0000-0000CA060000}"/>
    <cellStyle name="Normal 3 18 2 2" xfId="12025" xr:uid="{00000000-0005-0000-0000-0000E3280000}"/>
    <cellStyle name="Normal 3 18 20" xfId="1822" xr:uid="{00000000-0005-0000-0000-0000CB060000}"/>
    <cellStyle name="Normal 3 18 20 2" xfId="12026" xr:uid="{00000000-0005-0000-0000-0000E5280000}"/>
    <cellStyle name="Normal 3 18 21" xfId="1823" xr:uid="{00000000-0005-0000-0000-0000CC060000}"/>
    <cellStyle name="Normal 3 18 21 2" xfId="12027" xr:uid="{00000000-0005-0000-0000-0000E7280000}"/>
    <cellStyle name="Normal 3 18 22" xfId="1824" xr:uid="{00000000-0005-0000-0000-0000CD060000}"/>
    <cellStyle name="Normal 3 18 22 2" xfId="12028" xr:uid="{00000000-0005-0000-0000-0000E9280000}"/>
    <cellStyle name="Normal 3 18 23" xfId="1825" xr:uid="{00000000-0005-0000-0000-0000CE060000}"/>
    <cellStyle name="Normal 3 18 23 2" xfId="12029" xr:uid="{00000000-0005-0000-0000-0000EB280000}"/>
    <cellStyle name="Normal 3 18 24" xfId="12030" xr:uid="{00000000-0005-0000-0000-0000EC280000}"/>
    <cellStyle name="Normal 3 18 3" xfId="1826" xr:uid="{00000000-0005-0000-0000-0000CF060000}"/>
    <cellStyle name="Normal 3 18 3 2" xfId="12031" xr:uid="{00000000-0005-0000-0000-0000EE280000}"/>
    <cellStyle name="Normal 3 18 4" xfId="1827" xr:uid="{00000000-0005-0000-0000-0000D0060000}"/>
    <cellStyle name="Normal 3 18 4 2" xfId="12032" xr:uid="{00000000-0005-0000-0000-0000F0280000}"/>
    <cellStyle name="Normal 3 18 5" xfId="1828" xr:uid="{00000000-0005-0000-0000-0000D1060000}"/>
    <cellStyle name="Normal 3 18 5 2" xfId="12033" xr:uid="{00000000-0005-0000-0000-0000F2280000}"/>
    <cellStyle name="Normal 3 18 6" xfId="1829" xr:uid="{00000000-0005-0000-0000-0000D2060000}"/>
    <cellStyle name="Normal 3 18 6 2" xfId="12034" xr:uid="{00000000-0005-0000-0000-0000F4280000}"/>
    <cellStyle name="Normal 3 18 7" xfId="1830" xr:uid="{00000000-0005-0000-0000-0000D3060000}"/>
    <cellStyle name="Normal 3 18 7 2" xfId="12035" xr:uid="{00000000-0005-0000-0000-0000F6280000}"/>
    <cellStyle name="Normal 3 18 8" xfId="1831" xr:uid="{00000000-0005-0000-0000-0000D4060000}"/>
    <cellStyle name="Normal 3 18 8 2" xfId="12036" xr:uid="{00000000-0005-0000-0000-0000F8280000}"/>
    <cellStyle name="Normal 3 18 9" xfId="1832" xr:uid="{00000000-0005-0000-0000-0000D5060000}"/>
    <cellStyle name="Normal 3 18 9 2" xfId="12037" xr:uid="{00000000-0005-0000-0000-0000FA280000}"/>
    <cellStyle name="Normal 3 19" xfId="1833" xr:uid="{00000000-0005-0000-0000-0000D6060000}"/>
    <cellStyle name="Normal 3 19 10" xfId="1834" xr:uid="{00000000-0005-0000-0000-0000D7060000}"/>
    <cellStyle name="Normal 3 19 10 2" xfId="12038" xr:uid="{00000000-0005-0000-0000-0000FD280000}"/>
    <cellStyle name="Normal 3 19 11" xfId="1835" xr:uid="{00000000-0005-0000-0000-0000D8060000}"/>
    <cellStyle name="Normal 3 19 11 2" xfId="12039" xr:uid="{00000000-0005-0000-0000-0000FF280000}"/>
    <cellStyle name="Normal 3 19 12" xfId="1836" xr:uid="{00000000-0005-0000-0000-0000D9060000}"/>
    <cellStyle name="Normal 3 19 12 2" xfId="12040" xr:uid="{00000000-0005-0000-0000-000001290000}"/>
    <cellStyle name="Normal 3 19 13" xfId="1837" xr:uid="{00000000-0005-0000-0000-0000DA060000}"/>
    <cellStyle name="Normal 3 19 13 2" xfId="12041" xr:uid="{00000000-0005-0000-0000-000003290000}"/>
    <cellStyle name="Normal 3 19 14" xfId="1838" xr:uid="{00000000-0005-0000-0000-0000DB060000}"/>
    <cellStyle name="Normal 3 19 14 2" xfId="12042" xr:uid="{00000000-0005-0000-0000-000005290000}"/>
    <cellStyle name="Normal 3 19 15" xfId="1839" xr:uid="{00000000-0005-0000-0000-0000DC060000}"/>
    <cellStyle name="Normal 3 19 15 2" xfId="12043" xr:uid="{00000000-0005-0000-0000-000007290000}"/>
    <cellStyle name="Normal 3 19 16" xfId="1840" xr:uid="{00000000-0005-0000-0000-0000DD060000}"/>
    <cellStyle name="Normal 3 19 16 2" xfId="12044" xr:uid="{00000000-0005-0000-0000-000009290000}"/>
    <cellStyle name="Normal 3 19 17" xfId="1841" xr:uid="{00000000-0005-0000-0000-0000DE060000}"/>
    <cellStyle name="Normal 3 19 17 2" xfId="12045" xr:uid="{00000000-0005-0000-0000-00000B290000}"/>
    <cellStyle name="Normal 3 19 18" xfId="1842" xr:uid="{00000000-0005-0000-0000-0000DF060000}"/>
    <cellStyle name="Normal 3 19 18 2" xfId="12046" xr:uid="{00000000-0005-0000-0000-00000D290000}"/>
    <cellStyle name="Normal 3 19 19" xfId="1843" xr:uid="{00000000-0005-0000-0000-0000E0060000}"/>
    <cellStyle name="Normal 3 19 19 2" xfId="12047" xr:uid="{00000000-0005-0000-0000-00000F290000}"/>
    <cellStyle name="Normal 3 19 2" xfId="1844" xr:uid="{00000000-0005-0000-0000-0000E1060000}"/>
    <cellStyle name="Normal 3 19 2 2" xfId="12048" xr:uid="{00000000-0005-0000-0000-000011290000}"/>
    <cellStyle name="Normal 3 19 20" xfId="1845" xr:uid="{00000000-0005-0000-0000-0000E2060000}"/>
    <cellStyle name="Normal 3 19 20 2" xfId="12049" xr:uid="{00000000-0005-0000-0000-000013290000}"/>
    <cellStyle name="Normal 3 19 21" xfId="1846" xr:uid="{00000000-0005-0000-0000-0000E3060000}"/>
    <cellStyle name="Normal 3 19 21 2" xfId="12050" xr:uid="{00000000-0005-0000-0000-000015290000}"/>
    <cellStyle name="Normal 3 19 22" xfId="1847" xr:uid="{00000000-0005-0000-0000-0000E4060000}"/>
    <cellStyle name="Normal 3 19 22 2" xfId="12051" xr:uid="{00000000-0005-0000-0000-000017290000}"/>
    <cellStyle name="Normal 3 19 23" xfId="1848" xr:uid="{00000000-0005-0000-0000-0000E5060000}"/>
    <cellStyle name="Normal 3 19 23 2" xfId="12052" xr:uid="{00000000-0005-0000-0000-000019290000}"/>
    <cellStyle name="Normal 3 19 24" xfId="12053" xr:uid="{00000000-0005-0000-0000-00001A290000}"/>
    <cellStyle name="Normal 3 19 3" xfId="1849" xr:uid="{00000000-0005-0000-0000-0000E6060000}"/>
    <cellStyle name="Normal 3 19 3 2" xfId="12054" xr:uid="{00000000-0005-0000-0000-00001C290000}"/>
    <cellStyle name="Normal 3 19 4" xfId="1850" xr:uid="{00000000-0005-0000-0000-0000E7060000}"/>
    <cellStyle name="Normal 3 19 4 2" xfId="12055" xr:uid="{00000000-0005-0000-0000-00001E290000}"/>
    <cellStyle name="Normal 3 19 5" xfId="1851" xr:uid="{00000000-0005-0000-0000-0000E8060000}"/>
    <cellStyle name="Normal 3 19 5 2" xfId="12056" xr:uid="{00000000-0005-0000-0000-000020290000}"/>
    <cellStyle name="Normal 3 19 6" xfId="1852" xr:uid="{00000000-0005-0000-0000-0000E9060000}"/>
    <cellStyle name="Normal 3 19 6 2" xfId="12057" xr:uid="{00000000-0005-0000-0000-000022290000}"/>
    <cellStyle name="Normal 3 19 7" xfId="1853" xr:uid="{00000000-0005-0000-0000-0000EA060000}"/>
    <cellStyle name="Normal 3 19 7 2" xfId="12058" xr:uid="{00000000-0005-0000-0000-000024290000}"/>
    <cellStyle name="Normal 3 19 8" xfId="1854" xr:uid="{00000000-0005-0000-0000-0000EB060000}"/>
    <cellStyle name="Normal 3 19 8 2" xfId="12059" xr:uid="{00000000-0005-0000-0000-000026290000}"/>
    <cellStyle name="Normal 3 19 9" xfId="1855" xr:uid="{00000000-0005-0000-0000-0000EC060000}"/>
    <cellStyle name="Normal 3 19 9 2" xfId="12060" xr:uid="{00000000-0005-0000-0000-000028290000}"/>
    <cellStyle name="Normal 3 2" xfId="1856" xr:uid="{00000000-0005-0000-0000-0000ED060000}"/>
    <cellStyle name="Normal 3 2 10" xfId="1857" xr:uid="{00000000-0005-0000-0000-0000EE060000}"/>
    <cellStyle name="Normal 3 2 10 2" xfId="12061" xr:uid="{00000000-0005-0000-0000-00002B290000}"/>
    <cellStyle name="Normal 3 2 11" xfId="1858" xr:uid="{00000000-0005-0000-0000-0000EF060000}"/>
    <cellStyle name="Normal 3 2 11 2" xfId="12062" xr:uid="{00000000-0005-0000-0000-00002D290000}"/>
    <cellStyle name="Normal 3 2 12" xfId="1859" xr:uid="{00000000-0005-0000-0000-0000F0060000}"/>
    <cellStyle name="Normal 3 2 12 2" xfId="12063" xr:uid="{00000000-0005-0000-0000-00002F290000}"/>
    <cellStyle name="Normal 3 2 13" xfId="1860" xr:uid="{00000000-0005-0000-0000-0000F1060000}"/>
    <cellStyle name="Normal 3 2 13 2" xfId="12064" xr:uid="{00000000-0005-0000-0000-000031290000}"/>
    <cellStyle name="Normal 3 2 14" xfId="1861" xr:uid="{00000000-0005-0000-0000-0000F2060000}"/>
    <cellStyle name="Normal 3 2 14 2" xfId="12065" xr:uid="{00000000-0005-0000-0000-000033290000}"/>
    <cellStyle name="Normal 3 2 15" xfId="1862" xr:uid="{00000000-0005-0000-0000-0000F3060000}"/>
    <cellStyle name="Normal 3 2 15 2" xfId="12066" xr:uid="{00000000-0005-0000-0000-000035290000}"/>
    <cellStyle name="Normal 3 2 16" xfId="1863" xr:uid="{00000000-0005-0000-0000-0000F4060000}"/>
    <cellStyle name="Normal 3 2 16 2" xfId="12067" xr:uid="{00000000-0005-0000-0000-000037290000}"/>
    <cellStyle name="Normal 3 2 17" xfId="1864" xr:uid="{00000000-0005-0000-0000-0000F5060000}"/>
    <cellStyle name="Normal 3 2 17 2" xfId="12068" xr:uid="{00000000-0005-0000-0000-000039290000}"/>
    <cellStyle name="Normal 3 2 18" xfId="1865" xr:uid="{00000000-0005-0000-0000-0000F6060000}"/>
    <cellStyle name="Normal 3 2 18 2" xfId="12069" xr:uid="{00000000-0005-0000-0000-00003B290000}"/>
    <cellStyle name="Normal 3 2 19" xfId="1866" xr:uid="{00000000-0005-0000-0000-0000F7060000}"/>
    <cellStyle name="Normal 3 2 19 2" xfId="12070" xr:uid="{00000000-0005-0000-0000-00003D290000}"/>
    <cellStyle name="Normal 3 2 2" xfId="1867" xr:uid="{00000000-0005-0000-0000-0000F8060000}"/>
    <cellStyle name="Normal 3 2 2 10" xfId="1868" xr:uid="{00000000-0005-0000-0000-0000F9060000}"/>
    <cellStyle name="Normal 3 2 2 10 2" xfId="12071" xr:uid="{00000000-0005-0000-0000-000040290000}"/>
    <cellStyle name="Normal 3 2 2 11" xfId="1869" xr:uid="{00000000-0005-0000-0000-0000FA060000}"/>
    <cellStyle name="Normal 3 2 2 11 2" xfId="12072" xr:uid="{00000000-0005-0000-0000-000042290000}"/>
    <cellStyle name="Normal 3 2 2 12" xfId="1870" xr:uid="{00000000-0005-0000-0000-0000FB060000}"/>
    <cellStyle name="Normal 3 2 2 12 2" xfId="12073" xr:uid="{00000000-0005-0000-0000-000044290000}"/>
    <cellStyle name="Normal 3 2 2 13" xfId="1871" xr:uid="{00000000-0005-0000-0000-0000FC060000}"/>
    <cellStyle name="Normal 3 2 2 13 2" xfId="12074" xr:uid="{00000000-0005-0000-0000-000046290000}"/>
    <cellStyle name="Normal 3 2 2 14" xfId="1872" xr:uid="{00000000-0005-0000-0000-0000FD060000}"/>
    <cellStyle name="Normal 3 2 2 14 2" xfId="12075" xr:uid="{00000000-0005-0000-0000-000048290000}"/>
    <cellStyle name="Normal 3 2 2 15" xfId="1873" xr:uid="{00000000-0005-0000-0000-0000FE060000}"/>
    <cellStyle name="Normal 3 2 2 15 2" xfId="12076" xr:uid="{00000000-0005-0000-0000-00004A290000}"/>
    <cellStyle name="Normal 3 2 2 16" xfId="1874" xr:uid="{00000000-0005-0000-0000-0000FF060000}"/>
    <cellStyle name="Normal 3 2 2 16 2" xfId="12077" xr:uid="{00000000-0005-0000-0000-00004C290000}"/>
    <cellStyle name="Normal 3 2 2 17" xfId="1875" xr:uid="{00000000-0005-0000-0000-000000070000}"/>
    <cellStyle name="Normal 3 2 2 17 2" xfId="12078" xr:uid="{00000000-0005-0000-0000-00004E290000}"/>
    <cellStyle name="Normal 3 2 2 18" xfId="1876" xr:uid="{00000000-0005-0000-0000-000001070000}"/>
    <cellStyle name="Normal 3 2 2 18 2" xfId="12079" xr:uid="{00000000-0005-0000-0000-000050290000}"/>
    <cellStyle name="Normal 3 2 2 19" xfId="1877" xr:uid="{00000000-0005-0000-0000-000002070000}"/>
    <cellStyle name="Normal 3 2 2 19 2" xfId="12080" xr:uid="{00000000-0005-0000-0000-000052290000}"/>
    <cellStyle name="Normal 3 2 2 2" xfId="1878" xr:uid="{00000000-0005-0000-0000-000003070000}"/>
    <cellStyle name="Normal 3 2 2 2 2" xfId="12081" xr:uid="{00000000-0005-0000-0000-000054290000}"/>
    <cellStyle name="Normal 3 2 2 20" xfId="1879" xr:uid="{00000000-0005-0000-0000-000004070000}"/>
    <cellStyle name="Normal 3 2 2 20 2" xfId="12082" xr:uid="{00000000-0005-0000-0000-000056290000}"/>
    <cellStyle name="Normal 3 2 2 21" xfId="1880" xr:uid="{00000000-0005-0000-0000-000005070000}"/>
    <cellStyle name="Normal 3 2 2 21 2" xfId="12083" xr:uid="{00000000-0005-0000-0000-000058290000}"/>
    <cellStyle name="Normal 3 2 2 22" xfId="1881" xr:uid="{00000000-0005-0000-0000-000006070000}"/>
    <cellStyle name="Normal 3 2 2 22 2" xfId="12084" xr:uid="{00000000-0005-0000-0000-00005A290000}"/>
    <cellStyle name="Normal 3 2 2 23" xfId="1882" xr:uid="{00000000-0005-0000-0000-000007070000}"/>
    <cellStyle name="Normal 3 2 2 23 2" xfId="12085" xr:uid="{00000000-0005-0000-0000-00005C290000}"/>
    <cellStyle name="Normal 3 2 2 24" xfId="1883" xr:uid="{00000000-0005-0000-0000-000008070000}"/>
    <cellStyle name="Normal 3 2 2 24 2" xfId="12086" xr:uid="{00000000-0005-0000-0000-00005E290000}"/>
    <cellStyle name="Normal 3 2 2 24 3" xfId="12087" xr:uid="{00000000-0005-0000-0000-00005F290000}"/>
    <cellStyle name="Normal 3 2 2 25" xfId="1884" xr:uid="{00000000-0005-0000-0000-000009070000}"/>
    <cellStyle name="Normal 3 2 2 25 2" xfId="12088" xr:uid="{00000000-0005-0000-0000-000061290000}"/>
    <cellStyle name="Normal 3 2 2 25 3" xfId="12089" xr:uid="{00000000-0005-0000-0000-000062290000}"/>
    <cellStyle name="Normal 3 2 2 26" xfId="1885" xr:uid="{00000000-0005-0000-0000-00000A070000}"/>
    <cellStyle name="Normal 3 2 2 26 2" xfId="12090" xr:uid="{00000000-0005-0000-0000-000064290000}"/>
    <cellStyle name="Normal 3 2 2 26 3" xfId="12091" xr:uid="{00000000-0005-0000-0000-000065290000}"/>
    <cellStyle name="Normal 3 2 2 27" xfId="1886" xr:uid="{00000000-0005-0000-0000-00000B070000}"/>
    <cellStyle name="Normal 3 2 2 27 2" xfId="12092" xr:uid="{00000000-0005-0000-0000-000067290000}"/>
    <cellStyle name="Normal 3 2 2 27 3" xfId="12093" xr:uid="{00000000-0005-0000-0000-000068290000}"/>
    <cellStyle name="Normal 3 2 2 28" xfId="1887" xr:uid="{00000000-0005-0000-0000-00000C070000}"/>
    <cellStyle name="Normal 3 2 2 28 2" xfId="12094" xr:uid="{00000000-0005-0000-0000-00006A290000}"/>
    <cellStyle name="Normal 3 2 2 28 3" xfId="12095" xr:uid="{00000000-0005-0000-0000-00006B290000}"/>
    <cellStyle name="Normal 3 2 2 29" xfId="1888" xr:uid="{00000000-0005-0000-0000-00000D070000}"/>
    <cellStyle name="Normal 3 2 2 29 2" xfId="12096" xr:uid="{00000000-0005-0000-0000-00006D290000}"/>
    <cellStyle name="Normal 3 2 2 29 3" xfId="12097" xr:uid="{00000000-0005-0000-0000-00006E290000}"/>
    <cellStyle name="Normal 3 2 2 3" xfId="1889" xr:uid="{00000000-0005-0000-0000-00000E070000}"/>
    <cellStyle name="Normal 3 2 2 3 2" xfId="12098" xr:uid="{00000000-0005-0000-0000-000070290000}"/>
    <cellStyle name="Normal 3 2 2 3 3" xfId="12099" xr:uid="{00000000-0005-0000-0000-000071290000}"/>
    <cellStyle name="Normal 3 2 2 30" xfId="1890" xr:uid="{00000000-0005-0000-0000-00000F070000}"/>
    <cellStyle name="Normal 3 2 2 30 2" xfId="12100" xr:uid="{00000000-0005-0000-0000-000073290000}"/>
    <cellStyle name="Normal 3 2 2 30 3" xfId="12101" xr:uid="{00000000-0005-0000-0000-000074290000}"/>
    <cellStyle name="Normal 3 2 2 31" xfId="1891" xr:uid="{00000000-0005-0000-0000-000010070000}"/>
    <cellStyle name="Normal 3 2 2 31 2" xfId="12102" xr:uid="{00000000-0005-0000-0000-000076290000}"/>
    <cellStyle name="Normal 3 2 2 31 3" xfId="12103" xr:uid="{00000000-0005-0000-0000-000077290000}"/>
    <cellStyle name="Normal 3 2 2 32" xfId="1892" xr:uid="{00000000-0005-0000-0000-000011070000}"/>
    <cellStyle name="Normal 3 2 2 32 2" xfId="12104" xr:uid="{00000000-0005-0000-0000-000079290000}"/>
    <cellStyle name="Normal 3 2 2 32 3" xfId="12105" xr:uid="{00000000-0005-0000-0000-00007A290000}"/>
    <cellStyle name="Normal 3 2 2 33" xfId="1893" xr:uid="{00000000-0005-0000-0000-000012070000}"/>
    <cellStyle name="Normal 3 2 2 33 2" xfId="12106" xr:uid="{00000000-0005-0000-0000-00007C290000}"/>
    <cellStyle name="Normal 3 2 2 33 3" xfId="12107" xr:uid="{00000000-0005-0000-0000-00007D290000}"/>
    <cellStyle name="Normal 3 2 2 34" xfId="12108" xr:uid="{00000000-0005-0000-0000-00007E290000}"/>
    <cellStyle name="Normal 3 2 2 34 2" xfId="12109" xr:uid="{00000000-0005-0000-0000-00007F290000}"/>
    <cellStyle name="Normal 3 2 2 34 3" xfId="12110" xr:uid="{00000000-0005-0000-0000-000080290000}"/>
    <cellStyle name="Normal 3 2 2 34 4" xfId="12111" xr:uid="{00000000-0005-0000-0000-000081290000}"/>
    <cellStyle name="Normal 3 2 2 35" xfId="5363" xr:uid="{00000000-0005-0000-0000-00003E290000}"/>
    <cellStyle name="Normal 3 2 2 4" xfId="1894" xr:uid="{00000000-0005-0000-0000-000013070000}"/>
    <cellStyle name="Normal 3 2 2 4 2" xfId="12112" xr:uid="{00000000-0005-0000-0000-000083290000}"/>
    <cellStyle name="Normal 3 2 2 4 3" xfId="12113" xr:uid="{00000000-0005-0000-0000-000084290000}"/>
    <cellStyle name="Normal 3 2 2 5" xfId="1895" xr:uid="{00000000-0005-0000-0000-000014070000}"/>
    <cellStyle name="Normal 3 2 2 5 2" xfId="12114" xr:uid="{00000000-0005-0000-0000-000086290000}"/>
    <cellStyle name="Normal 3 2 2 5 3" xfId="12115" xr:uid="{00000000-0005-0000-0000-000087290000}"/>
    <cellStyle name="Normal 3 2 2 6" xfId="1896" xr:uid="{00000000-0005-0000-0000-000015070000}"/>
    <cellStyle name="Normal 3 2 2 6 2" xfId="12116" xr:uid="{00000000-0005-0000-0000-000089290000}"/>
    <cellStyle name="Normal 3 2 2 6 3" xfId="12117" xr:uid="{00000000-0005-0000-0000-00008A290000}"/>
    <cellStyle name="Normal 3 2 2 7" xfId="1897" xr:uid="{00000000-0005-0000-0000-000016070000}"/>
    <cellStyle name="Normal 3 2 2 7 2" xfId="12118" xr:uid="{00000000-0005-0000-0000-00008C290000}"/>
    <cellStyle name="Normal 3 2 2 7 3" xfId="12119" xr:uid="{00000000-0005-0000-0000-00008D290000}"/>
    <cellStyle name="Normal 3 2 2 8" xfId="1898" xr:uid="{00000000-0005-0000-0000-000017070000}"/>
    <cellStyle name="Normal 3 2 2 8 2" xfId="12120" xr:uid="{00000000-0005-0000-0000-00008F290000}"/>
    <cellStyle name="Normal 3 2 2 8 3" xfId="12121" xr:uid="{00000000-0005-0000-0000-000090290000}"/>
    <cellStyle name="Normal 3 2 2 9" xfId="1899" xr:uid="{00000000-0005-0000-0000-000018070000}"/>
    <cellStyle name="Normal 3 2 2 9 2" xfId="12122" xr:uid="{00000000-0005-0000-0000-000092290000}"/>
    <cellStyle name="Normal 3 2 2 9 3" xfId="12123" xr:uid="{00000000-0005-0000-0000-000093290000}"/>
    <cellStyle name="Normal 3 2 20" xfId="1900" xr:uid="{00000000-0005-0000-0000-000019070000}"/>
    <cellStyle name="Normal 3 2 20 2" xfId="12124" xr:uid="{00000000-0005-0000-0000-000095290000}"/>
    <cellStyle name="Normal 3 2 20 3" xfId="12125" xr:uid="{00000000-0005-0000-0000-000096290000}"/>
    <cellStyle name="Normal 3 2 21" xfId="1901" xr:uid="{00000000-0005-0000-0000-00001A070000}"/>
    <cellStyle name="Normal 3 2 21 2" xfId="12126" xr:uid="{00000000-0005-0000-0000-000098290000}"/>
    <cellStyle name="Normal 3 2 21 3" xfId="12127" xr:uid="{00000000-0005-0000-0000-000099290000}"/>
    <cellStyle name="Normal 3 2 22" xfId="1902" xr:uid="{00000000-0005-0000-0000-00001B070000}"/>
    <cellStyle name="Normal 3 2 22 2" xfId="12128" xr:uid="{00000000-0005-0000-0000-00009B290000}"/>
    <cellStyle name="Normal 3 2 22 3" xfId="12129" xr:uid="{00000000-0005-0000-0000-00009C290000}"/>
    <cellStyle name="Normal 3 2 23" xfId="1903" xr:uid="{00000000-0005-0000-0000-00001C070000}"/>
    <cellStyle name="Normal 3 2 23 2" xfId="12130" xr:uid="{00000000-0005-0000-0000-00009E290000}"/>
    <cellStyle name="Normal 3 2 23 3" xfId="12131" xr:uid="{00000000-0005-0000-0000-00009F290000}"/>
    <cellStyle name="Normal 3 2 24" xfId="1904" xr:uid="{00000000-0005-0000-0000-00001D070000}"/>
    <cellStyle name="Normal 3 2 24 2" xfId="12132" xr:uid="{00000000-0005-0000-0000-0000A1290000}"/>
    <cellStyle name="Normal 3 2 24 3" xfId="12133" xr:uid="{00000000-0005-0000-0000-0000A2290000}"/>
    <cellStyle name="Normal 3 2 25" xfId="1905" xr:uid="{00000000-0005-0000-0000-00001E070000}"/>
    <cellStyle name="Normal 3 2 25 2" xfId="12134" xr:uid="{00000000-0005-0000-0000-0000A4290000}"/>
    <cellStyle name="Normal 3 2 25 3" xfId="12135" xr:uid="{00000000-0005-0000-0000-0000A5290000}"/>
    <cellStyle name="Normal 3 2 26" xfId="1906" xr:uid="{00000000-0005-0000-0000-00001F070000}"/>
    <cellStyle name="Normal 3 2 26 2" xfId="12136" xr:uid="{00000000-0005-0000-0000-0000A7290000}"/>
    <cellStyle name="Normal 3 2 26 3" xfId="12137" xr:uid="{00000000-0005-0000-0000-0000A8290000}"/>
    <cellStyle name="Normal 3 2 27" xfId="1907" xr:uid="{00000000-0005-0000-0000-000020070000}"/>
    <cellStyle name="Normal 3 2 27 2" xfId="12138" xr:uid="{00000000-0005-0000-0000-0000AA290000}"/>
    <cellStyle name="Normal 3 2 27 3" xfId="12139" xr:uid="{00000000-0005-0000-0000-0000AB290000}"/>
    <cellStyle name="Normal 3 2 28" xfId="1908" xr:uid="{00000000-0005-0000-0000-000021070000}"/>
    <cellStyle name="Normal 3 2 28 2" xfId="12140" xr:uid="{00000000-0005-0000-0000-0000AD290000}"/>
    <cellStyle name="Normal 3 2 28 3" xfId="12141" xr:uid="{00000000-0005-0000-0000-0000AE290000}"/>
    <cellStyle name="Normal 3 2 29" xfId="1909" xr:uid="{00000000-0005-0000-0000-000022070000}"/>
    <cellStyle name="Normal 3 2 29 2" xfId="12142" xr:uid="{00000000-0005-0000-0000-0000B0290000}"/>
    <cellStyle name="Normal 3 2 29 3" xfId="12143" xr:uid="{00000000-0005-0000-0000-0000B1290000}"/>
    <cellStyle name="Normal 3 2 3" xfId="1910" xr:uid="{00000000-0005-0000-0000-000023070000}"/>
    <cellStyle name="Normal 3 2 3 2" xfId="12144" xr:uid="{00000000-0005-0000-0000-0000B3290000}"/>
    <cellStyle name="Normal 3 2 3 3" xfId="12145" xr:uid="{00000000-0005-0000-0000-0000B4290000}"/>
    <cellStyle name="Normal 3 2 30" xfId="1911" xr:uid="{00000000-0005-0000-0000-000024070000}"/>
    <cellStyle name="Normal 3 2 30 2" xfId="12146" xr:uid="{00000000-0005-0000-0000-0000B6290000}"/>
    <cellStyle name="Normal 3 2 30 3" xfId="12147" xr:uid="{00000000-0005-0000-0000-0000B7290000}"/>
    <cellStyle name="Normal 3 2 31" xfId="1912" xr:uid="{00000000-0005-0000-0000-000025070000}"/>
    <cellStyle name="Normal 3 2 31 2" xfId="12148" xr:uid="{00000000-0005-0000-0000-0000B9290000}"/>
    <cellStyle name="Normal 3 2 31 3" xfId="12149" xr:uid="{00000000-0005-0000-0000-0000BA290000}"/>
    <cellStyle name="Normal 3 2 32" xfId="1913" xr:uid="{00000000-0005-0000-0000-000026070000}"/>
    <cellStyle name="Normal 3 2 32 2" xfId="12150" xr:uid="{00000000-0005-0000-0000-0000BC290000}"/>
    <cellStyle name="Normal 3 2 32 3" xfId="12151" xr:uid="{00000000-0005-0000-0000-0000BD290000}"/>
    <cellStyle name="Normal 3 2 33" xfId="1914" xr:uid="{00000000-0005-0000-0000-000027070000}"/>
    <cellStyle name="Normal 3 2 33 2" xfId="12152" xr:uid="{00000000-0005-0000-0000-0000BF290000}"/>
    <cellStyle name="Normal 3 2 33 3" xfId="12153" xr:uid="{00000000-0005-0000-0000-0000C0290000}"/>
    <cellStyle name="Normal 3 2 34" xfId="1915" xr:uid="{00000000-0005-0000-0000-000028070000}"/>
    <cellStyle name="Normal 3 2 34 2" xfId="12154" xr:uid="{00000000-0005-0000-0000-0000C2290000}"/>
    <cellStyle name="Normal 3 2 34 3" xfId="12155" xr:uid="{00000000-0005-0000-0000-0000C3290000}"/>
    <cellStyle name="Normal 3 2 35" xfId="1916" xr:uid="{00000000-0005-0000-0000-000029070000}"/>
    <cellStyle name="Normal 3 2 35 2" xfId="12156" xr:uid="{00000000-0005-0000-0000-0000C5290000}"/>
    <cellStyle name="Normal 3 2 35 3" xfId="12157" xr:uid="{00000000-0005-0000-0000-0000C6290000}"/>
    <cellStyle name="Normal 3 2 36" xfId="1917" xr:uid="{00000000-0005-0000-0000-00002A070000}"/>
    <cellStyle name="Normal 3 2 36 2" xfId="12158" xr:uid="{00000000-0005-0000-0000-0000C8290000}"/>
    <cellStyle name="Normal 3 2 36 3" xfId="12159" xr:uid="{00000000-0005-0000-0000-0000C9290000}"/>
    <cellStyle name="Normal 3 2 37" xfId="1918" xr:uid="{00000000-0005-0000-0000-00002B070000}"/>
    <cellStyle name="Normal 3 2 37 2" xfId="12160" xr:uid="{00000000-0005-0000-0000-0000CB290000}"/>
    <cellStyle name="Normal 3 2 37 3" xfId="12161" xr:uid="{00000000-0005-0000-0000-0000CC290000}"/>
    <cellStyle name="Normal 3 2 38" xfId="1919" xr:uid="{00000000-0005-0000-0000-00002C070000}"/>
    <cellStyle name="Normal 3 2 38 2" xfId="12162" xr:uid="{00000000-0005-0000-0000-0000CE290000}"/>
    <cellStyle name="Normal 3 2 38 3" xfId="12163" xr:uid="{00000000-0005-0000-0000-0000CF290000}"/>
    <cellStyle name="Normal 3 2 39" xfId="1920" xr:uid="{00000000-0005-0000-0000-00002D070000}"/>
    <cellStyle name="Normal 3 2 39 2" xfId="12164" xr:uid="{00000000-0005-0000-0000-0000D1290000}"/>
    <cellStyle name="Normal 3 2 39 3" xfId="12165" xr:uid="{00000000-0005-0000-0000-0000D2290000}"/>
    <cellStyle name="Normal 3 2 4" xfId="1921" xr:uid="{00000000-0005-0000-0000-00002E070000}"/>
    <cellStyle name="Normal 3 2 4 2" xfId="12166" xr:uid="{00000000-0005-0000-0000-0000D4290000}"/>
    <cellStyle name="Normal 3 2 4 3" xfId="12167" xr:uid="{00000000-0005-0000-0000-0000D5290000}"/>
    <cellStyle name="Normal 3 2 40" xfId="1922" xr:uid="{00000000-0005-0000-0000-00002F070000}"/>
    <cellStyle name="Normal 3 2 40 2" xfId="12168" xr:uid="{00000000-0005-0000-0000-0000D7290000}"/>
    <cellStyle name="Normal 3 2 40 3" xfId="12169" xr:uid="{00000000-0005-0000-0000-0000D8290000}"/>
    <cellStyle name="Normal 3 2 41" xfId="1923" xr:uid="{00000000-0005-0000-0000-000030070000}"/>
    <cellStyle name="Normal 3 2 41 2" xfId="12170" xr:uid="{00000000-0005-0000-0000-0000DA290000}"/>
    <cellStyle name="Normal 3 2 41 3" xfId="12171" xr:uid="{00000000-0005-0000-0000-0000DB290000}"/>
    <cellStyle name="Normal 3 2 42" xfId="1924" xr:uid="{00000000-0005-0000-0000-000031070000}"/>
    <cellStyle name="Normal 3 2 42 2" xfId="12172" xr:uid="{00000000-0005-0000-0000-0000DD290000}"/>
    <cellStyle name="Normal 3 2 42 3" xfId="12173" xr:uid="{00000000-0005-0000-0000-0000DE290000}"/>
    <cellStyle name="Normal 3 2 43" xfId="1925" xr:uid="{00000000-0005-0000-0000-000032070000}"/>
    <cellStyle name="Normal 3 2 43 2" xfId="12174" xr:uid="{00000000-0005-0000-0000-0000E0290000}"/>
    <cellStyle name="Normal 3 2 43 3" xfId="12175" xr:uid="{00000000-0005-0000-0000-0000E1290000}"/>
    <cellStyle name="Normal 3 2 44" xfId="1926" xr:uid="{00000000-0005-0000-0000-000033070000}"/>
    <cellStyle name="Normal 3 2 44 2" xfId="12176" xr:uid="{00000000-0005-0000-0000-0000E3290000}"/>
    <cellStyle name="Normal 3 2 44 3" xfId="12177" xr:uid="{00000000-0005-0000-0000-0000E4290000}"/>
    <cellStyle name="Normal 3 2 45" xfId="1927" xr:uid="{00000000-0005-0000-0000-000034070000}"/>
    <cellStyle name="Normal 3 2 45 2" xfId="12178" xr:uid="{00000000-0005-0000-0000-0000E6290000}"/>
    <cellStyle name="Normal 3 2 45 3" xfId="12179" xr:uid="{00000000-0005-0000-0000-0000E7290000}"/>
    <cellStyle name="Normal 3 2 46" xfId="1928" xr:uid="{00000000-0005-0000-0000-000035070000}"/>
    <cellStyle name="Normal 3 2 46 2" xfId="12180" xr:uid="{00000000-0005-0000-0000-0000E9290000}"/>
    <cellStyle name="Normal 3 2 46 3" xfId="12181" xr:uid="{00000000-0005-0000-0000-0000EA290000}"/>
    <cellStyle name="Normal 3 2 47" xfId="1929" xr:uid="{00000000-0005-0000-0000-000036070000}"/>
    <cellStyle name="Normal 3 2 47 2" xfId="12182" xr:uid="{00000000-0005-0000-0000-0000EC290000}"/>
    <cellStyle name="Normal 3 2 47 3" xfId="12183" xr:uid="{00000000-0005-0000-0000-0000ED290000}"/>
    <cellStyle name="Normal 3 2 48" xfId="1930" xr:uid="{00000000-0005-0000-0000-000037070000}"/>
    <cellStyle name="Normal 3 2 48 2" xfId="12184" xr:uid="{00000000-0005-0000-0000-0000EF290000}"/>
    <cellStyle name="Normal 3 2 48 3" xfId="12185" xr:uid="{00000000-0005-0000-0000-0000F0290000}"/>
    <cellStyle name="Normal 3 2 49" xfId="1931" xr:uid="{00000000-0005-0000-0000-000038070000}"/>
    <cellStyle name="Normal 3 2 49 2" xfId="12186" xr:uid="{00000000-0005-0000-0000-0000F2290000}"/>
    <cellStyle name="Normal 3 2 49 3" xfId="12187" xr:uid="{00000000-0005-0000-0000-0000F3290000}"/>
    <cellStyle name="Normal 3 2 5" xfId="1932" xr:uid="{00000000-0005-0000-0000-000039070000}"/>
    <cellStyle name="Normal 3 2 5 2" xfId="12188" xr:uid="{00000000-0005-0000-0000-0000F5290000}"/>
    <cellStyle name="Normal 3 2 5 3" xfId="12189" xr:uid="{00000000-0005-0000-0000-0000F6290000}"/>
    <cellStyle name="Normal 3 2 50" xfId="1933" xr:uid="{00000000-0005-0000-0000-00003A070000}"/>
    <cellStyle name="Normal 3 2 50 2" xfId="12190" xr:uid="{00000000-0005-0000-0000-0000F8290000}"/>
    <cellStyle name="Normal 3 2 50 3" xfId="12191" xr:uid="{00000000-0005-0000-0000-0000F9290000}"/>
    <cellStyle name="Normal 3 2 51" xfId="1934" xr:uid="{00000000-0005-0000-0000-00003B070000}"/>
    <cellStyle name="Normal 3 2 51 2" xfId="12192" xr:uid="{00000000-0005-0000-0000-0000FB290000}"/>
    <cellStyle name="Normal 3 2 51 3" xfId="12193" xr:uid="{00000000-0005-0000-0000-0000FC290000}"/>
    <cellStyle name="Normal 3 2 52" xfId="1935" xr:uid="{00000000-0005-0000-0000-00003C070000}"/>
    <cellStyle name="Normal 3 2 52 2" xfId="12194" xr:uid="{00000000-0005-0000-0000-0000FE290000}"/>
    <cellStyle name="Normal 3 2 52 3" xfId="12195" xr:uid="{00000000-0005-0000-0000-0000FF290000}"/>
    <cellStyle name="Normal 3 2 53" xfId="1936" xr:uid="{00000000-0005-0000-0000-00003D070000}"/>
    <cellStyle name="Normal 3 2 53 2" xfId="12196" xr:uid="{00000000-0005-0000-0000-0000012A0000}"/>
    <cellStyle name="Normal 3 2 53 3" xfId="12197" xr:uid="{00000000-0005-0000-0000-0000022A0000}"/>
    <cellStyle name="Normal 3 2 54" xfId="1937" xr:uid="{00000000-0005-0000-0000-00003E070000}"/>
    <cellStyle name="Normal 3 2 54 2" xfId="12198" xr:uid="{00000000-0005-0000-0000-0000042A0000}"/>
    <cellStyle name="Normal 3 2 54 3" xfId="12199" xr:uid="{00000000-0005-0000-0000-0000052A0000}"/>
    <cellStyle name="Normal 3 2 55" xfId="1938" xr:uid="{00000000-0005-0000-0000-00003F070000}"/>
    <cellStyle name="Normal 3 2 55 2" xfId="12200" xr:uid="{00000000-0005-0000-0000-0000072A0000}"/>
    <cellStyle name="Normal 3 2 55 3" xfId="12201" xr:uid="{00000000-0005-0000-0000-0000082A0000}"/>
    <cellStyle name="Normal 3 2 56" xfId="12202" xr:uid="{00000000-0005-0000-0000-0000092A0000}"/>
    <cellStyle name="Normal 3 2 56 2" xfId="12203" xr:uid="{00000000-0005-0000-0000-00000A2A0000}"/>
    <cellStyle name="Normal 3 2 56 3" xfId="12204" xr:uid="{00000000-0005-0000-0000-00000B2A0000}"/>
    <cellStyle name="Normal 3 2 56 4" xfId="12205" xr:uid="{00000000-0005-0000-0000-00000C2A0000}"/>
    <cellStyle name="Normal 3 2 57" xfId="12206" xr:uid="{00000000-0005-0000-0000-00000D2A0000}"/>
    <cellStyle name="Normal 3 2 57 2" xfId="12207" xr:uid="{00000000-0005-0000-0000-00000E2A0000}"/>
    <cellStyle name="Normal 3 2 58" xfId="12208" xr:uid="{00000000-0005-0000-0000-00000F2A0000}"/>
    <cellStyle name="Normal 3 2 59" xfId="5364" xr:uid="{00000000-0005-0000-0000-000029290000}"/>
    <cellStyle name="Normal 3 2 6" xfId="1939" xr:uid="{00000000-0005-0000-0000-000040070000}"/>
    <cellStyle name="Normal 3 2 6 2" xfId="12209" xr:uid="{00000000-0005-0000-0000-0000112A0000}"/>
    <cellStyle name="Normal 3 2 6 3" xfId="12210" xr:uid="{00000000-0005-0000-0000-0000122A0000}"/>
    <cellStyle name="Normal 3 2 7" xfId="1940" xr:uid="{00000000-0005-0000-0000-000041070000}"/>
    <cellStyle name="Normal 3 2 7 2" xfId="12211" xr:uid="{00000000-0005-0000-0000-0000142A0000}"/>
    <cellStyle name="Normal 3 2 7 3" xfId="12212" xr:uid="{00000000-0005-0000-0000-0000152A0000}"/>
    <cellStyle name="Normal 3 2 8" xfId="1941" xr:uid="{00000000-0005-0000-0000-000042070000}"/>
    <cellStyle name="Normal 3 2 8 2" xfId="12213" xr:uid="{00000000-0005-0000-0000-0000172A0000}"/>
    <cellStyle name="Normal 3 2 8 3" xfId="12214" xr:uid="{00000000-0005-0000-0000-0000182A0000}"/>
    <cellStyle name="Normal 3 2 9" xfId="1942" xr:uid="{00000000-0005-0000-0000-000043070000}"/>
    <cellStyle name="Normal 3 2 9 2" xfId="12215" xr:uid="{00000000-0005-0000-0000-00001A2A0000}"/>
    <cellStyle name="Normal 3 2 9 3" xfId="12216" xr:uid="{00000000-0005-0000-0000-00001B2A0000}"/>
    <cellStyle name="Normal 3 2_App b.3 Unspent_" xfId="1943" xr:uid="{00000000-0005-0000-0000-000044070000}"/>
    <cellStyle name="Normal 3 20" xfId="1944" xr:uid="{00000000-0005-0000-0000-000045070000}"/>
    <cellStyle name="Normal 3 20 10" xfId="1945" xr:uid="{00000000-0005-0000-0000-000046070000}"/>
    <cellStyle name="Normal 3 20 10 2" xfId="12217" xr:uid="{00000000-0005-0000-0000-00001F2A0000}"/>
    <cellStyle name="Normal 3 20 10 3" xfId="12218" xr:uid="{00000000-0005-0000-0000-0000202A0000}"/>
    <cellStyle name="Normal 3 20 11" xfId="1946" xr:uid="{00000000-0005-0000-0000-000047070000}"/>
    <cellStyle name="Normal 3 20 11 2" xfId="12219" xr:uid="{00000000-0005-0000-0000-0000222A0000}"/>
    <cellStyle name="Normal 3 20 11 3" xfId="12220" xr:uid="{00000000-0005-0000-0000-0000232A0000}"/>
    <cellStyle name="Normal 3 20 12" xfId="1947" xr:uid="{00000000-0005-0000-0000-000048070000}"/>
    <cellStyle name="Normal 3 20 12 2" xfId="12221" xr:uid="{00000000-0005-0000-0000-0000252A0000}"/>
    <cellStyle name="Normal 3 20 12 3" xfId="12222" xr:uid="{00000000-0005-0000-0000-0000262A0000}"/>
    <cellStyle name="Normal 3 20 13" xfId="1948" xr:uid="{00000000-0005-0000-0000-000049070000}"/>
    <cellStyle name="Normal 3 20 13 2" xfId="12223" xr:uid="{00000000-0005-0000-0000-0000282A0000}"/>
    <cellStyle name="Normal 3 20 13 3" xfId="12224" xr:uid="{00000000-0005-0000-0000-0000292A0000}"/>
    <cellStyle name="Normal 3 20 14" xfId="1949" xr:uid="{00000000-0005-0000-0000-00004A070000}"/>
    <cellStyle name="Normal 3 20 14 2" xfId="12225" xr:uid="{00000000-0005-0000-0000-00002B2A0000}"/>
    <cellStyle name="Normal 3 20 14 3" xfId="12226" xr:uid="{00000000-0005-0000-0000-00002C2A0000}"/>
    <cellStyle name="Normal 3 20 15" xfId="1950" xr:uid="{00000000-0005-0000-0000-00004B070000}"/>
    <cellStyle name="Normal 3 20 15 2" xfId="12227" xr:uid="{00000000-0005-0000-0000-00002E2A0000}"/>
    <cellStyle name="Normal 3 20 15 3" xfId="12228" xr:uid="{00000000-0005-0000-0000-00002F2A0000}"/>
    <cellStyle name="Normal 3 20 16" xfId="1951" xr:uid="{00000000-0005-0000-0000-00004C070000}"/>
    <cellStyle name="Normal 3 20 16 2" xfId="12229" xr:uid="{00000000-0005-0000-0000-0000312A0000}"/>
    <cellStyle name="Normal 3 20 16 3" xfId="12230" xr:uid="{00000000-0005-0000-0000-0000322A0000}"/>
    <cellStyle name="Normal 3 20 17" xfId="1952" xr:uid="{00000000-0005-0000-0000-00004D070000}"/>
    <cellStyle name="Normal 3 20 17 2" xfId="12231" xr:uid="{00000000-0005-0000-0000-0000342A0000}"/>
    <cellStyle name="Normal 3 20 17 3" xfId="12232" xr:uid="{00000000-0005-0000-0000-0000352A0000}"/>
    <cellStyle name="Normal 3 20 18" xfId="1953" xr:uid="{00000000-0005-0000-0000-00004E070000}"/>
    <cellStyle name="Normal 3 20 18 2" xfId="12233" xr:uid="{00000000-0005-0000-0000-0000372A0000}"/>
    <cellStyle name="Normal 3 20 18 3" xfId="12234" xr:uid="{00000000-0005-0000-0000-0000382A0000}"/>
    <cellStyle name="Normal 3 20 19" xfId="1954" xr:uid="{00000000-0005-0000-0000-00004F070000}"/>
    <cellStyle name="Normal 3 20 19 2" xfId="12235" xr:uid="{00000000-0005-0000-0000-00003A2A0000}"/>
    <cellStyle name="Normal 3 20 19 3" xfId="12236" xr:uid="{00000000-0005-0000-0000-00003B2A0000}"/>
    <cellStyle name="Normal 3 20 2" xfId="1955" xr:uid="{00000000-0005-0000-0000-000050070000}"/>
    <cellStyle name="Normal 3 20 2 2" xfId="12237" xr:uid="{00000000-0005-0000-0000-00003D2A0000}"/>
    <cellStyle name="Normal 3 20 2 3" xfId="12238" xr:uid="{00000000-0005-0000-0000-00003E2A0000}"/>
    <cellStyle name="Normal 3 20 20" xfId="1956" xr:uid="{00000000-0005-0000-0000-000051070000}"/>
    <cellStyle name="Normal 3 20 20 2" xfId="12239" xr:uid="{00000000-0005-0000-0000-0000402A0000}"/>
    <cellStyle name="Normal 3 20 20 3" xfId="12240" xr:uid="{00000000-0005-0000-0000-0000412A0000}"/>
    <cellStyle name="Normal 3 20 21" xfId="1957" xr:uid="{00000000-0005-0000-0000-000052070000}"/>
    <cellStyle name="Normal 3 20 21 2" xfId="12241" xr:uid="{00000000-0005-0000-0000-0000432A0000}"/>
    <cellStyle name="Normal 3 20 21 3" xfId="12242" xr:uid="{00000000-0005-0000-0000-0000442A0000}"/>
    <cellStyle name="Normal 3 20 22" xfId="1958" xr:uid="{00000000-0005-0000-0000-000053070000}"/>
    <cellStyle name="Normal 3 20 22 2" xfId="12243" xr:uid="{00000000-0005-0000-0000-0000462A0000}"/>
    <cellStyle name="Normal 3 20 22 3" xfId="12244" xr:uid="{00000000-0005-0000-0000-0000472A0000}"/>
    <cellStyle name="Normal 3 20 23" xfId="1959" xr:uid="{00000000-0005-0000-0000-000054070000}"/>
    <cellStyle name="Normal 3 20 23 2" xfId="12245" xr:uid="{00000000-0005-0000-0000-0000492A0000}"/>
    <cellStyle name="Normal 3 20 23 3" xfId="12246" xr:uid="{00000000-0005-0000-0000-00004A2A0000}"/>
    <cellStyle name="Normal 3 20 24" xfId="12247" xr:uid="{00000000-0005-0000-0000-00004B2A0000}"/>
    <cellStyle name="Normal 3 20 25" xfId="12248" xr:uid="{00000000-0005-0000-0000-00004C2A0000}"/>
    <cellStyle name="Normal 3 20 3" xfId="1960" xr:uid="{00000000-0005-0000-0000-000055070000}"/>
    <cellStyle name="Normal 3 20 3 2" xfId="12249" xr:uid="{00000000-0005-0000-0000-00004E2A0000}"/>
    <cellStyle name="Normal 3 20 3 3" xfId="12250" xr:uid="{00000000-0005-0000-0000-00004F2A0000}"/>
    <cellStyle name="Normal 3 20 4" xfId="1961" xr:uid="{00000000-0005-0000-0000-000056070000}"/>
    <cellStyle name="Normal 3 20 4 2" xfId="12251" xr:uid="{00000000-0005-0000-0000-0000512A0000}"/>
    <cellStyle name="Normal 3 20 4 3" xfId="12252" xr:uid="{00000000-0005-0000-0000-0000522A0000}"/>
    <cellStyle name="Normal 3 20 5" xfId="1962" xr:uid="{00000000-0005-0000-0000-000057070000}"/>
    <cellStyle name="Normal 3 20 5 2" xfId="12253" xr:uid="{00000000-0005-0000-0000-0000542A0000}"/>
    <cellStyle name="Normal 3 20 5 3" xfId="12254" xr:uid="{00000000-0005-0000-0000-0000552A0000}"/>
    <cellStyle name="Normal 3 20 6" xfId="1963" xr:uid="{00000000-0005-0000-0000-000058070000}"/>
    <cellStyle name="Normal 3 20 6 2" xfId="12255" xr:uid="{00000000-0005-0000-0000-0000572A0000}"/>
    <cellStyle name="Normal 3 20 6 3" xfId="12256" xr:uid="{00000000-0005-0000-0000-0000582A0000}"/>
    <cellStyle name="Normal 3 20 7" xfId="1964" xr:uid="{00000000-0005-0000-0000-000059070000}"/>
    <cellStyle name="Normal 3 20 7 2" xfId="12257" xr:uid="{00000000-0005-0000-0000-00005A2A0000}"/>
    <cellStyle name="Normal 3 20 7 3" xfId="12258" xr:uid="{00000000-0005-0000-0000-00005B2A0000}"/>
    <cellStyle name="Normal 3 20 8" xfId="1965" xr:uid="{00000000-0005-0000-0000-00005A070000}"/>
    <cellStyle name="Normal 3 20 8 2" xfId="12259" xr:uid="{00000000-0005-0000-0000-00005D2A0000}"/>
    <cellStyle name="Normal 3 20 8 3" xfId="12260" xr:uid="{00000000-0005-0000-0000-00005E2A0000}"/>
    <cellStyle name="Normal 3 20 9" xfId="1966" xr:uid="{00000000-0005-0000-0000-00005B070000}"/>
    <cellStyle name="Normal 3 20 9 2" xfId="12261" xr:uid="{00000000-0005-0000-0000-0000602A0000}"/>
    <cellStyle name="Normal 3 20 9 3" xfId="12262" xr:uid="{00000000-0005-0000-0000-0000612A0000}"/>
    <cellStyle name="Normal 3 21" xfId="1967" xr:uid="{00000000-0005-0000-0000-00005C070000}"/>
    <cellStyle name="Normal 3 21 10" xfId="1968" xr:uid="{00000000-0005-0000-0000-00005D070000}"/>
    <cellStyle name="Normal 3 21 10 2" xfId="12263" xr:uid="{00000000-0005-0000-0000-0000642A0000}"/>
    <cellStyle name="Normal 3 21 10 3" xfId="12264" xr:uid="{00000000-0005-0000-0000-0000652A0000}"/>
    <cellStyle name="Normal 3 21 11" xfId="1969" xr:uid="{00000000-0005-0000-0000-00005E070000}"/>
    <cellStyle name="Normal 3 21 11 2" xfId="12265" xr:uid="{00000000-0005-0000-0000-0000672A0000}"/>
    <cellStyle name="Normal 3 21 11 3" xfId="12266" xr:uid="{00000000-0005-0000-0000-0000682A0000}"/>
    <cellStyle name="Normal 3 21 12" xfId="1970" xr:uid="{00000000-0005-0000-0000-00005F070000}"/>
    <cellStyle name="Normal 3 21 12 2" xfId="12267" xr:uid="{00000000-0005-0000-0000-00006A2A0000}"/>
    <cellStyle name="Normal 3 21 12 3" xfId="12268" xr:uid="{00000000-0005-0000-0000-00006B2A0000}"/>
    <cellStyle name="Normal 3 21 13" xfId="1971" xr:uid="{00000000-0005-0000-0000-000060070000}"/>
    <cellStyle name="Normal 3 21 13 2" xfId="12269" xr:uid="{00000000-0005-0000-0000-00006D2A0000}"/>
    <cellStyle name="Normal 3 21 13 3" xfId="12270" xr:uid="{00000000-0005-0000-0000-00006E2A0000}"/>
    <cellStyle name="Normal 3 21 14" xfId="1972" xr:uid="{00000000-0005-0000-0000-000061070000}"/>
    <cellStyle name="Normal 3 21 14 2" xfId="12271" xr:uid="{00000000-0005-0000-0000-0000702A0000}"/>
    <cellStyle name="Normal 3 21 14 3" xfId="12272" xr:uid="{00000000-0005-0000-0000-0000712A0000}"/>
    <cellStyle name="Normal 3 21 15" xfId="1973" xr:uid="{00000000-0005-0000-0000-000062070000}"/>
    <cellStyle name="Normal 3 21 15 2" xfId="12273" xr:uid="{00000000-0005-0000-0000-0000732A0000}"/>
    <cellStyle name="Normal 3 21 15 3" xfId="12274" xr:uid="{00000000-0005-0000-0000-0000742A0000}"/>
    <cellStyle name="Normal 3 21 16" xfId="1974" xr:uid="{00000000-0005-0000-0000-000063070000}"/>
    <cellStyle name="Normal 3 21 16 2" xfId="12275" xr:uid="{00000000-0005-0000-0000-0000762A0000}"/>
    <cellStyle name="Normal 3 21 16 3" xfId="12276" xr:uid="{00000000-0005-0000-0000-0000772A0000}"/>
    <cellStyle name="Normal 3 21 17" xfId="1975" xr:uid="{00000000-0005-0000-0000-000064070000}"/>
    <cellStyle name="Normal 3 21 17 2" xfId="12277" xr:uid="{00000000-0005-0000-0000-0000792A0000}"/>
    <cellStyle name="Normal 3 21 17 3" xfId="12278" xr:uid="{00000000-0005-0000-0000-00007A2A0000}"/>
    <cellStyle name="Normal 3 21 18" xfId="1976" xr:uid="{00000000-0005-0000-0000-000065070000}"/>
    <cellStyle name="Normal 3 21 18 2" xfId="12279" xr:uid="{00000000-0005-0000-0000-00007C2A0000}"/>
    <cellStyle name="Normal 3 21 18 3" xfId="12280" xr:uid="{00000000-0005-0000-0000-00007D2A0000}"/>
    <cellStyle name="Normal 3 21 19" xfId="1977" xr:uid="{00000000-0005-0000-0000-000066070000}"/>
    <cellStyle name="Normal 3 21 19 2" xfId="12281" xr:uid="{00000000-0005-0000-0000-00007F2A0000}"/>
    <cellStyle name="Normal 3 21 19 3" xfId="12282" xr:uid="{00000000-0005-0000-0000-0000802A0000}"/>
    <cellStyle name="Normal 3 21 2" xfId="1978" xr:uid="{00000000-0005-0000-0000-000067070000}"/>
    <cellStyle name="Normal 3 21 2 2" xfId="12283" xr:uid="{00000000-0005-0000-0000-0000822A0000}"/>
    <cellStyle name="Normal 3 21 2 3" xfId="12284" xr:uid="{00000000-0005-0000-0000-0000832A0000}"/>
    <cellStyle name="Normal 3 21 20" xfId="1979" xr:uid="{00000000-0005-0000-0000-000068070000}"/>
    <cellStyle name="Normal 3 21 20 2" xfId="12285" xr:uid="{00000000-0005-0000-0000-0000852A0000}"/>
    <cellStyle name="Normal 3 21 20 3" xfId="12286" xr:uid="{00000000-0005-0000-0000-0000862A0000}"/>
    <cellStyle name="Normal 3 21 21" xfId="1980" xr:uid="{00000000-0005-0000-0000-000069070000}"/>
    <cellStyle name="Normal 3 21 21 2" xfId="12287" xr:uid="{00000000-0005-0000-0000-0000882A0000}"/>
    <cellStyle name="Normal 3 21 21 3" xfId="12288" xr:uid="{00000000-0005-0000-0000-0000892A0000}"/>
    <cellStyle name="Normal 3 21 22" xfId="1981" xr:uid="{00000000-0005-0000-0000-00006A070000}"/>
    <cellStyle name="Normal 3 21 22 2" xfId="12289" xr:uid="{00000000-0005-0000-0000-00008B2A0000}"/>
    <cellStyle name="Normal 3 21 22 3" xfId="12290" xr:uid="{00000000-0005-0000-0000-00008C2A0000}"/>
    <cellStyle name="Normal 3 21 23" xfId="1982" xr:uid="{00000000-0005-0000-0000-00006B070000}"/>
    <cellStyle name="Normal 3 21 23 2" xfId="12291" xr:uid="{00000000-0005-0000-0000-00008E2A0000}"/>
    <cellStyle name="Normal 3 21 23 3" xfId="12292" xr:uid="{00000000-0005-0000-0000-00008F2A0000}"/>
    <cellStyle name="Normal 3 21 24" xfId="12293" xr:uid="{00000000-0005-0000-0000-0000902A0000}"/>
    <cellStyle name="Normal 3 21 25" xfId="12294" xr:uid="{00000000-0005-0000-0000-0000912A0000}"/>
    <cellStyle name="Normal 3 21 3" xfId="1983" xr:uid="{00000000-0005-0000-0000-00006C070000}"/>
    <cellStyle name="Normal 3 21 3 2" xfId="12295" xr:uid="{00000000-0005-0000-0000-0000932A0000}"/>
    <cellStyle name="Normal 3 21 3 3" xfId="12296" xr:uid="{00000000-0005-0000-0000-0000942A0000}"/>
    <cellStyle name="Normal 3 21 4" xfId="1984" xr:uid="{00000000-0005-0000-0000-00006D070000}"/>
    <cellStyle name="Normal 3 21 4 2" xfId="12297" xr:uid="{00000000-0005-0000-0000-0000962A0000}"/>
    <cellStyle name="Normal 3 21 4 3" xfId="12298" xr:uid="{00000000-0005-0000-0000-0000972A0000}"/>
    <cellStyle name="Normal 3 21 5" xfId="1985" xr:uid="{00000000-0005-0000-0000-00006E070000}"/>
    <cellStyle name="Normal 3 21 5 2" xfId="12299" xr:uid="{00000000-0005-0000-0000-0000992A0000}"/>
    <cellStyle name="Normal 3 21 5 3" xfId="12300" xr:uid="{00000000-0005-0000-0000-00009A2A0000}"/>
    <cellStyle name="Normal 3 21 6" xfId="1986" xr:uid="{00000000-0005-0000-0000-00006F070000}"/>
    <cellStyle name="Normal 3 21 6 2" xfId="12301" xr:uid="{00000000-0005-0000-0000-00009C2A0000}"/>
    <cellStyle name="Normal 3 21 6 3" xfId="12302" xr:uid="{00000000-0005-0000-0000-00009D2A0000}"/>
    <cellStyle name="Normal 3 21 7" xfId="1987" xr:uid="{00000000-0005-0000-0000-000070070000}"/>
    <cellStyle name="Normal 3 21 7 2" xfId="12303" xr:uid="{00000000-0005-0000-0000-00009F2A0000}"/>
    <cellStyle name="Normal 3 21 7 3" xfId="12304" xr:uid="{00000000-0005-0000-0000-0000A02A0000}"/>
    <cellStyle name="Normal 3 21 8" xfId="1988" xr:uid="{00000000-0005-0000-0000-000071070000}"/>
    <cellStyle name="Normal 3 21 8 2" xfId="12305" xr:uid="{00000000-0005-0000-0000-0000A22A0000}"/>
    <cellStyle name="Normal 3 21 8 3" xfId="12306" xr:uid="{00000000-0005-0000-0000-0000A32A0000}"/>
    <cellStyle name="Normal 3 21 9" xfId="1989" xr:uid="{00000000-0005-0000-0000-000072070000}"/>
    <cellStyle name="Normal 3 21 9 2" xfId="12307" xr:uid="{00000000-0005-0000-0000-0000A52A0000}"/>
    <cellStyle name="Normal 3 21 9 3" xfId="12308" xr:uid="{00000000-0005-0000-0000-0000A62A0000}"/>
    <cellStyle name="Normal 3 22" xfId="1990" xr:uid="{00000000-0005-0000-0000-000073070000}"/>
    <cellStyle name="Normal 3 22 10" xfId="1991" xr:uid="{00000000-0005-0000-0000-000074070000}"/>
    <cellStyle name="Normal 3 22 10 2" xfId="12309" xr:uid="{00000000-0005-0000-0000-0000A92A0000}"/>
    <cellStyle name="Normal 3 22 10 3" xfId="12310" xr:uid="{00000000-0005-0000-0000-0000AA2A0000}"/>
    <cellStyle name="Normal 3 22 11" xfId="1992" xr:uid="{00000000-0005-0000-0000-000075070000}"/>
    <cellStyle name="Normal 3 22 11 2" xfId="12311" xr:uid="{00000000-0005-0000-0000-0000AC2A0000}"/>
    <cellStyle name="Normal 3 22 11 3" xfId="12312" xr:uid="{00000000-0005-0000-0000-0000AD2A0000}"/>
    <cellStyle name="Normal 3 22 12" xfId="1993" xr:uid="{00000000-0005-0000-0000-000076070000}"/>
    <cellStyle name="Normal 3 22 12 2" xfId="12313" xr:uid="{00000000-0005-0000-0000-0000AF2A0000}"/>
    <cellStyle name="Normal 3 22 12 3" xfId="12314" xr:uid="{00000000-0005-0000-0000-0000B02A0000}"/>
    <cellStyle name="Normal 3 22 13" xfId="1994" xr:uid="{00000000-0005-0000-0000-000077070000}"/>
    <cellStyle name="Normal 3 22 13 2" xfId="12315" xr:uid="{00000000-0005-0000-0000-0000B22A0000}"/>
    <cellStyle name="Normal 3 22 13 3" xfId="12316" xr:uid="{00000000-0005-0000-0000-0000B32A0000}"/>
    <cellStyle name="Normal 3 22 14" xfId="1995" xr:uid="{00000000-0005-0000-0000-000078070000}"/>
    <cellStyle name="Normal 3 22 14 2" xfId="12317" xr:uid="{00000000-0005-0000-0000-0000B52A0000}"/>
    <cellStyle name="Normal 3 22 14 3" xfId="12318" xr:uid="{00000000-0005-0000-0000-0000B62A0000}"/>
    <cellStyle name="Normal 3 22 15" xfId="1996" xr:uid="{00000000-0005-0000-0000-000079070000}"/>
    <cellStyle name="Normal 3 22 15 2" xfId="12319" xr:uid="{00000000-0005-0000-0000-0000B82A0000}"/>
    <cellStyle name="Normal 3 22 15 3" xfId="12320" xr:uid="{00000000-0005-0000-0000-0000B92A0000}"/>
    <cellStyle name="Normal 3 22 16" xfId="1997" xr:uid="{00000000-0005-0000-0000-00007A070000}"/>
    <cellStyle name="Normal 3 22 16 2" xfId="12321" xr:uid="{00000000-0005-0000-0000-0000BB2A0000}"/>
    <cellStyle name="Normal 3 22 16 3" xfId="12322" xr:uid="{00000000-0005-0000-0000-0000BC2A0000}"/>
    <cellStyle name="Normal 3 22 17" xfId="1998" xr:uid="{00000000-0005-0000-0000-00007B070000}"/>
    <cellStyle name="Normal 3 22 17 2" xfId="12323" xr:uid="{00000000-0005-0000-0000-0000BE2A0000}"/>
    <cellStyle name="Normal 3 22 17 3" xfId="12324" xr:uid="{00000000-0005-0000-0000-0000BF2A0000}"/>
    <cellStyle name="Normal 3 22 18" xfId="1999" xr:uid="{00000000-0005-0000-0000-00007C070000}"/>
    <cellStyle name="Normal 3 22 18 2" xfId="12325" xr:uid="{00000000-0005-0000-0000-0000C12A0000}"/>
    <cellStyle name="Normal 3 22 18 3" xfId="12326" xr:uid="{00000000-0005-0000-0000-0000C22A0000}"/>
    <cellStyle name="Normal 3 22 19" xfId="2000" xr:uid="{00000000-0005-0000-0000-00007D070000}"/>
    <cellStyle name="Normal 3 22 19 2" xfId="12327" xr:uid="{00000000-0005-0000-0000-0000C42A0000}"/>
    <cellStyle name="Normal 3 22 19 3" xfId="12328" xr:uid="{00000000-0005-0000-0000-0000C52A0000}"/>
    <cellStyle name="Normal 3 22 2" xfId="2001" xr:uid="{00000000-0005-0000-0000-00007E070000}"/>
    <cellStyle name="Normal 3 22 2 2" xfId="12329" xr:uid="{00000000-0005-0000-0000-0000C72A0000}"/>
    <cellStyle name="Normal 3 22 2 3" xfId="12330" xr:uid="{00000000-0005-0000-0000-0000C82A0000}"/>
    <cellStyle name="Normal 3 22 20" xfId="2002" xr:uid="{00000000-0005-0000-0000-00007F070000}"/>
    <cellStyle name="Normal 3 22 20 2" xfId="12331" xr:uid="{00000000-0005-0000-0000-0000CA2A0000}"/>
    <cellStyle name="Normal 3 22 20 3" xfId="12332" xr:uid="{00000000-0005-0000-0000-0000CB2A0000}"/>
    <cellStyle name="Normal 3 22 21" xfId="2003" xr:uid="{00000000-0005-0000-0000-000080070000}"/>
    <cellStyle name="Normal 3 22 21 2" xfId="12333" xr:uid="{00000000-0005-0000-0000-0000CD2A0000}"/>
    <cellStyle name="Normal 3 22 21 3" xfId="12334" xr:uid="{00000000-0005-0000-0000-0000CE2A0000}"/>
    <cellStyle name="Normal 3 22 22" xfId="2004" xr:uid="{00000000-0005-0000-0000-000081070000}"/>
    <cellStyle name="Normal 3 22 22 2" xfId="12335" xr:uid="{00000000-0005-0000-0000-0000D02A0000}"/>
    <cellStyle name="Normal 3 22 22 3" xfId="12336" xr:uid="{00000000-0005-0000-0000-0000D12A0000}"/>
    <cellStyle name="Normal 3 22 23" xfId="2005" xr:uid="{00000000-0005-0000-0000-000082070000}"/>
    <cellStyle name="Normal 3 22 23 2" xfId="12337" xr:uid="{00000000-0005-0000-0000-0000D32A0000}"/>
    <cellStyle name="Normal 3 22 23 3" xfId="12338" xr:uid="{00000000-0005-0000-0000-0000D42A0000}"/>
    <cellStyle name="Normal 3 22 24" xfId="12339" xr:uid="{00000000-0005-0000-0000-0000D52A0000}"/>
    <cellStyle name="Normal 3 22 25" xfId="12340" xr:uid="{00000000-0005-0000-0000-0000D62A0000}"/>
    <cellStyle name="Normal 3 22 3" xfId="2006" xr:uid="{00000000-0005-0000-0000-000083070000}"/>
    <cellStyle name="Normal 3 22 3 2" xfId="12341" xr:uid="{00000000-0005-0000-0000-0000D82A0000}"/>
    <cellStyle name="Normal 3 22 3 3" xfId="12342" xr:uid="{00000000-0005-0000-0000-0000D92A0000}"/>
    <cellStyle name="Normal 3 22 4" xfId="2007" xr:uid="{00000000-0005-0000-0000-000084070000}"/>
    <cellStyle name="Normal 3 22 4 2" xfId="12343" xr:uid="{00000000-0005-0000-0000-0000DB2A0000}"/>
    <cellStyle name="Normal 3 22 4 3" xfId="12344" xr:uid="{00000000-0005-0000-0000-0000DC2A0000}"/>
    <cellStyle name="Normal 3 22 5" xfId="2008" xr:uid="{00000000-0005-0000-0000-000085070000}"/>
    <cellStyle name="Normal 3 22 5 2" xfId="12345" xr:uid="{00000000-0005-0000-0000-0000DE2A0000}"/>
    <cellStyle name="Normal 3 22 5 3" xfId="12346" xr:uid="{00000000-0005-0000-0000-0000DF2A0000}"/>
    <cellStyle name="Normal 3 22 6" xfId="2009" xr:uid="{00000000-0005-0000-0000-000086070000}"/>
    <cellStyle name="Normal 3 22 6 2" xfId="12347" xr:uid="{00000000-0005-0000-0000-0000E12A0000}"/>
    <cellStyle name="Normal 3 22 6 3" xfId="12348" xr:uid="{00000000-0005-0000-0000-0000E22A0000}"/>
    <cellStyle name="Normal 3 22 7" xfId="2010" xr:uid="{00000000-0005-0000-0000-000087070000}"/>
    <cellStyle name="Normal 3 22 7 2" xfId="12349" xr:uid="{00000000-0005-0000-0000-0000E42A0000}"/>
    <cellStyle name="Normal 3 22 7 3" xfId="12350" xr:uid="{00000000-0005-0000-0000-0000E52A0000}"/>
    <cellStyle name="Normal 3 22 8" xfId="2011" xr:uid="{00000000-0005-0000-0000-000088070000}"/>
    <cellStyle name="Normal 3 22 8 2" xfId="12351" xr:uid="{00000000-0005-0000-0000-0000E72A0000}"/>
    <cellStyle name="Normal 3 22 8 3" xfId="12352" xr:uid="{00000000-0005-0000-0000-0000E82A0000}"/>
    <cellStyle name="Normal 3 22 9" xfId="2012" xr:uid="{00000000-0005-0000-0000-000089070000}"/>
    <cellStyle name="Normal 3 22 9 2" xfId="12353" xr:uid="{00000000-0005-0000-0000-0000EA2A0000}"/>
    <cellStyle name="Normal 3 22 9 3" xfId="12354" xr:uid="{00000000-0005-0000-0000-0000EB2A0000}"/>
    <cellStyle name="Normal 3 23" xfId="2013" xr:uid="{00000000-0005-0000-0000-00008A070000}"/>
    <cellStyle name="Normal 3 23 10" xfId="2014" xr:uid="{00000000-0005-0000-0000-00008B070000}"/>
    <cellStyle name="Normal 3 23 10 2" xfId="12355" xr:uid="{00000000-0005-0000-0000-0000EE2A0000}"/>
    <cellStyle name="Normal 3 23 10 3" xfId="12356" xr:uid="{00000000-0005-0000-0000-0000EF2A0000}"/>
    <cellStyle name="Normal 3 23 11" xfId="2015" xr:uid="{00000000-0005-0000-0000-00008C070000}"/>
    <cellStyle name="Normal 3 23 11 2" xfId="12357" xr:uid="{00000000-0005-0000-0000-0000F12A0000}"/>
    <cellStyle name="Normal 3 23 11 3" xfId="12358" xr:uid="{00000000-0005-0000-0000-0000F22A0000}"/>
    <cellStyle name="Normal 3 23 12" xfId="2016" xr:uid="{00000000-0005-0000-0000-00008D070000}"/>
    <cellStyle name="Normal 3 23 12 2" xfId="12359" xr:uid="{00000000-0005-0000-0000-0000F42A0000}"/>
    <cellStyle name="Normal 3 23 12 3" xfId="12360" xr:uid="{00000000-0005-0000-0000-0000F52A0000}"/>
    <cellStyle name="Normal 3 23 13" xfId="2017" xr:uid="{00000000-0005-0000-0000-00008E070000}"/>
    <cellStyle name="Normal 3 23 13 2" xfId="12361" xr:uid="{00000000-0005-0000-0000-0000F72A0000}"/>
    <cellStyle name="Normal 3 23 13 3" xfId="12362" xr:uid="{00000000-0005-0000-0000-0000F82A0000}"/>
    <cellStyle name="Normal 3 23 14" xfId="2018" xr:uid="{00000000-0005-0000-0000-00008F070000}"/>
    <cellStyle name="Normal 3 23 14 2" xfId="12363" xr:uid="{00000000-0005-0000-0000-0000FA2A0000}"/>
    <cellStyle name="Normal 3 23 14 3" xfId="12364" xr:uid="{00000000-0005-0000-0000-0000FB2A0000}"/>
    <cellStyle name="Normal 3 23 15" xfId="2019" xr:uid="{00000000-0005-0000-0000-000090070000}"/>
    <cellStyle name="Normal 3 23 15 2" xfId="12365" xr:uid="{00000000-0005-0000-0000-0000FD2A0000}"/>
    <cellStyle name="Normal 3 23 15 3" xfId="12366" xr:uid="{00000000-0005-0000-0000-0000FE2A0000}"/>
    <cellStyle name="Normal 3 23 16" xfId="2020" xr:uid="{00000000-0005-0000-0000-000091070000}"/>
    <cellStyle name="Normal 3 23 16 2" xfId="12367" xr:uid="{00000000-0005-0000-0000-0000002B0000}"/>
    <cellStyle name="Normal 3 23 16 3" xfId="12368" xr:uid="{00000000-0005-0000-0000-0000012B0000}"/>
    <cellStyle name="Normal 3 23 17" xfId="2021" xr:uid="{00000000-0005-0000-0000-000092070000}"/>
    <cellStyle name="Normal 3 23 17 2" xfId="12369" xr:uid="{00000000-0005-0000-0000-0000032B0000}"/>
    <cellStyle name="Normal 3 23 17 3" xfId="12370" xr:uid="{00000000-0005-0000-0000-0000042B0000}"/>
    <cellStyle name="Normal 3 23 18" xfId="2022" xr:uid="{00000000-0005-0000-0000-000093070000}"/>
    <cellStyle name="Normal 3 23 18 2" xfId="12371" xr:uid="{00000000-0005-0000-0000-0000062B0000}"/>
    <cellStyle name="Normal 3 23 18 3" xfId="12372" xr:uid="{00000000-0005-0000-0000-0000072B0000}"/>
    <cellStyle name="Normal 3 23 19" xfId="2023" xr:uid="{00000000-0005-0000-0000-000094070000}"/>
    <cellStyle name="Normal 3 23 19 2" xfId="12373" xr:uid="{00000000-0005-0000-0000-0000092B0000}"/>
    <cellStyle name="Normal 3 23 19 3" xfId="12374" xr:uid="{00000000-0005-0000-0000-00000A2B0000}"/>
    <cellStyle name="Normal 3 23 2" xfId="2024" xr:uid="{00000000-0005-0000-0000-000095070000}"/>
    <cellStyle name="Normal 3 23 2 2" xfId="12375" xr:uid="{00000000-0005-0000-0000-00000C2B0000}"/>
    <cellStyle name="Normal 3 23 2 3" xfId="12376" xr:uid="{00000000-0005-0000-0000-00000D2B0000}"/>
    <cellStyle name="Normal 3 23 20" xfId="2025" xr:uid="{00000000-0005-0000-0000-000096070000}"/>
    <cellStyle name="Normal 3 23 20 2" xfId="12377" xr:uid="{00000000-0005-0000-0000-00000F2B0000}"/>
    <cellStyle name="Normal 3 23 20 3" xfId="12378" xr:uid="{00000000-0005-0000-0000-0000102B0000}"/>
    <cellStyle name="Normal 3 23 21" xfId="2026" xr:uid="{00000000-0005-0000-0000-000097070000}"/>
    <cellStyle name="Normal 3 23 21 2" xfId="12379" xr:uid="{00000000-0005-0000-0000-0000122B0000}"/>
    <cellStyle name="Normal 3 23 21 3" xfId="12380" xr:uid="{00000000-0005-0000-0000-0000132B0000}"/>
    <cellStyle name="Normal 3 23 22" xfId="2027" xr:uid="{00000000-0005-0000-0000-000098070000}"/>
    <cellStyle name="Normal 3 23 22 2" xfId="12381" xr:uid="{00000000-0005-0000-0000-0000152B0000}"/>
    <cellStyle name="Normal 3 23 22 3" xfId="12382" xr:uid="{00000000-0005-0000-0000-0000162B0000}"/>
    <cellStyle name="Normal 3 23 23" xfId="2028" xr:uid="{00000000-0005-0000-0000-000099070000}"/>
    <cellStyle name="Normal 3 23 23 2" xfId="12383" xr:uid="{00000000-0005-0000-0000-0000182B0000}"/>
    <cellStyle name="Normal 3 23 23 3" xfId="12384" xr:uid="{00000000-0005-0000-0000-0000192B0000}"/>
    <cellStyle name="Normal 3 23 24" xfId="12385" xr:uid="{00000000-0005-0000-0000-00001A2B0000}"/>
    <cellStyle name="Normal 3 23 25" xfId="12386" xr:uid="{00000000-0005-0000-0000-00001B2B0000}"/>
    <cellStyle name="Normal 3 23 3" xfId="2029" xr:uid="{00000000-0005-0000-0000-00009A070000}"/>
    <cellStyle name="Normal 3 23 3 2" xfId="12387" xr:uid="{00000000-0005-0000-0000-00001D2B0000}"/>
    <cellStyle name="Normal 3 23 3 3" xfId="12388" xr:uid="{00000000-0005-0000-0000-00001E2B0000}"/>
    <cellStyle name="Normal 3 23 4" xfId="2030" xr:uid="{00000000-0005-0000-0000-00009B070000}"/>
    <cellStyle name="Normal 3 23 4 2" xfId="12389" xr:uid="{00000000-0005-0000-0000-0000202B0000}"/>
    <cellStyle name="Normal 3 23 4 3" xfId="12390" xr:uid="{00000000-0005-0000-0000-0000212B0000}"/>
    <cellStyle name="Normal 3 23 5" xfId="2031" xr:uid="{00000000-0005-0000-0000-00009C070000}"/>
    <cellStyle name="Normal 3 23 5 2" xfId="12391" xr:uid="{00000000-0005-0000-0000-0000232B0000}"/>
    <cellStyle name="Normal 3 23 5 3" xfId="12392" xr:uid="{00000000-0005-0000-0000-0000242B0000}"/>
    <cellStyle name="Normal 3 23 6" xfId="2032" xr:uid="{00000000-0005-0000-0000-00009D070000}"/>
    <cellStyle name="Normal 3 23 6 2" xfId="12393" xr:uid="{00000000-0005-0000-0000-0000262B0000}"/>
    <cellStyle name="Normal 3 23 6 3" xfId="12394" xr:uid="{00000000-0005-0000-0000-0000272B0000}"/>
    <cellStyle name="Normal 3 23 7" xfId="2033" xr:uid="{00000000-0005-0000-0000-00009E070000}"/>
    <cellStyle name="Normal 3 23 7 2" xfId="12395" xr:uid="{00000000-0005-0000-0000-0000292B0000}"/>
    <cellStyle name="Normal 3 23 7 3" xfId="12396" xr:uid="{00000000-0005-0000-0000-00002A2B0000}"/>
    <cellStyle name="Normal 3 23 8" xfId="2034" xr:uid="{00000000-0005-0000-0000-00009F070000}"/>
    <cellStyle name="Normal 3 23 8 2" xfId="12397" xr:uid="{00000000-0005-0000-0000-00002C2B0000}"/>
    <cellStyle name="Normal 3 23 8 3" xfId="12398" xr:uid="{00000000-0005-0000-0000-00002D2B0000}"/>
    <cellStyle name="Normal 3 23 9" xfId="2035" xr:uid="{00000000-0005-0000-0000-0000A0070000}"/>
    <cellStyle name="Normal 3 23 9 2" xfId="12399" xr:uid="{00000000-0005-0000-0000-00002F2B0000}"/>
    <cellStyle name="Normal 3 23 9 3" xfId="12400" xr:uid="{00000000-0005-0000-0000-0000302B0000}"/>
    <cellStyle name="Normal 3 24" xfId="2036" xr:uid="{00000000-0005-0000-0000-0000A1070000}"/>
    <cellStyle name="Normal 3 24 10" xfId="2037" xr:uid="{00000000-0005-0000-0000-0000A2070000}"/>
    <cellStyle name="Normal 3 24 10 2" xfId="12401" xr:uid="{00000000-0005-0000-0000-0000332B0000}"/>
    <cellStyle name="Normal 3 24 10 3" xfId="12402" xr:uid="{00000000-0005-0000-0000-0000342B0000}"/>
    <cellStyle name="Normal 3 24 11" xfId="2038" xr:uid="{00000000-0005-0000-0000-0000A3070000}"/>
    <cellStyle name="Normal 3 24 11 2" xfId="12403" xr:uid="{00000000-0005-0000-0000-0000362B0000}"/>
    <cellStyle name="Normal 3 24 11 3" xfId="12404" xr:uid="{00000000-0005-0000-0000-0000372B0000}"/>
    <cellStyle name="Normal 3 24 12" xfId="2039" xr:uid="{00000000-0005-0000-0000-0000A4070000}"/>
    <cellStyle name="Normal 3 24 12 2" xfId="12405" xr:uid="{00000000-0005-0000-0000-0000392B0000}"/>
    <cellStyle name="Normal 3 24 12 3" xfId="12406" xr:uid="{00000000-0005-0000-0000-00003A2B0000}"/>
    <cellStyle name="Normal 3 24 13" xfId="2040" xr:uid="{00000000-0005-0000-0000-0000A5070000}"/>
    <cellStyle name="Normal 3 24 13 2" xfId="12407" xr:uid="{00000000-0005-0000-0000-00003C2B0000}"/>
    <cellStyle name="Normal 3 24 13 3" xfId="12408" xr:uid="{00000000-0005-0000-0000-00003D2B0000}"/>
    <cellStyle name="Normal 3 24 14" xfId="2041" xr:uid="{00000000-0005-0000-0000-0000A6070000}"/>
    <cellStyle name="Normal 3 24 14 2" xfId="12409" xr:uid="{00000000-0005-0000-0000-00003F2B0000}"/>
    <cellStyle name="Normal 3 24 14 3" xfId="12410" xr:uid="{00000000-0005-0000-0000-0000402B0000}"/>
    <cellStyle name="Normal 3 24 15" xfId="2042" xr:uid="{00000000-0005-0000-0000-0000A7070000}"/>
    <cellStyle name="Normal 3 24 15 2" xfId="12411" xr:uid="{00000000-0005-0000-0000-0000422B0000}"/>
    <cellStyle name="Normal 3 24 15 3" xfId="12412" xr:uid="{00000000-0005-0000-0000-0000432B0000}"/>
    <cellStyle name="Normal 3 24 16" xfId="2043" xr:uid="{00000000-0005-0000-0000-0000A8070000}"/>
    <cellStyle name="Normal 3 24 16 2" xfId="12413" xr:uid="{00000000-0005-0000-0000-0000452B0000}"/>
    <cellStyle name="Normal 3 24 16 3" xfId="12414" xr:uid="{00000000-0005-0000-0000-0000462B0000}"/>
    <cellStyle name="Normal 3 24 17" xfId="2044" xr:uid="{00000000-0005-0000-0000-0000A9070000}"/>
    <cellStyle name="Normal 3 24 17 2" xfId="12415" xr:uid="{00000000-0005-0000-0000-0000482B0000}"/>
    <cellStyle name="Normal 3 24 17 3" xfId="12416" xr:uid="{00000000-0005-0000-0000-0000492B0000}"/>
    <cellStyle name="Normal 3 24 18" xfId="2045" xr:uid="{00000000-0005-0000-0000-0000AA070000}"/>
    <cellStyle name="Normal 3 24 18 2" xfId="12417" xr:uid="{00000000-0005-0000-0000-00004B2B0000}"/>
    <cellStyle name="Normal 3 24 18 3" xfId="12418" xr:uid="{00000000-0005-0000-0000-00004C2B0000}"/>
    <cellStyle name="Normal 3 24 19" xfId="2046" xr:uid="{00000000-0005-0000-0000-0000AB070000}"/>
    <cellStyle name="Normal 3 24 19 2" xfId="12419" xr:uid="{00000000-0005-0000-0000-00004E2B0000}"/>
    <cellStyle name="Normal 3 24 19 3" xfId="12420" xr:uid="{00000000-0005-0000-0000-00004F2B0000}"/>
    <cellStyle name="Normal 3 24 2" xfId="2047" xr:uid="{00000000-0005-0000-0000-0000AC070000}"/>
    <cellStyle name="Normal 3 24 2 2" xfId="12421" xr:uid="{00000000-0005-0000-0000-0000512B0000}"/>
    <cellStyle name="Normal 3 24 2 3" xfId="12422" xr:uid="{00000000-0005-0000-0000-0000522B0000}"/>
    <cellStyle name="Normal 3 24 20" xfId="2048" xr:uid="{00000000-0005-0000-0000-0000AD070000}"/>
    <cellStyle name="Normal 3 24 20 2" xfId="12423" xr:uid="{00000000-0005-0000-0000-0000542B0000}"/>
    <cellStyle name="Normal 3 24 20 3" xfId="12424" xr:uid="{00000000-0005-0000-0000-0000552B0000}"/>
    <cellStyle name="Normal 3 24 21" xfId="2049" xr:uid="{00000000-0005-0000-0000-0000AE070000}"/>
    <cellStyle name="Normal 3 24 21 2" xfId="12425" xr:uid="{00000000-0005-0000-0000-0000572B0000}"/>
    <cellStyle name="Normal 3 24 21 3" xfId="12426" xr:uid="{00000000-0005-0000-0000-0000582B0000}"/>
    <cellStyle name="Normal 3 24 22" xfId="2050" xr:uid="{00000000-0005-0000-0000-0000AF070000}"/>
    <cellStyle name="Normal 3 24 22 2" xfId="12427" xr:uid="{00000000-0005-0000-0000-00005A2B0000}"/>
    <cellStyle name="Normal 3 24 22 3" xfId="12428" xr:uid="{00000000-0005-0000-0000-00005B2B0000}"/>
    <cellStyle name="Normal 3 24 23" xfId="2051" xr:uid="{00000000-0005-0000-0000-0000B0070000}"/>
    <cellStyle name="Normal 3 24 23 2" xfId="12429" xr:uid="{00000000-0005-0000-0000-00005D2B0000}"/>
    <cellStyle name="Normal 3 24 23 3" xfId="12430" xr:uid="{00000000-0005-0000-0000-00005E2B0000}"/>
    <cellStyle name="Normal 3 24 24" xfId="12431" xr:uid="{00000000-0005-0000-0000-00005F2B0000}"/>
    <cellStyle name="Normal 3 24 25" xfId="12432" xr:uid="{00000000-0005-0000-0000-0000602B0000}"/>
    <cellStyle name="Normal 3 24 3" xfId="2052" xr:uid="{00000000-0005-0000-0000-0000B1070000}"/>
    <cellStyle name="Normal 3 24 3 2" xfId="12433" xr:uid="{00000000-0005-0000-0000-0000622B0000}"/>
    <cellStyle name="Normal 3 24 3 3" xfId="12434" xr:uid="{00000000-0005-0000-0000-0000632B0000}"/>
    <cellStyle name="Normal 3 24 4" xfId="2053" xr:uid="{00000000-0005-0000-0000-0000B2070000}"/>
    <cellStyle name="Normal 3 24 4 2" xfId="12435" xr:uid="{00000000-0005-0000-0000-0000652B0000}"/>
    <cellStyle name="Normal 3 24 4 3" xfId="12436" xr:uid="{00000000-0005-0000-0000-0000662B0000}"/>
    <cellStyle name="Normal 3 24 5" xfId="2054" xr:uid="{00000000-0005-0000-0000-0000B3070000}"/>
    <cellStyle name="Normal 3 24 5 2" xfId="12437" xr:uid="{00000000-0005-0000-0000-0000682B0000}"/>
    <cellStyle name="Normal 3 24 5 3" xfId="12438" xr:uid="{00000000-0005-0000-0000-0000692B0000}"/>
    <cellStyle name="Normal 3 24 6" xfId="2055" xr:uid="{00000000-0005-0000-0000-0000B4070000}"/>
    <cellStyle name="Normal 3 24 6 2" xfId="12439" xr:uid="{00000000-0005-0000-0000-00006B2B0000}"/>
    <cellStyle name="Normal 3 24 6 3" xfId="12440" xr:uid="{00000000-0005-0000-0000-00006C2B0000}"/>
    <cellStyle name="Normal 3 24 7" xfId="2056" xr:uid="{00000000-0005-0000-0000-0000B5070000}"/>
    <cellStyle name="Normal 3 24 7 2" xfId="12441" xr:uid="{00000000-0005-0000-0000-00006E2B0000}"/>
    <cellStyle name="Normal 3 24 7 3" xfId="12442" xr:uid="{00000000-0005-0000-0000-00006F2B0000}"/>
    <cellStyle name="Normal 3 24 8" xfId="2057" xr:uid="{00000000-0005-0000-0000-0000B6070000}"/>
    <cellStyle name="Normal 3 24 8 2" xfId="12443" xr:uid="{00000000-0005-0000-0000-0000712B0000}"/>
    <cellStyle name="Normal 3 24 8 3" xfId="12444" xr:uid="{00000000-0005-0000-0000-0000722B0000}"/>
    <cellStyle name="Normal 3 24 9" xfId="2058" xr:uid="{00000000-0005-0000-0000-0000B7070000}"/>
    <cellStyle name="Normal 3 24 9 2" xfId="12445" xr:uid="{00000000-0005-0000-0000-0000742B0000}"/>
    <cellStyle name="Normal 3 24 9 3" xfId="12446" xr:uid="{00000000-0005-0000-0000-0000752B0000}"/>
    <cellStyle name="Normal 3 25" xfId="2059" xr:uid="{00000000-0005-0000-0000-0000B8070000}"/>
    <cellStyle name="Normal 3 25 10" xfId="2060" xr:uid="{00000000-0005-0000-0000-0000B9070000}"/>
    <cellStyle name="Normal 3 25 10 2" xfId="12447" xr:uid="{00000000-0005-0000-0000-0000782B0000}"/>
    <cellStyle name="Normal 3 25 10 3" xfId="12448" xr:uid="{00000000-0005-0000-0000-0000792B0000}"/>
    <cellStyle name="Normal 3 25 11" xfId="2061" xr:uid="{00000000-0005-0000-0000-0000BA070000}"/>
    <cellStyle name="Normal 3 25 11 2" xfId="12449" xr:uid="{00000000-0005-0000-0000-00007B2B0000}"/>
    <cellStyle name="Normal 3 25 11 3" xfId="12450" xr:uid="{00000000-0005-0000-0000-00007C2B0000}"/>
    <cellStyle name="Normal 3 25 12" xfId="2062" xr:uid="{00000000-0005-0000-0000-0000BB070000}"/>
    <cellStyle name="Normal 3 25 12 2" xfId="12451" xr:uid="{00000000-0005-0000-0000-00007E2B0000}"/>
    <cellStyle name="Normal 3 25 12 3" xfId="12452" xr:uid="{00000000-0005-0000-0000-00007F2B0000}"/>
    <cellStyle name="Normal 3 25 13" xfId="2063" xr:uid="{00000000-0005-0000-0000-0000BC070000}"/>
    <cellStyle name="Normal 3 25 13 2" xfId="12453" xr:uid="{00000000-0005-0000-0000-0000812B0000}"/>
    <cellStyle name="Normal 3 25 13 3" xfId="12454" xr:uid="{00000000-0005-0000-0000-0000822B0000}"/>
    <cellStyle name="Normal 3 25 14" xfId="2064" xr:uid="{00000000-0005-0000-0000-0000BD070000}"/>
    <cellStyle name="Normal 3 25 14 2" xfId="12455" xr:uid="{00000000-0005-0000-0000-0000842B0000}"/>
    <cellStyle name="Normal 3 25 14 3" xfId="12456" xr:uid="{00000000-0005-0000-0000-0000852B0000}"/>
    <cellStyle name="Normal 3 25 15" xfId="2065" xr:uid="{00000000-0005-0000-0000-0000BE070000}"/>
    <cellStyle name="Normal 3 25 15 2" xfId="12457" xr:uid="{00000000-0005-0000-0000-0000872B0000}"/>
    <cellStyle name="Normal 3 25 15 3" xfId="12458" xr:uid="{00000000-0005-0000-0000-0000882B0000}"/>
    <cellStyle name="Normal 3 25 16" xfId="2066" xr:uid="{00000000-0005-0000-0000-0000BF070000}"/>
    <cellStyle name="Normal 3 25 16 2" xfId="12459" xr:uid="{00000000-0005-0000-0000-00008A2B0000}"/>
    <cellStyle name="Normal 3 25 16 3" xfId="12460" xr:uid="{00000000-0005-0000-0000-00008B2B0000}"/>
    <cellStyle name="Normal 3 25 17" xfId="2067" xr:uid="{00000000-0005-0000-0000-0000C0070000}"/>
    <cellStyle name="Normal 3 25 17 2" xfId="12461" xr:uid="{00000000-0005-0000-0000-00008D2B0000}"/>
    <cellStyle name="Normal 3 25 17 3" xfId="12462" xr:uid="{00000000-0005-0000-0000-00008E2B0000}"/>
    <cellStyle name="Normal 3 25 18" xfId="2068" xr:uid="{00000000-0005-0000-0000-0000C1070000}"/>
    <cellStyle name="Normal 3 25 18 2" xfId="12463" xr:uid="{00000000-0005-0000-0000-0000902B0000}"/>
    <cellStyle name="Normal 3 25 18 3" xfId="12464" xr:uid="{00000000-0005-0000-0000-0000912B0000}"/>
    <cellStyle name="Normal 3 25 19" xfId="2069" xr:uid="{00000000-0005-0000-0000-0000C2070000}"/>
    <cellStyle name="Normal 3 25 19 2" xfId="12465" xr:uid="{00000000-0005-0000-0000-0000932B0000}"/>
    <cellStyle name="Normal 3 25 19 3" xfId="12466" xr:uid="{00000000-0005-0000-0000-0000942B0000}"/>
    <cellStyle name="Normal 3 25 2" xfId="2070" xr:uid="{00000000-0005-0000-0000-0000C3070000}"/>
    <cellStyle name="Normal 3 25 2 2" xfId="12467" xr:uid="{00000000-0005-0000-0000-0000962B0000}"/>
    <cellStyle name="Normal 3 25 2 3" xfId="12468" xr:uid="{00000000-0005-0000-0000-0000972B0000}"/>
    <cellStyle name="Normal 3 25 20" xfId="2071" xr:uid="{00000000-0005-0000-0000-0000C4070000}"/>
    <cellStyle name="Normal 3 25 20 2" xfId="12469" xr:uid="{00000000-0005-0000-0000-0000992B0000}"/>
    <cellStyle name="Normal 3 25 20 3" xfId="12470" xr:uid="{00000000-0005-0000-0000-00009A2B0000}"/>
    <cellStyle name="Normal 3 25 21" xfId="2072" xr:uid="{00000000-0005-0000-0000-0000C5070000}"/>
    <cellStyle name="Normal 3 25 21 2" xfId="12471" xr:uid="{00000000-0005-0000-0000-00009C2B0000}"/>
    <cellStyle name="Normal 3 25 21 3" xfId="12472" xr:uid="{00000000-0005-0000-0000-00009D2B0000}"/>
    <cellStyle name="Normal 3 25 22" xfId="2073" xr:uid="{00000000-0005-0000-0000-0000C6070000}"/>
    <cellStyle name="Normal 3 25 22 2" xfId="12473" xr:uid="{00000000-0005-0000-0000-00009F2B0000}"/>
    <cellStyle name="Normal 3 25 22 3" xfId="12474" xr:uid="{00000000-0005-0000-0000-0000A02B0000}"/>
    <cellStyle name="Normal 3 25 23" xfId="2074" xr:uid="{00000000-0005-0000-0000-0000C7070000}"/>
    <cellStyle name="Normal 3 25 23 2" xfId="12475" xr:uid="{00000000-0005-0000-0000-0000A22B0000}"/>
    <cellStyle name="Normal 3 25 23 3" xfId="12476" xr:uid="{00000000-0005-0000-0000-0000A32B0000}"/>
    <cellStyle name="Normal 3 25 24" xfId="12477" xr:uid="{00000000-0005-0000-0000-0000A42B0000}"/>
    <cellStyle name="Normal 3 25 25" xfId="12478" xr:uid="{00000000-0005-0000-0000-0000A52B0000}"/>
    <cellStyle name="Normal 3 25 3" xfId="2075" xr:uid="{00000000-0005-0000-0000-0000C8070000}"/>
    <cellStyle name="Normal 3 25 3 2" xfId="12479" xr:uid="{00000000-0005-0000-0000-0000A72B0000}"/>
    <cellStyle name="Normal 3 25 3 3" xfId="12480" xr:uid="{00000000-0005-0000-0000-0000A82B0000}"/>
    <cellStyle name="Normal 3 25 4" xfId="2076" xr:uid="{00000000-0005-0000-0000-0000C9070000}"/>
    <cellStyle name="Normal 3 25 4 2" xfId="12481" xr:uid="{00000000-0005-0000-0000-0000AA2B0000}"/>
    <cellStyle name="Normal 3 25 4 3" xfId="12482" xr:uid="{00000000-0005-0000-0000-0000AB2B0000}"/>
    <cellStyle name="Normal 3 25 5" xfId="2077" xr:uid="{00000000-0005-0000-0000-0000CA070000}"/>
    <cellStyle name="Normal 3 25 5 2" xfId="12483" xr:uid="{00000000-0005-0000-0000-0000AD2B0000}"/>
    <cellStyle name="Normal 3 25 5 3" xfId="12484" xr:uid="{00000000-0005-0000-0000-0000AE2B0000}"/>
    <cellStyle name="Normal 3 25 6" xfId="2078" xr:uid="{00000000-0005-0000-0000-0000CB070000}"/>
    <cellStyle name="Normal 3 25 6 2" xfId="12485" xr:uid="{00000000-0005-0000-0000-0000B02B0000}"/>
    <cellStyle name="Normal 3 25 6 3" xfId="12486" xr:uid="{00000000-0005-0000-0000-0000B12B0000}"/>
    <cellStyle name="Normal 3 25 7" xfId="2079" xr:uid="{00000000-0005-0000-0000-0000CC070000}"/>
    <cellStyle name="Normal 3 25 7 2" xfId="12487" xr:uid="{00000000-0005-0000-0000-0000B32B0000}"/>
    <cellStyle name="Normal 3 25 7 3" xfId="12488" xr:uid="{00000000-0005-0000-0000-0000B42B0000}"/>
    <cellStyle name="Normal 3 25 8" xfId="2080" xr:uid="{00000000-0005-0000-0000-0000CD070000}"/>
    <cellStyle name="Normal 3 25 8 2" xfId="12489" xr:uid="{00000000-0005-0000-0000-0000B62B0000}"/>
    <cellStyle name="Normal 3 25 8 3" xfId="12490" xr:uid="{00000000-0005-0000-0000-0000B72B0000}"/>
    <cellStyle name="Normal 3 25 9" xfId="2081" xr:uid="{00000000-0005-0000-0000-0000CE070000}"/>
    <cellStyle name="Normal 3 25 9 2" xfId="12491" xr:uid="{00000000-0005-0000-0000-0000B92B0000}"/>
    <cellStyle name="Normal 3 25 9 3" xfId="12492" xr:uid="{00000000-0005-0000-0000-0000BA2B0000}"/>
    <cellStyle name="Normal 3 26" xfId="2082" xr:uid="{00000000-0005-0000-0000-0000CF070000}"/>
    <cellStyle name="Normal 3 26 10" xfId="2083" xr:uid="{00000000-0005-0000-0000-0000D0070000}"/>
    <cellStyle name="Normal 3 26 10 2" xfId="12493" xr:uid="{00000000-0005-0000-0000-0000BD2B0000}"/>
    <cellStyle name="Normal 3 26 10 3" xfId="12494" xr:uid="{00000000-0005-0000-0000-0000BE2B0000}"/>
    <cellStyle name="Normal 3 26 11" xfId="2084" xr:uid="{00000000-0005-0000-0000-0000D1070000}"/>
    <cellStyle name="Normal 3 26 11 2" xfId="12495" xr:uid="{00000000-0005-0000-0000-0000C02B0000}"/>
    <cellStyle name="Normal 3 26 11 3" xfId="12496" xr:uid="{00000000-0005-0000-0000-0000C12B0000}"/>
    <cellStyle name="Normal 3 26 12" xfId="2085" xr:uid="{00000000-0005-0000-0000-0000D2070000}"/>
    <cellStyle name="Normal 3 26 12 2" xfId="12497" xr:uid="{00000000-0005-0000-0000-0000C32B0000}"/>
    <cellStyle name="Normal 3 26 12 3" xfId="12498" xr:uid="{00000000-0005-0000-0000-0000C42B0000}"/>
    <cellStyle name="Normal 3 26 13" xfId="2086" xr:uid="{00000000-0005-0000-0000-0000D3070000}"/>
    <cellStyle name="Normal 3 26 13 2" xfId="12499" xr:uid="{00000000-0005-0000-0000-0000C62B0000}"/>
    <cellStyle name="Normal 3 26 13 3" xfId="12500" xr:uid="{00000000-0005-0000-0000-0000C72B0000}"/>
    <cellStyle name="Normal 3 26 14" xfId="2087" xr:uid="{00000000-0005-0000-0000-0000D4070000}"/>
    <cellStyle name="Normal 3 26 14 2" xfId="12501" xr:uid="{00000000-0005-0000-0000-0000C92B0000}"/>
    <cellStyle name="Normal 3 26 14 3" xfId="12502" xr:uid="{00000000-0005-0000-0000-0000CA2B0000}"/>
    <cellStyle name="Normal 3 26 15" xfId="2088" xr:uid="{00000000-0005-0000-0000-0000D5070000}"/>
    <cellStyle name="Normal 3 26 15 2" xfId="12503" xr:uid="{00000000-0005-0000-0000-0000CC2B0000}"/>
    <cellStyle name="Normal 3 26 15 3" xfId="12504" xr:uid="{00000000-0005-0000-0000-0000CD2B0000}"/>
    <cellStyle name="Normal 3 26 16" xfId="2089" xr:uid="{00000000-0005-0000-0000-0000D6070000}"/>
    <cellStyle name="Normal 3 26 16 2" xfId="12505" xr:uid="{00000000-0005-0000-0000-0000CF2B0000}"/>
    <cellStyle name="Normal 3 26 16 3" xfId="12506" xr:uid="{00000000-0005-0000-0000-0000D02B0000}"/>
    <cellStyle name="Normal 3 26 17" xfId="2090" xr:uid="{00000000-0005-0000-0000-0000D7070000}"/>
    <cellStyle name="Normal 3 26 17 2" xfId="12507" xr:uid="{00000000-0005-0000-0000-0000D22B0000}"/>
    <cellStyle name="Normal 3 26 17 3" xfId="12508" xr:uid="{00000000-0005-0000-0000-0000D32B0000}"/>
    <cellStyle name="Normal 3 26 18" xfId="2091" xr:uid="{00000000-0005-0000-0000-0000D8070000}"/>
    <cellStyle name="Normal 3 26 18 2" xfId="12509" xr:uid="{00000000-0005-0000-0000-0000D52B0000}"/>
    <cellStyle name="Normal 3 26 18 3" xfId="12510" xr:uid="{00000000-0005-0000-0000-0000D62B0000}"/>
    <cellStyle name="Normal 3 26 19" xfId="2092" xr:uid="{00000000-0005-0000-0000-0000D9070000}"/>
    <cellStyle name="Normal 3 26 19 2" xfId="12511" xr:uid="{00000000-0005-0000-0000-0000D82B0000}"/>
    <cellStyle name="Normal 3 26 19 3" xfId="12512" xr:uid="{00000000-0005-0000-0000-0000D92B0000}"/>
    <cellStyle name="Normal 3 26 2" xfId="2093" xr:uid="{00000000-0005-0000-0000-0000DA070000}"/>
    <cellStyle name="Normal 3 26 2 2" xfId="12513" xr:uid="{00000000-0005-0000-0000-0000DB2B0000}"/>
    <cellStyle name="Normal 3 26 2 3" xfId="12514" xr:uid="{00000000-0005-0000-0000-0000DC2B0000}"/>
    <cellStyle name="Normal 3 26 20" xfId="2094" xr:uid="{00000000-0005-0000-0000-0000DB070000}"/>
    <cellStyle name="Normal 3 26 20 2" xfId="12515" xr:uid="{00000000-0005-0000-0000-0000DE2B0000}"/>
    <cellStyle name="Normal 3 26 20 3" xfId="12516" xr:uid="{00000000-0005-0000-0000-0000DF2B0000}"/>
    <cellStyle name="Normal 3 26 21" xfId="2095" xr:uid="{00000000-0005-0000-0000-0000DC070000}"/>
    <cellStyle name="Normal 3 26 21 2" xfId="12517" xr:uid="{00000000-0005-0000-0000-0000E12B0000}"/>
    <cellStyle name="Normal 3 26 21 3" xfId="12518" xr:uid="{00000000-0005-0000-0000-0000E22B0000}"/>
    <cellStyle name="Normal 3 26 22" xfId="2096" xr:uid="{00000000-0005-0000-0000-0000DD070000}"/>
    <cellStyle name="Normal 3 26 22 2" xfId="12519" xr:uid="{00000000-0005-0000-0000-0000E42B0000}"/>
    <cellStyle name="Normal 3 26 22 3" xfId="12520" xr:uid="{00000000-0005-0000-0000-0000E52B0000}"/>
    <cellStyle name="Normal 3 26 23" xfId="2097" xr:uid="{00000000-0005-0000-0000-0000DE070000}"/>
    <cellStyle name="Normal 3 26 23 2" xfId="12521" xr:uid="{00000000-0005-0000-0000-0000E72B0000}"/>
    <cellStyle name="Normal 3 26 23 3" xfId="12522" xr:uid="{00000000-0005-0000-0000-0000E82B0000}"/>
    <cellStyle name="Normal 3 26 24" xfId="12523" xr:uid="{00000000-0005-0000-0000-0000E92B0000}"/>
    <cellStyle name="Normal 3 26 25" xfId="12524" xr:uid="{00000000-0005-0000-0000-0000EA2B0000}"/>
    <cellStyle name="Normal 3 26 3" xfId="2098" xr:uid="{00000000-0005-0000-0000-0000DF070000}"/>
    <cellStyle name="Normal 3 26 3 2" xfId="12525" xr:uid="{00000000-0005-0000-0000-0000EC2B0000}"/>
    <cellStyle name="Normal 3 26 3 3" xfId="12526" xr:uid="{00000000-0005-0000-0000-0000ED2B0000}"/>
    <cellStyle name="Normal 3 26 4" xfId="2099" xr:uid="{00000000-0005-0000-0000-0000E0070000}"/>
    <cellStyle name="Normal 3 26 4 2" xfId="12527" xr:uid="{00000000-0005-0000-0000-0000EF2B0000}"/>
    <cellStyle name="Normal 3 26 4 3" xfId="12528" xr:uid="{00000000-0005-0000-0000-0000F02B0000}"/>
    <cellStyle name="Normal 3 26 5" xfId="2100" xr:uid="{00000000-0005-0000-0000-0000E1070000}"/>
    <cellStyle name="Normal 3 26 5 2" xfId="12529" xr:uid="{00000000-0005-0000-0000-0000F22B0000}"/>
    <cellStyle name="Normal 3 26 5 3" xfId="12530" xr:uid="{00000000-0005-0000-0000-0000F32B0000}"/>
    <cellStyle name="Normal 3 26 6" xfId="2101" xr:uid="{00000000-0005-0000-0000-0000E2070000}"/>
    <cellStyle name="Normal 3 26 6 2" xfId="12531" xr:uid="{00000000-0005-0000-0000-0000F52B0000}"/>
    <cellStyle name="Normal 3 26 6 3" xfId="12532" xr:uid="{00000000-0005-0000-0000-0000F62B0000}"/>
    <cellStyle name="Normal 3 26 7" xfId="2102" xr:uid="{00000000-0005-0000-0000-0000E3070000}"/>
    <cellStyle name="Normal 3 26 7 2" xfId="12533" xr:uid="{00000000-0005-0000-0000-0000F82B0000}"/>
    <cellStyle name="Normal 3 26 7 3" xfId="12534" xr:uid="{00000000-0005-0000-0000-0000F92B0000}"/>
    <cellStyle name="Normal 3 26 8" xfId="2103" xr:uid="{00000000-0005-0000-0000-0000E4070000}"/>
    <cellStyle name="Normal 3 26 8 2" xfId="12535" xr:uid="{00000000-0005-0000-0000-0000FB2B0000}"/>
    <cellStyle name="Normal 3 26 8 3" xfId="12536" xr:uid="{00000000-0005-0000-0000-0000FC2B0000}"/>
    <cellStyle name="Normal 3 26 9" xfId="2104" xr:uid="{00000000-0005-0000-0000-0000E5070000}"/>
    <cellStyle name="Normal 3 26 9 2" xfId="12537" xr:uid="{00000000-0005-0000-0000-0000FE2B0000}"/>
    <cellStyle name="Normal 3 26 9 3" xfId="12538" xr:uid="{00000000-0005-0000-0000-0000FF2B0000}"/>
    <cellStyle name="Normal 3 27" xfId="2105" xr:uid="{00000000-0005-0000-0000-0000E6070000}"/>
    <cellStyle name="Normal 3 27 10" xfId="2106" xr:uid="{00000000-0005-0000-0000-0000E7070000}"/>
    <cellStyle name="Normal 3 27 10 2" xfId="12539" xr:uid="{00000000-0005-0000-0000-0000022C0000}"/>
    <cellStyle name="Normal 3 27 10 3" xfId="12540" xr:uid="{00000000-0005-0000-0000-0000032C0000}"/>
    <cellStyle name="Normal 3 27 11" xfId="2107" xr:uid="{00000000-0005-0000-0000-0000E8070000}"/>
    <cellStyle name="Normal 3 27 11 2" xfId="12541" xr:uid="{00000000-0005-0000-0000-0000052C0000}"/>
    <cellStyle name="Normal 3 27 11 3" xfId="12542" xr:uid="{00000000-0005-0000-0000-0000062C0000}"/>
    <cellStyle name="Normal 3 27 12" xfId="2108" xr:uid="{00000000-0005-0000-0000-0000E9070000}"/>
    <cellStyle name="Normal 3 27 12 2" xfId="12543" xr:uid="{00000000-0005-0000-0000-0000082C0000}"/>
    <cellStyle name="Normal 3 27 12 3" xfId="12544" xr:uid="{00000000-0005-0000-0000-0000092C0000}"/>
    <cellStyle name="Normal 3 27 13" xfId="2109" xr:uid="{00000000-0005-0000-0000-0000EA070000}"/>
    <cellStyle name="Normal 3 27 13 2" xfId="12545" xr:uid="{00000000-0005-0000-0000-00000B2C0000}"/>
    <cellStyle name="Normal 3 27 13 3" xfId="12546" xr:uid="{00000000-0005-0000-0000-00000C2C0000}"/>
    <cellStyle name="Normal 3 27 14" xfId="2110" xr:uid="{00000000-0005-0000-0000-0000EB070000}"/>
    <cellStyle name="Normal 3 27 14 2" xfId="12547" xr:uid="{00000000-0005-0000-0000-00000E2C0000}"/>
    <cellStyle name="Normal 3 27 14 3" xfId="12548" xr:uid="{00000000-0005-0000-0000-00000F2C0000}"/>
    <cellStyle name="Normal 3 27 15" xfId="2111" xr:uid="{00000000-0005-0000-0000-0000EC070000}"/>
    <cellStyle name="Normal 3 27 15 2" xfId="12549" xr:uid="{00000000-0005-0000-0000-0000112C0000}"/>
    <cellStyle name="Normal 3 27 15 3" xfId="12550" xr:uid="{00000000-0005-0000-0000-0000122C0000}"/>
    <cellStyle name="Normal 3 27 16" xfId="2112" xr:uid="{00000000-0005-0000-0000-0000ED070000}"/>
    <cellStyle name="Normal 3 27 16 2" xfId="12551" xr:uid="{00000000-0005-0000-0000-0000142C0000}"/>
    <cellStyle name="Normal 3 27 16 3" xfId="12552" xr:uid="{00000000-0005-0000-0000-0000152C0000}"/>
    <cellStyle name="Normal 3 27 17" xfId="2113" xr:uid="{00000000-0005-0000-0000-0000EE070000}"/>
    <cellStyle name="Normal 3 27 17 2" xfId="12553" xr:uid="{00000000-0005-0000-0000-0000172C0000}"/>
    <cellStyle name="Normal 3 27 17 3" xfId="12554" xr:uid="{00000000-0005-0000-0000-0000182C0000}"/>
    <cellStyle name="Normal 3 27 18" xfId="2114" xr:uid="{00000000-0005-0000-0000-0000EF070000}"/>
    <cellStyle name="Normal 3 27 18 2" xfId="12555" xr:uid="{00000000-0005-0000-0000-00001A2C0000}"/>
    <cellStyle name="Normal 3 27 18 3" xfId="12556" xr:uid="{00000000-0005-0000-0000-00001B2C0000}"/>
    <cellStyle name="Normal 3 27 19" xfId="2115" xr:uid="{00000000-0005-0000-0000-0000F0070000}"/>
    <cellStyle name="Normal 3 27 19 2" xfId="12557" xr:uid="{00000000-0005-0000-0000-00001D2C0000}"/>
    <cellStyle name="Normal 3 27 19 3" xfId="12558" xr:uid="{00000000-0005-0000-0000-00001E2C0000}"/>
    <cellStyle name="Normal 3 27 2" xfId="2116" xr:uid="{00000000-0005-0000-0000-0000F1070000}"/>
    <cellStyle name="Normal 3 27 2 2" xfId="12559" xr:uid="{00000000-0005-0000-0000-0000202C0000}"/>
    <cellStyle name="Normal 3 27 2 3" xfId="12560" xr:uid="{00000000-0005-0000-0000-0000212C0000}"/>
    <cellStyle name="Normal 3 27 20" xfId="2117" xr:uid="{00000000-0005-0000-0000-0000F2070000}"/>
    <cellStyle name="Normal 3 27 20 2" xfId="12561" xr:uid="{00000000-0005-0000-0000-0000232C0000}"/>
    <cellStyle name="Normal 3 27 20 3" xfId="12562" xr:uid="{00000000-0005-0000-0000-0000242C0000}"/>
    <cellStyle name="Normal 3 27 21" xfId="2118" xr:uid="{00000000-0005-0000-0000-0000F3070000}"/>
    <cellStyle name="Normal 3 27 21 2" xfId="12563" xr:uid="{00000000-0005-0000-0000-0000262C0000}"/>
    <cellStyle name="Normal 3 27 21 3" xfId="12564" xr:uid="{00000000-0005-0000-0000-0000272C0000}"/>
    <cellStyle name="Normal 3 27 22" xfId="2119" xr:uid="{00000000-0005-0000-0000-0000F4070000}"/>
    <cellStyle name="Normal 3 27 22 2" xfId="12565" xr:uid="{00000000-0005-0000-0000-0000292C0000}"/>
    <cellStyle name="Normal 3 27 22 3" xfId="12566" xr:uid="{00000000-0005-0000-0000-00002A2C0000}"/>
    <cellStyle name="Normal 3 27 23" xfId="2120" xr:uid="{00000000-0005-0000-0000-0000F5070000}"/>
    <cellStyle name="Normal 3 27 23 2" xfId="12567" xr:uid="{00000000-0005-0000-0000-00002C2C0000}"/>
    <cellStyle name="Normal 3 27 23 3" xfId="12568" xr:uid="{00000000-0005-0000-0000-00002D2C0000}"/>
    <cellStyle name="Normal 3 27 24" xfId="12569" xr:uid="{00000000-0005-0000-0000-00002E2C0000}"/>
    <cellStyle name="Normal 3 27 25" xfId="12570" xr:uid="{00000000-0005-0000-0000-00002F2C0000}"/>
    <cellStyle name="Normal 3 27 3" xfId="2121" xr:uid="{00000000-0005-0000-0000-0000F6070000}"/>
    <cellStyle name="Normal 3 27 3 2" xfId="12571" xr:uid="{00000000-0005-0000-0000-0000312C0000}"/>
    <cellStyle name="Normal 3 27 3 3" xfId="12572" xr:uid="{00000000-0005-0000-0000-0000322C0000}"/>
    <cellStyle name="Normal 3 27 4" xfId="2122" xr:uid="{00000000-0005-0000-0000-0000F7070000}"/>
    <cellStyle name="Normal 3 27 4 2" xfId="12573" xr:uid="{00000000-0005-0000-0000-0000342C0000}"/>
    <cellStyle name="Normal 3 27 4 3" xfId="12574" xr:uid="{00000000-0005-0000-0000-0000352C0000}"/>
    <cellStyle name="Normal 3 27 5" xfId="2123" xr:uid="{00000000-0005-0000-0000-0000F8070000}"/>
    <cellStyle name="Normal 3 27 5 2" xfId="12575" xr:uid="{00000000-0005-0000-0000-0000372C0000}"/>
    <cellStyle name="Normal 3 27 5 3" xfId="12576" xr:uid="{00000000-0005-0000-0000-0000382C0000}"/>
    <cellStyle name="Normal 3 27 6" xfId="2124" xr:uid="{00000000-0005-0000-0000-0000F9070000}"/>
    <cellStyle name="Normal 3 27 6 2" xfId="12577" xr:uid="{00000000-0005-0000-0000-00003A2C0000}"/>
    <cellStyle name="Normal 3 27 6 3" xfId="12578" xr:uid="{00000000-0005-0000-0000-00003B2C0000}"/>
    <cellStyle name="Normal 3 27 7" xfId="2125" xr:uid="{00000000-0005-0000-0000-0000FA070000}"/>
    <cellStyle name="Normal 3 27 7 2" xfId="12579" xr:uid="{00000000-0005-0000-0000-00003D2C0000}"/>
    <cellStyle name="Normal 3 27 7 3" xfId="12580" xr:uid="{00000000-0005-0000-0000-00003E2C0000}"/>
    <cellStyle name="Normal 3 27 8" xfId="2126" xr:uid="{00000000-0005-0000-0000-0000FB070000}"/>
    <cellStyle name="Normal 3 27 8 2" xfId="12581" xr:uid="{00000000-0005-0000-0000-0000402C0000}"/>
    <cellStyle name="Normal 3 27 8 3" xfId="12582" xr:uid="{00000000-0005-0000-0000-0000412C0000}"/>
    <cellStyle name="Normal 3 27 9" xfId="2127" xr:uid="{00000000-0005-0000-0000-0000FC070000}"/>
    <cellStyle name="Normal 3 27 9 2" xfId="12583" xr:uid="{00000000-0005-0000-0000-0000432C0000}"/>
    <cellStyle name="Normal 3 27 9 3" xfId="12584" xr:uid="{00000000-0005-0000-0000-0000442C0000}"/>
    <cellStyle name="Normal 3 28" xfId="2128" xr:uid="{00000000-0005-0000-0000-0000FD070000}"/>
    <cellStyle name="Normal 3 28 10" xfId="2129" xr:uid="{00000000-0005-0000-0000-0000FE070000}"/>
    <cellStyle name="Normal 3 28 10 2" xfId="12585" xr:uid="{00000000-0005-0000-0000-0000472C0000}"/>
    <cellStyle name="Normal 3 28 10 3" xfId="12586" xr:uid="{00000000-0005-0000-0000-0000482C0000}"/>
    <cellStyle name="Normal 3 28 11" xfId="2130" xr:uid="{00000000-0005-0000-0000-0000FF070000}"/>
    <cellStyle name="Normal 3 28 11 2" xfId="12587" xr:uid="{00000000-0005-0000-0000-00004A2C0000}"/>
    <cellStyle name="Normal 3 28 11 3" xfId="12588" xr:uid="{00000000-0005-0000-0000-00004B2C0000}"/>
    <cellStyle name="Normal 3 28 12" xfId="2131" xr:uid="{00000000-0005-0000-0000-000000080000}"/>
    <cellStyle name="Normal 3 28 12 2" xfId="12589" xr:uid="{00000000-0005-0000-0000-00004D2C0000}"/>
    <cellStyle name="Normal 3 28 12 3" xfId="12590" xr:uid="{00000000-0005-0000-0000-00004E2C0000}"/>
    <cellStyle name="Normal 3 28 13" xfId="2132" xr:uid="{00000000-0005-0000-0000-000001080000}"/>
    <cellStyle name="Normal 3 28 13 2" xfId="12591" xr:uid="{00000000-0005-0000-0000-0000502C0000}"/>
    <cellStyle name="Normal 3 28 13 3" xfId="12592" xr:uid="{00000000-0005-0000-0000-0000512C0000}"/>
    <cellStyle name="Normal 3 28 14" xfId="2133" xr:uid="{00000000-0005-0000-0000-000002080000}"/>
    <cellStyle name="Normal 3 28 14 2" xfId="12593" xr:uid="{00000000-0005-0000-0000-0000532C0000}"/>
    <cellStyle name="Normal 3 28 14 3" xfId="12594" xr:uid="{00000000-0005-0000-0000-0000542C0000}"/>
    <cellStyle name="Normal 3 28 15" xfId="2134" xr:uid="{00000000-0005-0000-0000-000003080000}"/>
    <cellStyle name="Normal 3 28 15 2" xfId="12595" xr:uid="{00000000-0005-0000-0000-0000562C0000}"/>
    <cellStyle name="Normal 3 28 15 3" xfId="12596" xr:uid="{00000000-0005-0000-0000-0000572C0000}"/>
    <cellStyle name="Normal 3 28 16" xfId="2135" xr:uid="{00000000-0005-0000-0000-000004080000}"/>
    <cellStyle name="Normal 3 28 16 2" xfId="12597" xr:uid="{00000000-0005-0000-0000-0000592C0000}"/>
    <cellStyle name="Normal 3 28 16 3" xfId="12598" xr:uid="{00000000-0005-0000-0000-00005A2C0000}"/>
    <cellStyle name="Normal 3 28 17" xfId="2136" xr:uid="{00000000-0005-0000-0000-000005080000}"/>
    <cellStyle name="Normal 3 28 17 2" xfId="12599" xr:uid="{00000000-0005-0000-0000-00005C2C0000}"/>
    <cellStyle name="Normal 3 28 17 3" xfId="12600" xr:uid="{00000000-0005-0000-0000-00005D2C0000}"/>
    <cellStyle name="Normal 3 28 18" xfId="2137" xr:uid="{00000000-0005-0000-0000-000006080000}"/>
    <cellStyle name="Normal 3 28 18 2" xfId="12601" xr:uid="{00000000-0005-0000-0000-00005F2C0000}"/>
    <cellStyle name="Normal 3 28 18 3" xfId="12602" xr:uid="{00000000-0005-0000-0000-0000602C0000}"/>
    <cellStyle name="Normal 3 28 19" xfId="2138" xr:uid="{00000000-0005-0000-0000-000007080000}"/>
    <cellStyle name="Normal 3 28 19 2" xfId="12603" xr:uid="{00000000-0005-0000-0000-0000622C0000}"/>
    <cellStyle name="Normal 3 28 19 3" xfId="12604" xr:uid="{00000000-0005-0000-0000-0000632C0000}"/>
    <cellStyle name="Normal 3 28 2" xfId="2139" xr:uid="{00000000-0005-0000-0000-000008080000}"/>
    <cellStyle name="Normal 3 28 2 2" xfId="12605" xr:uid="{00000000-0005-0000-0000-0000652C0000}"/>
    <cellStyle name="Normal 3 28 2 3" xfId="12606" xr:uid="{00000000-0005-0000-0000-0000662C0000}"/>
    <cellStyle name="Normal 3 28 20" xfId="2140" xr:uid="{00000000-0005-0000-0000-000009080000}"/>
    <cellStyle name="Normal 3 28 20 2" xfId="12607" xr:uid="{00000000-0005-0000-0000-0000682C0000}"/>
    <cellStyle name="Normal 3 28 20 3" xfId="12608" xr:uid="{00000000-0005-0000-0000-0000692C0000}"/>
    <cellStyle name="Normal 3 28 21" xfId="2141" xr:uid="{00000000-0005-0000-0000-00000A080000}"/>
    <cellStyle name="Normal 3 28 21 2" xfId="12609" xr:uid="{00000000-0005-0000-0000-00006B2C0000}"/>
    <cellStyle name="Normal 3 28 21 3" xfId="12610" xr:uid="{00000000-0005-0000-0000-00006C2C0000}"/>
    <cellStyle name="Normal 3 28 22" xfId="2142" xr:uid="{00000000-0005-0000-0000-00000B080000}"/>
    <cellStyle name="Normal 3 28 22 2" xfId="12611" xr:uid="{00000000-0005-0000-0000-00006E2C0000}"/>
    <cellStyle name="Normal 3 28 22 3" xfId="12612" xr:uid="{00000000-0005-0000-0000-00006F2C0000}"/>
    <cellStyle name="Normal 3 28 23" xfId="2143" xr:uid="{00000000-0005-0000-0000-00000C080000}"/>
    <cellStyle name="Normal 3 28 23 2" xfId="12613" xr:uid="{00000000-0005-0000-0000-0000712C0000}"/>
    <cellStyle name="Normal 3 28 23 3" xfId="12614" xr:uid="{00000000-0005-0000-0000-0000722C0000}"/>
    <cellStyle name="Normal 3 28 24" xfId="12615" xr:uid="{00000000-0005-0000-0000-0000732C0000}"/>
    <cellStyle name="Normal 3 28 25" xfId="12616" xr:uid="{00000000-0005-0000-0000-0000742C0000}"/>
    <cellStyle name="Normal 3 28 3" xfId="2144" xr:uid="{00000000-0005-0000-0000-00000D080000}"/>
    <cellStyle name="Normal 3 28 3 2" xfId="12617" xr:uid="{00000000-0005-0000-0000-0000762C0000}"/>
    <cellStyle name="Normal 3 28 3 3" xfId="12618" xr:uid="{00000000-0005-0000-0000-0000772C0000}"/>
    <cellStyle name="Normal 3 28 4" xfId="2145" xr:uid="{00000000-0005-0000-0000-00000E080000}"/>
    <cellStyle name="Normal 3 28 4 2" xfId="12619" xr:uid="{00000000-0005-0000-0000-0000792C0000}"/>
    <cellStyle name="Normal 3 28 4 3" xfId="12620" xr:uid="{00000000-0005-0000-0000-00007A2C0000}"/>
    <cellStyle name="Normal 3 28 5" xfId="2146" xr:uid="{00000000-0005-0000-0000-00000F080000}"/>
    <cellStyle name="Normal 3 28 5 2" xfId="12621" xr:uid="{00000000-0005-0000-0000-00007C2C0000}"/>
    <cellStyle name="Normal 3 28 5 3" xfId="12622" xr:uid="{00000000-0005-0000-0000-00007D2C0000}"/>
    <cellStyle name="Normal 3 28 6" xfId="2147" xr:uid="{00000000-0005-0000-0000-000010080000}"/>
    <cellStyle name="Normal 3 28 6 2" xfId="12623" xr:uid="{00000000-0005-0000-0000-00007F2C0000}"/>
    <cellStyle name="Normal 3 28 6 3" xfId="12624" xr:uid="{00000000-0005-0000-0000-0000802C0000}"/>
    <cellStyle name="Normal 3 28 7" xfId="2148" xr:uid="{00000000-0005-0000-0000-000011080000}"/>
    <cellStyle name="Normal 3 28 7 2" xfId="12625" xr:uid="{00000000-0005-0000-0000-0000822C0000}"/>
    <cellStyle name="Normal 3 28 7 3" xfId="12626" xr:uid="{00000000-0005-0000-0000-0000832C0000}"/>
    <cellStyle name="Normal 3 28 8" xfId="2149" xr:uid="{00000000-0005-0000-0000-000012080000}"/>
    <cellStyle name="Normal 3 28 8 2" xfId="12627" xr:uid="{00000000-0005-0000-0000-0000852C0000}"/>
    <cellStyle name="Normal 3 28 8 3" xfId="12628" xr:uid="{00000000-0005-0000-0000-0000862C0000}"/>
    <cellStyle name="Normal 3 28 9" xfId="2150" xr:uid="{00000000-0005-0000-0000-000013080000}"/>
    <cellStyle name="Normal 3 28 9 2" xfId="12629" xr:uid="{00000000-0005-0000-0000-0000882C0000}"/>
    <cellStyle name="Normal 3 28 9 3" xfId="12630" xr:uid="{00000000-0005-0000-0000-0000892C0000}"/>
    <cellStyle name="Normal 3 29" xfId="2151" xr:uid="{00000000-0005-0000-0000-000014080000}"/>
    <cellStyle name="Normal 3 29 10" xfId="2152" xr:uid="{00000000-0005-0000-0000-000015080000}"/>
    <cellStyle name="Normal 3 29 10 2" xfId="12631" xr:uid="{00000000-0005-0000-0000-00008C2C0000}"/>
    <cellStyle name="Normal 3 29 10 3" xfId="12632" xr:uid="{00000000-0005-0000-0000-00008D2C0000}"/>
    <cellStyle name="Normal 3 29 11" xfId="2153" xr:uid="{00000000-0005-0000-0000-000016080000}"/>
    <cellStyle name="Normal 3 29 11 2" xfId="12633" xr:uid="{00000000-0005-0000-0000-00008F2C0000}"/>
    <cellStyle name="Normal 3 29 11 3" xfId="12634" xr:uid="{00000000-0005-0000-0000-0000902C0000}"/>
    <cellStyle name="Normal 3 29 12" xfId="2154" xr:uid="{00000000-0005-0000-0000-000017080000}"/>
    <cellStyle name="Normal 3 29 12 2" xfId="12635" xr:uid="{00000000-0005-0000-0000-0000922C0000}"/>
    <cellStyle name="Normal 3 29 12 3" xfId="12636" xr:uid="{00000000-0005-0000-0000-0000932C0000}"/>
    <cellStyle name="Normal 3 29 13" xfId="2155" xr:uid="{00000000-0005-0000-0000-000018080000}"/>
    <cellStyle name="Normal 3 29 13 2" xfId="12637" xr:uid="{00000000-0005-0000-0000-0000952C0000}"/>
    <cellStyle name="Normal 3 29 13 3" xfId="12638" xr:uid="{00000000-0005-0000-0000-0000962C0000}"/>
    <cellStyle name="Normal 3 29 14" xfId="2156" xr:uid="{00000000-0005-0000-0000-000019080000}"/>
    <cellStyle name="Normal 3 29 14 2" xfId="12639" xr:uid="{00000000-0005-0000-0000-0000982C0000}"/>
    <cellStyle name="Normal 3 29 14 3" xfId="12640" xr:uid="{00000000-0005-0000-0000-0000992C0000}"/>
    <cellStyle name="Normal 3 29 15" xfId="2157" xr:uid="{00000000-0005-0000-0000-00001A080000}"/>
    <cellStyle name="Normal 3 29 15 2" xfId="12641" xr:uid="{00000000-0005-0000-0000-00009B2C0000}"/>
    <cellStyle name="Normal 3 29 15 3" xfId="12642" xr:uid="{00000000-0005-0000-0000-00009C2C0000}"/>
    <cellStyle name="Normal 3 29 16" xfId="2158" xr:uid="{00000000-0005-0000-0000-00001B080000}"/>
    <cellStyle name="Normal 3 29 16 2" xfId="12643" xr:uid="{00000000-0005-0000-0000-00009E2C0000}"/>
    <cellStyle name="Normal 3 29 16 3" xfId="12644" xr:uid="{00000000-0005-0000-0000-00009F2C0000}"/>
    <cellStyle name="Normal 3 29 17" xfId="2159" xr:uid="{00000000-0005-0000-0000-00001C080000}"/>
    <cellStyle name="Normal 3 29 17 2" xfId="12645" xr:uid="{00000000-0005-0000-0000-0000A12C0000}"/>
    <cellStyle name="Normal 3 29 17 3" xfId="12646" xr:uid="{00000000-0005-0000-0000-0000A22C0000}"/>
    <cellStyle name="Normal 3 29 18" xfId="2160" xr:uid="{00000000-0005-0000-0000-00001D080000}"/>
    <cellStyle name="Normal 3 29 18 2" xfId="12647" xr:uid="{00000000-0005-0000-0000-0000A42C0000}"/>
    <cellStyle name="Normal 3 29 18 3" xfId="12648" xr:uid="{00000000-0005-0000-0000-0000A52C0000}"/>
    <cellStyle name="Normal 3 29 19" xfId="2161" xr:uid="{00000000-0005-0000-0000-00001E080000}"/>
    <cellStyle name="Normal 3 29 19 2" xfId="12649" xr:uid="{00000000-0005-0000-0000-0000A72C0000}"/>
    <cellStyle name="Normal 3 29 19 3" xfId="12650" xr:uid="{00000000-0005-0000-0000-0000A82C0000}"/>
    <cellStyle name="Normal 3 29 2" xfId="2162" xr:uid="{00000000-0005-0000-0000-00001F080000}"/>
    <cellStyle name="Normal 3 29 2 2" xfId="12651" xr:uid="{00000000-0005-0000-0000-0000AA2C0000}"/>
    <cellStyle name="Normal 3 29 2 3" xfId="12652" xr:uid="{00000000-0005-0000-0000-0000AB2C0000}"/>
    <cellStyle name="Normal 3 29 20" xfId="2163" xr:uid="{00000000-0005-0000-0000-000020080000}"/>
    <cellStyle name="Normal 3 29 20 2" xfId="12653" xr:uid="{00000000-0005-0000-0000-0000AD2C0000}"/>
    <cellStyle name="Normal 3 29 20 3" xfId="12654" xr:uid="{00000000-0005-0000-0000-0000AE2C0000}"/>
    <cellStyle name="Normal 3 29 21" xfId="2164" xr:uid="{00000000-0005-0000-0000-000021080000}"/>
    <cellStyle name="Normal 3 29 21 2" xfId="12655" xr:uid="{00000000-0005-0000-0000-0000B02C0000}"/>
    <cellStyle name="Normal 3 29 21 3" xfId="12656" xr:uid="{00000000-0005-0000-0000-0000B12C0000}"/>
    <cellStyle name="Normal 3 29 22" xfId="2165" xr:uid="{00000000-0005-0000-0000-000022080000}"/>
    <cellStyle name="Normal 3 29 22 2" xfId="12657" xr:uid="{00000000-0005-0000-0000-0000B32C0000}"/>
    <cellStyle name="Normal 3 29 22 3" xfId="12658" xr:uid="{00000000-0005-0000-0000-0000B42C0000}"/>
    <cellStyle name="Normal 3 29 23" xfId="2166" xr:uid="{00000000-0005-0000-0000-000023080000}"/>
    <cellStyle name="Normal 3 29 23 2" xfId="12659" xr:uid="{00000000-0005-0000-0000-0000B62C0000}"/>
    <cellStyle name="Normal 3 29 23 3" xfId="12660" xr:uid="{00000000-0005-0000-0000-0000B72C0000}"/>
    <cellStyle name="Normal 3 29 24" xfId="12661" xr:uid="{00000000-0005-0000-0000-0000B82C0000}"/>
    <cellStyle name="Normal 3 29 25" xfId="12662" xr:uid="{00000000-0005-0000-0000-0000B92C0000}"/>
    <cellStyle name="Normal 3 29 3" xfId="2167" xr:uid="{00000000-0005-0000-0000-000024080000}"/>
    <cellStyle name="Normal 3 29 3 2" xfId="12663" xr:uid="{00000000-0005-0000-0000-0000BB2C0000}"/>
    <cellStyle name="Normal 3 29 3 3" xfId="12664" xr:uid="{00000000-0005-0000-0000-0000BC2C0000}"/>
    <cellStyle name="Normal 3 29 4" xfId="2168" xr:uid="{00000000-0005-0000-0000-000025080000}"/>
    <cellStyle name="Normal 3 29 4 2" xfId="12665" xr:uid="{00000000-0005-0000-0000-0000BE2C0000}"/>
    <cellStyle name="Normal 3 29 4 3" xfId="12666" xr:uid="{00000000-0005-0000-0000-0000BF2C0000}"/>
    <cellStyle name="Normal 3 29 5" xfId="2169" xr:uid="{00000000-0005-0000-0000-000026080000}"/>
    <cellStyle name="Normal 3 29 5 2" xfId="12667" xr:uid="{00000000-0005-0000-0000-0000C12C0000}"/>
    <cellStyle name="Normal 3 29 5 3" xfId="12668" xr:uid="{00000000-0005-0000-0000-0000C22C0000}"/>
    <cellStyle name="Normal 3 29 6" xfId="2170" xr:uid="{00000000-0005-0000-0000-000027080000}"/>
    <cellStyle name="Normal 3 29 6 2" xfId="12669" xr:uid="{00000000-0005-0000-0000-0000C42C0000}"/>
    <cellStyle name="Normal 3 29 6 3" xfId="12670" xr:uid="{00000000-0005-0000-0000-0000C52C0000}"/>
    <cellStyle name="Normal 3 29 7" xfId="2171" xr:uid="{00000000-0005-0000-0000-000028080000}"/>
    <cellStyle name="Normal 3 29 7 2" xfId="12671" xr:uid="{00000000-0005-0000-0000-0000C72C0000}"/>
    <cellStyle name="Normal 3 29 7 3" xfId="12672" xr:uid="{00000000-0005-0000-0000-0000C82C0000}"/>
    <cellStyle name="Normal 3 29 8" xfId="2172" xr:uid="{00000000-0005-0000-0000-000029080000}"/>
    <cellStyle name="Normal 3 29 8 2" xfId="12673" xr:uid="{00000000-0005-0000-0000-0000CA2C0000}"/>
    <cellStyle name="Normal 3 29 8 3" xfId="12674" xr:uid="{00000000-0005-0000-0000-0000CB2C0000}"/>
    <cellStyle name="Normal 3 29 9" xfId="2173" xr:uid="{00000000-0005-0000-0000-00002A080000}"/>
    <cellStyle name="Normal 3 29 9 2" xfId="12675" xr:uid="{00000000-0005-0000-0000-0000CD2C0000}"/>
    <cellStyle name="Normal 3 29 9 3" xfId="12676" xr:uid="{00000000-0005-0000-0000-0000CE2C0000}"/>
    <cellStyle name="Normal 3 3" xfId="2174" xr:uid="{00000000-0005-0000-0000-00002B080000}"/>
    <cellStyle name="Normal 3 3 10" xfId="2175" xr:uid="{00000000-0005-0000-0000-00002C080000}"/>
    <cellStyle name="Normal 3 3 10 2" xfId="12677" xr:uid="{00000000-0005-0000-0000-0000D12C0000}"/>
    <cellStyle name="Normal 3 3 10 3" xfId="12678" xr:uid="{00000000-0005-0000-0000-0000D22C0000}"/>
    <cellStyle name="Normal 3 3 11" xfId="2176" xr:uid="{00000000-0005-0000-0000-00002D080000}"/>
    <cellStyle name="Normal 3 3 11 2" xfId="12679" xr:uid="{00000000-0005-0000-0000-0000D42C0000}"/>
    <cellStyle name="Normal 3 3 11 3" xfId="12680" xr:uid="{00000000-0005-0000-0000-0000D52C0000}"/>
    <cellStyle name="Normal 3 3 12" xfId="2177" xr:uid="{00000000-0005-0000-0000-00002E080000}"/>
    <cellStyle name="Normal 3 3 12 2" xfId="12681" xr:uid="{00000000-0005-0000-0000-0000D72C0000}"/>
    <cellStyle name="Normal 3 3 12 3" xfId="12682" xr:uid="{00000000-0005-0000-0000-0000D82C0000}"/>
    <cellStyle name="Normal 3 3 13" xfId="2178" xr:uid="{00000000-0005-0000-0000-00002F080000}"/>
    <cellStyle name="Normal 3 3 13 2" xfId="12683" xr:uid="{00000000-0005-0000-0000-0000DA2C0000}"/>
    <cellStyle name="Normal 3 3 13 3" xfId="12684" xr:uid="{00000000-0005-0000-0000-0000DB2C0000}"/>
    <cellStyle name="Normal 3 3 14" xfId="2179" xr:uid="{00000000-0005-0000-0000-000030080000}"/>
    <cellStyle name="Normal 3 3 14 2" xfId="12685" xr:uid="{00000000-0005-0000-0000-0000DD2C0000}"/>
    <cellStyle name="Normal 3 3 14 3" xfId="12686" xr:uid="{00000000-0005-0000-0000-0000DE2C0000}"/>
    <cellStyle name="Normal 3 3 15" xfId="2180" xr:uid="{00000000-0005-0000-0000-000031080000}"/>
    <cellStyle name="Normal 3 3 15 2" xfId="12687" xr:uid="{00000000-0005-0000-0000-0000E02C0000}"/>
    <cellStyle name="Normal 3 3 15 3" xfId="12688" xr:uid="{00000000-0005-0000-0000-0000E12C0000}"/>
    <cellStyle name="Normal 3 3 16" xfId="2181" xr:uid="{00000000-0005-0000-0000-000032080000}"/>
    <cellStyle name="Normal 3 3 16 2" xfId="12689" xr:uid="{00000000-0005-0000-0000-0000E32C0000}"/>
    <cellStyle name="Normal 3 3 16 3" xfId="12690" xr:uid="{00000000-0005-0000-0000-0000E42C0000}"/>
    <cellStyle name="Normal 3 3 17" xfId="2182" xr:uid="{00000000-0005-0000-0000-000033080000}"/>
    <cellStyle name="Normal 3 3 17 2" xfId="12691" xr:uid="{00000000-0005-0000-0000-0000E62C0000}"/>
    <cellStyle name="Normal 3 3 17 3" xfId="12692" xr:uid="{00000000-0005-0000-0000-0000E72C0000}"/>
    <cellStyle name="Normal 3 3 18" xfId="2183" xr:uid="{00000000-0005-0000-0000-000034080000}"/>
    <cellStyle name="Normal 3 3 18 2" xfId="12693" xr:uid="{00000000-0005-0000-0000-0000E92C0000}"/>
    <cellStyle name="Normal 3 3 18 3" xfId="12694" xr:uid="{00000000-0005-0000-0000-0000EA2C0000}"/>
    <cellStyle name="Normal 3 3 19" xfId="2184" xr:uid="{00000000-0005-0000-0000-000035080000}"/>
    <cellStyle name="Normal 3 3 19 2" xfId="12695" xr:uid="{00000000-0005-0000-0000-0000EC2C0000}"/>
    <cellStyle name="Normal 3 3 19 3" xfId="12696" xr:uid="{00000000-0005-0000-0000-0000ED2C0000}"/>
    <cellStyle name="Normal 3 3 2" xfId="2185" xr:uid="{00000000-0005-0000-0000-000036080000}"/>
    <cellStyle name="Normal 3 3 2 10" xfId="12697" xr:uid="{00000000-0005-0000-0000-0000EF2C0000}"/>
    <cellStyle name="Normal 3 3 2 10 2" xfId="12698" xr:uid="{00000000-0005-0000-0000-0000F02C0000}"/>
    <cellStyle name="Normal 3 3 2 11" xfId="12699" xr:uid="{00000000-0005-0000-0000-0000F12C0000}"/>
    <cellStyle name="Normal 3 3 2 12" xfId="12700" xr:uid="{00000000-0005-0000-0000-0000F22C0000}"/>
    <cellStyle name="Normal 3 3 2 13" xfId="12701" xr:uid="{00000000-0005-0000-0000-0000F32C0000}"/>
    <cellStyle name="Normal 3 3 2 14" xfId="5361" xr:uid="{00000000-0005-0000-0000-0000EE2C0000}"/>
    <cellStyle name="Normal 3 3 2 2" xfId="12702" xr:uid="{00000000-0005-0000-0000-0000F42C0000}"/>
    <cellStyle name="Normal 3 3 2 2 10" xfId="12703" xr:uid="{00000000-0005-0000-0000-0000F52C0000}"/>
    <cellStyle name="Normal 3 3 2 2 11" xfId="12704" xr:uid="{00000000-0005-0000-0000-0000F62C0000}"/>
    <cellStyle name="Normal 3 3 2 2 2" xfId="12705" xr:uid="{00000000-0005-0000-0000-0000F72C0000}"/>
    <cellStyle name="Normal 3 3 2 2 2 10" xfId="12706" xr:uid="{00000000-0005-0000-0000-0000F82C0000}"/>
    <cellStyle name="Normal 3 3 2 2 2 2" xfId="12707" xr:uid="{00000000-0005-0000-0000-0000F92C0000}"/>
    <cellStyle name="Normal 3 3 2 2 2 2 2" xfId="12708" xr:uid="{00000000-0005-0000-0000-0000FA2C0000}"/>
    <cellStyle name="Normal 3 3 2 2 2 2 2 2" xfId="12709" xr:uid="{00000000-0005-0000-0000-0000FB2C0000}"/>
    <cellStyle name="Normal 3 3 2 2 2 2 2 2 2" xfId="12710" xr:uid="{00000000-0005-0000-0000-0000FC2C0000}"/>
    <cellStyle name="Normal 3 3 2 2 2 2 2 2 2 2" xfId="12711" xr:uid="{00000000-0005-0000-0000-0000FD2C0000}"/>
    <cellStyle name="Normal 3 3 2 2 2 2 2 2 2 3" xfId="12712" xr:uid="{00000000-0005-0000-0000-0000FE2C0000}"/>
    <cellStyle name="Normal 3 3 2 2 2 2 2 2 3" xfId="12713" xr:uid="{00000000-0005-0000-0000-0000FF2C0000}"/>
    <cellStyle name="Normal 3 3 2 2 2 2 2 2 4" xfId="12714" xr:uid="{00000000-0005-0000-0000-0000002D0000}"/>
    <cellStyle name="Normal 3 3 2 2 2 2 2 2 5" xfId="12715" xr:uid="{00000000-0005-0000-0000-0000012D0000}"/>
    <cellStyle name="Normal 3 3 2 2 2 2 2 2 6" xfId="12716" xr:uid="{00000000-0005-0000-0000-0000022D0000}"/>
    <cellStyle name="Normal 3 3 2 2 2 2 2 3" xfId="12717" xr:uid="{00000000-0005-0000-0000-0000032D0000}"/>
    <cellStyle name="Normal 3 3 2 2 2 2 2 3 2" xfId="12718" xr:uid="{00000000-0005-0000-0000-0000042D0000}"/>
    <cellStyle name="Normal 3 3 2 2 2 2 2 3 2 2" xfId="12719" xr:uid="{00000000-0005-0000-0000-0000052D0000}"/>
    <cellStyle name="Normal 3 3 2 2 2 2 2 3 2 3" xfId="12720" xr:uid="{00000000-0005-0000-0000-0000062D0000}"/>
    <cellStyle name="Normal 3 3 2 2 2 2 2 3 3" xfId="12721" xr:uid="{00000000-0005-0000-0000-0000072D0000}"/>
    <cellStyle name="Normal 3 3 2 2 2 2 2 3 3 2" xfId="12722" xr:uid="{00000000-0005-0000-0000-0000082D0000}"/>
    <cellStyle name="Normal 3 3 2 2 2 2 2 3 4" xfId="12723" xr:uid="{00000000-0005-0000-0000-0000092D0000}"/>
    <cellStyle name="Normal 3 3 2 2 2 2 2 4" xfId="12724" xr:uid="{00000000-0005-0000-0000-00000A2D0000}"/>
    <cellStyle name="Normal 3 3 2 2 2 2 2 4 2" xfId="12725" xr:uid="{00000000-0005-0000-0000-00000B2D0000}"/>
    <cellStyle name="Normal 3 3 2 2 2 2 2 4 3" xfId="12726" xr:uid="{00000000-0005-0000-0000-00000C2D0000}"/>
    <cellStyle name="Normal 3 3 2 2 2 2 2 5" xfId="12727" xr:uid="{00000000-0005-0000-0000-00000D2D0000}"/>
    <cellStyle name="Normal 3 3 2 2 2 2 2 6" xfId="12728" xr:uid="{00000000-0005-0000-0000-00000E2D0000}"/>
    <cellStyle name="Normal 3 3 2 2 2 2 2 7" xfId="12729" xr:uid="{00000000-0005-0000-0000-00000F2D0000}"/>
    <cellStyle name="Normal 3 3 2 2 2 2 2 8" xfId="12730" xr:uid="{00000000-0005-0000-0000-0000102D0000}"/>
    <cellStyle name="Normal 3 3 2 2 2 2 3" xfId="12731" xr:uid="{00000000-0005-0000-0000-0000112D0000}"/>
    <cellStyle name="Normal 3 3 2 2 2 2 3 2" xfId="12732" xr:uid="{00000000-0005-0000-0000-0000122D0000}"/>
    <cellStyle name="Normal 3 3 2 2 2 2 3 2 2" xfId="12733" xr:uid="{00000000-0005-0000-0000-0000132D0000}"/>
    <cellStyle name="Normal 3 3 2 2 2 2 3 2 3" xfId="12734" xr:uid="{00000000-0005-0000-0000-0000142D0000}"/>
    <cellStyle name="Normal 3 3 2 2 2 2 3 3" xfId="12735" xr:uid="{00000000-0005-0000-0000-0000152D0000}"/>
    <cellStyle name="Normal 3 3 2 2 2 2 3 4" xfId="12736" xr:uid="{00000000-0005-0000-0000-0000162D0000}"/>
    <cellStyle name="Normal 3 3 2 2 2 2 3 5" xfId="12737" xr:uid="{00000000-0005-0000-0000-0000172D0000}"/>
    <cellStyle name="Normal 3 3 2 2 2 2 3 6" xfId="12738" xr:uid="{00000000-0005-0000-0000-0000182D0000}"/>
    <cellStyle name="Normal 3 3 2 2 2 2 4" xfId="12739" xr:uid="{00000000-0005-0000-0000-0000192D0000}"/>
    <cellStyle name="Normal 3 3 2 2 2 2 4 2" xfId="12740" xr:uid="{00000000-0005-0000-0000-00001A2D0000}"/>
    <cellStyle name="Normal 3 3 2 2 2 2 4 2 2" xfId="12741" xr:uid="{00000000-0005-0000-0000-00001B2D0000}"/>
    <cellStyle name="Normal 3 3 2 2 2 2 4 2 3" xfId="12742" xr:uid="{00000000-0005-0000-0000-00001C2D0000}"/>
    <cellStyle name="Normal 3 3 2 2 2 2 4 3" xfId="12743" xr:uid="{00000000-0005-0000-0000-00001D2D0000}"/>
    <cellStyle name="Normal 3 3 2 2 2 2 4 3 2" xfId="12744" xr:uid="{00000000-0005-0000-0000-00001E2D0000}"/>
    <cellStyle name="Normal 3 3 2 2 2 2 4 4" xfId="12745" xr:uid="{00000000-0005-0000-0000-00001F2D0000}"/>
    <cellStyle name="Normal 3 3 2 2 2 2 5" xfId="12746" xr:uid="{00000000-0005-0000-0000-0000202D0000}"/>
    <cellStyle name="Normal 3 3 2 2 2 2 5 2" xfId="12747" xr:uid="{00000000-0005-0000-0000-0000212D0000}"/>
    <cellStyle name="Normal 3 3 2 2 2 2 5 3" xfId="12748" xr:uid="{00000000-0005-0000-0000-0000222D0000}"/>
    <cellStyle name="Normal 3 3 2 2 2 2 6" xfId="12749" xr:uid="{00000000-0005-0000-0000-0000232D0000}"/>
    <cellStyle name="Normal 3 3 2 2 2 2 7" xfId="12750" xr:uid="{00000000-0005-0000-0000-0000242D0000}"/>
    <cellStyle name="Normal 3 3 2 2 2 2 8" xfId="12751" xr:uid="{00000000-0005-0000-0000-0000252D0000}"/>
    <cellStyle name="Normal 3 3 2 2 2 2 9" xfId="12752" xr:uid="{00000000-0005-0000-0000-0000262D0000}"/>
    <cellStyle name="Normal 3 3 2 2 2 3" xfId="12753" xr:uid="{00000000-0005-0000-0000-0000272D0000}"/>
    <cellStyle name="Normal 3 3 2 2 2 3 2" xfId="12754" xr:uid="{00000000-0005-0000-0000-0000282D0000}"/>
    <cellStyle name="Normal 3 3 2 2 2 3 2 2" xfId="12755" xr:uid="{00000000-0005-0000-0000-0000292D0000}"/>
    <cellStyle name="Normal 3 3 2 2 2 3 2 2 2" xfId="12756" xr:uid="{00000000-0005-0000-0000-00002A2D0000}"/>
    <cellStyle name="Normal 3 3 2 2 2 3 2 2 3" xfId="12757" xr:uid="{00000000-0005-0000-0000-00002B2D0000}"/>
    <cellStyle name="Normal 3 3 2 2 2 3 2 2 4" xfId="12758" xr:uid="{00000000-0005-0000-0000-00002C2D0000}"/>
    <cellStyle name="Normal 3 3 2 2 2 3 2 3" xfId="12759" xr:uid="{00000000-0005-0000-0000-00002D2D0000}"/>
    <cellStyle name="Normal 3 3 2 2 2 3 2 4" xfId="12760" xr:uid="{00000000-0005-0000-0000-00002E2D0000}"/>
    <cellStyle name="Normal 3 3 2 2 2 3 2 5" xfId="12761" xr:uid="{00000000-0005-0000-0000-00002F2D0000}"/>
    <cellStyle name="Normal 3 3 2 2 2 3 2 6" xfId="12762" xr:uid="{00000000-0005-0000-0000-0000302D0000}"/>
    <cellStyle name="Normal 3 3 2 2 2 3 3" xfId="12763" xr:uid="{00000000-0005-0000-0000-0000312D0000}"/>
    <cellStyle name="Normal 3 3 2 2 2 3 3 2" xfId="12764" xr:uid="{00000000-0005-0000-0000-0000322D0000}"/>
    <cellStyle name="Normal 3 3 2 2 2 3 3 2 2" xfId="12765" xr:uid="{00000000-0005-0000-0000-0000332D0000}"/>
    <cellStyle name="Normal 3 3 2 2 2 3 3 2 3" xfId="12766" xr:uid="{00000000-0005-0000-0000-0000342D0000}"/>
    <cellStyle name="Normal 3 3 2 2 2 3 3 3" xfId="12767" xr:uid="{00000000-0005-0000-0000-0000352D0000}"/>
    <cellStyle name="Normal 3 3 2 2 2 3 3 4" xfId="12768" xr:uid="{00000000-0005-0000-0000-0000362D0000}"/>
    <cellStyle name="Normal 3 3 2 2 2 3 3 5" xfId="12769" xr:uid="{00000000-0005-0000-0000-0000372D0000}"/>
    <cellStyle name="Normal 3 3 2 2 2 3 3 6" xfId="12770" xr:uid="{00000000-0005-0000-0000-0000382D0000}"/>
    <cellStyle name="Normal 3 3 2 2 2 3 4" xfId="12771" xr:uid="{00000000-0005-0000-0000-0000392D0000}"/>
    <cellStyle name="Normal 3 3 2 2 2 3 4 2" xfId="12772" xr:uid="{00000000-0005-0000-0000-00003A2D0000}"/>
    <cellStyle name="Normal 3 3 2 2 2 3 4 3" xfId="12773" xr:uid="{00000000-0005-0000-0000-00003B2D0000}"/>
    <cellStyle name="Normal 3 3 2 2 2 3 5" xfId="12774" xr:uid="{00000000-0005-0000-0000-00003C2D0000}"/>
    <cellStyle name="Normal 3 3 2 2 2 3 6" xfId="12775" xr:uid="{00000000-0005-0000-0000-00003D2D0000}"/>
    <cellStyle name="Normal 3 3 2 2 2 3 7" xfId="12776" xr:uid="{00000000-0005-0000-0000-00003E2D0000}"/>
    <cellStyle name="Normal 3 3 2 2 2 3 8" xfId="12777" xr:uid="{00000000-0005-0000-0000-00003F2D0000}"/>
    <cellStyle name="Normal 3 3 2 2 2 4" xfId="12778" xr:uid="{00000000-0005-0000-0000-0000402D0000}"/>
    <cellStyle name="Normal 3 3 2 2 2 4 2" xfId="12779" xr:uid="{00000000-0005-0000-0000-0000412D0000}"/>
    <cellStyle name="Normal 3 3 2 2 2 4 2 2" xfId="12780" xr:uid="{00000000-0005-0000-0000-0000422D0000}"/>
    <cellStyle name="Normal 3 3 2 2 2 4 2 3" xfId="12781" xr:uid="{00000000-0005-0000-0000-0000432D0000}"/>
    <cellStyle name="Normal 3 3 2 2 2 4 2 4" xfId="12782" xr:uid="{00000000-0005-0000-0000-0000442D0000}"/>
    <cellStyle name="Normal 3 3 2 2 2 4 3" xfId="12783" xr:uid="{00000000-0005-0000-0000-0000452D0000}"/>
    <cellStyle name="Normal 3 3 2 2 2 4 4" xfId="12784" xr:uid="{00000000-0005-0000-0000-0000462D0000}"/>
    <cellStyle name="Normal 3 3 2 2 2 4 5" xfId="12785" xr:uid="{00000000-0005-0000-0000-0000472D0000}"/>
    <cellStyle name="Normal 3 3 2 2 2 4 6" xfId="12786" xr:uid="{00000000-0005-0000-0000-0000482D0000}"/>
    <cellStyle name="Normal 3 3 2 2 2 5" xfId="12787" xr:uid="{00000000-0005-0000-0000-0000492D0000}"/>
    <cellStyle name="Normal 3 3 2 2 2 5 2" xfId="12788" xr:uid="{00000000-0005-0000-0000-00004A2D0000}"/>
    <cellStyle name="Normal 3 3 2 2 2 5 2 2" xfId="12789" xr:uid="{00000000-0005-0000-0000-00004B2D0000}"/>
    <cellStyle name="Normal 3 3 2 2 2 5 2 3" xfId="12790" xr:uid="{00000000-0005-0000-0000-00004C2D0000}"/>
    <cellStyle name="Normal 3 3 2 2 2 5 3" xfId="12791" xr:uid="{00000000-0005-0000-0000-00004D2D0000}"/>
    <cellStyle name="Normal 3 3 2 2 2 5 4" xfId="12792" xr:uid="{00000000-0005-0000-0000-00004E2D0000}"/>
    <cellStyle name="Normal 3 3 2 2 2 5 5" xfId="12793" xr:uid="{00000000-0005-0000-0000-00004F2D0000}"/>
    <cellStyle name="Normal 3 3 2 2 2 5 6" xfId="12794" xr:uid="{00000000-0005-0000-0000-0000502D0000}"/>
    <cellStyle name="Normal 3 3 2 2 2 6" xfId="12795" xr:uid="{00000000-0005-0000-0000-0000512D0000}"/>
    <cellStyle name="Normal 3 3 2 2 2 6 2" xfId="12796" xr:uid="{00000000-0005-0000-0000-0000522D0000}"/>
    <cellStyle name="Normal 3 3 2 2 2 6 3" xfId="12797" xr:uid="{00000000-0005-0000-0000-0000532D0000}"/>
    <cellStyle name="Normal 3 3 2 2 2 7" xfId="12798" xr:uid="{00000000-0005-0000-0000-0000542D0000}"/>
    <cellStyle name="Normal 3 3 2 2 2 8" xfId="12799" xr:uid="{00000000-0005-0000-0000-0000552D0000}"/>
    <cellStyle name="Normal 3 3 2 2 2 9" xfId="12800" xr:uid="{00000000-0005-0000-0000-0000562D0000}"/>
    <cellStyle name="Normal 3 3 2 2 3" xfId="12801" xr:uid="{00000000-0005-0000-0000-0000572D0000}"/>
    <cellStyle name="Normal 3 3 2 2 3 2" xfId="12802" xr:uid="{00000000-0005-0000-0000-0000582D0000}"/>
    <cellStyle name="Normal 3 3 2 2 3 2 2" xfId="12803" xr:uid="{00000000-0005-0000-0000-0000592D0000}"/>
    <cellStyle name="Normal 3 3 2 2 3 2 2 2" xfId="12804" xr:uid="{00000000-0005-0000-0000-00005A2D0000}"/>
    <cellStyle name="Normal 3 3 2 2 3 2 2 2 2" xfId="12805" xr:uid="{00000000-0005-0000-0000-00005B2D0000}"/>
    <cellStyle name="Normal 3 3 2 2 3 2 2 2 3" xfId="12806" xr:uid="{00000000-0005-0000-0000-00005C2D0000}"/>
    <cellStyle name="Normal 3 3 2 2 3 2 2 3" xfId="12807" xr:uid="{00000000-0005-0000-0000-00005D2D0000}"/>
    <cellStyle name="Normal 3 3 2 2 3 2 2 4" xfId="12808" xr:uid="{00000000-0005-0000-0000-00005E2D0000}"/>
    <cellStyle name="Normal 3 3 2 2 3 2 2 5" xfId="12809" xr:uid="{00000000-0005-0000-0000-00005F2D0000}"/>
    <cellStyle name="Normal 3 3 2 2 3 2 2 6" xfId="12810" xr:uid="{00000000-0005-0000-0000-0000602D0000}"/>
    <cellStyle name="Normal 3 3 2 2 3 2 3" xfId="12811" xr:uid="{00000000-0005-0000-0000-0000612D0000}"/>
    <cellStyle name="Normal 3 3 2 2 3 2 3 2" xfId="12812" xr:uid="{00000000-0005-0000-0000-0000622D0000}"/>
    <cellStyle name="Normal 3 3 2 2 3 2 3 2 2" xfId="12813" xr:uid="{00000000-0005-0000-0000-0000632D0000}"/>
    <cellStyle name="Normal 3 3 2 2 3 2 3 2 3" xfId="12814" xr:uid="{00000000-0005-0000-0000-0000642D0000}"/>
    <cellStyle name="Normal 3 3 2 2 3 2 3 3" xfId="12815" xr:uid="{00000000-0005-0000-0000-0000652D0000}"/>
    <cellStyle name="Normal 3 3 2 2 3 2 3 3 2" xfId="12816" xr:uid="{00000000-0005-0000-0000-0000662D0000}"/>
    <cellStyle name="Normal 3 3 2 2 3 2 3 4" xfId="12817" xr:uid="{00000000-0005-0000-0000-0000672D0000}"/>
    <cellStyle name="Normal 3 3 2 2 3 2 4" xfId="12818" xr:uid="{00000000-0005-0000-0000-0000682D0000}"/>
    <cellStyle name="Normal 3 3 2 2 3 2 4 2" xfId="12819" xr:uid="{00000000-0005-0000-0000-0000692D0000}"/>
    <cellStyle name="Normal 3 3 2 2 3 2 4 3" xfId="12820" xr:uid="{00000000-0005-0000-0000-00006A2D0000}"/>
    <cellStyle name="Normal 3 3 2 2 3 2 5" xfId="12821" xr:uid="{00000000-0005-0000-0000-00006B2D0000}"/>
    <cellStyle name="Normal 3 3 2 2 3 2 6" xfId="12822" xr:uid="{00000000-0005-0000-0000-00006C2D0000}"/>
    <cellStyle name="Normal 3 3 2 2 3 2 7" xfId="12823" xr:uid="{00000000-0005-0000-0000-00006D2D0000}"/>
    <cellStyle name="Normal 3 3 2 2 3 2 8" xfId="12824" xr:uid="{00000000-0005-0000-0000-00006E2D0000}"/>
    <cellStyle name="Normal 3 3 2 2 3 3" xfId="12825" xr:uid="{00000000-0005-0000-0000-00006F2D0000}"/>
    <cellStyle name="Normal 3 3 2 2 3 3 2" xfId="12826" xr:uid="{00000000-0005-0000-0000-0000702D0000}"/>
    <cellStyle name="Normal 3 3 2 2 3 3 2 2" xfId="12827" xr:uid="{00000000-0005-0000-0000-0000712D0000}"/>
    <cellStyle name="Normal 3 3 2 2 3 3 2 3" xfId="12828" xr:uid="{00000000-0005-0000-0000-0000722D0000}"/>
    <cellStyle name="Normal 3 3 2 2 3 3 3" xfId="12829" xr:uid="{00000000-0005-0000-0000-0000732D0000}"/>
    <cellStyle name="Normal 3 3 2 2 3 3 4" xfId="12830" xr:uid="{00000000-0005-0000-0000-0000742D0000}"/>
    <cellStyle name="Normal 3 3 2 2 3 3 5" xfId="12831" xr:uid="{00000000-0005-0000-0000-0000752D0000}"/>
    <cellStyle name="Normal 3 3 2 2 3 3 6" xfId="12832" xr:uid="{00000000-0005-0000-0000-0000762D0000}"/>
    <cellStyle name="Normal 3 3 2 2 3 4" xfId="12833" xr:uid="{00000000-0005-0000-0000-0000772D0000}"/>
    <cellStyle name="Normal 3 3 2 2 3 4 2" xfId="12834" xr:uid="{00000000-0005-0000-0000-0000782D0000}"/>
    <cellStyle name="Normal 3 3 2 2 3 4 2 2" xfId="12835" xr:uid="{00000000-0005-0000-0000-0000792D0000}"/>
    <cellStyle name="Normal 3 3 2 2 3 4 2 3" xfId="12836" xr:uid="{00000000-0005-0000-0000-00007A2D0000}"/>
    <cellStyle name="Normal 3 3 2 2 3 4 3" xfId="12837" xr:uid="{00000000-0005-0000-0000-00007B2D0000}"/>
    <cellStyle name="Normal 3 3 2 2 3 4 3 2" xfId="12838" xr:uid="{00000000-0005-0000-0000-00007C2D0000}"/>
    <cellStyle name="Normal 3 3 2 2 3 4 4" xfId="12839" xr:uid="{00000000-0005-0000-0000-00007D2D0000}"/>
    <cellStyle name="Normal 3 3 2 2 3 5" xfId="12840" xr:uid="{00000000-0005-0000-0000-00007E2D0000}"/>
    <cellStyle name="Normal 3 3 2 2 3 5 2" xfId="12841" xr:uid="{00000000-0005-0000-0000-00007F2D0000}"/>
    <cellStyle name="Normal 3 3 2 2 3 5 3" xfId="12842" xr:uid="{00000000-0005-0000-0000-0000802D0000}"/>
    <cellStyle name="Normal 3 3 2 2 3 6" xfId="12843" xr:uid="{00000000-0005-0000-0000-0000812D0000}"/>
    <cellStyle name="Normal 3 3 2 2 3 7" xfId="12844" xr:uid="{00000000-0005-0000-0000-0000822D0000}"/>
    <cellStyle name="Normal 3 3 2 2 3 8" xfId="12845" xr:uid="{00000000-0005-0000-0000-0000832D0000}"/>
    <cellStyle name="Normal 3 3 2 2 3 9" xfId="12846" xr:uid="{00000000-0005-0000-0000-0000842D0000}"/>
    <cellStyle name="Normal 3 3 2 2 4" xfId="12847" xr:uid="{00000000-0005-0000-0000-0000852D0000}"/>
    <cellStyle name="Normal 3 3 2 2 4 2" xfId="12848" xr:uid="{00000000-0005-0000-0000-0000862D0000}"/>
    <cellStyle name="Normal 3 3 2 2 4 2 2" xfId="12849" xr:uid="{00000000-0005-0000-0000-0000872D0000}"/>
    <cellStyle name="Normal 3 3 2 2 4 2 2 2" xfId="12850" xr:uid="{00000000-0005-0000-0000-0000882D0000}"/>
    <cellStyle name="Normal 3 3 2 2 4 2 2 3" xfId="12851" xr:uid="{00000000-0005-0000-0000-0000892D0000}"/>
    <cellStyle name="Normal 3 3 2 2 4 2 2 4" xfId="12852" xr:uid="{00000000-0005-0000-0000-00008A2D0000}"/>
    <cellStyle name="Normal 3 3 2 2 4 2 3" xfId="12853" xr:uid="{00000000-0005-0000-0000-00008B2D0000}"/>
    <cellStyle name="Normal 3 3 2 2 4 2 4" xfId="12854" xr:uid="{00000000-0005-0000-0000-00008C2D0000}"/>
    <cellStyle name="Normal 3 3 2 2 4 2 5" xfId="12855" xr:uid="{00000000-0005-0000-0000-00008D2D0000}"/>
    <cellStyle name="Normal 3 3 2 2 4 2 6" xfId="12856" xr:uid="{00000000-0005-0000-0000-00008E2D0000}"/>
    <cellStyle name="Normal 3 3 2 2 4 3" xfId="12857" xr:uid="{00000000-0005-0000-0000-00008F2D0000}"/>
    <cellStyle name="Normal 3 3 2 2 4 3 2" xfId="12858" xr:uid="{00000000-0005-0000-0000-0000902D0000}"/>
    <cellStyle name="Normal 3 3 2 2 4 3 2 2" xfId="12859" xr:uid="{00000000-0005-0000-0000-0000912D0000}"/>
    <cellStyle name="Normal 3 3 2 2 4 3 2 3" xfId="12860" xr:uid="{00000000-0005-0000-0000-0000922D0000}"/>
    <cellStyle name="Normal 3 3 2 2 4 3 3" xfId="12861" xr:uid="{00000000-0005-0000-0000-0000932D0000}"/>
    <cellStyle name="Normal 3 3 2 2 4 3 4" xfId="12862" xr:uid="{00000000-0005-0000-0000-0000942D0000}"/>
    <cellStyle name="Normal 3 3 2 2 4 3 5" xfId="12863" xr:uid="{00000000-0005-0000-0000-0000952D0000}"/>
    <cellStyle name="Normal 3 3 2 2 4 3 6" xfId="12864" xr:uid="{00000000-0005-0000-0000-0000962D0000}"/>
    <cellStyle name="Normal 3 3 2 2 4 4" xfId="12865" xr:uid="{00000000-0005-0000-0000-0000972D0000}"/>
    <cellStyle name="Normal 3 3 2 2 4 4 2" xfId="12866" xr:uid="{00000000-0005-0000-0000-0000982D0000}"/>
    <cellStyle name="Normal 3 3 2 2 4 4 3" xfId="12867" xr:uid="{00000000-0005-0000-0000-0000992D0000}"/>
    <cellStyle name="Normal 3 3 2 2 4 5" xfId="12868" xr:uid="{00000000-0005-0000-0000-00009A2D0000}"/>
    <cellStyle name="Normal 3 3 2 2 4 6" xfId="12869" xr:uid="{00000000-0005-0000-0000-00009B2D0000}"/>
    <cellStyle name="Normal 3 3 2 2 4 7" xfId="12870" xr:uid="{00000000-0005-0000-0000-00009C2D0000}"/>
    <cellStyle name="Normal 3 3 2 2 4 8" xfId="12871" xr:uid="{00000000-0005-0000-0000-00009D2D0000}"/>
    <cellStyle name="Normal 3 3 2 2 5" xfId="12872" xr:uid="{00000000-0005-0000-0000-00009E2D0000}"/>
    <cellStyle name="Normal 3 3 2 2 5 2" xfId="12873" xr:uid="{00000000-0005-0000-0000-00009F2D0000}"/>
    <cellStyle name="Normal 3 3 2 2 5 2 2" xfId="12874" xr:uid="{00000000-0005-0000-0000-0000A02D0000}"/>
    <cellStyle name="Normal 3 3 2 2 5 2 3" xfId="12875" xr:uid="{00000000-0005-0000-0000-0000A12D0000}"/>
    <cellStyle name="Normal 3 3 2 2 5 2 4" xfId="12876" xr:uid="{00000000-0005-0000-0000-0000A22D0000}"/>
    <cellStyle name="Normal 3 3 2 2 5 3" xfId="12877" xr:uid="{00000000-0005-0000-0000-0000A32D0000}"/>
    <cellStyle name="Normal 3 3 2 2 5 4" xfId="12878" xr:uid="{00000000-0005-0000-0000-0000A42D0000}"/>
    <cellStyle name="Normal 3 3 2 2 5 5" xfId="12879" xr:uid="{00000000-0005-0000-0000-0000A52D0000}"/>
    <cellStyle name="Normal 3 3 2 2 5 6" xfId="12880" xr:uid="{00000000-0005-0000-0000-0000A62D0000}"/>
    <cellStyle name="Normal 3 3 2 2 6" xfId="12881" xr:uid="{00000000-0005-0000-0000-0000A72D0000}"/>
    <cellStyle name="Normal 3 3 2 2 6 2" xfId="12882" xr:uid="{00000000-0005-0000-0000-0000A82D0000}"/>
    <cellStyle name="Normal 3 3 2 2 6 2 2" xfId="12883" xr:uid="{00000000-0005-0000-0000-0000A92D0000}"/>
    <cellStyle name="Normal 3 3 2 2 6 2 3" xfId="12884" xr:uid="{00000000-0005-0000-0000-0000AA2D0000}"/>
    <cellStyle name="Normal 3 3 2 2 6 3" xfId="12885" xr:uid="{00000000-0005-0000-0000-0000AB2D0000}"/>
    <cellStyle name="Normal 3 3 2 2 6 4" xfId="12886" xr:uid="{00000000-0005-0000-0000-0000AC2D0000}"/>
    <cellStyle name="Normal 3 3 2 2 6 5" xfId="12887" xr:uid="{00000000-0005-0000-0000-0000AD2D0000}"/>
    <cellStyle name="Normal 3 3 2 2 6 6" xfId="12888" xr:uid="{00000000-0005-0000-0000-0000AE2D0000}"/>
    <cellStyle name="Normal 3 3 2 2 7" xfId="12889" xr:uid="{00000000-0005-0000-0000-0000AF2D0000}"/>
    <cellStyle name="Normal 3 3 2 2 7 2" xfId="12890" xr:uid="{00000000-0005-0000-0000-0000B02D0000}"/>
    <cellStyle name="Normal 3 3 2 2 7 3" xfId="12891" xr:uid="{00000000-0005-0000-0000-0000B12D0000}"/>
    <cellStyle name="Normal 3 3 2 2 8" xfId="12892" xr:uid="{00000000-0005-0000-0000-0000B22D0000}"/>
    <cellStyle name="Normal 3 3 2 2 9" xfId="12893" xr:uid="{00000000-0005-0000-0000-0000B32D0000}"/>
    <cellStyle name="Normal 3 3 2 3" xfId="12894" xr:uid="{00000000-0005-0000-0000-0000B42D0000}"/>
    <cellStyle name="Normal 3 3 2 3 10" xfId="12895" xr:uid="{00000000-0005-0000-0000-0000B52D0000}"/>
    <cellStyle name="Normal 3 3 2 3 2" xfId="12896" xr:uid="{00000000-0005-0000-0000-0000B62D0000}"/>
    <cellStyle name="Normal 3 3 2 3 2 2" xfId="12897" xr:uid="{00000000-0005-0000-0000-0000B72D0000}"/>
    <cellStyle name="Normal 3 3 2 3 2 2 2" xfId="12898" xr:uid="{00000000-0005-0000-0000-0000B82D0000}"/>
    <cellStyle name="Normal 3 3 2 3 2 2 2 2" xfId="12899" xr:uid="{00000000-0005-0000-0000-0000B92D0000}"/>
    <cellStyle name="Normal 3 3 2 3 2 2 2 2 2" xfId="12900" xr:uid="{00000000-0005-0000-0000-0000BA2D0000}"/>
    <cellStyle name="Normal 3 3 2 3 2 2 2 2 3" xfId="12901" xr:uid="{00000000-0005-0000-0000-0000BB2D0000}"/>
    <cellStyle name="Normal 3 3 2 3 2 2 2 3" xfId="12902" xr:uid="{00000000-0005-0000-0000-0000BC2D0000}"/>
    <cellStyle name="Normal 3 3 2 3 2 2 2 4" xfId="12903" xr:uid="{00000000-0005-0000-0000-0000BD2D0000}"/>
    <cellStyle name="Normal 3 3 2 3 2 2 2 5" xfId="12904" xr:uid="{00000000-0005-0000-0000-0000BE2D0000}"/>
    <cellStyle name="Normal 3 3 2 3 2 2 2 6" xfId="12905" xr:uid="{00000000-0005-0000-0000-0000BF2D0000}"/>
    <cellStyle name="Normal 3 3 2 3 2 2 3" xfId="12906" xr:uid="{00000000-0005-0000-0000-0000C02D0000}"/>
    <cellStyle name="Normal 3 3 2 3 2 2 3 2" xfId="12907" xr:uid="{00000000-0005-0000-0000-0000C12D0000}"/>
    <cellStyle name="Normal 3 3 2 3 2 2 3 2 2" xfId="12908" xr:uid="{00000000-0005-0000-0000-0000C22D0000}"/>
    <cellStyle name="Normal 3 3 2 3 2 2 3 2 3" xfId="12909" xr:uid="{00000000-0005-0000-0000-0000C32D0000}"/>
    <cellStyle name="Normal 3 3 2 3 2 2 3 3" xfId="12910" xr:uid="{00000000-0005-0000-0000-0000C42D0000}"/>
    <cellStyle name="Normal 3 3 2 3 2 2 3 3 2" xfId="12911" xr:uid="{00000000-0005-0000-0000-0000C52D0000}"/>
    <cellStyle name="Normal 3 3 2 3 2 2 3 4" xfId="12912" xr:uid="{00000000-0005-0000-0000-0000C62D0000}"/>
    <cellStyle name="Normal 3 3 2 3 2 2 4" xfId="12913" xr:uid="{00000000-0005-0000-0000-0000C72D0000}"/>
    <cellStyle name="Normal 3 3 2 3 2 2 4 2" xfId="12914" xr:uid="{00000000-0005-0000-0000-0000C82D0000}"/>
    <cellStyle name="Normal 3 3 2 3 2 2 4 3" xfId="12915" xr:uid="{00000000-0005-0000-0000-0000C92D0000}"/>
    <cellStyle name="Normal 3 3 2 3 2 2 5" xfId="12916" xr:uid="{00000000-0005-0000-0000-0000CA2D0000}"/>
    <cellStyle name="Normal 3 3 2 3 2 2 6" xfId="12917" xr:uid="{00000000-0005-0000-0000-0000CB2D0000}"/>
    <cellStyle name="Normal 3 3 2 3 2 2 7" xfId="12918" xr:uid="{00000000-0005-0000-0000-0000CC2D0000}"/>
    <cellStyle name="Normal 3 3 2 3 2 2 8" xfId="12919" xr:uid="{00000000-0005-0000-0000-0000CD2D0000}"/>
    <cellStyle name="Normal 3 3 2 3 2 3" xfId="12920" xr:uid="{00000000-0005-0000-0000-0000CE2D0000}"/>
    <cellStyle name="Normal 3 3 2 3 2 3 2" xfId="12921" xr:uid="{00000000-0005-0000-0000-0000CF2D0000}"/>
    <cellStyle name="Normal 3 3 2 3 2 3 2 2" xfId="12922" xr:uid="{00000000-0005-0000-0000-0000D02D0000}"/>
    <cellStyle name="Normal 3 3 2 3 2 3 2 3" xfId="12923" xr:uid="{00000000-0005-0000-0000-0000D12D0000}"/>
    <cellStyle name="Normal 3 3 2 3 2 3 3" xfId="12924" xr:uid="{00000000-0005-0000-0000-0000D22D0000}"/>
    <cellStyle name="Normal 3 3 2 3 2 3 4" xfId="12925" xr:uid="{00000000-0005-0000-0000-0000D32D0000}"/>
    <cellStyle name="Normal 3 3 2 3 2 3 5" xfId="12926" xr:uid="{00000000-0005-0000-0000-0000D42D0000}"/>
    <cellStyle name="Normal 3 3 2 3 2 3 6" xfId="12927" xr:uid="{00000000-0005-0000-0000-0000D52D0000}"/>
    <cellStyle name="Normal 3 3 2 3 2 4" xfId="12928" xr:uid="{00000000-0005-0000-0000-0000D62D0000}"/>
    <cellStyle name="Normal 3 3 2 3 2 4 2" xfId="12929" xr:uid="{00000000-0005-0000-0000-0000D72D0000}"/>
    <cellStyle name="Normal 3 3 2 3 2 4 2 2" xfId="12930" xr:uid="{00000000-0005-0000-0000-0000D82D0000}"/>
    <cellStyle name="Normal 3 3 2 3 2 4 2 3" xfId="12931" xr:uid="{00000000-0005-0000-0000-0000D92D0000}"/>
    <cellStyle name="Normal 3 3 2 3 2 4 3" xfId="12932" xr:uid="{00000000-0005-0000-0000-0000DA2D0000}"/>
    <cellStyle name="Normal 3 3 2 3 2 4 3 2" xfId="12933" xr:uid="{00000000-0005-0000-0000-0000DB2D0000}"/>
    <cellStyle name="Normal 3 3 2 3 2 4 4" xfId="12934" xr:uid="{00000000-0005-0000-0000-0000DC2D0000}"/>
    <cellStyle name="Normal 3 3 2 3 2 5" xfId="12935" xr:uid="{00000000-0005-0000-0000-0000DD2D0000}"/>
    <cellStyle name="Normal 3 3 2 3 2 5 2" xfId="12936" xr:uid="{00000000-0005-0000-0000-0000DE2D0000}"/>
    <cellStyle name="Normal 3 3 2 3 2 5 3" xfId="12937" xr:uid="{00000000-0005-0000-0000-0000DF2D0000}"/>
    <cellStyle name="Normal 3 3 2 3 2 6" xfId="12938" xr:uid="{00000000-0005-0000-0000-0000E02D0000}"/>
    <cellStyle name="Normal 3 3 2 3 2 7" xfId="12939" xr:uid="{00000000-0005-0000-0000-0000E12D0000}"/>
    <cellStyle name="Normal 3 3 2 3 2 8" xfId="12940" xr:uid="{00000000-0005-0000-0000-0000E22D0000}"/>
    <cellStyle name="Normal 3 3 2 3 2 9" xfId="12941" xr:uid="{00000000-0005-0000-0000-0000E32D0000}"/>
    <cellStyle name="Normal 3 3 2 3 3" xfId="12942" xr:uid="{00000000-0005-0000-0000-0000E42D0000}"/>
    <cellStyle name="Normal 3 3 2 3 3 2" xfId="12943" xr:uid="{00000000-0005-0000-0000-0000E52D0000}"/>
    <cellStyle name="Normal 3 3 2 3 3 2 2" xfId="12944" xr:uid="{00000000-0005-0000-0000-0000E62D0000}"/>
    <cellStyle name="Normal 3 3 2 3 3 2 2 2" xfId="12945" xr:uid="{00000000-0005-0000-0000-0000E72D0000}"/>
    <cellStyle name="Normal 3 3 2 3 3 2 2 3" xfId="12946" xr:uid="{00000000-0005-0000-0000-0000E82D0000}"/>
    <cellStyle name="Normal 3 3 2 3 3 2 2 4" xfId="12947" xr:uid="{00000000-0005-0000-0000-0000E92D0000}"/>
    <cellStyle name="Normal 3 3 2 3 3 2 3" xfId="12948" xr:uid="{00000000-0005-0000-0000-0000EA2D0000}"/>
    <cellStyle name="Normal 3 3 2 3 3 2 4" xfId="12949" xr:uid="{00000000-0005-0000-0000-0000EB2D0000}"/>
    <cellStyle name="Normal 3 3 2 3 3 2 5" xfId="12950" xr:uid="{00000000-0005-0000-0000-0000EC2D0000}"/>
    <cellStyle name="Normal 3 3 2 3 3 2 6" xfId="12951" xr:uid="{00000000-0005-0000-0000-0000ED2D0000}"/>
    <cellStyle name="Normal 3 3 2 3 3 3" xfId="12952" xr:uid="{00000000-0005-0000-0000-0000EE2D0000}"/>
    <cellStyle name="Normal 3 3 2 3 3 3 2" xfId="12953" xr:uid="{00000000-0005-0000-0000-0000EF2D0000}"/>
    <cellStyle name="Normal 3 3 2 3 3 3 2 2" xfId="12954" xr:uid="{00000000-0005-0000-0000-0000F02D0000}"/>
    <cellStyle name="Normal 3 3 2 3 3 3 2 3" xfId="12955" xr:uid="{00000000-0005-0000-0000-0000F12D0000}"/>
    <cellStyle name="Normal 3 3 2 3 3 3 3" xfId="12956" xr:uid="{00000000-0005-0000-0000-0000F22D0000}"/>
    <cellStyle name="Normal 3 3 2 3 3 3 4" xfId="12957" xr:uid="{00000000-0005-0000-0000-0000F32D0000}"/>
    <cellStyle name="Normal 3 3 2 3 3 3 5" xfId="12958" xr:uid="{00000000-0005-0000-0000-0000F42D0000}"/>
    <cellStyle name="Normal 3 3 2 3 3 3 6" xfId="12959" xr:uid="{00000000-0005-0000-0000-0000F52D0000}"/>
    <cellStyle name="Normal 3 3 2 3 3 4" xfId="12960" xr:uid="{00000000-0005-0000-0000-0000F62D0000}"/>
    <cellStyle name="Normal 3 3 2 3 3 4 2" xfId="12961" xr:uid="{00000000-0005-0000-0000-0000F72D0000}"/>
    <cellStyle name="Normal 3 3 2 3 3 4 3" xfId="12962" xr:uid="{00000000-0005-0000-0000-0000F82D0000}"/>
    <cellStyle name="Normal 3 3 2 3 3 5" xfId="12963" xr:uid="{00000000-0005-0000-0000-0000F92D0000}"/>
    <cellStyle name="Normal 3 3 2 3 3 6" xfId="12964" xr:uid="{00000000-0005-0000-0000-0000FA2D0000}"/>
    <cellStyle name="Normal 3 3 2 3 3 7" xfId="12965" xr:uid="{00000000-0005-0000-0000-0000FB2D0000}"/>
    <cellStyle name="Normal 3 3 2 3 3 8" xfId="12966" xr:uid="{00000000-0005-0000-0000-0000FC2D0000}"/>
    <cellStyle name="Normal 3 3 2 3 4" xfId="12967" xr:uid="{00000000-0005-0000-0000-0000FD2D0000}"/>
    <cellStyle name="Normal 3 3 2 3 4 2" xfId="12968" xr:uid="{00000000-0005-0000-0000-0000FE2D0000}"/>
    <cellStyle name="Normal 3 3 2 3 4 2 2" xfId="12969" xr:uid="{00000000-0005-0000-0000-0000FF2D0000}"/>
    <cellStyle name="Normal 3 3 2 3 4 2 3" xfId="12970" xr:uid="{00000000-0005-0000-0000-0000002E0000}"/>
    <cellStyle name="Normal 3 3 2 3 4 2 4" xfId="12971" xr:uid="{00000000-0005-0000-0000-0000012E0000}"/>
    <cellStyle name="Normal 3 3 2 3 4 3" xfId="12972" xr:uid="{00000000-0005-0000-0000-0000022E0000}"/>
    <cellStyle name="Normal 3 3 2 3 4 4" xfId="12973" xr:uid="{00000000-0005-0000-0000-0000032E0000}"/>
    <cellStyle name="Normal 3 3 2 3 4 5" xfId="12974" xr:uid="{00000000-0005-0000-0000-0000042E0000}"/>
    <cellStyle name="Normal 3 3 2 3 4 6" xfId="12975" xr:uid="{00000000-0005-0000-0000-0000052E0000}"/>
    <cellStyle name="Normal 3 3 2 3 5" xfId="12976" xr:uid="{00000000-0005-0000-0000-0000062E0000}"/>
    <cellStyle name="Normal 3 3 2 3 5 2" xfId="12977" xr:uid="{00000000-0005-0000-0000-0000072E0000}"/>
    <cellStyle name="Normal 3 3 2 3 5 2 2" xfId="12978" xr:uid="{00000000-0005-0000-0000-0000082E0000}"/>
    <cellStyle name="Normal 3 3 2 3 5 2 3" xfId="12979" xr:uid="{00000000-0005-0000-0000-0000092E0000}"/>
    <cellStyle name="Normal 3 3 2 3 5 3" xfId="12980" xr:uid="{00000000-0005-0000-0000-00000A2E0000}"/>
    <cellStyle name="Normal 3 3 2 3 5 4" xfId="12981" xr:uid="{00000000-0005-0000-0000-00000B2E0000}"/>
    <cellStyle name="Normal 3 3 2 3 5 5" xfId="12982" xr:uid="{00000000-0005-0000-0000-00000C2E0000}"/>
    <cellStyle name="Normal 3 3 2 3 5 6" xfId="12983" xr:uid="{00000000-0005-0000-0000-00000D2E0000}"/>
    <cellStyle name="Normal 3 3 2 3 6" xfId="12984" xr:uid="{00000000-0005-0000-0000-00000E2E0000}"/>
    <cellStyle name="Normal 3 3 2 3 6 2" xfId="12985" xr:uid="{00000000-0005-0000-0000-00000F2E0000}"/>
    <cellStyle name="Normal 3 3 2 3 6 3" xfId="12986" xr:uid="{00000000-0005-0000-0000-0000102E0000}"/>
    <cellStyle name="Normal 3 3 2 3 7" xfId="12987" xr:uid="{00000000-0005-0000-0000-0000112E0000}"/>
    <cellStyle name="Normal 3 3 2 3 8" xfId="12988" xr:uid="{00000000-0005-0000-0000-0000122E0000}"/>
    <cellStyle name="Normal 3 3 2 3 9" xfId="12989" xr:uid="{00000000-0005-0000-0000-0000132E0000}"/>
    <cellStyle name="Normal 3 3 2 4" xfId="12990" xr:uid="{00000000-0005-0000-0000-0000142E0000}"/>
    <cellStyle name="Normal 3 3 2 4 2" xfId="12991" xr:uid="{00000000-0005-0000-0000-0000152E0000}"/>
    <cellStyle name="Normal 3 3 2 4 2 2" xfId="12992" xr:uid="{00000000-0005-0000-0000-0000162E0000}"/>
    <cellStyle name="Normal 3 3 2 4 2 2 2" xfId="12993" xr:uid="{00000000-0005-0000-0000-0000172E0000}"/>
    <cellStyle name="Normal 3 3 2 4 2 2 2 2" xfId="12994" xr:uid="{00000000-0005-0000-0000-0000182E0000}"/>
    <cellStyle name="Normal 3 3 2 4 2 2 2 3" xfId="12995" xr:uid="{00000000-0005-0000-0000-0000192E0000}"/>
    <cellStyle name="Normal 3 3 2 4 2 2 3" xfId="12996" xr:uid="{00000000-0005-0000-0000-00001A2E0000}"/>
    <cellStyle name="Normal 3 3 2 4 2 2 4" xfId="12997" xr:uid="{00000000-0005-0000-0000-00001B2E0000}"/>
    <cellStyle name="Normal 3 3 2 4 2 2 5" xfId="12998" xr:uid="{00000000-0005-0000-0000-00001C2E0000}"/>
    <cellStyle name="Normal 3 3 2 4 2 2 6" xfId="12999" xr:uid="{00000000-0005-0000-0000-00001D2E0000}"/>
    <cellStyle name="Normal 3 3 2 4 2 3" xfId="13000" xr:uid="{00000000-0005-0000-0000-00001E2E0000}"/>
    <cellStyle name="Normal 3 3 2 4 2 3 2" xfId="13001" xr:uid="{00000000-0005-0000-0000-00001F2E0000}"/>
    <cellStyle name="Normal 3 3 2 4 2 3 2 2" xfId="13002" xr:uid="{00000000-0005-0000-0000-0000202E0000}"/>
    <cellStyle name="Normal 3 3 2 4 2 3 2 3" xfId="13003" xr:uid="{00000000-0005-0000-0000-0000212E0000}"/>
    <cellStyle name="Normal 3 3 2 4 2 3 3" xfId="13004" xr:uid="{00000000-0005-0000-0000-0000222E0000}"/>
    <cellStyle name="Normal 3 3 2 4 2 3 3 2" xfId="13005" xr:uid="{00000000-0005-0000-0000-0000232E0000}"/>
    <cellStyle name="Normal 3 3 2 4 2 3 4" xfId="13006" xr:uid="{00000000-0005-0000-0000-0000242E0000}"/>
    <cellStyle name="Normal 3 3 2 4 2 4" xfId="13007" xr:uid="{00000000-0005-0000-0000-0000252E0000}"/>
    <cellStyle name="Normal 3 3 2 4 2 4 2" xfId="13008" xr:uid="{00000000-0005-0000-0000-0000262E0000}"/>
    <cellStyle name="Normal 3 3 2 4 2 4 3" xfId="13009" xr:uid="{00000000-0005-0000-0000-0000272E0000}"/>
    <cellStyle name="Normal 3 3 2 4 2 5" xfId="13010" xr:uid="{00000000-0005-0000-0000-0000282E0000}"/>
    <cellStyle name="Normal 3 3 2 4 2 6" xfId="13011" xr:uid="{00000000-0005-0000-0000-0000292E0000}"/>
    <cellStyle name="Normal 3 3 2 4 2 7" xfId="13012" xr:uid="{00000000-0005-0000-0000-00002A2E0000}"/>
    <cellStyle name="Normal 3 3 2 4 2 8" xfId="13013" xr:uid="{00000000-0005-0000-0000-00002B2E0000}"/>
    <cellStyle name="Normal 3 3 2 4 3" xfId="13014" xr:uid="{00000000-0005-0000-0000-00002C2E0000}"/>
    <cellStyle name="Normal 3 3 2 4 3 2" xfId="13015" xr:uid="{00000000-0005-0000-0000-00002D2E0000}"/>
    <cellStyle name="Normal 3 3 2 4 3 2 2" xfId="13016" xr:uid="{00000000-0005-0000-0000-00002E2E0000}"/>
    <cellStyle name="Normal 3 3 2 4 3 2 3" xfId="13017" xr:uid="{00000000-0005-0000-0000-00002F2E0000}"/>
    <cellStyle name="Normal 3 3 2 4 3 3" xfId="13018" xr:uid="{00000000-0005-0000-0000-0000302E0000}"/>
    <cellStyle name="Normal 3 3 2 4 3 4" xfId="13019" xr:uid="{00000000-0005-0000-0000-0000312E0000}"/>
    <cellStyle name="Normal 3 3 2 4 3 5" xfId="13020" xr:uid="{00000000-0005-0000-0000-0000322E0000}"/>
    <cellStyle name="Normal 3 3 2 4 3 6" xfId="13021" xr:uid="{00000000-0005-0000-0000-0000332E0000}"/>
    <cellStyle name="Normal 3 3 2 4 4" xfId="13022" xr:uid="{00000000-0005-0000-0000-0000342E0000}"/>
    <cellStyle name="Normal 3 3 2 4 4 2" xfId="13023" xr:uid="{00000000-0005-0000-0000-0000352E0000}"/>
    <cellStyle name="Normal 3 3 2 4 4 2 2" xfId="13024" xr:uid="{00000000-0005-0000-0000-0000362E0000}"/>
    <cellStyle name="Normal 3 3 2 4 4 2 3" xfId="13025" xr:uid="{00000000-0005-0000-0000-0000372E0000}"/>
    <cellStyle name="Normal 3 3 2 4 4 3" xfId="13026" xr:uid="{00000000-0005-0000-0000-0000382E0000}"/>
    <cellStyle name="Normal 3 3 2 4 4 3 2" xfId="13027" xr:uid="{00000000-0005-0000-0000-0000392E0000}"/>
    <cellStyle name="Normal 3 3 2 4 4 4" xfId="13028" xr:uid="{00000000-0005-0000-0000-00003A2E0000}"/>
    <cellStyle name="Normal 3 3 2 4 5" xfId="13029" xr:uid="{00000000-0005-0000-0000-00003B2E0000}"/>
    <cellStyle name="Normal 3 3 2 4 5 2" xfId="13030" xr:uid="{00000000-0005-0000-0000-00003C2E0000}"/>
    <cellStyle name="Normal 3 3 2 4 5 3" xfId="13031" xr:uid="{00000000-0005-0000-0000-00003D2E0000}"/>
    <cellStyle name="Normal 3 3 2 4 6" xfId="13032" xr:uid="{00000000-0005-0000-0000-00003E2E0000}"/>
    <cellStyle name="Normal 3 3 2 4 7" xfId="13033" xr:uid="{00000000-0005-0000-0000-00003F2E0000}"/>
    <cellStyle name="Normal 3 3 2 4 8" xfId="13034" xr:uid="{00000000-0005-0000-0000-0000402E0000}"/>
    <cellStyle name="Normal 3 3 2 4 9" xfId="13035" xr:uid="{00000000-0005-0000-0000-0000412E0000}"/>
    <cellStyle name="Normal 3 3 2 5" xfId="13036" xr:uid="{00000000-0005-0000-0000-0000422E0000}"/>
    <cellStyle name="Normal 3 3 2 5 2" xfId="13037" xr:uid="{00000000-0005-0000-0000-0000432E0000}"/>
    <cellStyle name="Normal 3 3 2 5 2 2" xfId="13038" xr:uid="{00000000-0005-0000-0000-0000442E0000}"/>
    <cellStyle name="Normal 3 3 2 5 2 2 2" xfId="13039" xr:uid="{00000000-0005-0000-0000-0000452E0000}"/>
    <cellStyle name="Normal 3 3 2 5 2 2 3" xfId="13040" xr:uid="{00000000-0005-0000-0000-0000462E0000}"/>
    <cellStyle name="Normal 3 3 2 5 2 2 4" xfId="13041" xr:uid="{00000000-0005-0000-0000-0000472E0000}"/>
    <cellStyle name="Normal 3 3 2 5 2 3" xfId="13042" xr:uid="{00000000-0005-0000-0000-0000482E0000}"/>
    <cellStyle name="Normal 3 3 2 5 2 4" xfId="13043" xr:uid="{00000000-0005-0000-0000-0000492E0000}"/>
    <cellStyle name="Normal 3 3 2 5 2 5" xfId="13044" xr:uid="{00000000-0005-0000-0000-00004A2E0000}"/>
    <cellStyle name="Normal 3 3 2 5 2 6" xfId="13045" xr:uid="{00000000-0005-0000-0000-00004B2E0000}"/>
    <cellStyle name="Normal 3 3 2 5 3" xfId="13046" xr:uid="{00000000-0005-0000-0000-00004C2E0000}"/>
    <cellStyle name="Normal 3 3 2 5 3 2" xfId="13047" xr:uid="{00000000-0005-0000-0000-00004D2E0000}"/>
    <cellStyle name="Normal 3 3 2 5 3 2 2" xfId="13048" xr:uid="{00000000-0005-0000-0000-00004E2E0000}"/>
    <cellStyle name="Normal 3 3 2 5 3 2 3" xfId="13049" xr:uid="{00000000-0005-0000-0000-00004F2E0000}"/>
    <cellStyle name="Normal 3 3 2 5 3 3" xfId="13050" xr:uid="{00000000-0005-0000-0000-0000502E0000}"/>
    <cellStyle name="Normal 3 3 2 5 3 4" xfId="13051" xr:uid="{00000000-0005-0000-0000-0000512E0000}"/>
    <cellStyle name="Normal 3 3 2 5 3 5" xfId="13052" xr:uid="{00000000-0005-0000-0000-0000522E0000}"/>
    <cellStyle name="Normal 3 3 2 5 3 6" xfId="13053" xr:uid="{00000000-0005-0000-0000-0000532E0000}"/>
    <cellStyle name="Normal 3 3 2 5 4" xfId="13054" xr:uid="{00000000-0005-0000-0000-0000542E0000}"/>
    <cellStyle name="Normal 3 3 2 5 4 2" xfId="13055" xr:uid="{00000000-0005-0000-0000-0000552E0000}"/>
    <cellStyle name="Normal 3 3 2 5 4 3" xfId="13056" xr:uid="{00000000-0005-0000-0000-0000562E0000}"/>
    <cellStyle name="Normal 3 3 2 5 5" xfId="13057" xr:uid="{00000000-0005-0000-0000-0000572E0000}"/>
    <cellStyle name="Normal 3 3 2 5 6" xfId="13058" xr:uid="{00000000-0005-0000-0000-0000582E0000}"/>
    <cellStyle name="Normal 3 3 2 5 7" xfId="13059" xr:uid="{00000000-0005-0000-0000-0000592E0000}"/>
    <cellStyle name="Normal 3 3 2 5 8" xfId="13060" xr:uid="{00000000-0005-0000-0000-00005A2E0000}"/>
    <cellStyle name="Normal 3 3 2 6" xfId="13061" xr:uid="{00000000-0005-0000-0000-00005B2E0000}"/>
    <cellStyle name="Normal 3 3 2 6 2" xfId="13062" xr:uid="{00000000-0005-0000-0000-00005C2E0000}"/>
    <cellStyle name="Normal 3 3 2 6 2 2" xfId="13063" xr:uid="{00000000-0005-0000-0000-00005D2E0000}"/>
    <cellStyle name="Normal 3 3 2 6 3" xfId="13064" xr:uid="{00000000-0005-0000-0000-00005E2E0000}"/>
    <cellStyle name="Normal 3 3 2 6 4" xfId="13065" xr:uid="{00000000-0005-0000-0000-00005F2E0000}"/>
    <cellStyle name="Normal 3 3 2 6 5" xfId="13066" xr:uid="{00000000-0005-0000-0000-0000602E0000}"/>
    <cellStyle name="Normal 3 3 2 7" xfId="13067" xr:uid="{00000000-0005-0000-0000-0000612E0000}"/>
    <cellStyle name="Normal 3 3 2 7 2" xfId="13068" xr:uid="{00000000-0005-0000-0000-0000622E0000}"/>
    <cellStyle name="Normal 3 3 2 7 2 2" xfId="13069" xr:uid="{00000000-0005-0000-0000-0000632E0000}"/>
    <cellStyle name="Normal 3 3 2 7 2 3" xfId="13070" xr:uid="{00000000-0005-0000-0000-0000642E0000}"/>
    <cellStyle name="Normal 3 3 2 7 3" xfId="13071" xr:uid="{00000000-0005-0000-0000-0000652E0000}"/>
    <cellStyle name="Normal 3 3 2 7 4" xfId="13072" xr:uid="{00000000-0005-0000-0000-0000662E0000}"/>
    <cellStyle name="Normal 3 3 2 7 5" xfId="13073" xr:uid="{00000000-0005-0000-0000-0000672E0000}"/>
    <cellStyle name="Normal 3 3 2 7 6" xfId="13074" xr:uid="{00000000-0005-0000-0000-0000682E0000}"/>
    <cellStyle name="Normal 3 3 2 8" xfId="13075" xr:uid="{00000000-0005-0000-0000-0000692E0000}"/>
    <cellStyle name="Normal 3 3 2 8 2" xfId="13076" xr:uid="{00000000-0005-0000-0000-00006A2E0000}"/>
    <cellStyle name="Normal 3 3 2 8 2 2" xfId="13077" xr:uid="{00000000-0005-0000-0000-00006B2E0000}"/>
    <cellStyle name="Normal 3 3 2 8 2 3" xfId="13078" xr:uid="{00000000-0005-0000-0000-00006C2E0000}"/>
    <cellStyle name="Normal 3 3 2 8 3" xfId="13079" xr:uid="{00000000-0005-0000-0000-00006D2E0000}"/>
    <cellStyle name="Normal 3 3 2 8 4" xfId="13080" xr:uid="{00000000-0005-0000-0000-00006E2E0000}"/>
    <cellStyle name="Normal 3 3 2 8 5" xfId="13081" xr:uid="{00000000-0005-0000-0000-00006F2E0000}"/>
    <cellStyle name="Normal 3 3 2 8 6" xfId="13082" xr:uid="{00000000-0005-0000-0000-0000702E0000}"/>
    <cellStyle name="Normal 3 3 2 9" xfId="13083" xr:uid="{00000000-0005-0000-0000-0000712E0000}"/>
    <cellStyle name="Normal 3 3 2 9 2" xfId="13084" xr:uid="{00000000-0005-0000-0000-0000722E0000}"/>
    <cellStyle name="Normal 3 3 2 9 3" xfId="13085" xr:uid="{00000000-0005-0000-0000-0000732E0000}"/>
    <cellStyle name="Normal 3 3 2 9 4" xfId="13086" xr:uid="{00000000-0005-0000-0000-0000742E0000}"/>
    <cellStyle name="Normal 3 3 20" xfId="2186" xr:uid="{00000000-0005-0000-0000-000037080000}"/>
    <cellStyle name="Normal 3 3 20 2" xfId="13087" xr:uid="{00000000-0005-0000-0000-0000762E0000}"/>
    <cellStyle name="Normal 3 3 20 3" xfId="13088" xr:uid="{00000000-0005-0000-0000-0000772E0000}"/>
    <cellStyle name="Normal 3 3 21" xfId="2187" xr:uid="{00000000-0005-0000-0000-000038080000}"/>
    <cellStyle name="Normal 3 3 21 2" xfId="13089" xr:uid="{00000000-0005-0000-0000-0000792E0000}"/>
    <cellStyle name="Normal 3 3 21 3" xfId="13090" xr:uid="{00000000-0005-0000-0000-00007A2E0000}"/>
    <cellStyle name="Normal 3 3 22" xfId="2188" xr:uid="{00000000-0005-0000-0000-000039080000}"/>
    <cellStyle name="Normal 3 3 22 2" xfId="13091" xr:uid="{00000000-0005-0000-0000-00007C2E0000}"/>
    <cellStyle name="Normal 3 3 22 3" xfId="13092" xr:uid="{00000000-0005-0000-0000-00007D2E0000}"/>
    <cellStyle name="Normal 3 3 23" xfId="2189" xr:uid="{00000000-0005-0000-0000-00003A080000}"/>
    <cellStyle name="Normal 3 3 23 2" xfId="13093" xr:uid="{00000000-0005-0000-0000-00007F2E0000}"/>
    <cellStyle name="Normal 3 3 23 3" xfId="13094" xr:uid="{00000000-0005-0000-0000-0000802E0000}"/>
    <cellStyle name="Normal 3 3 24" xfId="2889" xr:uid="{00000000-0005-0000-0000-00003B080000}"/>
    <cellStyle name="Normal 3 3 24 2" xfId="13096" xr:uid="{00000000-0005-0000-0000-0000822E0000}"/>
    <cellStyle name="Normal 3 3 24 3" xfId="13097" xr:uid="{00000000-0005-0000-0000-0000832E0000}"/>
    <cellStyle name="Normal 3 3 24 4" xfId="13098" xr:uid="{00000000-0005-0000-0000-0000842E0000}"/>
    <cellStyle name="Normal 3 3 24 5" xfId="13095" xr:uid="{00000000-0005-0000-0000-0000812E0000}"/>
    <cellStyle name="Normal 3 3 25" xfId="2943" xr:uid="{00000000-0005-0000-0000-00003C080000}"/>
    <cellStyle name="Normal 3 3 25 2" xfId="13100" xr:uid="{00000000-0005-0000-0000-0000862E0000}"/>
    <cellStyle name="Normal 3 3 25 2 2" xfId="13101" xr:uid="{00000000-0005-0000-0000-0000872E0000}"/>
    <cellStyle name="Normal 3 3 25 2 3" xfId="13102" xr:uid="{00000000-0005-0000-0000-0000882E0000}"/>
    <cellStyle name="Normal 3 3 25 3" xfId="13103" xr:uid="{00000000-0005-0000-0000-0000892E0000}"/>
    <cellStyle name="Normal 3 3 25 4" xfId="13104" xr:uid="{00000000-0005-0000-0000-00008A2E0000}"/>
    <cellStyle name="Normal 3 3 25 5" xfId="13105" xr:uid="{00000000-0005-0000-0000-00008B2E0000}"/>
    <cellStyle name="Normal 3 3 25 6" xfId="13106" xr:uid="{00000000-0005-0000-0000-00008C2E0000}"/>
    <cellStyle name="Normal 3 3 25 7" xfId="13099" xr:uid="{00000000-0005-0000-0000-0000852E0000}"/>
    <cellStyle name="Normal 3 3 26" xfId="13107" xr:uid="{00000000-0005-0000-0000-00008D2E0000}"/>
    <cellStyle name="Normal 3 3 26 2" xfId="13108" xr:uid="{00000000-0005-0000-0000-00008E2E0000}"/>
    <cellStyle name="Normal 3 3 26 2 2" xfId="13109" xr:uid="{00000000-0005-0000-0000-00008F2E0000}"/>
    <cellStyle name="Normal 3 3 26 2 3" xfId="13110" xr:uid="{00000000-0005-0000-0000-0000902E0000}"/>
    <cellStyle name="Normal 3 3 26 3" xfId="13111" xr:uid="{00000000-0005-0000-0000-0000912E0000}"/>
    <cellStyle name="Normal 3 3 26 4" xfId="13112" xr:uid="{00000000-0005-0000-0000-0000922E0000}"/>
    <cellStyle name="Normal 3 3 26 5" xfId="13113" xr:uid="{00000000-0005-0000-0000-0000932E0000}"/>
    <cellStyle name="Normal 3 3 26 6" xfId="13114" xr:uid="{00000000-0005-0000-0000-0000942E0000}"/>
    <cellStyle name="Normal 3 3 27" xfId="13115" xr:uid="{00000000-0005-0000-0000-0000952E0000}"/>
    <cellStyle name="Normal 3 3 27 2" xfId="13116" xr:uid="{00000000-0005-0000-0000-0000962E0000}"/>
    <cellStyle name="Normal 3 3 27 3" xfId="13117" xr:uid="{00000000-0005-0000-0000-0000972E0000}"/>
    <cellStyle name="Normal 3 3 28" xfId="13118" xr:uid="{00000000-0005-0000-0000-0000982E0000}"/>
    <cellStyle name="Normal 3 3 28 2" xfId="13119" xr:uid="{00000000-0005-0000-0000-0000992E0000}"/>
    <cellStyle name="Normal 3 3 29" xfId="13120" xr:uid="{00000000-0005-0000-0000-00009A2E0000}"/>
    <cellStyle name="Normal 3 3 3" xfId="2190" xr:uid="{00000000-0005-0000-0000-00003D080000}"/>
    <cellStyle name="Normal 3 3 3 10" xfId="13121" xr:uid="{00000000-0005-0000-0000-00009C2E0000}"/>
    <cellStyle name="Normal 3 3 3 11" xfId="13122" xr:uid="{00000000-0005-0000-0000-00009D2E0000}"/>
    <cellStyle name="Normal 3 3 3 2" xfId="13123" xr:uid="{00000000-0005-0000-0000-00009E2E0000}"/>
    <cellStyle name="Normal 3 3 3 2 10" xfId="13124" xr:uid="{00000000-0005-0000-0000-00009F2E0000}"/>
    <cellStyle name="Normal 3 3 3 2 2" xfId="13125" xr:uid="{00000000-0005-0000-0000-0000A02E0000}"/>
    <cellStyle name="Normal 3 3 3 2 2 2" xfId="13126" xr:uid="{00000000-0005-0000-0000-0000A12E0000}"/>
    <cellStyle name="Normal 3 3 3 2 2 2 2" xfId="13127" xr:uid="{00000000-0005-0000-0000-0000A22E0000}"/>
    <cellStyle name="Normal 3 3 3 2 2 2 2 2" xfId="13128" xr:uid="{00000000-0005-0000-0000-0000A32E0000}"/>
    <cellStyle name="Normal 3 3 3 2 2 2 2 2 2" xfId="13129" xr:uid="{00000000-0005-0000-0000-0000A42E0000}"/>
    <cellStyle name="Normal 3 3 3 2 2 2 2 2 3" xfId="13130" xr:uid="{00000000-0005-0000-0000-0000A52E0000}"/>
    <cellStyle name="Normal 3 3 3 2 2 2 2 3" xfId="13131" xr:uid="{00000000-0005-0000-0000-0000A62E0000}"/>
    <cellStyle name="Normal 3 3 3 2 2 2 2 4" xfId="13132" xr:uid="{00000000-0005-0000-0000-0000A72E0000}"/>
    <cellStyle name="Normal 3 3 3 2 2 2 2 5" xfId="13133" xr:uid="{00000000-0005-0000-0000-0000A82E0000}"/>
    <cellStyle name="Normal 3 3 3 2 2 2 2 6" xfId="13134" xr:uid="{00000000-0005-0000-0000-0000A92E0000}"/>
    <cellStyle name="Normal 3 3 3 2 2 2 3" xfId="13135" xr:uid="{00000000-0005-0000-0000-0000AA2E0000}"/>
    <cellStyle name="Normal 3 3 3 2 2 2 3 2" xfId="13136" xr:uid="{00000000-0005-0000-0000-0000AB2E0000}"/>
    <cellStyle name="Normal 3 3 3 2 2 2 3 2 2" xfId="13137" xr:uid="{00000000-0005-0000-0000-0000AC2E0000}"/>
    <cellStyle name="Normal 3 3 3 2 2 2 3 2 3" xfId="13138" xr:uid="{00000000-0005-0000-0000-0000AD2E0000}"/>
    <cellStyle name="Normal 3 3 3 2 2 2 3 3" xfId="13139" xr:uid="{00000000-0005-0000-0000-0000AE2E0000}"/>
    <cellStyle name="Normal 3 3 3 2 2 2 3 3 2" xfId="13140" xr:uid="{00000000-0005-0000-0000-0000AF2E0000}"/>
    <cellStyle name="Normal 3 3 3 2 2 2 3 4" xfId="13141" xr:uid="{00000000-0005-0000-0000-0000B02E0000}"/>
    <cellStyle name="Normal 3 3 3 2 2 2 4" xfId="13142" xr:uid="{00000000-0005-0000-0000-0000B12E0000}"/>
    <cellStyle name="Normal 3 3 3 2 2 2 4 2" xfId="13143" xr:uid="{00000000-0005-0000-0000-0000B22E0000}"/>
    <cellStyle name="Normal 3 3 3 2 2 2 4 3" xfId="13144" xr:uid="{00000000-0005-0000-0000-0000B32E0000}"/>
    <cellStyle name="Normal 3 3 3 2 2 2 5" xfId="13145" xr:uid="{00000000-0005-0000-0000-0000B42E0000}"/>
    <cellStyle name="Normal 3 3 3 2 2 2 6" xfId="13146" xr:uid="{00000000-0005-0000-0000-0000B52E0000}"/>
    <cellStyle name="Normal 3 3 3 2 2 2 7" xfId="13147" xr:uid="{00000000-0005-0000-0000-0000B62E0000}"/>
    <cellStyle name="Normal 3 3 3 2 2 2 8" xfId="13148" xr:uid="{00000000-0005-0000-0000-0000B72E0000}"/>
    <cellStyle name="Normal 3 3 3 2 2 3" xfId="13149" xr:uid="{00000000-0005-0000-0000-0000B82E0000}"/>
    <cellStyle name="Normal 3 3 3 2 2 3 2" xfId="13150" xr:uid="{00000000-0005-0000-0000-0000B92E0000}"/>
    <cellStyle name="Normal 3 3 3 2 2 3 2 2" xfId="13151" xr:uid="{00000000-0005-0000-0000-0000BA2E0000}"/>
    <cellStyle name="Normal 3 3 3 2 2 3 2 3" xfId="13152" xr:uid="{00000000-0005-0000-0000-0000BB2E0000}"/>
    <cellStyle name="Normal 3 3 3 2 2 3 3" xfId="13153" xr:uid="{00000000-0005-0000-0000-0000BC2E0000}"/>
    <cellStyle name="Normal 3 3 3 2 2 3 4" xfId="13154" xr:uid="{00000000-0005-0000-0000-0000BD2E0000}"/>
    <cellStyle name="Normal 3 3 3 2 2 3 5" xfId="13155" xr:uid="{00000000-0005-0000-0000-0000BE2E0000}"/>
    <cellStyle name="Normal 3 3 3 2 2 3 6" xfId="13156" xr:uid="{00000000-0005-0000-0000-0000BF2E0000}"/>
    <cellStyle name="Normal 3 3 3 2 2 4" xfId="13157" xr:uid="{00000000-0005-0000-0000-0000C02E0000}"/>
    <cellStyle name="Normal 3 3 3 2 2 4 2" xfId="13158" xr:uid="{00000000-0005-0000-0000-0000C12E0000}"/>
    <cellStyle name="Normal 3 3 3 2 2 4 2 2" xfId="13159" xr:uid="{00000000-0005-0000-0000-0000C22E0000}"/>
    <cellStyle name="Normal 3 3 3 2 2 4 2 3" xfId="13160" xr:uid="{00000000-0005-0000-0000-0000C32E0000}"/>
    <cellStyle name="Normal 3 3 3 2 2 4 3" xfId="13161" xr:uid="{00000000-0005-0000-0000-0000C42E0000}"/>
    <cellStyle name="Normal 3 3 3 2 2 4 3 2" xfId="13162" xr:uid="{00000000-0005-0000-0000-0000C52E0000}"/>
    <cellStyle name="Normal 3 3 3 2 2 4 4" xfId="13163" xr:uid="{00000000-0005-0000-0000-0000C62E0000}"/>
    <cellStyle name="Normal 3 3 3 2 2 5" xfId="13164" xr:uid="{00000000-0005-0000-0000-0000C72E0000}"/>
    <cellStyle name="Normal 3 3 3 2 2 5 2" xfId="13165" xr:uid="{00000000-0005-0000-0000-0000C82E0000}"/>
    <cellStyle name="Normal 3 3 3 2 2 5 3" xfId="13166" xr:uid="{00000000-0005-0000-0000-0000C92E0000}"/>
    <cellStyle name="Normal 3 3 3 2 2 6" xfId="13167" xr:uid="{00000000-0005-0000-0000-0000CA2E0000}"/>
    <cellStyle name="Normal 3 3 3 2 2 7" xfId="13168" xr:uid="{00000000-0005-0000-0000-0000CB2E0000}"/>
    <cellStyle name="Normal 3 3 3 2 2 8" xfId="13169" xr:uid="{00000000-0005-0000-0000-0000CC2E0000}"/>
    <cellStyle name="Normal 3 3 3 2 2 9" xfId="13170" xr:uid="{00000000-0005-0000-0000-0000CD2E0000}"/>
    <cellStyle name="Normal 3 3 3 2 3" xfId="13171" xr:uid="{00000000-0005-0000-0000-0000CE2E0000}"/>
    <cellStyle name="Normal 3 3 3 2 3 2" xfId="13172" xr:uid="{00000000-0005-0000-0000-0000CF2E0000}"/>
    <cellStyle name="Normal 3 3 3 2 3 2 2" xfId="13173" xr:uid="{00000000-0005-0000-0000-0000D02E0000}"/>
    <cellStyle name="Normal 3 3 3 2 3 2 2 2" xfId="13174" xr:uid="{00000000-0005-0000-0000-0000D12E0000}"/>
    <cellStyle name="Normal 3 3 3 2 3 2 2 3" xfId="13175" xr:uid="{00000000-0005-0000-0000-0000D22E0000}"/>
    <cellStyle name="Normal 3 3 3 2 3 2 2 4" xfId="13176" xr:uid="{00000000-0005-0000-0000-0000D32E0000}"/>
    <cellStyle name="Normal 3 3 3 2 3 2 3" xfId="13177" xr:uid="{00000000-0005-0000-0000-0000D42E0000}"/>
    <cellStyle name="Normal 3 3 3 2 3 2 4" xfId="13178" xr:uid="{00000000-0005-0000-0000-0000D52E0000}"/>
    <cellStyle name="Normal 3 3 3 2 3 2 5" xfId="13179" xr:uid="{00000000-0005-0000-0000-0000D62E0000}"/>
    <cellStyle name="Normal 3 3 3 2 3 2 6" xfId="13180" xr:uid="{00000000-0005-0000-0000-0000D72E0000}"/>
    <cellStyle name="Normal 3 3 3 2 3 3" xfId="13181" xr:uid="{00000000-0005-0000-0000-0000D82E0000}"/>
    <cellStyle name="Normal 3 3 3 2 3 3 2" xfId="13182" xr:uid="{00000000-0005-0000-0000-0000D92E0000}"/>
    <cellStyle name="Normal 3 3 3 2 3 3 2 2" xfId="13183" xr:uid="{00000000-0005-0000-0000-0000DA2E0000}"/>
    <cellStyle name="Normal 3 3 3 2 3 3 2 3" xfId="13184" xr:uid="{00000000-0005-0000-0000-0000DB2E0000}"/>
    <cellStyle name="Normal 3 3 3 2 3 3 3" xfId="13185" xr:uid="{00000000-0005-0000-0000-0000DC2E0000}"/>
    <cellStyle name="Normal 3 3 3 2 3 3 4" xfId="13186" xr:uid="{00000000-0005-0000-0000-0000DD2E0000}"/>
    <cellStyle name="Normal 3 3 3 2 3 3 5" xfId="13187" xr:uid="{00000000-0005-0000-0000-0000DE2E0000}"/>
    <cellStyle name="Normal 3 3 3 2 3 3 6" xfId="13188" xr:uid="{00000000-0005-0000-0000-0000DF2E0000}"/>
    <cellStyle name="Normal 3 3 3 2 3 4" xfId="13189" xr:uid="{00000000-0005-0000-0000-0000E02E0000}"/>
    <cellStyle name="Normal 3 3 3 2 3 4 2" xfId="13190" xr:uid="{00000000-0005-0000-0000-0000E12E0000}"/>
    <cellStyle name="Normal 3 3 3 2 3 4 3" xfId="13191" xr:uid="{00000000-0005-0000-0000-0000E22E0000}"/>
    <cellStyle name="Normal 3 3 3 2 3 5" xfId="13192" xr:uid="{00000000-0005-0000-0000-0000E32E0000}"/>
    <cellStyle name="Normal 3 3 3 2 3 6" xfId="13193" xr:uid="{00000000-0005-0000-0000-0000E42E0000}"/>
    <cellStyle name="Normal 3 3 3 2 3 7" xfId="13194" xr:uid="{00000000-0005-0000-0000-0000E52E0000}"/>
    <cellStyle name="Normal 3 3 3 2 3 8" xfId="13195" xr:uid="{00000000-0005-0000-0000-0000E62E0000}"/>
    <cellStyle name="Normal 3 3 3 2 4" xfId="13196" xr:uid="{00000000-0005-0000-0000-0000E72E0000}"/>
    <cellStyle name="Normal 3 3 3 2 4 2" xfId="13197" xr:uid="{00000000-0005-0000-0000-0000E82E0000}"/>
    <cellStyle name="Normal 3 3 3 2 4 2 2" xfId="13198" xr:uid="{00000000-0005-0000-0000-0000E92E0000}"/>
    <cellStyle name="Normal 3 3 3 2 4 2 3" xfId="13199" xr:uid="{00000000-0005-0000-0000-0000EA2E0000}"/>
    <cellStyle name="Normal 3 3 3 2 4 2 4" xfId="13200" xr:uid="{00000000-0005-0000-0000-0000EB2E0000}"/>
    <cellStyle name="Normal 3 3 3 2 4 3" xfId="13201" xr:uid="{00000000-0005-0000-0000-0000EC2E0000}"/>
    <cellStyle name="Normal 3 3 3 2 4 4" xfId="13202" xr:uid="{00000000-0005-0000-0000-0000ED2E0000}"/>
    <cellStyle name="Normal 3 3 3 2 4 5" xfId="13203" xr:uid="{00000000-0005-0000-0000-0000EE2E0000}"/>
    <cellStyle name="Normal 3 3 3 2 4 6" xfId="13204" xr:uid="{00000000-0005-0000-0000-0000EF2E0000}"/>
    <cellStyle name="Normal 3 3 3 2 5" xfId="13205" xr:uid="{00000000-0005-0000-0000-0000F02E0000}"/>
    <cellStyle name="Normal 3 3 3 2 5 2" xfId="13206" xr:uid="{00000000-0005-0000-0000-0000F12E0000}"/>
    <cellStyle name="Normal 3 3 3 2 5 2 2" xfId="13207" xr:uid="{00000000-0005-0000-0000-0000F22E0000}"/>
    <cellStyle name="Normal 3 3 3 2 5 2 3" xfId="13208" xr:uid="{00000000-0005-0000-0000-0000F32E0000}"/>
    <cellStyle name="Normal 3 3 3 2 5 3" xfId="13209" xr:uid="{00000000-0005-0000-0000-0000F42E0000}"/>
    <cellStyle name="Normal 3 3 3 2 5 4" xfId="13210" xr:uid="{00000000-0005-0000-0000-0000F52E0000}"/>
    <cellStyle name="Normal 3 3 3 2 5 5" xfId="13211" xr:uid="{00000000-0005-0000-0000-0000F62E0000}"/>
    <cellStyle name="Normal 3 3 3 2 5 6" xfId="13212" xr:uid="{00000000-0005-0000-0000-0000F72E0000}"/>
    <cellStyle name="Normal 3 3 3 2 6" xfId="13213" xr:uid="{00000000-0005-0000-0000-0000F82E0000}"/>
    <cellStyle name="Normal 3 3 3 2 6 2" xfId="13214" xr:uid="{00000000-0005-0000-0000-0000F92E0000}"/>
    <cellStyle name="Normal 3 3 3 2 6 3" xfId="13215" xr:uid="{00000000-0005-0000-0000-0000FA2E0000}"/>
    <cellStyle name="Normal 3 3 3 2 7" xfId="13216" xr:uid="{00000000-0005-0000-0000-0000FB2E0000}"/>
    <cellStyle name="Normal 3 3 3 2 8" xfId="13217" xr:uid="{00000000-0005-0000-0000-0000FC2E0000}"/>
    <cellStyle name="Normal 3 3 3 2 9" xfId="13218" xr:uid="{00000000-0005-0000-0000-0000FD2E0000}"/>
    <cellStyle name="Normal 3 3 3 3" xfId="13219" xr:uid="{00000000-0005-0000-0000-0000FE2E0000}"/>
    <cellStyle name="Normal 3 3 3 3 2" xfId="13220" xr:uid="{00000000-0005-0000-0000-0000FF2E0000}"/>
    <cellStyle name="Normal 3 3 3 3 2 2" xfId="13221" xr:uid="{00000000-0005-0000-0000-0000002F0000}"/>
    <cellStyle name="Normal 3 3 3 3 2 2 2" xfId="13222" xr:uid="{00000000-0005-0000-0000-0000012F0000}"/>
    <cellStyle name="Normal 3 3 3 3 2 2 2 2" xfId="13223" xr:uid="{00000000-0005-0000-0000-0000022F0000}"/>
    <cellStyle name="Normal 3 3 3 3 2 2 2 3" xfId="13224" xr:uid="{00000000-0005-0000-0000-0000032F0000}"/>
    <cellStyle name="Normal 3 3 3 3 2 2 3" xfId="13225" xr:uid="{00000000-0005-0000-0000-0000042F0000}"/>
    <cellStyle name="Normal 3 3 3 3 2 2 4" xfId="13226" xr:uid="{00000000-0005-0000-0000-0000052F0000}"/>
    <cellStyle name="Normal 3 3 3 3 2 2 5" xfId="13227" xr:uid="{00000000-0005-0000-0000-0000062F0000}"/>
    <cellStyle name="Normal 3 3 3 3 2 2 6" xfId="13228" xr:uid="{00000000-0005-0000-0000-0000072F0000}"/>
    <cellStyle name="Normal 3 3 3 3 2 3" xfId="13229" xr:uid="{00000000-0005-0000-0000-0000082F0000}"/>
    <cellStyle name="Normal 3 3 3 3 2 3 2" xfId="13230" xr:uid="{00000000-0005-0000-0000-0000092F0000}"/>
    <cellStyle name="Normal 3 3 3 3 2 3 2 2" xfId="13231" xr:uid="{00000000-0005-0000-0000-00000A2F0000}"/>
    <cellStyle name="Normal 3 3 3 3 2 3 2 3" xfId="13232" xr:uid="{00000000-0005-0000-0000-00000B2F0000}"/>
    <cellStyle name="Normal 3 3 3 3 2 3 3" xfId="13233" xr:uid="{00000000-0005-0000-0000-00000C2F0000}"/>
    <cellStyle name="Normal 3 3 3 3 2 3 3 2" xfId="13234" xr:uid="{00000000-0005-0000-0000-00000D2F0000}"/>
    <cellStyle name="Normal 3 3 3 3 2 3 4" xfId="13235" xr:uid="{00000000-0005-0000-0000-00000E2F0000}"/>
    <cellStyle name="Normal 3 3 3 3 2 4" xfId="13236" xr:uid="{00000000-0005-0000-0000-00000F2F0000}"/>
    <cellStyle name="Normal 3 3 3 3 2 4 2" xfId="13237" xr:uid="{00000000-0005-0000-0000-0000102F0000}"/>
    <cellStyle name="Normal 3 3 3 3 2 4 3" xfId="13238" xr:uid="{00000000-0005-0000-0000-0000112F0000}"/>
    <cellStyle name="Normal 3 3 3 3 2 5" xfId="13239" xr:uid="{00000000-0005-0000-0000-0000122F0000}"/>
    <cellStyle name="Normal 3 3 3 3 2 6" xfId="13240" xr:uid="{00000000-0005-0000-0000-0000132F0000}"/>
    <cellStyle name="Normal 3 3 3 3 2 7" xfId="13241" xr:uid="{00000000-0005-0000-0000-0000142F0000}"/>
    <cellStyle name="Normal 3 3 3 3 2 8" xfId="13242" xr:uid="{00000000-0005-0000-0000-0000152F0000}"/>
    <cellStyle name="Normal 3 3 3 3 3" xfId="13243" xr:uid="{00000000-0005-0000-0000-0000162F0000}"/>
    <cellStyle name="Normal 3 3 3 3 3 2" xfId="13244" xr:uid="{00000000-0005-0000-0000-0000172F0000}"/>
    <cellStyle name="Normal 3 3 3 3 3 2 2" xfId="13245" xr:uid="{00000000-0005-0000-0000-0000182F0000}"/>
    <cellStyle name="Normal 3 3 3 3 3 2 3" xfId="13246" xr:uid="{00000000-0005-0000-0000-0000192F0000}"/>
    <cellStyle name="Normal 3 3 3 3 3 3" xfId="13247" xr:uid="{00000000-0005-0000-0000-00001A2F0000}"/>
    <cellStyle name="Normal 3 3 3 3 3 4" xfId="13248" xr:uid="{00000000-0005-0000-0000-00001B2F0000}"/>
    <cellStyle name="Normal 3 3 3 3 3 5" xfId="13249" xr:uid="{00000000-0005-0000-0000-00001C2F0000}"/>
    <cellStyle name="Normal 3 3 3 3 3 6" xfId="13250" xr:uid="{00000000-0005-0000-0000-00001D2F0000}"/>
    <cellStyle name="Normal 3 3 3 3 4" xfId="13251" xr:uid="{00000000-0005-0000-0000-00001E2F0000}"/>
    <cellStyle name="Normal 3 3 3 3 4 2" xfId="13252" xr:uid="{00000000-0005-0000-0000-00001F2F0000}"/>
    <cellStyle name="Normal 3 3 3 3 4 2 2" xfId="13253" xr:uid="{00000000-0005-0000-0000-0000202F0000}"/>
    <cellStyle name="Normal 3 3 3 3 4 2 3" xfId="13254" xr:uid="{00000000-0005-0000-0000-0000212F0000}"/>
    <cellStyle name="Normal 3 3 3 3 4 3" xfId="13255" xr:uid="{00000000-0005-0000-0000-0000222F0000}"/>
    <cellStyle name="Normal 3 3 3 3 4 3 2" xfId="13256" xr:uid="{00000000-0005-0000-0000-0000232F0000}"/>
    <cellStyle name="Normal 3 3 3 3 4 4" xfId="13257" xr:uid="{00000000-0005-0000-0000-0000242F0000}"/>
    <cellStyle name="Normal 3 3 3 3 5" xfId="13258" xr:uid="{00000000-0005-0000-0000-0000252F0000}"/>
    <cellStyle name="Normal 3 3 3 3 5 2" xfId="13259" xr:uid="{00000000-0005-0000-0000-0000262F0000}"/>
    <cellStyle name="Normal 3 3 3 3 5 3" xfId="13260" xr:uid="{00000000-0005-0000-0000-0000272F0000}"/>
    <cellStyle name="Normal 3 3 3 3 6" xfId="13261" xr:uid="{00000000-0005-0000-0000-0000282F0000}"/>
    <cellStyle name="Normal 3 3 3 3 7" xfId="13262" xr:uid="{00000000-0005-0000-0000-0000292F0000}"/>
    <cellStyle name="Normal 3 3 3 3 8" xfId="13263" xr:uid="{00000000-0005-0000-0000-00002A2F0000}"/>
    <cellStyle name="Normal 3 3 3 3 9" xfId="13264" xr:uid="{00000000-0005-0000-0000-00002B2F0000}"/>
    <cellStyle name="Normal 3 3 3 4" xfId="13265" xr:uid="{00000000-0005-0000-0000-00002C2F0000}"/>
    <cellStyle name="Normal 3 3 3 4 2" xfId="13266" xr:uid="{00000000-0005-0000-0000-00002D2F0000}"/>
    <cellStyle name="Normal 3 3 3 4 2 2" xfId="13267" xr:uid="{00000000-0005-0000-0000-00002E2F0000}"/>
    <cellStyle name="Normal 3 3 3 4 2 2 2" xfId="13268" xr:uid="{00000000-0005-0000-0000-00002F2F0000}"/>
    <cellStyle name="Normal 3 3 3 4 2 2 3" xfId="13269" xr:uid="{00000000-0005-0000-0000-0000302F0000}"/>
    <cellStyle name="Normal 3 3 3 4 2 2 4" xfId="13270" xr:uid="{00000000-0005-0000-0000-0000312F0000}"/>
    <cellStyle name="Normal 3 3 3 4 2 3" xfId="13271" xr:uid="{00000000-0005-0000-0000-0000322F0000}"/>
    <cellStyle name="Normal 3 3 3 4 2 4" xfId="13272" xr:uid="{00000000-0005-0000-0000-0000332F0000}"/>
    <cellStyle name="Normal 3 3 3 4 2 5" xfId="13273" xr:uid="{00000000-0005-0000-0000-0000342F0000}"/>
    <cellStyle name="Normal 3 3 3 4 2 6" xfId="13274" xr:uid="{00000000-0005-0000-0000-0000352F0000}"/>
    <cellStyle name="Normal 3 3 3 4 3" xfId="13275" xr:uid="{00000000-0005-0000-0000-0000362F0000}"/>
    <cellStyle name="Normal 3 3 3 4 3 2" xfId="13276" xr:uid="{00000000-0005-0000-0000-0000372F0000}"/>
    <cellStyle name="Normal 3 3 3 4 3 2 2" xfId="13277" xr:uid="{00000000-0005-0000-0000-0000382F0000}"/>
    <cellStyle name="Normal 3 3 3 4 3 2 3" xfId="13278" xr:uid="{00000000-0005-0000-0000-0000392F0000}"/>
    <cellStyle name="Normal 3 3 3 4 3 3" xfId="13279" xr:uid="{00000000-0005-0000-0000-00003A2F0000}"/>
    <cellStyle name="Normal 3 3 3 4 3 4" xfId="13280" xr:uid="{00000000-0005-0000-0000-00003B2F0000}"/>
    <cellStyle name="Normal 3 3 3 4 3 5" xfId="13281" xr:uid="{00000000-0005-0000-0000-00003C2F0000}"/>
    <cellStyle name="Normal 3 3 3 4 3 6" xfId="13282" xr:uid="{00000000-0005-0000-0000-00003D2F0000}"/>
    <cellStyle name="Normal 3 3 3 4 4" xfId="13283" xr:uid="{00000000-0005-0000-0000-00003E2F0000}"/>
    <cellStyle name="Normal 3 3 3 4 4 2" xfId="13284" xr:uid="{00000000-0005-0000-0000-00003F2F0000}"/>
    <cellStyle name="Normal 3 3 3 4 4 3" xfId="13285" xr:uid="{00000000-0005-0000-0000-0000402F0000}"/>
    <cellStyle name="Normal 3 3 3 4 5" xfId="13286" xr:uid="{00000000-0005-0000-0000-0000412F0000}"/>
    <cellStyle name="Normal 3 3 3 4 6" xfId="13287" xr:uid="{00000000-0005-0000-0000-0000422F0000}"/>
    <cellStyle name="Normal 3 3 3 4 7" xfId="13288" xr:uid="{00000000-0005-0000-0000-0000432F0000}"/>
    <cellStyle name="Normal 3 3 3 4 8" xfId="13289" xr:uid="{00000000-0005-0000-0000-0000442F0000}"/>
    <cellStyle name="Normal 3 3 3 5" xfId="13290" xr:uid="{00000000-0005-0000-0000-0000452F0000}"/>
    <cellStyle name="Normal 3 3 3 5 2" xfId="13291" xr:uid="{00000000-0005-0000-0000-0000462F0000}"/>
    <cellStyle name="Normal 3 3 3 5 2 2" xfId="13292" xr:uid="{00000000-0005-0000-0000-0000472F0000}"/>
    <cellStyle name="Normal 3 3 3 5 3" xfId="13293" xr:uid="{00000000-0005-0000-0000-0000482F0000}"/>
    <cellStyle name="Normal 3 3 3 5 4" xfId="13294" xr:uid="{00000000-0005-0000-0000-0000492F0000}"/>
    <cellStyle name="Normal 3 3 3 5 5" xfId="13295" xr:uid="{00000000-0005-0000-0000-00004A2F0000}"/>
    <cellStyle name="Normal 3 3 3 6" xfId="13296" xr:uid="{00000000-0005-0000-0000-00004B2F0000}"/>
    <cellStyle name="Normal 3 3 3 6 2" xfId="13297" xr:uid="{00000000-0005-0000-0000-00004C2F0000}"/>
    <cellStyle name="Normal 3 3 3 6 2 2" xfId="13298" xr:uid="{00000000-0005-0000-0000-00004D2F0000}"/>
    <cellStyle name="Normal 3 3 3 6 2 3" xfId="13299" xr:uid="{00000000-0005-0000-0000-00004E2F0000}"/>
    <cellStyle name="Normal 3 3 3 6 3" xfId="13300" xr:uid="{00000000-0005-0000-0000-00004F2F0000}"/>
    <cellStyle name="Normal 3 3 3 6 4" xfId="13301" xr:uid="{00000000-0005-0000-0000-0000502F0000}"/>
    <cellStyle name="Normal 3 3 3 6 5" xfId="13302" xr:uid="{00000000-0005-0000-0000-0000512F0000}"/>
    <cellStyle name="Normal 3 3 3 6 6" xfId="13303" xr:uid="{00000000-0005-0000-0000-0000522F0000}"/>
    <cellStyle name="Normal 3 3 3 7" xfId="13304" xr:uid="{00000000-0005-0000-0000-0000532F0000}"/>
    <cellStyle name="Normal 3 3 3 7 2" xfId="13305" xr:uid="{00000000-0005-0000-0000-0000542F0000}"/>
    <cellStyle name="Normal 3 3 3 7 2 2" xfId="13306" xr:uid="{00000000-0005-0000-0000-0000552F0000}"/>
    <cellStyle name="Normal 3 3 3 7 2 3" xfId="13307" xr:uid="{00000000-0005-0000-0000-0000562F0000}"/>
    <cellStyle name="Normal 3 3 3 7 3" xfId="13308" xr:uid="{00000000-0005-0000-0000-0000572F0000}"/>
    <cellStyle name="Normal 3 3 3 7 4" xfId="13309" xr:uid="{00000000-0005-0000-0000-0000582F0000}"/>
    <cellStyle name="Normal 3 3 3 7 5" xfId="13310" xr:uid="{00000000-0005-0000-0000-0000592F0000}"/>
    <cellStyle name="Normal 3 3 3 7 6" xfId="13311" xr:uid="{00000000-0005-0000-0000-00005A2F0000}"/>
    <cellStyle name="Normal 3 3 3 8" xfId="13312" xr:uid="{00000000-0005-0000-0000-00005B2F0000}"/>
    <cellStyle name="Normal 3 3 3 8 2" xfId="13313" xr:uid="{00000000-0005-0000-0000-00005C2F0000}"/>
    <cellStyle name="Normal 3 3 3 8 3" xfId="13314" xr:uid="{00000000-0005-0000-0000-00005D2F0000}"/>
    <cellStyle name="Normal 3 3 3 9" xfId="13315" xr:uid="{00000000-0005-0000-0000-00005E2F0000}"/>
    <cellStyle name="Normal 3 3 30" xfId="5362" xr:uid="{00000000-0005-0000-0000-0000CF2C0000}"/>
    <cellStyle name="Normal 3 3 4" xfId="2191" xr:uid="{00000000-0005-0000-0000-00003E080000}"/>
    <cellStyle name="Normal 3 3 4 10" xfId="13316" xr:uid="{00000000-0005-0000-0000-0000602F0000}"/>
    <cellStyle name="Normal 3 3 4 2" xfId="13317" xr:uid="{00000000-0005-0000-0000-0000612F0000}"/>
    <cellStyle name="Normal 3 3 4 2 2" xfId="13318" xr:uid="{00000000-0005-0000-0000-0000622F0000}"/>
    <cellStyle name="Normal 3 3 4 2 2 2" xfId="13319" xr:uid="{00000000-0005-0000-0000-0000632F0000}"/>
    <cellStyle name="Normal 3 3 4 2 2 2 2" xfId="13320" xr:uid="{00000000-0005-0000-0000-0000642F0000}"/>
    <cellStyle name="Normal 3 3 4 2 2 2 2 2" xfId="13321" xr:uid="{00000000-0005-0000-0000-0000652F0000}"/>
    <cellStyle name="Normal 3 3 4 2 2 2 2 3" xfId="13322" xr:uid="{00000000-0005-0000-0000-0000662F0000}"/>
    <cellStyle name="Normal 3 3 4 2 2 2 3" xfId="13323" xr:uid="{00000000-0005-0000-0000-0000672F0000}"/>
    <cellStyle name="Normal 3 3 4 2 2 2 4" xfId="13324" xr:uid="{00000000-0005-0000-0000-0000682F0000}"/>
    <cellStyle name="Normal 3 3 4 2 2 2 5" xfId="13325" xr:uid="{00000000-0005-0000-0000-0000692F0000}"/>
    <cellStyle name="Normal 3 3 4 2 2 2 6" xfId="13326" xr:uid="{00000000-0005-0000-0000-00006A2F0000}"/>
    <cellStyle name="Normal 3 3 4 2 2 3" xfId="13327" xr:uid="{00000000-0005-0000-0000-00006B2F0000}"/>
    <cellStyle name="Normal 3 3 4 2 2 3 2" xfId="13328" xr:uid="{00000000-0005-0000-0000-00006C2F0000}"/>
    <cellStyle name="Normal 3 3 4 2 2 3 2 2" xfId="13329" xr:uid="{00000000-0005-0000-0000-00006D2F0000}"/>
    <cellStyle name="Normal 3 3 4 2 2 3 2 3" xfId="13330" xr:uid="{00000000-0005-0000-0000-00006E2F0000}"/>
    <cellStyle name="Normal 3 3 4 2 2 3 3" xfId="13331" xr:uid="{00000000-0005-0000-0000-00006F2F0000}"/>
    <cellStyle name="Normal 3 3 4 2 2 3 3 2" xfId="13332" xr:uid="{00000000-0005-0000-0000-0000702F0000}"/>
    <cellStyle name="Normal 3 3 4 2 2 3 4" xfId="13333" xr:uid="{00000000-0005-0000-0000-0000712F0000}"/>
    <cellStyle name="Normal 3 3 4 2 2 4" xfId="13334" xr:uid="{00000000-0005-0000-0000-0000722F0000}"/>
    <cellStyle name="Normal 3 3 4 2 2 4 2" xfId="13335" xr:uid="{00000000-0005-0000-0000-0000732F0000}"/>
    <cellStyle name="Normal 3 3 4 2 2 4 3" xfId="13336" xr:uid="{00000000-0005-0000-0000-0000742F0000}"/>
    <cellStyle name="Normal 3 3 4 2 2 5" xfId="13337" xr:uid="{00000000-0005-0000-0000-0000752F0000}"/>
    <cellStyle name="Normal 3 3 4 2 2 6" xfId="13338" xr:uid="{00000000-0005-0000-0000-0000762F0000}"/>
    <cellStyle name="Normal 3 3 4 2 2 7" xfId="13339" xr:uid="{00000000-0005-0000-0000-0000772F0000}"/>
    <cellStyle name="Normal 3 3 4 2 2 8" xfId="13340" xr:uid="{00000000-0005-0000-0000-0000782F0000}"/>
    <cellStyle name="Normal 3 3 4 2 3" xfId="13341" xr:uid="{00000000-0005-0000-0000-0000792F0000}"/>
    <cellStyle name="Normal 3 3 4 2 3 2" xfId="13342" xr:uid="{00000000-0005-0000-0000-00007A2F0000}"/>
    <cellStyle name="Normal 3 3 4 2 3 2 2" xfId="13343" xr:uid="{00000000-0005-0000-0000-00007B2F0000}"/>
    <cellStyle name="Normal 3 3 4 2 3 2 3" xfId="13344" xr:uid="{00000000-0005-0000-0000-00007C2F0000}"/>
    <cellStyle name="Normal 3 3 4 2 3 3" xfId="13345" xr:uid="{00000000-0005-0000-0000-00007D2F0000}"/>
    <cellStyle name="Normal 3 3 4 2 3 4" xfId="13346" xr:uid="{00000000-0005-0000-0000-00007E2F0000}"/>
    <cellStyle name="Normal 3 3 4 2 3 5" xfId="13347" xr:uid="{00000000-0005-0000-0000-00007F2F0000}"/>
    <cellStyle name="Normal 3 3 4 2 3 6" xfId="13348" xr:uid="{00000000-0005-0000-0000-0000802F0000}"/>
    <cellStyle name="Normal 3 3 4 2 4" xfId="13349" xr:uid="{00000000-0005-0000-0000-0000812F0000}"/>
    <cellStyle name="Normal 3 3 4 2 4 2" xfId="13350" xr:uid="{00000000-0005-0000-0000-0000822F0000}"/>
    <cellStyle name="Normal 3 3 4 2 4 2 2" xfId="13351" xr:uid="{00000000-0005-0000-0000-0000832F0000}"/>
    <cellStyle name="Normal 3 3 4 2 4 2 3" xfId="13352" xr:uid="{00000000-0005-0000-0000-0000842F0000}"/>
    <cellStyle name="Normal 3 3 4 2 4 3" xfId="13353" xr:uid="{00000000-0005-0000-0000-0000852F0000}"/>
    <cellStyle name="Normal 3 3 4 2 4 3 2" xfId="13354" xr:uid="{00000000-0005-0000-0000-0000862F0000}"/>
    <cellStyle name="Normal 3 3 4 2 4 4" xfId="13355" xr:uid="{00000000-0005-0000-0000-0000872F0000}"/>
    <cellStyle name="Normal 3 3 4 2 5" xfId="13356" xr:uid="{00000000-0005-0000-0000-0000882F0000}"/>
    <cellStyle name="Normal 3 3 4 2 5 2" xfId="13357" xr:uid="{00000000-0005-0000-0000-0000892F0000}"/>
    <cellStyle name="Normal 3 3 4 2 5 3" xfId="13358" xr:uid="{00000000-0005-0000-0000-00008A2F0000}"/>
    <cellStyle name="Normal 3 3 4 2 6" xfId="13359" xr:uid="{00000000-0005-0000-0000-00008B2F0000}"/>
    <cellStyle name="Normal 3 3 4 2 7" xfId="13360" xr:uid="{00000000-0005-0000-0000-00008C2F0000}"/>
    <cellStyle name="Normal 3 3 4 2 8" xfId="13361" xr:uid="{00000000-0005-0000-0000-00008D2F0000}"/>
    <cellStyle name="Normal 3 3 4 2 9" xfId="13362" xr:uid="{00000000-0005-0000-0000-00008E2F0000}"/>
    <cellStyle name="Normal 3 3 4 3" xfId="13363" xr:uid="{00000000-0005-0000-0000-00008F2F0000}"/>
    <cellStyle name="Normal 3 3 4 3 2" xfId="13364" xr:uid="{00000000-0005-0000-0000-0000902F0000}"/>
    <cellStyle name="Normal 3 3 4 3 2 2" xfId="13365" xr:uid="{00000000-0005-0000-0000-0000912F0000}"/>
    <cellStyle name="Normal 3 3 4 3 2 2 2" xfId="13366" xr:uid="{00000000-0005-0000-0000-0000922F0000}"/>
    <cellStyle name="Normal 3 3 4 3 2 2 3" xfId="13367" xr:uid="{00000000-0005-0000-0000-0000932F0000}"/>
    <cellStyle name="Normal 3 3 4 3 2 2 4" xfId="13368" xr:uid="{00000000-0005-0000-0000-0000942F0000}"/>
    <cellStyle name="Normal 3 3 4 3 2 3" xfId="13369" xr:uid="{00000000-0005-0000-0000-0000952F0000}"/>
    <cellStyle name="Normal 3 3 4 3 2 4" xfId="13370" xr:uid="{00000000-0005-0000-0000-0000962F0000}"/>
    <cellStyle name="Normal 3 3 4 3 2 5" xfId="13371" xr:uid="{00000000-0005-0000-0000-0000972F0000}"/>
    <cellStyle name="Normal 3 3 4 3 2 6" xfId="13372" xr:uid="{00000000-0005-0000-0000-0000982F0000}"/>
    <cellStyle name="Normal 3 3 4 3 3" xfId="13373" xr:uid="{00000000-0005-0000-0000-0000992F0000}"/>
    <cellStyle name="Normal 3 3 4 3 3 2" xfId="13374" xr:uid="{00000000-0005-0000-0000-00009A2F0000}"/>
    <cellStyle name="Normal 3 3 4 3 3 2 2" xfId="13375" xr:uid="{00000000-0005-0000-0000-00009B2F0000}"/>
    <cellStyle name="Normal 3 3 4 3 3 2 3" xfId="13376" xr:uid="{00000000-0005-0000-0000-00009C2F0000}"/>
    <cellStyle name="Normal 3 3 4 3 3 3" xfId="13377" xr:uid="{00000000-0005-0000-0000-00009D2F0000}"/>
    <cellStyle name="Normal 3 3 4 3 3 4" xfId="13378" xr:uid="{00000000-0005-0000-0000-00009E2F0000}"/>
    <cellStyle name="Normal 3 3 4 3 3 5" xfId="13379" xr:uid="{00000000-0005-0000-0000-00009F2F0000}"/>
    <cellStyle name="Normal 3 3 4 3 3 6" xfId="13380" xr:uid="{00000000-0005-0000-0000-0000A02F0000}"/>
    <cellStyle name="Normal 3 3 4 3 4" xfId="13381" xr:uid="{00000000-0005-0000-0000-0000A12F0000}"/>
    <cellStyle name="Normal 3 3 4 3 4 2" xfId="13382" xr:uid="{00000000-0005-0000-0000-0000A22F0000}"/>
    <cellStyle name="Normal 3 3 4 3 4 3" xfId="13383" xr:uid="{00000000-0005-0000-0000-0000A32F0000}"/>
    <cellStyle name="Normal 3 3 4 3 5" xfId="13384" xr:uid="{00000000-0005-0000-0000-0000A42F0000}"/>
    <cellStyle name="Normal 3 3 4 3 6" xfId="13385" xr:uid="{00000000-0005-0000-0000-0000A52F0000}"/>
    <cellStyle name="Normal 3 3 4 3 7" xfId="13386" xr:uid="{00000000-0005-0000-0000-0000A62F0000}"/>
    <cellStyle name="Normal 3 3 4 3 8" xfId="13387" xr:uid="{00000000-0005-0000-0000-0000A72F0000}"/>
    <cellStyle name="Normal 3 3 4 4" xfId="13388" xr:uid="{00000000-0005-0000-0000-0000A82F0000}"/>
    <cellStyle name="Normal 3 3 4 4 2" xfId="13389" xr:uid="{00000000-0005-0000-0000-0000A92F0000}"/>
    <cellStyle name="Normal 3 3 4 4 2 2" xfId="13390" xr:uid="{00000000-0005-0000-0000-0000AA2F0000}"/>
    <cellStyle name="Normal 3 3 4 4 3" xfId="13391" xr:uid="{00000000-0005-0000-0000-0000AB2F0000}"/>
    <cellStyle name="Normal 3 3 4 4 4" xfId="13392" xr:uid="{00000000-0005-0000-0000-0000AC2F0000}"/>
    <cellStyle name="Normal 3 3 4 4 5" xfId="13393" xr:uid="{00000000-0005-0000-0000-0000AD2F0000}"/>
    <cellStyle name="Normal 3 3 4 5" xfId="13394" xr:uid="{00000000-0005-0000-0000-0000AE2F0000}"/>
    <cellStyle name="Normal 3 3 4 5 2" xfId="13395" xr:uid="{00000000-0005-0000-0000-0000AF2F0000}"/>
    <cellStyle name="Normal 3 3 4 5 2 2" xfId="13396" xr:uid="{00000000-0005-0000-0000-0000B02F0000}"/>
    <cellStyle name="Normal 3 3 4 5 2 3" xfId="13397" xr:uid="{00000000-0005-0000-0000-0000B12F0000}"/>
    <cellStyle name="Normal 3 3 4 5 3" xfId="13398" xr:uid="{00000000-0005-0000-0000-0000B22F0000}"/>
    <cellStyle name="Normal 3 3 4 5 4" xfId="13399" xr:uid="{00000000-0005-0000-0000-0000B32F0000}"/>
    <cellStyle name="Normal 3 3 4 5 5" xfId="13400" xr:uid="{00000000-0005-0000-0000-0000B42F0000}"/>
    <cellStyle name="Normal 3 3 4 5 6" xfId="13401" xr:uid="{00000000-0005-0000-0000-0000B52F0000}"/>
    <cellStyle name="Normal 3 3 4 6" xfId="13402" xr:uid="{00000000-0005-0000-0000-0000B62F0000}"/>
    <cellStyle name="Normal 3 3 4 6 2" xfId="13403" xr:uid="{00000000-0005-0000-0000-0000B72F0000}"/>
    <cellStyle name="Normal 3 3 4 6 2 2" xfId="13404" xr:uid="{00000000-0005-0000-0000-0000B82F0000}"/>
    <cellStyle name="Normal 3 3 4 6 2 3" xfId="13405" xr:uid="{00000000-0005-0000-0000-0000B92F0000}"/>
    <cellStyle name="Normal 3 3 4 6 3" xfId="13406" xr:uid="{00000000-0005-0000-0000-0000BA2F0000}"/>
    <cellStyle name="Normal 3 3 4 6 4" xfId="13407" xr:uid="{00000000-0005-0000-0000-0000BB2F0000}"/>
    <cellStyle name="Normal 3 3 4 6 5" xfId="13408" xr:uid="{00000000-0005-0000-0000-0000BC2F0000}"/>
    <cellStyle name="Normal 3 3 4 6 6" xfId="13409" xr:uid="{00000000-0005-0000-0000-0000BD2F0000}"/>
    <cellStyle name="Normal 3 3 4 7" xfId="13410" xr:uid="{00000000-0005-0000-0000-0000BE2F0000}"/>
    <cellStyle name="Normal 3 3 4 7 2" xfId="13411" xr:uid="{00000000-0005-0000-0000-0000BF2F0000}"/>
    <cellStyle name="Normal 3 3 4 7 3" xfId="13412" xr:uid="{00000000-0005-0000-0000-0000C02F0000}"/>
    <cellStyle name="Normal 3 3 4 8" xfId="13413" xr:uid="{00000000-0005-0000-0000-0000C12F0000}"/>
    <cellStyle name="Normal 3 3 4 9" xfId="13414" xr:uid="{00000000-0005-0000-0000-0000C22F0000}"/>
    <cellStyle name="Normal 3 3 5" xfId="2192" xr:uid="{00000000-0005-0000-0000-00003F080000}"/>
    <cellStyle name="Normal 3 3 5 2" xfId="13415" xr:uid="{00000000-0005-0000-0000-0000C42F0000}"/>
    <cellStyle name="Normal 3 3 5 2 2" xfId="13416" xr:uid="{00000000-0005-0000-0000-0000C52F0000}"/>
    <cellStyle name="Normal 3 3 5 2 2 2" xfId="13417" xr:uid="{00000000-0005-0000-0000-0000C62F0000}"/>
    <cellStyle name="Normal 3 3 5 2 2 2 2" xfId="13418" xr:uid="{00000000-0005-0000-0000-0000C72F0000}"/>
    <cellStyle name="Normal 3 3 5 2 2 2 2 2" xfId="13419" xr:uid="{00000000-0005-0000-0000-0000C82F0000}"/>
    <cellStyle name="Normal 3 3 5 2 2 2 2 3" xfId="13420" xr:uid="{00000000-0005-0000-0000-0000C92F0000}"/>
    <cellStyle name="Normal 3 3 5 2 2 2 3" xfId="13421" xr:uid="{00000000-0005-0000-0000-0000CA2F0000}"/>
    <cellStyle name="Normal 3 3 5 2 2 2 3 2" xfId="13422" xr:uid="{00000000-0005-0000-0000-0000CB2F0000}"/>
    <cellStyle name="Normal 3 3 5 2 2 2 4" xfId="13423" xr:uid="{00000000-0005-0000-0000-0000CC2F0000}"/>
    <cellStyle name="Normal 3 3 5 2 2 3" xfId="13424" xr:uid="{00000000-0005-0000-0000-0000CD2F0000}"/>
    <cellStyle name="Normal 3 3 5 2 2 3 2" xfId="13425" xr:uid="{00000000-0005-0000-0000-0000CE2F0000}"/>
    <cellStyle name="Normal 3 3 5 2 2 3 3" xfId="13426" xr:uid="{00000000-0005-0000-0000-0000CF2F0000}"/>
    <cellStyle name="Normal 3 3 5 2 2 4" xfId="13427" xr:uid="{00000000-0005-0000-0000-0000D02F0000}"/>
    <cellStyle name="Normal 3 3 5 2 2 5" xfId="13428" xr:uid="{00000000-0005-0000-0000-0000D12F0000}"/>
    <cellStyle name="Normal 3 3 5 2 2 6" xfId="13429" xr:uid="{00000000-0005-0000-0000-0000D22F0000}"/>
    <cellStyle name="Normal 3 3 5 2 2 7" xfId="13430" xr:uid="{00000000-0005-0000-0000-0000D32F0000}"/>
    <cellStyle name="Normal 3 3 5 2 3" xfId="13431" xr:uid="{00000000-0005-0000-0000-0000D42F0000}"/>
    <cellStyle name="Normal 3 3 5 2 3 2" xfId="13432" xr:uid="{00000000-0005-0000-0000-0000D52F0000}"/>
    <cellStyle name="Normal 3 3 5 2 3 2 2" xfId="13433" xr:uid="{00000000-0005-0000-0000-0000D62F0000}"/>
    <cellStyle name="Normal 3 3 5 2 3 2 3" xfId="13434" xr:uid="{00000000-0005-0000-0000-0000D72F0000}"/>
    <cellStyle name="Normal 3 3 5 2 3 3" xfId="13435" xr:uid="{00000000-0005-0000-0000-0000D82F0000}"/>
    <cellStyle name="Normal 3 3 5 2 3 3 2" xfId="13436" xr:uid="{00000000-0005-0000-0000-0000D92F0000}"/>
    <cellStyle name="Normal 3 3 5 2 3 4" xfId="13437" xr:uid="{00000000-0005-0000-0000-0000DA2F0000}"/>
    <cellStyle name="Normal 3 3 5 2 4" xfId="13438" xr:uid="{00000000-0005-0000-0000-0000DB2F0000}"/>
    <cellStyle name="Normal 3 3 5 2 5" xfId="13439" xr:uid="{00000000-0005-0000-0000-0000DC2F0000}"/>
    <cellStyle name="Normal 3 3 5 2 6" xfId="13440" xr:uid="{00000000-0005-0000-0000-0000DD2F0000}"/>
    <cellStyle name="Normal 3 3 5 3" xfId="13441" xr:uid="{00000000-0005-0000-0000-0000DE2F0000}"/>
    <cellStyle name="Normal 3 3 5 3 2" xfId="13442" xr:uid="{00000000-0005-0000-0000-0000DF2F0000}"/>
    <cellStyle name="Normal 3 3 5 3 2 2" xfId="13443" xr:uid="{00000000-0005-0000-0000-0000E02F0000}"/>
    <cellStyle name="Normal 3 3 5 3 2 3" xfId="13444" xr:uid="{00000000-0005-0000-0000-0000E12F0000}"/>
    <cellStyle name="Normal 3 3 5 3 2 4" xfId="13445" xr:uid="{00000000-0005-0000-0000-0000E22F0000}"/>
    <cellStyle name="Normal 3 3 5 3 3" xfId="13446" xr:uid="{00000000-0005-0000-0000-0000E32F0000}"/>
    <cellStyle name="Normal 3 3 5 3 4" xfId="13447" xr:uid="{00000000-0005-0000-0000-0000E42F0000}"/>
    <cellStyle name="Normal 3 3 5 3 5" xfId="13448" xr:uid="{00000000-0005-0000-0000-0000E52F0000}"/>
    <cellStyle name="Normal 3 3 5 3 6" xfId="13449" xr:uid="{00000000-0005-0000-0000-0000E62F0000}"/>
    <cellStyle name="Normal 3 3 5 4" xfId="13450" xr:uid="{00000000-0005-0000-0000-0000E72F0000}"/>
    <cellStyle name="Normal 3 3 5 4 2" xfId="13451" xr:uid="{00000000-0005-0000-0000-0000E82F0000}"/>
    <cellStyle name="Normal 3 3 5 4 2 2" xfId="13452" xr:uid="{00000000-0005-0000-0000-0000E92F0000}"/>
    <cellStyle name="Normal 3 3 5 4 2 3" xfId="13453" xr:uid="{00000000-0005-0000-0000-0000EA2F0000}"/>
    <cellStyle name="Normal 3 3 5 4 3" xfId="13454" xr:uid="{00000000-0005-0000-0000-0000EB2F0000}"/>
    <cellStyle name="Normal 3 3 5 4 4" xfId="13455" xr:uid="{00000000-0005-0000-0000-0000EC2F0000}"/>
    <cellStyle name="Normal 3 3 5 4 5" xfId="13456" xr:uid="{00000000-0005-0000-0000-0000ED2F0000}"/>
    <cellStyle name="Normal 3 3 5 4 6" xfId="13457" xr:uid="{00000000-0005-0000-0000-0000EE2F0000}"/>
    <cellStyle name="Normal 3 3 5 5" xfId="13458" xr:uid="{00000000-0005-0000-0000-0000EF2F0000}"/>
    <cellStyle name="Normal 3 3 5 5 2" xfId="13459" xr:uid="{00000000-0005-0000-0000-0000F02F0000}"/>
    <cellStyle name="Normal 3 3 5 5 3" xfId="13460" xr:uid="{00000000-0005-0000-0000-0000F12F0000}"/>
    <cellStyle name="Normal 3 3 5 5 4" xfId="13461" xr:uid="{00000000-0005-0000-0000-0000F22F0000}"/>
    <cellStyle name="Normal 3 3 5 6" xfId="13462" xr:uid="{00000000-0005-0000-0000-0000F32F0000}"/>
    <cellStyle name="Normal 3 3 5 7" xfId="13463" xr:uid="{00000000-0005-0000-0000-0000F42F0000}"/>
    <cellStyle name="Normal 3 3 5 8" xfId="13464" xr:uid="{00000000-0005-0000-0000-0000F52F0000}"/>
    <cellStyle name="Normal 3 3 6" xfId="2193" xr:uid="{00000000-0005-0000-0000-000040080000}"/>
    <cellStyle name="Normal 3 3 6 2" xfId="13465" xr:uid="{00000000-0005-0000-0000-0000F72F0000}"/>
    <cellStyle name="Normal 3 3 6 2 2" xfId="13466" xr:uid="{00000000-0005-0000-0000-0000F82F0000}"/>
    <cellStyle name="Normal 3 3 6 2 2 2" xfId="13467" xr:uid="{00000000-0005-0000-0000-0000F92F0000}"/>
    <cellStyle name="Normal 3 3 6 2 3" xfId="13468" xr:uid="{00000000-0005-0000-0000-0000FA2F0000}"/>
    <cellStyle name="Normal 3 3 6 2 4" xfId="13469" xr:uid="{00000000-0005-0000-0000-0000FB2F0000}"/>
    <cellStyle name="Normal 3 3 6 2 5" xfId="13470" xr:uid="{00000000-0005-0000-0000-0000FC2F0000}"/>
    <cellStyle name="Normal 3 3 6 3" xfId="13471" xr:uid="{00000000-0005-0000-0000-0000FD2F0000}"/>
    <cellStyle name="Normal 3 3 6 3 2" xfId="13472" xr:uid="{00000000-0005-0000-0000-0000FE2F0000}"/>
    <cellStyle name="Normal 3 3 6 3 2 2" xfId="13473" xr:uid="{00000000-0005-0000-0000-0000FF2F0000}"/>
    <cellStyle name="Normal 3 3 6 3 2 3" xfId="13474" xr:uid="{00000000-0005-0000-0000-000000300000}"/>
    <cellStyle name="Normal 3 3 6 3 3" xfId="13475" xr:uid="{00000000-0005-0000-0000-000001300000}"/>
    <cellStyle name="Normal 3 3 6 3 4" xfId="13476" xr:uid="{00000000-0005-0000-0000-000002300000}"/>
    <cellStyle name="Normal 3 3 6 3 5" xfId="13477" xr:uid="{00000000-0005-0000-0000-000003300000}"/>
    <cellStyle name="Normal 3 3 6 3 6" xfId="13478" xr:uid="{00000000-0005-0000-0000-000004300000}"/>
    <cellStyle name="Normal 3 3 6 4" xfId="13479" xr:uid="{00000000-0005-0000-0000-000005300000}"/>
    <cellStyle name="Normal 3 3 6 4 2" xfId="13480" xr:uid="{00000000-0005-0000-0000-000006300000}"/>
    <cellStyle name="Normal 3 3 6 4 2 2" xfId="13481" xr:uid="{00000000-0005-0000-0000-000007300000}"/>
    <cellStyle name="Normal 3 3 6 4 2 3" xfId="13482" xr:uid="{00000000-0005-0000-0000-000008300000}"/>
    <cellStyle name="Normal 3 3 6 4 3" xfId="13483" xr:uid="{00000000-0005-0000-0000-000009300000}"/>
    <cellStyle name="Normal 3 3 6 4 4" xfId="13484" xr:uid="{00000000-0005-0000-0000-00000A300000}"/>
    <cellStyle name="Normal 3 3 6 4 5" xfId="13485" xr:uid="{00000000-0005-0000-0000-00000B300000}"/>
    <cellStyle name="Normal 3 3 6 4 6" xfId="13486" xr:uid="{00000000-0005-0000-0000-00000C300000}"/>
    <cellStyle name="Normal 3 3 6 5" xfId="13487" xr:uid="{00000000-0005-0000-0000-00000D300000}"/>
    <cellStyle name="Normal 3 3 6 5 2" xfId="13488" xr:uid="{00000000-0005-0000-0000-00000E300000}"/>
    <cellStyle name="Normal 3 3 6 5 3" xfId="13489" xr:uid="{00000000-0005-0000-0000-00000F300000}"/>
    <cellStyle name="Normal 3 3 6 6" xfId="13490" xr:uid="{00000000-0005-0000-0000-000010300000}"/>
    <cellStyle name="Normal 3 3 6 7" xfId="13491" xr:uid="{00000000-0005-0000-0000-000011300000}"/>
    <cellStyle name="Normal 3 3 6 8" xfId="13492" xr:uid="{00000000-0005-0000-0000-000012300000}"/>
    <cellStyle name="Normal 3 3 7" xfId="2194" xr:uid="{00000000-0005-0000-0000-000041080000}"/>
    <cellStyle name="Normal 3 3 7 2" xfId="13493" xr:uid="{00000000-0005-0000-0000-000014300000}"/>
    <cellStyle name="Normal 3 3 7 2 2" xfId="13494" xr:uid="{00000000-0005-0000-0000-000015300000}"/>
    <cellStyle name="Normal 3 3 7 3" xfId="13495" xr:uid="{00000000-0005-0000-0000-000016300000}"/>
    <cellStyle name="Normal 3 3 7 4" xfId="13496" xr:uid="{00000000-0005-0000-0000-000017300000}"/>
    <cellStyle name="Normal 3 3 7 5" xfId="13497" xr:uid="{00000000-0005-0000-0000-000018300000}"/>
    <cellStyle name="Normal 3 3 8" xfId="2195" xr:uid="{00000000-0005-0000-0000-000042080000}"/>
    <cellStyle name="Normal 3 3 8 2" xfId="13498" xr:uid="{00000000-0005-0000-0000-00001A300000}"/>
    <cellStyle name="Normal 3 3 8 3" xfId="13499" xr:uid="{00000000-0005-0000-0000-00001B300000}"/>
    <cellStyle name="Normal 3 3 9" xfId="2196" xr:uid="{00000000-0005-0000-0000-000043080000}"/>
    <cellStyle name="Normal 3 3 9 2" xfId="13500" xr:uid="{00000000-0005-0000-0000-00001D300000}"/>
    <cellStyle name="Normal 3 3 9 3" xfId="13501" xr:uid="{00000000-0005-0000-0000-00001E300000}"/>
    <cellStyle name="Normal 3 3_App b.3 Unspent_" xfId="2197" xr:uid="{00000000-0005-0000-0000-000044080000}"/>
    <cellStyle name="Normal 3 30" xfId="2198" xr:uid="{00000000-0005-0000-0000-000045080000}"/>
    <cellStyle name="Normal 3 30 10" xfId="2199" xr:uid="{00000000-0005-0000-0000-000046080000}"/>
    <cellStyle name="Normal 3 30 10 2" xfId="13502" xr:uid="{00000000-0005-0000-0000-000021300000}"/>
    <cellStyle name="Normal 3 30 10 3" xfId="13503" xr:uid="{00000000-0005-0000-0000-000022300000}"/>
    <cellStyle name="Normal 3 30 11" xfId="2200" xr:uid="{00000000-0005-0000-0000-000047080000}"/>
    <cellStyle name="Normal 3 30 11 2" xfId="13504" xr:uid="{00000000-0005-0000-0000-000024300000}"/>
    <cellStyle name="Normal 3 30 11 3" xfId="13505" xr:uid="{00000000-0005-0000-0000-000025300000}"/>
    <cellStyle name="Normal 3 30 12" xfId="2201" xr:uid="{00000000-0005-0000-0000-000048080000}"/>
    <cellStyle name="Normal 3 30 12 2" xfId="13506" xr:uid="{00000000-0005-0000-0000-000027300000}"/>
    <cellStyle name="Normal 3 30 12 3" xfId="13507" xr:uid="{00000000-0005-0000-0000-000028300000}"/>
    <cellStyle name="Normal 3 30 13" xfId="2202" xr:uid="{00000000-0005-0000-0000-000049080000}"/>
    <cellStyle name="Normal 3 30 13 2" xfId="13508" xr:uid="{00000000-0005-0000-0000-00002A300000}"/>
    <cellStyle name="Normal 3 30 13 3" xfId="13509" xr:uid="{00000000-0005-0000-0000-00002B300000}"/>
    <cellStyle name="Normal 3 30 14" xfId="2203" xr:uid="{00000000-0005-0000-0000-00004A080000}"/>
    <cellStyle name="Normal 3 30 14 2" xfId="13510" xr:uid="{00000000-0005-0000-0000-00002D300000}"/>
    <cellStyle name="Normal 3 30 14 3" xfId="13511" xr:uid="{00000000-0005-0000-0000-00002E300000}"/>
    <cellStyle name="Normal 3 30 15" xfId="2204" xr:uid="{00000000-0005-0000-0000-00004B080000}"/>
    <cellStyle name="Normal 3 30 15 2" xfId="13512" xr:uid="{00000000-0005-0000-0000-000030300000}"/>
    <cellStyle name="Normal 3 30 15 3" xfId="13513" xr:uid="{00000000-0005-0000-0000-000031300000}"/>
    <cellStyle name="Normal 3 30 16" xfId="2205" xr:uid="{00000000-0005-0000-0000-00004C080000}"/>
    <cellStyle name="Normal 3 30 16 2" xfId="13514" xr:uid="{00000000-0005-0000-0000-000033300000}"/>
    <cellStyle name="Normal 3 30 16 3" xfId="13515" xr:uid="{00000000-0005-0000-0000-000034300000}"/>
    <cellStyle name="Normal 3 30 17" xfId="2206" xr:uid="{00000000-0005-0000-0000-00004D080000}"/>
    <cellStyle name="Normal 3 30 17 2" xfId="13516" xr:uid="{00000000-0005-0000-0000-000036300000}"/>
    <cellStyle name="Normal 3 30 17 3" xfId="13517" xr:uid="{00000000-0005-0000-0000-000037300000}"/>
    <cellStyle name="Normal 3 30 18" xfId="2207" xr:uid="{00000000-0005-0000-0000-00004E080000}"/>
    <cellStyle name="Normal 3 30 18 2" xfId="13518" xr:uid="{00000000-0005-0000-0000-000039300000}"/>
    <cellStyle name="Normal 3 30 18 3" xfId="13519" xr:uid="{00000000-0005-0000-0000-00003A300000}"/>
    <cellStyle name="Normal 3 30 19" xfId="2208" xr:uid="{00000000-0005-0000-0000-00004F080000}"/>
    <cellStyle name="Normal 3 30 19 2" xfId="13520" xr:uid="{00000000-0005-0000-0000-00003C300000}"/>
    <cellStyle name="Normal 3 30 19 3" xfId="13521" xr:uid="{00000000-0005-0000-0000-00003D300000}"/>
    <cellStyle name="Normal 3 30 2" xfId="2209" xr:uid="{00000000-0005-0000-0000-000050080000}"/>
    <cellStyle name="Normal 3 30 2 2" xfId="13522" xr:uid="{00000000-0005-0000-0000-00003F300000}"/>
    <cellStyle name="Normal 3 30 2 3" xfId="13523" xr:uid="{00000000-0005-0000-0000-000040300000}"/>
    <cellStyle name="Normal 3 30 20" xfId="2210" xr:uid="{00000000-0005-0000-0000-000051080000}"/>
    <cellStyle name="Normal 3 30 20 2" xfId="13524" xr:uid="{00000000-0005-0000-0000-000042300000}"/>
    <cellStyle name="Normal 3 30 20 3" xfId="13525" xr:uid="{00000000-0005-0000-0000-000043300000}"/>
    <cellStyle name="Normal 3 30 21" xfId="2211" xr:uid="{00000000-0005-0000-0000-000052080000}"/>
    <cellStyle name="Normal 3 30 21 2" xfId="13526" xr:uid="{00000000-0005-0000-0000-000045300000}"/>
    <cellStyle name="Normal 3 30 21 3" xfId="13527" xr:uid="{00000000-0005-0000-0000-000046300000}"/>
    <cellStyle name="Normal 3 30 22" xfId="2212" xr:uid="{00000000-0005-0000-0000-000053080000}"/>
    <cellStyle name="Normal 3 30 22 2" xfId="13528" xr:uid="{00000000-0005-0000-0000-000048300000}"/>
    <cellStyle name="Normal 3 30 22 3" xfId="13529" xr:uid="{00000000-0005-0000-0000-000049300000}"/>
    <cellStyle name="Normal 3 30 23" xfId="2213" xr:uid="{00000000-0005-0000-0000-000054080000}"/>
    <cellStyle name="Normal 3 30 23 2" xfId="13530" xr:uid="{00000000-0005-0000-0000-00004B300000}"/>
    <cellStyle name="Normal 3 30 23 3" xfId="13531" xr:uid="{00000000-0005-0000-0000-00004C300000}"/>
    <cellStyle name="Normal 3 30 24" xfId="13532" xr:uid="{00000000-0005-0000-0000-00004D300000}"/>
    <cellStyle name="Normal 3 30 25" xfId="13533" xr:uid="{00000000-0005-0000-0000-00004E300000}"/>
    <cellStyle name="Normal 3 30 3" xfId="2214" xr:uid="{00000000-0005-0000-0000-000055080000}"/>
    <cellStyle name="Normal 3 30 3 2" xfId="13534" xr:uid="{00000000-0005-0000-0000-000050300000}"/>
    <cellStyle name="Normal 3 30 3 3" xfId="13535" xr:uid="{00000000-0005-0000-0000-000051300000}"/>
    <cellStyle name="Normal 3 30 4" xfId="2215" xr:uid="{00000000-0005-0000-0000-000056080000}"/>
    <cellStyle name="Normal 3 30 4 2" xfId="13536" xr:uid="{00000000-0005-0000-0000-000053300000}"/>
    <cellStyle name="Normal 3 30 4 3" xfId="13537" xr:uid="{00000000-0005-0000-0000-000054300000}"/>
    <cellStyle name="Normal 3 30 5" xfId="2216" xr:uid="{00000000-0005-0000-0000-000057080000}"/>
    <cellStyle name="Normal 3 30 5 2" xfId="13538" xr:uid="{00000000-0005-0000-0000-000056300000}"/>
    <cellStyle name="Normal 3 30 5 3" xfId="13539" xr:uid="{00000000-0005-0000-0000-000057300000}"/>
    <cellStyle name="Normal 3 30 6" xfId="2217" xr:uid="{00000000-0005-0000-0000-000058080000}"/>
    <cellStyle name="Normal 3 30 6 2" xfId="13540" xr:uid="{00000000-0005-0000-0000-000059300000}"/>
    <cellStyle name="Normal 3 30 6 3" xfId="13541" xr:uid="{00000000-0005-0000-0000-00005A300000}"/>
    <cellStyle name="Normal 3 30 7" xfId="2218" xr:uid="{00000000-0005-0000-0000-000059080000}"/>
    <cellStyle name="Normal 3 30 7 2" xfId="13542" xr:uid="{00000000-0005-0000-0000-00005C300000}"/>
    <cellStyle name="Normal 3 30 7 3" xfId="13543" xr:uid="{00000000-0005-0000-0000-00005D300000}"/>
    <cellStyle name="Normal 3 30 8" xfId="2219" xr:uid="{00000000-0005-0000-0000-00005A080000}"/>
    <cellStyle name="Normal 3 30 8 2" xfId="13544" xr:uid="{00000000-0005-0000-0000-00005F300000}"/>
    <cellStyle name="Normal 3 30 8 3" xfId="13545" xr:uid="{00000000-0005-0000-0000-000060300000}"/>
    <cellStyle name="Normal 3 30 9" xfId="2220" xr:uid="{00000000-0005-0000-0000-00005B080000}"/>
    <cellStyle name="Normal 3 30 9 2" xfId="13546" xr:uid="{00000000-0005-0000-0000-000062300000}"/>
    <cellStyle name="Normal 3 30 9 3" xfId="13547" xr:uid="{00000000-0005-0000-0000-000063300000}"/>
    <cellStyle name="Normal 3 31" xfId="2221" xr:uid="{00000000-0005-0000-0000-00005C080000}"/>
    <cellStyle name="Normal 3 31 10" xfId="2222" xr:uid="{00000000-0005-0000-0000-00005D080000}"/>
    <cellStyle name="Normal 3 31 10 2" xfId="13548" xr:uid="{00000000-0005-0000-0000-000066300000}"/>
    <cellStyle name="Normal 3 31 10 3" xfId="13549" xr:uid="{00000000-0005-0000-0000-000067300000}"/>
    <cellStyle name="Normal 3 31 11" xfId="2223" xr:uid="{00000000-0005-0000-0000-00005E080000}"/>
    <cellStyle name="Normal 3 31 11 2" xfId="13550" xr:uid="{00000000-0005-0000-0000-000069300000}"/>
    <cellStyle name="Normal 3 31 11 3" xfId="13551" xr:uid="{00000000-0005-0000-0000-00006A300000}"/>
    <cellStyle name="Normal 3 31 12" xfId="2224" xr:uid="{00000000-0005-0000-0000-00005F080000}"/>
    <cellStyle name="Normal 3 31 12 2" xfId="13552" xr:uid="{00000000-0005-0000-0000-00006C300000}"/>
    <cellStyle name="Normal 3 31 12 3" xfId="13553" xr:uid="{00000000-0005-0000-0000-00006D300000}"/>
    <cellStyle name="Normal 3 31 13" xfId="2225" xr:uid="{00000000-0005-0000-0000-000060080000}"/>
    <cellStyle name="Normal 3 31 13 2" xfId="13554" xr:uid="{00000000-0005-0000-0000-00006F300000}"/>
    <cellStyle name="Normal 3 31 13 3" xfId="13555" xr:uid="{00000000-0005-0000-0000-000070300000}"/>
    <cellStyle name="Normal 3 31 14" xfId="2226" xr:uid="{00000000-0005-0000-0000-000061080000}"/>
    <cellStyle name="Normal 3 31 14 2" xfId="13556" xr:uid="{00000000-0005-0000-0000-000072300000}"/>
    <cellStyle name="Normal 3 31 14 3" xfId="13557" xr:uid="{00000000-0005-0000-0000-000073300000}"/>
    <cellStyle name="Normal 3 31 15" xfId="2227" xr:uid="{00000000-0005-0000-0000-000062080000}"/>
    <cellStyle name="Normal 3 31 15 2" xfId="13558" xr:uid="{00000000-0005-0000-0000-000075300000}"/>
    <cellStyle name="Normal 3 31 15 3" xfId="13559" xr:uid="{00000000-0005-0000-0000-000076300000}"/>
    <cellStyle name="Normal 3 31 16" xfId="2228" xr:uid="{00000000-0005-0000-0000-000063080000}"/>
    <cellStyle name="Normal 3 31 16 2" xfId="13560" xr:uid="{00000000-0005-0000-0000-000078300000}"/>
    <cellStyle name="Normal 3 31 16 3" xfId="13561" xr:uid="{00000000-0005-0000-0000-000079300000}"/>
    <cellStyle name="Normal 3 31 17" xfId="2229" xr:uid="{00000000-0005-0000-0000-000064080000}"/>
    <cellStyle name="Normal 3 31 17 2" xfId="13562" xr:uid="{00000000-0005-0000-0000-00007B300000}"/>
    <cellStyle name="Normal 3 31 17 3" xfId="13563" xr:uid="{00000000-0005-0000-0000-00007C300000}"/>
    <cellStyle name="Normal 3 31 18" xfId="2230" xr:uid="{00000000-0005-0000-0000-000065080000}"/>
    <cellStyle name="Normal 3 31 18 2" xfId="13564" xr:uid="{00000000-0005-0000-0000-00007E300000}"/>
    <cellStyle name="Normal 3 31 18 3" xfId="13565" xr:uid="{00000000-0005-0000-0000-00007F300000}"/>
    <cellStyle name="Normal 3 31 19" xfId="2231" xr:uid="{00000000-0005-0000-0000-000066080000}"/>
    <cellStyle name="Normal 3 31 19 2" xfId="13566" xr:uid="{00000000-0005-0000-0000-000081300000}"/>
    <cellStyle name="Normal 3 31 19 3" xfId="13567" xr:uid="{00000000-0005-0000-0000-000082300000}"/>
    <cellStyle name="Normal 3 31 2" xfId="2232" xr:uid="{00000000-0005-0000-0000-000067080000}"/>
    <cellStyle name="Normal 3 31 2 2" xfId="13568" xr:uid="{00000000-0005-0000-0000-000084300000}"/>
    <cellStyle name="Normal 3 31 2 3" xfId="13569" xr:uid="{00000000-0005-0000-0000-000085300000}"/>
    <cellStyle name="Normal 3 31 20" xfId="2233" xr:uid="{00000000-0005-0000-0000-000068080000}"/>
    <cellStyle name="Normal 3 31 20 2" xfId="13570" xr:uid="{00000000-0005-0000-0000-000087300000}"/>
    <cellStyle name="Normal 3 31 20 3" xfId="13571" xr:uid="{00000000-0005-0000-0000-000088300000}"/>
    <cellStyle name="Normal 3 31 21" xfId="2234" xr:uid="{00000000-0005-0000-0000-000069080000}"/>
    <cellStyle name="Normal 3 31 21 2" xfId="13572" xr:uid="{00000000-0005-0000-0000-00008A300000}"/>
    <cellStyle name="Normal 3 31 21 3" xfId="13573" xr:uid="{00000000-0005-0000-0000-00008B300000}"/>
    <cellStyle name="Normal 3 31 22" xfId="2235" xr:uid="{00000000-0005-0000-0000-00006A080000}"/>
    <cellStyle name="Normal 3 31 22 2" xfId="13574" xr:uid="{00000000-0005-0000-0000-00008D300000}"/>
    <cellStyle name="Normal 3 31 22 3" xfId="13575" xr:uid="{00000000-0005-0000-0000-00008E300000}"/>
    <cellStyle name="Normal 3 31 23" xfId="2236" xr:uid="{00000000-0005-0000-0000-00006B080000}"/>
    <cellStyle name="Normal 3 31 23 2" xfId="13576" xr:uid="{00000000-0005-0000-0000-000090300000}"/>
    <cellStyle name="Normal 3 31 23 3" xfId="13577" xr:uid="{00000000-0005-0000-0000-000091300000}"/>
    <cellStyle name="Normal 3 31 24" xfId="13578" xr:uid="{00000000-0005-0000-0000-000092300000}"/>
    <cellStyle name="Normal 3 31 25" xfId="13579" xr:uid="{00000000-0005-0000-0000-000093300000}"/>
    <cellStyle name="Normal 3 31 3" xfId="2237" xr:uid="{00000000-0005-0000-0000-00006C080000}"/>
    <cellStyle name="Normal 3 31 3 2" xfId="13580" xr:uid="{00000000-0005-0000-0000-000095300000}"/>
    <cellStyle name="Normal 3 31 3 3" xfId="13581" xr:uid="{00000000-0005-0000-0000-000096300000}"/>
    <cellStyle name="Normal 3 31 4" xfId="2238" xr:uid="{00000000-0005-0000-0000-00006D080000}"/>
    <cellStyle name="Normal 3 31 4 2" xfId="13582" xr:uid="{00000000-0005-0000-0000-000098300000}"/>
    <cellStyle name="Normal 3 31 4 3" xfId="13583" xr:uid="{00000000-0005-0000-0000-000099300000}"/>
    <cellStyle name="Normal 3 31 5" xfId="2239" xr:uid="{00000000-0005-0000-0000-00006E080000}"/>
    <cellStyle name="Normal 3 31 5 2" xfId="13584" xr:uid="{00000000-0005-0000-0000-00009B300000}"/>
    <cellStyle name="Normal 3 31 5 3" xfId="13585" xr:uid="{00000000-0005-0000-0000-00009C300000}"/>
    <cellStyle name="Normal 3 31 6" xfId="2240" xr:uid="{00000000-0005-0000-0000-00006F080000}"/>
    <cellStyle name="Normal 3 31 6 2" xfId="13586" xr:uid="{00000000-0005-0000-0000-00009E300000}"/>
    <cellStyle name="Normal 3 31 6 3" xfId="13587" xr:uid="{00000000-0005-0000-0000-00009F300000}"/>
    <cellStyle name="Normal 3 31 7" xfId="2241" xr:uid="{00000000-0005-0000-0000-000070080000}"/>
    <cellStyle name="Normal 3 31 7 2" xfId="13588" xr:uid="{00000000-0005-0000-0000-0000A1300000}"/>
    <cellStyle name="Normal 3 31 7 3" xfId="13589" xr:uid="{00000000-0005-0000-0000-0000A2300000}"/>
    <cellStyle name="Normal 3 31 8" xfId="2242" xr:uid="{00000000-0005-0000-0000-000071080000}"/>
    <cellStyle name="Normal 3 31 8 2" xfId="13590" xr:uid="{00000000-0005-0000-0000-0000A4300000}"/>
    <cellStyle name="Normal 3 31 8 3" xfId="13591" xr:uid="{00000000-0005-0000-0000-0000A5300000}"/>
    <cellStyle name="Normal 3 31 9" xfId="2243" xr:uid="{00000000-0005-0000-0000-000072080000}"/>
    <cellStyle name="Normal 3 31 9 2" xfId="13592" xr:uid="{00000000-0005-0000-0000-0000A7300000}"/>
    <cellStyle name="Normal 3 31 9 3" xfId="13593" xr:uid="{00000000-0005-0000-0000-0000A8300000}"/>
    <cellStyle name="Normal 3 32" xfId="2244" xr:uid="{00000000-0005-0000-0000-000073080000}"/>
    <cellStyle name="Normal 3 32 10" xfId="2245" xr:uid="{00000000-0005-0000-0000-000074080000}"/>
    <cellStyle name="Normal 3 32 10 2" xfId="13595" xr:uid="{00000000-0005-0000-0000-0000AB300000}"/>
    <cellStyle name="Normal 3 32 10 3" xfId="13596" xr:uid="{00000000-0005-0000-0000-0000AC300000}"/>
    <cellStyle name="Normal 3 32 11" xfId="2246" xr:uid="{00000000-0005-0000-0000-000075080000}"/>
    <cellStyle name="Normal 3 32 11 2" xfId="13597" xr:uid="{00000000-0005-0000-0000-0000AE300000}"/>
    <cellStyle name="Normal 3 32 11 3" xfId="13598" xr:uid="{00000000-0005-0000-0000-0000AF300000}"/>
    <cellStyle name="Normal 3 32 12" xfId="2247" xr:uid="{00000000-0005-0000-0000-000076080000}"/>
    <cellStyle name="Normal 3 32 12 2" xfId="13600" xr:uid="{00000000-0005-0000-0000-0000B1300000}"/>
    <cellStyle name="Normal 3 32 12 3" xfId="13601" xr:uid="{00000000-0005-0000-0000-0000B2300000}"/>
    <cellStyle name="Normal 3 32 13" xfId="2248" xr:uid="{00000000-0005-0000-0000-000077080000}"/>
    <cellStyle name="Normal 3 32 13 2" xfId="13603" xr:uid="{00000000-0005-0000-0000-0000B4300000}"/>
    <cellStyle name="Normal 3 32 13 3" xfId="13604" xr:uid="{00000000-0005-0000-0000-0000B5300000}"/>
    <cellStyle name="Normal 3 32 14" xfId="2249" xr:uid="{00000000-0005-0000-0000-000078080000}"/>
    <cellStyle name="Normal 3 32 14 2" xfId="13605" xr:uid="{00000000-0005-0000-0000-0000B7300000}"/>
    <cellStyle name="Normal 3 32 14 3" xfId="13606" xr:uid="{00000000-0005-0000-0000-0000B8300000}"/>
    <cellStyle name="Normal 3 32 15" xfId="2250" xr:uid="{00000000-0005-0000-0000-000079080000}"/>
    <cellStyle name="Normal 3 32 15 2" xfId="13607" xr:uid="{00000000-0005-0000-0000-0000BA300000}"/>
    <cellStyle name="Normal 3 32 15 3" xfId="13608" xr:uid="{00000000-0005-0000-0000-0000BB300000}"/>
    <cellStyle name="Normal 3 32 16" xfId="2251" xr:uid="{00000000-0005-0000-0000-00007A080000}"/>
    <cellStyle name="Normal 3 32 16 2" xfId="13609" xr:uid="{00000000-0005-0000-0000-0000BD300000}"/>
    <cellStyle name="Normal 3 32 16 3" xfId="13610" xr:uid="{00000000-0005-0000-0000-0000BE300000}"/>
    <cellStyle name="Normal 3 32 17" xfId="2252" xr:uid="{00000000-0005-0000-0000-00007B080000}"/>
    <cellStyle name="Normal 3 32 17 2" xfId="13611" xr:uid="{00000000-0005-0000-0000-0000C0300000}"/>
    <cellStyle name="Normal 3 32 17 3" xfId="13612" xr:uid="{00000000-0005-0000-0000-0000C1300000}"/>
    <cellStyle name="Normal 3 32 18" xfId="2253" xr:uid="{00000000-0005-0000-0000-00007C080000}"/>
    <cellStyle name="Normal 3 32 18 2" xfId="13613" xr:uid="{00000000-0005-0000-0000-0000C3300000}"/>
    <cellStyle name="Normal 3 32 18 3" xfId="13614" xr:uid="{00000000-0005-0000-0000-0000C4300000}"/>
    <cellStyle name="Normal 3 32 19" xfId="2254" xr:uid="{00000000-0005-0000-0000-00007D080000}"/>
    <cellStyle name="Normal 3 32 19 2" xfId="13616" xr:uid="{00000000-0005-0000-0000-0000C6300000}"/>
    <cellStyle name="Normal 3 32 19 3" xfId="13617" xr:uid="{00000000-0005-0000-0000-0000C7300000}"/>
    <cellStyle name="Normal 3 32 2" xfId="2255" xr:uid="{00000000-0005-0000-0000-00007E080000}"/>
    <cellStyle name="Normal 3 32 2 2" xfId="13619" xr:uid="{00000000-0005-0000-0000-0000C9300000}"/>
    <cellStyle name="Normal 3 32 2 3" xfId="13620" xr:uid="{00000000-0005-0000-0000-0000CA300000}"/>
    <cellStyle name="Normal 3 32 20" xfId="2256" xr:uid="{00000000-0005-0000-0000-00007F080000}"/>
    <cellStyle name="Normal 3 32 20 2" xfId="13622" xr:uid="{00000000-0005-0000-0000-0000CC300000}"/>
    <cellStyle name="Normal 3 32 20 3" xfId="13623" xr:uid="{00000000-0005-0000-0000-0000CD300000}"/>
    <cellStyle name="Normal 3 32 21" xfId="2257" xr:uid="{00000000-0005-0000-0000-000080080000}"/>
    <cellStyle name="Normal 3 32 21 2" xfId="13624" xr:uid="{00000000-0005-0000-0000-0000CF300000}"/>
    <cellStyle name="Normal 3 32 21 3" xfId="13625" xr:uid="{00000000-0005-0000-0000-0000D0300000}"/>
    <cellStyle name="Normal 3 32 22" xfId="2258" xr:uid="{00000000-0005-0000-0000-000081080000}"/>
    <cellStyle name="Normal 3 32 22 2" xfId="13626" xr:uid="{00000000-0005-0000-0000-0000D2300000}"/>
    <cellStyle name="Normal 3 32 22 3" xfId="13627" xr:uid="{00000000-0005-0000-0000-0000D3300000}"/>
    <cellStyle name="Normal 3 32 23" xfId="2259" xr:uid="{00000000-0005-0000-0000-000082080000}"/>
    <cellStyle name="Normal 3 32 23 2" xfId="13628" xr:uid="{00000000-0005-0000-0000-0000D5300000}"/>
    <cellStyle name="Normal 3 32 23 3" xfId="13629" xr:uid="{00000000-0005-0000-0000-0000D6300000}"/>
    <cellStyle name="Normal 3 32 24" xfId="13630" xr:uid="{00000000-0005-0000-0000-0000D7300000}"/>
    <cellStyle name="Normal 3 32 25" xfId="13631" xr:uid="{00000000-0005-0000-0000-0000D8300000}"/>
    <cellStyle name="Normal 3 32 3" xfId="2260" xr:uid="{00000000-0005-0000-0000-000083080000}"/>
    <cellStyle name="Normal 3 32 3 2" xfId="13632" xr:uid="{00000000-0005-0000-0000-0000DA300000}"/>
    <cellStyle name="Normal 3 32 3 3" xfId="13633" xr:uid="{00000000-0005-0000-0000-0000DB300000}"/>
    <cellStyle name="Normal 3 32 4" xfId="2261" xr:uid="{00000000-0005-0000-0000-000084080000}"/>
    <cellStyle name="Normal 3 32 4 2" xfId="13634" xr:uid="{00000000-0005-0000-0000-0000DD300000}"/>
    <cellStyle name="Normal 3 32 4 3" xfId="13635" xr:uid="{00000000-0005-0000-0000-0000DE300000}"/>
    <cellStyle name="Normal 3 32 5" xfId="2262" xr:uid="{00000000-0005-0000-0000-000085080000}"/>
    <cellStyle name="Normal 3 32 5 2" xfId="13636" xr:uid="{00000000-0005-0000-0000-0000E0300000}"/>
    <cellStyle name="Normal 3 32 5 3" xfId="13637" xr:uid="{00000000-0005-0000-0000-0000E1300000}"/>
    <cellStyle name="Normal 3 32 6" xfId="2263" xr:uid="{00000000-0005-0000-0000-000086080000}"/>
    <cellStyle name="Normal 3 32 6 2" xfId="13638" xr:uid="{00000000-0005-0000-0000-0000E3300000}"/>
    <cellStyle name="Normal 3 32 6 3" xfId="13639" xr:uid="{00000000-0005-0000-0000-0000E4300000}"/>
    <cellStyle name="Normal 3 32 7" xfId="2264" xr:uid="{00000000-0005-0000-0000-000087080000}"/>
    <cellStyle name="Normal 3 32 7 2" xfId="13640" xr:uid="{00000000-0005-0000-0000-0000E6300000}"/>
    <cellStyle name="Normal 3 32 7 3" xfId="13641" xr:uid="{00000000-0005-0000-0000-0000E7300000}"/>
    <cellStyle name="Normal 3 32 8" xfId="2265" xr:uid="{00000000-0005-0000-0000-000088080000}"/>
    <cellStyle name="Normal 3 32 8 2" xfId="13642" xr:uid="{00000000-0005-0000-0000-0000E9300000}"/>
    <cellStyle name="Normal 3 32 8 3" xfId="13643" xr:uid="{00000000-0005-0000-0000-0000EA300000}"/>
    <cellStyle name="Normal 3 32 9" xfId="2266" xr:uid="{00000000-0005-0000-0000-000089080000}"/>
    <cellStyle name="Normal 3 32 9 2" xfId="13644" xr:uid="{00000000-0005-0000-0000-0000EC300000}"/>
    <cellStyle name="Normal 3 32 9 3" xfId="13645" xr:uid="{00000000-0005-0000-0000-0000ED300000}"/>
    <cellStyle name="Normal 3 33" xfId="2267" xr:uid="{00000000-0005-0000-0000-00008A080000}"/>
    <cellStyle name="Normal 3 33 10" xfId="2268" xr:uid="{00000000-0005-0000-0000-00008B080000}"/>
    <cellStyle name="Normal 3 33 10 2" xfId="13646" xr:uid="{00000000-0005-0000-0000-0000F0300000}"/>
    <cellStyle name="Normal 3 33 10 3" xfId="13647" xr:uid="{00000000-0005-0000-0000-0000F1300000}"/>
    <cellStyle name="Normal 3 33 11" xfId="2269" xr:uid="{00000000-0005-0000-0000-00008C080000}"/>
    <cellStyle name="Normal 3 33 11 2" xfId="13648" xr:uid="{00000000-0005-0000-0000-0000F3300000}"/>
    <cellStyle name="Normal 3 33 11 3" xfId="13649" xr:uid="{00000000-0005-0000-0000-0000F4300000}"/>
    <cellStyle name="Normal 3 33 12" xfId="2270" xr:uid="{00000000-0005-0000-0000-00008D080000}"/>
    <cellStyle name="Normal 3 33 12 2" xfId="13650" xr:uid="{00000000-0005-0000-0000-0000F6300000}"/>
    <cellStyle name="Normal 3 33 12 3" xfId="13651" xr:uid="{00000000-0005-0000-0000-0000F7300000}"/>
    <cellStyle name="Normal 3 33 13" xfId="2271" xr:uid="{00000000-0005-0000-0000-00008E080000}"/>
    <cellStyle name="Normal 3 33 13 2" xfId="13652" xr:uid="{00000000-0005-0000-0000-0000F9300000}"/>
    <cellStyle name="Normal 3 33 13 3" xfId="13653" xr:uid="{00000000-0005-0000-0000-0000FA300000}"/>
    <cellStyle name="Normal 3 33 14" xfId="2272" xr:uid="{00000000-0005-0000-0000-00008F080000}"/>
    <cellStyle name="Normal 3 33 14 2" xfId="13654" xr:uid="{00000000-0005-0000-0000-0000FC300000}"/>
    <cellStyle name="Normal 3 33 14 3" xfId="13655" xr:uid="{00000000-0005-0000-0000-0000FD300000}"/>
    <cellStyle name="Normal 3 33 15" xfId="2273" xr:uid="{00000000-0005-0000-0000-000090080000}"/>
    <cellStyle name="Normal 3 33 15 2" xfId="13656" xr:uid="{00000000-0005-0000-0000-0000FF300000}"/>
    <cellStyle name="Normal 3 33 15 3" xfId="13657" xr:uid="{00000000-0005-0000-0000-000000310000}"/>
    <cellStyle name="Normal 3 33 16" xfId="2274" xr:uid="{00000000-0005-0000-0000-000091080000}"/>
    <cellStyle name="Normal 3 33 16 2" xfId="13658" xr:uid="{00000000-0005-0000-0000-000002310000}"/>
    <cellStyle name="Normal 3 33 16 3" xfId="13659" xr:uid="{00000000-0005-0000-0000-000003310000}"/>
    <cellStyle name="Normal 3 33 17" xfId="2275" xr:uid="{00000000-0005-0000-0000-000092080000}"/>
    <cellStyle name="Normal 3 33 17 2" xfId="13660" xr:uid="{00000000-0005-0000-0000-000005310000}"/>
    <cellStyle name="Normal 3 33 17 3" xfId="13661" xr:uid="{00000000-0005-0000-0000-000006310000}"/>
    <cellStyle name="Normal 3 33 18" xfId="2276" xr:uid="{00000000-0005-0000-0000-000093080000}"/>
    <cellStyle name="Normal 3 33 18 2" xfId="13662" xr:uid="{00000000-0005-0000-0000-000008310000}"/>
    <cellStyle name="Normal 3 33 18 3" xfId="13663" xr:uid="{00000000-0005-0000-0000-000009310000}"/>
    <cellStyle name="Normal 3 33 19" xfId="2277" xr:uid="{00000000-0005-0000-0000-000094080000}"/>
    <cellStyle name="Normal 3 33 19 2" xfId="13664" xr:uid="{00000000-0005-0000-0000-00000B310000}"/>
    <cellStyle name="Normal 3 33 19 3" xfId="13665" xr:uid="{00000000-0005-0000-0000-00000C310000}"/>
    <cellStyle name="Normal 3 33 2" xfId="2278" xr:uid="{00000000-0005-0000-0000-000095080000}"/>
    <cellStyle name="Normal 3 33 2 2" xfId="13666" xr:uid="{00000000-0005-0000-0000-00000E310000}"/>
    <cellStyle name="Normal 3 33 2 3" xfId="13667" xr:uid="{00000000-0005-0000-0000-00000F310000}"/>
    <cellStyle name="Normal 3 33 20" xfId="2279" xr:uid="{00000000-0005-0000-0000-000096080000}"/>
    <cellStyle name="Normal 3 33 20 2" xfId="13668" xr:uid="{00000000-0005-0000-0000-000011310000}"/>
    <cellStyle name="Normal 3 33 20 3" xfId="13669" xr:uid="{00000000-0005-0000-0000-000012310000}"/>
    <cellStyle name="Normal 3 33 21" xfId="2280" xr:uid="{00000000-0005-0000-0000-000097080000}"/>
    <cellStyle name="Normal 3 33 21 2" xfId="13670" xr:uid="{00000000-0005-0000-0000-000014310000}"/>
    <cellStyle name="Normal 3 33 21 3" xfId="13671" xr:uid="{00000000-0005-0000-0000-000015310000}"/>
    <cellStyle name="Normal 3 33 22" xfId="2281" xr:uid="{00000000-0005-0000-0000-000098080000}"/>
    <cellStyle name="Normal 3 33 22 2" xfId="13672" xr:uid="{00000000-0005-0000-0000-000017310000}"/>
    <cellStyle name="Normal 3 33 22 3" xfId="13673" xr:uid="{00000000-0005-0000-0000-000018310000}"/>
    <cellStyle name="Normal 3 33 23" xfId="2282" xr:uid="{00000000-0005-0000-0000-000099080000}"/>
    <cellStyle name="Normal 3 33 23 2" xfId="13674" xr:uid="{00000000-0005-0000-0000-00001A310000}"/>
    <cellStyle name="Normal 3 33 23 3" xfId="13675" xr:uid="{00000000-0005-0000-0000-00001B310000}"/>
    <cellStyle name="Normal 3 33 24" xfId="13676" xr:uid="{00000000-0005-0000-0000-00001C310000}"/>
    <cellStyle name="Normal 3 33 25" xfId="13677" xr:uid="{00000000-0005-0000-0000-00001D310000}"/>
    <cellStyle name="Normal 3 33 3" xfId="2283" xr:uid="{00000000-0005-0000-0000-00009A080000}"/>
    <cellStyle name="Normal 3 33 3 2" xfId="13678" xr:uid="{00000000-0005-0000-0000-00001F310000}"/>
    <cellStyle name="Normal 3 33 3 3" xfId="13679" xr:uid="{00000000-0005-0000-0000-000020310000}"/>
    <cellStyle name="Normal 3 33 4" xfId="2284" xr:uid="{00000000-0005-0000-0000-00009B080000}"/>
    <cellStyle name="Normal 3 33 4 2" xfId="13680" xr:uid="{00000000-0005-0000-0000-000022310000}"/>
    <cellStyle name="Normal 3 33 4 3" xfId="13681" xr:uid="{00000000-0005-0000-0000-000023310000}"/>
    <cellStyle name="Normal 3 33 5" xfId="2285" xr:uid="{00000000-0005-0000-0000-00009C080000}"/>
    <cellStyle name="Normal 3 33 5 2" xfId="13682" xr:uid="{00000000-0005-0000-0000-000025310000}"/>
    <cellStyle name="Normal 3 33 5 3" xfId="13683" xr:uid="{00000000-0005-0000-0000-000026310000}"/>
    <cellStyle name="Normal 3 33 6" xfId="2286" xr:uid="{00000000-0005-0000-0000-00009D080000}"/>
    <cellStyle name="Normal 3 33 6 2" xfId="13684" xr:uid="{00000000-0005-0000-0000-000028310000}"/>
    <cellStyle name="Normal 3 33 6 3" xfId="13685" xr:uid="{00000000-0005-0000-0000-000029310000}"/>
    <cellStyle name="Normal 3 33 7" xfId="2287" xr:uid="{00000000-0005-0000-0000-00009E080000}"/>
    <cellStyle name="Normal 3 33 7 2" xfId="13686" xr:uid="{00000000-0005-0000-0000-00002B310000}"/>
    <cellStyle name="Normal 3 33 7 3" xfId="13687" xr:uid="{00000000-0005-0000-0000-00002C310000}"/>
    <cellStyle name="Normal 3 33 8" xfId="2288" xr:uid="{00000000-0005-0000-0000-00009F080000}"/>
    <cellStyle name="Normal 3 33 8 2" xfId="13688" xr:uid="{00000000-0005-0000-0000-00002E310000}"/>
    <cellStyle name="Normal 3 33 8 3" xfId="13689" xr:uid="{00000000-0005-0000-0000-00002F310000}"/>
    <cellStyle name="Normal 3 33 9" xfId="2289" xr:uid="{00000000-0005-0000-0000-0000A0080000}"/>
    <cellStyle name="Normal 3 33 9 2" xfId="13690" xr:uid="{00000000-0005-0000-0000-000031310000}"/>
    <cellStyle name="Normal 3 33 9 3" xfId="13691" xr:uid="{00000000-0005-0000-0000-000032310000}"/>
    <cellStyle name="Normal 3 34" xfId="2290" xr:uid="{00000000-0005-0000-0000-0000A1080000}"/>
    <cellStyle name="Normal 3 34 2" xfId="13692" xr:uid="{00000000-0005-0000-0000-000034310000}"/>
    <cellStyle name="Normal 3 34 3" xfId="13693" xr:uid="{00000000-0005-0000-0000-000035310000}"/>
    <cellStyle name="Normal 3 35" xfId="2291" xr:uid="{00000000-0005-0000-0000-0000A2080000}"/>
    <cellStyle name="Normal 3 35 2" xfId="13694" xr:uid="{00000000-0005-0000-0000-000037310000}"/>
    <cellStyle name="Normal 3 35 3" xfId="13695" xr:uid="{00000000-0005-0000-0000-000038310000}"/>
    <cellStyle name="Normal 3 36" xfId="2292" xr:uid="{00000000-0005-0000-0000-0000A3080000}"/>
    <cellStyle name="Normal 3 36 2" xfId="13696" xr:uid="{00000000-0005-0000-0000-00003A310000}"/>
    <cellStyle name="Normal 3 36 3" xfId="13697" xr:uid="{00000000-0005-0000-0000-00003B310000}"/>
    <cellStyle name="Normal 3 37" xfId="2293" xr:uid="{00000000-0005-0000-0000-0000A4080000}"/>
    <cellStyle name="Normal 3 37 2" xfId="13698" xr:uid="{00000000-0005-0000-0000-00003D310000}"/>
    <cellStyle name="Normal 3 37 3" xfId="13699" xr:uid="{00000000-0005-0000-0000-00003E310000}"/>
    <cellStyle name="Normal 3 38" xfId="2294" xr:uid="{00000000-0005-0000-0000-0000A5080000}"/>
    <cellStyle name="Normal 3 38 2" xfId="13700" xr:uid="{00000000-0005-0000-0000-000040310000}"/>
    <cellStyle name="Normal 3 38 3" xfId="13701" xr:uid="{00000000-0005-0000-0000-000041310000}"/>
    <cellStyle name="Normal 3 39" xfId="2295" xr:uid="{00000000-0005-0000-0000-0000A6080000}"/>
    <cellStyle name="Normal 3 39 2" xfId="13702" xr:uid="{00000000-0005-0000-0000-000043310000}"/>
    <cellStyle name="Normal 3 39 3" xfId="13703" xr:uid="{00000000-0005-0000-0000-000044310000}"/>
    <cellStyle name="Normal 3 4" xfId="2296" xr:uid="{00000000-0005-0000-0000-0000A7080000}"/>
    <cellStyle name="Normal 3 4 10" xfId="2297" xr:uid="{00000000-0005-0000-0000-0000A8080000}"/>
    <cellStyle name="Normal 3 4 10 2" xfId="13704" xr:uid="{00000000-0005-0000-0000-000047310000}"/>
    <cellStyle name="Normal 3 4 10 3" xfId="13705" xr:uid="{00000000-0005-0000-0000-000048310000}"/>
    <cellStyle name="Normal 3 4 11" xfId="2298" xr:uid="{00000000-0005-0000-0000-0000A9080000}"/>
    <cellStyle name="Normal 3 4 11 2" xfId="13706" xr:uid="{00000000-0005-0000-0000-00004A310000}"/>
    <cellStyle name="Normal 3 4 11 3" xfId="13707" xr:uid="{00000000-0005-0000-0000-00004B310000}"/>
    <cellStyle name="Normal 3 4 12" xfId="2299" xr:uid="{00000000-0005-0000-0000-0000AA080000}"/>
    <cellStyle name="Normal 3 4 12 2" xfId="13708" xr:uid="{00000000-0005-0000-0000-00004D310000}"/>
    <cellStyle name="Normal 3 4 12 3" xfId="13709" xr:uid="{00000000-0005-0000-0000-00004E310000}"/>
    <cellStyle name="Normal 3 4 13" xfId="2300" xr:uid="{00000000-0005-0000-0000-0000AB080000}"/>
    <cellStyle name="Normal 3 4 13 2" xfId="13710" xr:uid="{00000000-0005-0000-0000-000050310000}"/>
    <cellStyle name="Normal 3 4 13 3" xfId="13711" xr:uid="{00000000-0005-0000-0000-000051310000}"/>
    <cellStyle name="Normal 3 4 14" xfId="2301" xr:uid="{00000000-0005-0000-0000-0000AC080000}"/>
    <cellStyle name="Normal 3 4 14 2" xfId="13712" xr:uid="{00000000-0005-0000-0000-000053310000}"/>
    <cellStyle name="Normal 3 4 14 3" xfId="13713" xr:uid="{00000000-0005-0000-0000-000054310000}"/>
    <cellStyle name="Normal 3 4 15" xfId="2302" xr:uid="{00000000-0005-0000-0000-0000AD080000}"/>
    <cellStyle name="Normal 3 4 15 2" xfId="13714" xr:uid="{00000000-0005-0000-0000-000056310000}"/>
    <cellStyle name="Normal 3 4 15 3" xfId="13715" xr:uid="{00000000-0005-0000-0000-000057310000}"/>
    <cellStyle name="Normal 3 4 16" xfId="2303" xr:uid="{00000000-0005-0000-0000-0000AE080000}"/>
    <cellStyle name="Normal 3 4 16 2" xfId="13716" xr:uid="{00000000-0005-0000-0000-000059310000}"/>
    <cellStyle name="Normal 3 4 16 3" xfId="13717" xr:uid="{00000000-0005-0000-0000-00005A310000}"/>
    <cellStyle name="Normal 3 4 17" xfId="2304" xr:uid="{00000000-0005-0000-0000-0000AF080000}"/>
    <cellStyle name="Normal 3 4 17 2" xfId="13718" xr:uid="{00000000-0005-0000-0000-00005C310000}"/>
    <cellStyle name="Normal 3 4 17 3" xfId="13719" xr:uid="{00000000-0005-0000-0000-00005D310000}"/>
    <cellStyle name="Normal 3 4 18" xfId="2305" xr:uid="{00000000-0005-0000-0000-0000B0080000}"/>
    <cellStyle name="Normal 3 4 18 2" xfId="13720" xr:uid="{00000000-0005-0000-0000-00005F310000}"/>
    <cellStyle name="Normal 3 4 18 3" xfId="13721" xr:uid="{00000000-0005-0000-0000-000060310000}"/>
    <cellStyle name="Normal 3 4 19" xfId="2306" xr:uid="{00000000-0005-0000-0000-0000B1080000}"/>
    <cellStyle name="Normal 3 4 19 2" xfId="13722" xr:uid="{00000000-0005-0000-0000-000062310000}"/>
    <cellStyle name="Normal 3 4 19 3" xfId="13723" xr:uid="{00000000-0005-0000-0000-000063310000}"/>
    <cellStyle name="Normal 3 4 2" xfId="2307" xr:uid="{00000000-0005-0000-0000-0000B2080000}"/>
    <cellStyle name="Normal 3 4 2 2" xfId="13724" xr:uid="{00000000-0005-0000-0000-000065310000}"/>
    <cellStyle name="Normal 3 4 2 3" xfId="13725" xr:uid="{00000000-0005-0000-0000-000066310000}"/>
    <cellStyle name="Normal 3 4 20" xfId="2308" xr:uid="{00000000-0005-0000-0000-0000B3080000}"/>
    <cellStyle name="Normal 3 4 20 2" xfId="13726" xr:uid="{00000000-0005-0000-0000-000068310000}"/>
    <cellStyle name="Normal 3 4 20 3" xfId="13727" xr:uid="{00000000-0005-0000-0000-000069310000}"/>
    <cellStyle name="Normal 3 4 21" xfId="2309" xr:uid="{00000000-0005-0000-0000-0000B4080000}"/>
    <cellStyle name="Normal 3 4 21 2" xfId="13728" xr:uid="{00000000-0005-0000-0000-00006B310000}"/>
    <cellStyle name="Normal 3 4 21 3" xfId="13729" xr:uid="{00000000-0005-0000-0000-00006C310000}"/>
    <cellStyle name="Normal 3 4 22" xfId="2310" xr:uid="{00000000-0005-0000-0000-0000B5080000}"/>
    <cellStyle name="Normal 3 4 22 2" xfId="13730" xr:uid="{00000000-0005-0000-0000-00006E310000}"/>
    <cellStyle name="Normal 3 4 22 3" xfId="13731" xr:uid="{00000000-0005-0000-0000-00006F310000}"/>
    <cellStyle name="Normal 3 4 23" xfId="2311" xr:uid="{00000000-0005-0000-0000-0000B6080000}"/>
    <cellStyle name="Normal 3 4 23 2" xfId="13732" xr:uid="{00000000-0005-0000-0000-000071310000}"/>
    <cellStyle name="Normal 3 4 23 3" xfId="13733" xr:uid="{00000000-0005-0000-0000-000072310000}"/>
    <cellStyle name="Normal 3 4 24" xfId="13734" xr:uid="{00000000-0005-0000-0000-000073310000}"/>
    <cellStyle name="Normal 3 4 24 2" xfId="13735" xr:uid="{00000000-0005-0000-0000-000074310000}"/>
    <cellStyle name="Normal 3 4 24 3" xfId="13736" xr:uid="{00000000-0005-0000-0000-000075310000}"/>
    <cellStyle name="Normal 3 4 24 4" xfId="13737" xr:uid="{00000000-0005-0000-0000-000076310000}"/>
    <cellStyle name="Normal 3 4 25" xfId="13738" xr:uid="{00000000-0005-0000-0000-000077310000}"/>
    <cellStyle name="Normal 3 4 26" xfId="13739" xr:uid="{00000000-0005-0000-0000-000078310000}"/>
    <cellStyle name="Normal 3 4 27" xfId="5360" xr:uid="{00000000-0005-0000-0000-000045310000}"/>
    <cellStyle name="Normal 3 4 3" xfId="2312" xr:uid="{00000000-0005-0000-0000-0000B7080000}"/>
    <cellStyle name="Normal 3 4 3 2" xfId="13740" xr:uid="{00000000-0005-0000-0000-00007A310000}"/>
    <cellStyle name="Normal 3 4 3 3" xfId="13741" xr:uid="{00000000-0005-0000-0000-00007B310000}"/>
    <cellStyle name="Normal 3 4 4" xfId="2313" xr:uid="{00000000-0005-0000-0000-0000B8080000}"/>
    <cellStyle name="Normal 3 4 4 2" xfId="13742" xr:uid="{00000000-0005-0000-0000-00007D310000}"/>
    <cellStyle name="Normal 3 4 4 3" xfId="13743" xr:uid="{00000000-0005-0000-0000-00007E310000}"/>
    <cellStyle name="Normal 3 4 5" xfId="2314" xr:uid="{00000000-0005-0000-0000-0000B9080000}"/>
    <cellStyle name="Normal 3 4 5 2" xfId="13744" xr:uid="{00000000-0005-0000-0000-000080310000}"/>
    <cellStyle name="Normal 3 4 5 3" xfId="13745" xr:uid="{00000000-0005-0000-0000-000081310000}"/>
    <cellStyle name="Normal 3 4 6" xfId="2315" xr:uid="{00000000-0005-0000-0000-0000BA080000}"/>
    <cellStyle name="Normal 3 4 6 2" xfId="13746" xr:uid="{00000000-0005-0000-0000-000083310000}"/>
    <cellStyle name="Normal 3 4 6 3" xfId="13747" xr:uid="{00000000-0005-0000-0000-000084310000}"/>
    <cellStyle name="Normal 3 4 7" xfId="2316" xr:uid="{00000000-0005-0000-0000-0000BB080000}"/>
    <cellStyle name="Normal 3 4 7 2" xfId="13748" xr:uid="{00000000-0005-0000-0000-000086310000}"/>
    <cellStyle name="Normal 3 4 7 3" xfId="13749" xr:uid="{00000000-0005-0000-0000-000087310000}"/>
    <cellStyle name="Normal 3 4 8" xfId="2317" xr:uid="{00000000-0005-0000-0000-0000BC080000}"/>
    <cellStyle name="Normal 3 4 8 2" xfId="13750" xr:uid="{00000000-0005-0000-0000-000089310000}"/>
    <cellStyle name="Normal 3 4 8 3" xfId="13751" xr:uid="{00000000-0005-0000-0000-00008A310000}"/>
    <cellStyle name="Normal 3 4 9" xfId="2318" xr:uid="{00000000-0005-0000-0000-0000BD080000}"/>
    <cellStyle name="Normal 3 4 9 2" xfId="13752" xr:uid="{00000000-0005-0000-0000-00008C310000}"/>
    <cellStyle name="Normal 3 4 9 3" xfId="13753" xr:uid="{00000000-0005-0000-0000-00008D310000}"/>
    <cellStyle name="Normal 3 40" xfId="2319" xr:uid="{00000000-0005-0000-0000-0000BE080000}"/>
    <cellStyle name="Normal 3 40 2" xfId="13754" xr:uid="{00000000-0005-0000-0000-00008F310000}"/>
    <cellStyle name="Normal 3 40 3" xfId="13755" xr:uid="{00000000-0005-0000-0000-000090310000}"/>
    <cellStyle name="Normal 3 41" xfId="2320" xr:uid="{00000000-0005-0000-0000-0000BF080000}"/>
    <cellStyle name="Normal 3 41 2" xfId="13756" xr:uid="{00000000-0005-0000-0000-000092310000}"/>
    <cellStyle name="Normal 3 41 3" xfId="13757" xr:uid="{00000000-0005-0000-0000-000093310000}"/>
    <cellStyle name="Normal 3 42" xfId="2321" xr:uid="{00000000-0005-0000-0000-0000C0080000}"/>
    <cellStyle name="Normal 3 42 2" xfId="13758" xr:uid="{00000000-0005-0000-0000-000095310000}"/>
    <cellStyle name="Normal 3 42 3" xfId="13759" xr:uid="{00000000-0005-0000-0000-000096310000}"/>
    <cellStyle name="Normal 3 43" xfId="2322" xr:uid="{00000000-0005-0000-0000-0000C1080000}"/>
    <cellStyle name="Normal 3 43 2" xfId="13760" xr:uid="{00000000-0005-0000-0000-000098310000}"/>
    <cellStyle name="Normal 3 43 3" xfId="13761" xr:uid="{00000000-0005-0000-0000-000099310000}"/>
    <cellStyle name="Normal 3 44" xfId="2323" xr:uid="{00000000-0005-0000-0000-0000C2080000}"/>
    <cellStyle name="Normal 3 44 2" xfId="13762" xr:uid="{00000000-0005-0000-0000-00009B310000}"/>
    <cellStyle name="Normal 3 44 3" xfId="13763" xr:uid="{00000000-0005-0000-0000-00009C310000}"/>
    <cellStyle name="Normal 3 45" xfId="2324" xr:uid="{00000000-0005-0000-0000-0000C3080000}"/>
    <cellStyle name="Normal 3 45 2" xfId="13764" xr:uid="{00000000-0005-0000-0000-00009E310000}"/>
    <cellStyle name="Normal 3 45 3" xfId="13765" xr:uid="{00000000-0005-0000-0000-00009F310000}"/>
    <cellStyle name="Normal 3 46" xfId="2325" xr:uid="{00000000-0005-0000-0000-0000C4080000}"/>
    <cellStyle name="Normal 3 46 2" xfId="13766" xr:uid="{00000000-0005-0000-0000-0000A1310000}"/>
    <cellStyle name="Normal 3 46 3" xfId="13767" xr:uid="{00000000-0005-0000-0000-0000A2310000}"/>
    <cellStyle name="Normal 3 47" xfId="2326" xr:uid="{00000000-0005-0000-0000-0000C5080000}"/>
    <cellStyle name="Normal 3 47 2" xfId="13768" xr:uid="{00000000-0005-0000-0000-0000A4310000}"/>
    <cellStyle name="Normal 3 47 3" xfId="13769" xr:uid="{00000000-0005-0000-0000-0000A5310000}"/>
    <cellStyle name="Normal 3 48" xfId="2327" xr:uid="{00000000-0005-0000-0000-0000C6080000}"/>
    <cellStyle name="Normal 3 48 2" xfId="13770" xr:uid="{00000000-0005-0000-0000-0000A7310000}"/>
    <cellStyle name="Normal 3 48 3" xfId="13771" xr:uid="{00000000-0005-0000-0000-0000A8310000}"/>
    <cellStyle name="Normal 3 49" xfId="2328" xr:uid="{00000000-0005-0000-0000-0000C7080000}"/>
    <cellStyle name="Normal 3 49 2" xfId="13772" xr:uid="{00000000-0005-0000-0000-0000AA310000}"/>
    <cellStyle name="Normal 3 49 3" xfId="13773" xr:uid="{00000000-0005-0000-0000-0000AB310000}"/>
    <cellStyle name="Normal 3 5" xfId="2329" xr:uid="{00000000-0005-0000-0000-0000C8080000}"/>
    <cellStyle name="Normal 3 5 10" xfId="2330" xr:uid="{00000000-0005-0000-0000-0000C9080000}"/>
    <cellStyle name="Normal 3 5 10 2" xfId="13774" xr:uid="{00000000-0005-0000-0000-0000AE310000}"/>
    <cellStyle name="Normal 3 5 10 3" xfId="13775" xr:uid="{00000000-0005-0000-0000-0000AF310000}"/>
    <cellStyle name="Normal 3 5 11" xfId="2331" xr:uid="{00000000-0005-0000-0000-0000CA080000}"/>
    <cellStyle name="Normal 3 5 11 2" xfId="13776" xr:uid="{00000000-0005-0000-0000-0000B1310000}"/>
    <cellStyle name="Normal 3 5 11 3" xfId="13777" xr:uid="{00000000-0005-0000-0000-0000B2310000}"/>
    <cellStyle name="Normal 3 5 12" xfId="2332" xr:uid="{00000000-0005-0000-0000-0000CB080000}"/>
    <cellStyle name="Normal 3 5 12 2" xfId="13778" xr:uid="{00000000-0005-0000-0000-0000B4310000}"/>
    <cellStyle name="Normal 3 5 12 3" xfId="13779" xr:uid="{00000000-0005-0000-0000-0000B5310000}"/>
    <cellStyle name="Normal 3 5 13" xfId="2333" xr:uid="{00000000-0005-0000-0000-0000CC080000}"/>
    <cellStyle name="Normal 3 5 13 2" xfId="13780" xr:uid="{00000000-0005-0000-0000-0000B7310000}"/>
    <cellStyle name="Normal 3 5 13 3" xfId="13781" xr:uid="{00000000-0005-0000-0000-0000B8310000}"/>
    <cellStyle name="Normal 3 5 14" xfId="2334" xr:uid="{00000000-0005-0000-0000-0000CD080000}"/>
    <cellStyle name="Normal 3 5 14 2" xfId="13782" xr:uid="{00000000-0005-0000-0000-0000BA310000}"/>
    <cellStyle name="Normal 3 5 14 3" xfId="13783" xr:uid="{00000000-0005-0000-0000-0000BB310000}"/>
    <cellStyle name="Normal 3 5 15" xfId="2335" xr:uid="{00000000-0005-0000-0000-0000CE080000}"/>
    <cellStyle name="Normal 3 5 15 2" xfId="13784" xr:uid="{00000000-0005-0000-0000-0000BD310000}"/>
    <cellStyle name="Normal 3 5 15 3" xfId="13785" xr:uid="{00000000-0005-0000-0000-0000BE310000}"/>
    <cellStyle name="Normal 3 5 16" xfId="2336" xr:uid="{00000000-0005-0000-0000-0000CF080000}"/>
    <cellStyle name="Normal 3 5 16 2" xfId="13786" xr:uid="{00000000-0005-0000-0000-0000C0310000}"/>
    <cellStyle name="Normal 3 5 16 3" xfId="13787" xr:uid="{00000000-0005-0000-0000-0000C1310000}"/>
    <cellStyle name="Normal 3 5 17" xfId="2337" xr:uid="{00000000-0005-0000-0000-0000D0080000}"/>
    <cellStyle name="Normal 3 5 17 2" xfId="13788" xr:uid="{00000000-0005-0000-0000-0000C3310000}"/>
    <cellStyle name="Normal 3 5 17 3" xfId="13789" xr:uid="{00000000-0005-0000-0000-0000C4310000}"/>
    <cellStyle name="Normal 3 5 18" xfId="2338" xr:uid="{00000000-0005-0000-0000-0000D1080000}"/>
    <cellStyle name="Normal 3 5 18 2" xfId="13790" xr:uid="{00000000-0005-0000-0000-0000C6310000}"/>
    <cellStyle name="Normal 3 5 18 3" xfId="13791" xr:uid="{00000000-0005-0000-0000-0000C7310000}"/>
    <cellStyle name="Normal 3 5 19" xfId="2339" xr:uid="{00000000-0005-0000-0000-0000D2080000}"/>
    <cellStyle name="Normal 3 5 19 2" xfId="13792" xr:uid="{00000000-0005-0000-0000-0000C9310000}"/>
    <cellStyle name="Normal 3 5 19 3" xfId="13793" xr:uid="{00000000-0005-0000-0000-0000CA310000}"/>
    <cellStyle name="Normal 3 5 2" xfId="2340" xr:uid="{00000000-0005-0000-0000-0000D3080000}"/>
    <cellStyle name="Normal 3 5 2 2" xfId="13794" xr:uid="{00000000-0005-0000-0000-0000CC310000}"/>
    <cellStyle name="Normal 3 5 2 3" xfId="13795" xr:uid="{00000000-0005-0000-0000-0000CD310000}"/>
    <cellStyle name="Normal 3 5 20" xfId="2341" xr:uid="{00000000-0005-0000-0000-0000D4080000}"/>
    <cellStyle name="Normal 3 5 20 2" xfId="13796" xr:uid="{00000000-0005-0000-0000-0000CF310000}"/>
    <cellStyle name="Normal 3 5 20 3" xfId="13797" xr:uid="{00000000-0005-0000-0000-0000D0310000}"/>
    <cellStyle name="Normal 3 5 21" xfId="2342" xr:uid="{00000000-0005-0000-0000-0000D5080000}"/>
    <cellStyle name="Normal 3 5 21 2" xfId="13798" xr:uid="{00000000-0005-0000-0000-0000D2310000}"/>
    <cellStyle name="Normal 3 5 21 3" xfId="13799" xr:uid="{00000000-0005-0000-0000-0000D3310000}"/>
    <cellStyle name="Normal 3 5 22" xfId="2343" xr:uid="{00000000-0005-0000-0000-0000D6080000}"/>
    <cellStyle name="Normal 3 5 22 2" xfId="13800" xr:uid="{00000000-0005-0000-0000-0000D5310000}"/>
    <cellStyle name="Normal 3 5 22 3" xfId="13801" xr:uid="{00000000-0005-0000-0000-0000D6310000}"/>
    <cellStyle name="Normal 3 5 23" xfId="2344" xr:uid="{00000000-0005-0000-0000-0000D7080000}"/>
    <cellStyle name="Normal 3 5 23 2" xfId="13802" xr:uid="{00000000-0005-0000-0000-0000D8310000}"/>
    <cellStyle name="Normal 3 5 23 3" xfId="13803" xr:uid="{00000000-0005-0000-0000-0000D9310000}"/>
    <cellStyle name="Normal 3 5 24" xfId="13804" xr:uid="{00000000-0005-0000-0000-0000DA310000}"/>
    <cellStyle name="Normal 3 5 24 2" xfId="13805" xr:uid="{00000000-0005-0000-0000-0000DB310000}"/>
    <cellStyle name="Normal 3 5 24 3" xfId="13806" xr:uid="{00000000-0005-0000-0000-0000DC310000}"/>
    <cellStyle name="Normal 3 5 24 4" xfId="13807" xr:uid="{00000000-0005-0000-0000-0000DD310000}"/>
    <cellStyle name="Normal 3 5 25" xfId="13808" xr:uid="{00000000-0005-0000-0000-0000DE310000}"/>
    <cellStyle name="Normal 3 5 26" xfId="13809" xr:uid="{00000000-0005-0000-0000-0000DF310000}"/>
    <cellStyle name="Normal 3 5 3" xfId="2345" xr:uid="{00000000-0005-0000-0000-0000D8080000}"/>
    <cellStyle name="Normal 3 5 3 2" xfId="13810" xr:uid="{00000000-0005-0000-0000-0000E1310000}"/>
    <cellStyle name="Normal 3 5 3 3" xfId="13811" xr:uid="{00000000-0005-0000-0000-0000E2310000}"/>
    <cellStyle name="Normal 3 5 4" xfId="2346" xr:uid="{00000000-0005-0000-0000-0000D9080000}"/>
    <cellStyle name="Normal 3 5 4 2" xfId="13812" xr:uid="{00000000-0005-0000-0000-0000E4310000}"/>
    <cellStyle name="Normal 3 5 4 3" xfId="13813" xr:uid="{00000000-0005-0000-0000-0000E5310000}"/>
    <cellStyle name="Normal 3 5 5" xfId="2347" xr:uid="{00000000-0005-0000-0000-0000DA080000}"/>
    <cellStyle name="Normal 3 5 5 2" xfId="13814" xr:uid="{00000000-0005-0000-0000-0000E7310000}"/>
    <cellStyle name="Normal 3 5 5 3" xfId="13815" xr:uid="{00000000-0005-0000-0000-0000E8310000}"/>
    <cellStyle name="Normal 3 5 6" xfId="2348" xr:uid="{00000000-0005-0000-0000-0000DB080000}"/>
    <cellStyle name="Normal 3 5 6 2" xfId="13816" xr:uid="{00000000-0005-0000-0000-0000EA310000}"/>
    <cellStyle name="Normal 3 5 6 3" xfId="13817" xr:uid="{00000000-0005-0000-0000-0000EB310000}"/>
    <cellStyle name="Normal 3 5 7" xfId="2349" xr:uid="{00000000-0005-0000-0000-0000DC080000}"/>
    <cellStyle name="Normal 3 5 7 2" xfId="13818" xr:uid="{00000000-0005-0000-0000-0000ED310000}"/>
    <cellStyle name="Normal 3 5 7 3" xfId="13819" xr:uid="{00000000-0005-0000-0000-0000EE310000}"/>
    <cellStyle name="Normal 3 5 8" xfId="2350" xr:uid="{00000000-0005-0000-0000-0000DD080000}"/>
    <cellStyle name="Normal 3 5 8 2" xfId="13820" xr:uid="{00000000-0005-0000-0000-0000F0310000}"/>
    <cellStyle name="Normal 3 5 8 3" xfId="13821" xr:uid="{00000000-0005-0000-0000-0000F1310000}"/>
    <cellStyle name="Normal 3 5 9" xfId="2351" xr:uid="{00000000-0005-0000-0000-0000DE080000}"/>
    <cellStyle name="Normal 3 5 9 2" xfId="13822" xr:uid="{00000000-0005-0000-0000-0000F3310000}"/>
    <cellStyle name="Normal 3 5 9 3" xfId="13823" xr:uid="{00000000-0005-0000-0000-0000F4310000}"/>
    <cellStyle name="Normal 3 50" xfId="2352" xr:uid="{00000000-0005-0000-0000-0000DF080000}"/>
    <cellStyle name="Normal 3 50 2" xfId="13824" xr:uid="{00000000-0005-0000-0000-0000F6310000}"/>
    <cellStyle name="Normal 3 50 3" xfId="13825" xr:uid="{00000000-0005-0000-0000-0000F7310000}"/>
    <cellStyle name="Normal 3 51" xfId="2353" xr:uid="{00000000-0005-0000-0000-0000E0080000}"/>
    <cellStyle name="Normal 3 51 2" xfId="13826" xr:uid="{00000000-0005-0000-0000-0000F9310000}"/>
    <cellStyle name="Normal 3 51 3" xfId="13827" xr:uid="{00000000-0005-0000-0000-0000FA310000}"/>
    <cellStyle name="Normal 3 52" xfId="2354" xr:uid="{00000000-0005-0000-0000-0000E1080000}"/>
    <cellStyle name="Normal 3 52 2" xfId="13828" xr:uid="{00000000-0005-0000-0000-0000FC310000}"/>
    <cellStyle name="Normal 3 52 3" xfId="13829" xr:uid="{00000000-0005-0000-0000-0000FD310000}"/>
    <cellStyle name="Normal 3 53" xfId="2355" xr:uid="{00000000-0005-0000-0000-0000E2080000}"/>
    <cellStyle name="Normal 3 53 2" xfId="13830" xr:uid="{00000000-0005-0000-0000-0000FF310000}"/>
    <cellStyle name="Normal 3 53 3" xfId="13831" xr:uid="{00000000-0005-0000-0000-000000320000}"/>
    <cellStyle name="Normal 3 54" xfId="2356" xr:uid="{00000000-0005-0000-0000-0000E3080000}"/>
    <cellStyle name="Normal 3 54 2" xfId="13832" xr:uid="{00000000-0005-0000-0000-000002320000}"/>
    <cellStyle name="Normal 3 54 3" xfId="13833" xr:uid="{00000000-0005-0000-0000-000003320000}"/>
    <cellStyle name="Normal 3 55" xfId="2357" xr:uid="{00000000-0005-0000-0000-0000E4080000}"/>
    <cellStyle name="Normal 3 55 2" xfId="13834" xr:uid="{00000000-0005-0000-0000-000005320000}"/>
    <cellStyle name="Normal 3 55 3" xfId="13835" xr:uid="{00000000-0005-0000-0000-000006320000}"/>
    <cellStyle name="Normal 3 56" xfId="2358" xr:uid="{00000000-0005-0000-0000-0000E5080000}"/>
    <cellStyle name="Normal 3 56 2" xfId="13836" xr:uid="{00000000-0005-0000-0000-000008320000}"/>
    <cellStyle name="Normal 3 56 3" xfId="13837" xr:uid="{00000000-0005-0000-0000-000009320000}"/>
    <cellStyle name="Normal 3 57" xfId="2359" xr:uid="{00000000-0005-0000-0000-0000E6080000}"/>
    <cellStyle name="Normal 3 57 2" xfId="13838" xr:uid="{00000000-0005-0000-0000-00000B320000}"/>
    <cellStyle name="Normal 3 57 3" xfId="13839" xr:uid="{00000000-0005-0000-0000-00000C320000}"/>
    <cellStyle name="Normal 3 58" xfId="2360" xr:uid="{00000000-0005-0000-0000-0000E7080000}"/>
    <cellStyle name="Normal 3 58 2" xfId="13840" xr:uid="{00000000-0005-0000-0000-00000E320000}"/>
    <cellStyle name="Normal 3 58 3" xfId="13841" xr:uid="{00000000-0005-0000-0000-00000F320000}"/>
    <cellStyle name="Normal 3 59" xfId="2361" xr:uid="{00000000-0005-0000-0000-0000E8080000}"/>
    <cellStyle name="Normal 3 59 2" xfId="13842" xr:uid="{00000000-0005-0000-0000-000011320000}"/>
    <cellStyle name="Normal 3 59 3" xfId="13843" xr:uid="{00000000-0005-0000-0000-000012320000}"/>
    <cellStyle name="Normal 3 6" xfId="2362" xr:uid="{00000000-0005-0000-0000-0000E9080000}"/>
    <cellStyle name="Normal 3 6 10" xfId="2363" xr:uid="{00000000-0005-0000-0000-0000EA080000}"/>
    <cellStyle name="Normal 3 6 10 2" xfId="13844" xr:uid="{00000000-0005-0000-0000-000015320000}"/>
    <cellStyle name="Normal 3 6 10 3" xfId="13845" xr:uid="{00000000-0005-0000-0000-000016320000}"/>
    <cellStyle name="Normal 3 6 11" xfId="2364" xr:uid="{00000000-0005-0000-0000-0000EB080000}"/>
    <cellStyle name="Normal 3 6 11 2" xfId="13846" xr:uid="{00000000-0005-0000-0000-000018320000}"/>
    <cellStyle name="Normal 3 6 11 3" xfId="13847" xr:uid="{00000000-0005-0000-0000-000019320000}"/>
    <cellStyle name="Normal 3 6 12" xfId="2365" xr:uid="{00000000-0005-0000-0000-0000EC080000}"/>
    <cellStyle name="Normal 3 6 12 2" xfId="13848" xr:uid="{00000000-0005-0000-0000-00001B320000}"/>
    <cellStyle name="Normal 3 6 12 3" xfId="13849" xr:uid="{00000000-0005-0000-0000-00001C320000}"/>
    <cellStyle name="Normal 3 6 13" xfId="2366" xr:uid="{00000000-0005-0000-0000-0000ED080000}"/>
    <cellStyle name="Normal 3 6 13 2" xfId="13850" xr:uid="{00000000-0005-0000-0000-00001E320000}"/>
    <cellStyle name="Normal 3 6 13 3" xfId="13851" xr:uid="{00000000-0005-0000-0000-00001F320000}"/>
    <cellStyle name="Normal 3 6 14" xfId="2367" xr:uid="{00000000-0005-0000-0000-0000EE080000}"/>
    <cellStyle name="Normal 3 6 14 2" xfId="13852" xr:uid="{00000000-0005-0000-0000-000021320000}"/>
    <cellStyle name="Normal 3 6 14 3" xfId="13853" xr:uid="{00000000-0005-0000-0000-000022320000}"/>
    <cellStyle name="Normal 3 6 15" xfId="2368" xr:uid="{00000000-0005-0000-0000-0000EF080000}"/>
    <cellStyle name="Normal 3 6 15 2" xfId="13854" xr:uid="{00000000-0005-0000-0000-000024320000}"/>
    <cellStyle name="Normal 3 6 15 3" xfId="13855" xr:uid="{00000000-0005-0000-0000-000025320000}"/>
    <cellStyle name="Normal 3 6 16" xfId="2369" xr:uid="{00000000-0005-0000-0000-0000F0080000}"/>
    <cellStyle name="Normal 3 6 16 2" xfId="13856" xr:uid="{00000000-0005-0000-0000-000027320000}"/>
    <cellStyle name="Normal 3 6 16 3" xfId="13857" xr:uid="{00000000-0005-0000-0000-000028320000}"/>
    <cellStyle name="Normal 3 6 17" xfId="2370" xr:uid="{00000000-0005-0000-0000-0000F1080000}"/>
    <cellStyle name="Normal 3 6 17 2" xfId="13858" xr:uid="{00000000-0005-0000-0000-00002A320000}"/>
    <cellStyle name="Normal 3 6 17 3" xfId="13859" xr:uid="{00000000-0005-0000-0000-00002B320000}"/>
    <cellStyle name="Normal 3 6 18" xfId="2371" xr:uid="{00000000-0005-0000-0000-0000F2080000}"/>
    <cellStyle name="Normal 3 6 18 2" xfId="13860" xr:uid="{00000000-0005-0000-0000-00002D320000}"/>
    <cellStyle name="Normal 3 6 18 3" xfId="13861" xr:uid="{00000000-0005-0000-0000-00002E320000}"/>
    <cellStyle name="Normal 3 6 19" xfId="2372" xr:uid="{00000000-0005-0000-0000-0000F3080000}"/>
    <cellStyle name="Normal 3 6 19 2" xfId="13862" xr:uid="{00000000-0005-0000-0000-000030320000}"/>
    <cellStyle name="Normal 3 6 19 3" xfId="13863" xr:uid="{00000000-0005-0000-0000-000031320000}"/>
    <cellStyle name="Normal 3 6 2" xfId="2373" xr:uid="{00000000-0005-0000-0000-0000F4080000}"/>
    <cellStyle name="Normal 3 6 2 2" xfId="13864" xr:uid="{00000000-0005-0000-0000-000033320000}"/>
    <cellStyle name="Normal 3 6 2 3" xfId="13865" xr:uid="{00000000-0005-0000-0000-000034320000}"/>
    <cellStyle name="Normal 3 6 20" xfId="2374" xr:uid="{00000000-0005-0000-0000-0000F5080000}"/>
    <cellStyle name="Normal 3 6 20 2" xfId="13866" xr:uid="{00000000-0005-0000-0000-000036320000}"/>
    <cellStyle name="Normal 3 6 20 3" xfId="13867" xr:uid="{00000000-0005-0000-0000-000037320000}"/>
    <cellStyle name="Normal 3 6 21" xfId="2375" xr:uid="{00000000-0005-0000-0000-0000F6080000}"/>
    <cellStyle name="Normal 3 6 21 2" xfId="13868" xr:uid="{00000000-0005-0000-0000-000039320000}"/>
    <cellStyle name="Normal 3 6 21 3" xfId="13869" xr:uid="{00000000-0005-0000-0000-00003A320000}"/>
    <cellStyle name="Normal 3 6 22" xfId="2376" xr:uid="{00000000-0005-0000-0000-0000F7080000}"/>
    <cellStyle name="Normal 3 6 22 2" xfId="13870" xr:uid="{00000000-0005-0000-0000-00003C320000}"/>
    <cellStyle name="Normal 3 6 22 3" xfId="13871" xr:uid="{00000000-0005-0000-0000-00003D320000}"/>
    <cellStyle name="Normal 3 6 23" xfId="2377" xr:uid="{00000000-0005-0000-0000-0000F8080000}"/>
    <cellStyle name="Normal 3 6 23 2" xfId="13872" xr:uid="{00000000-0005-0000-0000-00003F320000}"/>
    <cellStyle name="Normal 3 6 23 3" xfId="13873" xr:uid="{00000000-0005-0000-0000-000040320000}"/>
    <cellStyle name="Normal 3 6 24" xfId="13874" xr:uid="{00000000-0005-0000-0000-000041320000}"/>
    <cellStyle name="Normal 3 6 25" xfId="13875" xr:uid="{00000000-0005-0000-0000-000042320000}"/>
    <cellStyle name="Normal 3 6 3" xfId="2378" xr:uid="{00000000-0005-0000-0000-0000F9080000}"/>
    <cellStyle name="Normal 3 6 3 2" xfId="13876" xr:uid="{00000000-0005-0000-0000-000044320000}"/>
    <cellStyle name="Normal 3 6 3 3" xfId="13877" xr:uid="{00000000-0005-0000-0000-000045320000}"/>
    <cellStyle name="Normal 3 6 4" xfId="2379" xr:uid="{00000000-0005-0000-0000-0000FA080000}"/>
    <cellStyle name="Normal 3 6 4 2" xfId="13878" xr:uid="{00000000-0005-0000-0000-000047320000}"/>
    <cellStyle name="Normal 3 6 4 3" xfId="13879" xr:uid="{00000000-0005-0000-0000-000048320000}"/>
    <cellStyle name="Normal 3 6 5" xfId="2380" xr:uid="{00000000-0005-0000-0000-0000FB080000}"/>
    <cellStyle name="Normal 3 6 5 2" xfId="13880" xr:uid="{00000000-0005-0000-0000-00004A320000}"/>
    <cellStyle name="Normal 3 6 5 3" xfId="13881" xr:uid="{00000000-0005-0000-0000-00004B320000}"/>
    <cellStyle name="Normal 3 6 6" xfId="2381" xr:uid="{00000000-0005-0000-0000-0000FC080000}"/>
    <cellStyle name="Normal 3 6 6 2" xfId="13882" xr:uid="{00000000-0005-0000-0000-00004D320000}"/>
    <cellStyle name="Normal 3 6 6 3" xfId="13883" xr:uid="{00000000-0005-0000-0000-00004E320000}"/>
    <cellStyle name="Normal 3 6 7" xfId="2382" xr:uid="{00000000-0005-0000-0000-0000FD080000}"/>
    <cellStyle name="Normal 3 6 7 2" xfId="13885" xr:uid="{00000000-0005-0000-0000-000050320000}"/>
    <cellStyle name="Normal 3 6 7 3" xfId="13886" xr:uid="{00000000-0005-0000-0000-000051320000}"/>
    <cellStyle name="Normal 3 6 8" xfId="2383" xr:uid="{00000000-0005-0000-0000-0000FE080000}"/>
    <cellStyle name="Normal 3 6 8 2" xfId="13887" xr:uid="{00000000-0005-0000-0000-000053320000}"/>
    <cellStyle name="Normal 3 6 8 3" xfId="13888" xr:uid="{00000000-0005-0000-0000-000054320000}"/>
    <cellStyle name="Normal 3 6 9" xfId="2384" xr:uid="{00000000-0005-0000-0000-0000FF080000}"/>
    <cellStyle name="Normal 3 6 9 2" xfId="13889" xr:uid="{00000000-0005-0000-0000-000056320000}"/>
    <cellStyle name="Normal 3 6 9 3" xfId="13890" xr:uid="{00000000-0005-0000-0000-000057320000}"/>
    <cellStyle name="Normal 3 60" xfId="2385" xr:uid="{00000000-0005-0000-0000-000000090000}"/>
    <cellStyle name="Normal 3 60 2" xfId="13891" xr:uid="{00000000-0005-0000-0000-000059320000}"/>
    <cellStyle name="Normal 3 60 3" xfId="13892" xr:uid="{00000000-0005-0000-0000-00005A320000}"/>
    <cellStyle name="Normal 3 61" xfId="2386" xr:uid="{00000000-0005-0000-0000-000001090000}"/>
    <cellStyle name="Normal 3 61 2" xfId="13893" xr:uid="{00000000-0005-0000-0000-00005C320000}"/>
    <cellStyle name="Normal 3 61 3" xfId="13894" xr:uid="{00000000-0005-0000-0000-00005D320000}"/>
    <cellStyle name="Normal 3 62" xfId="2387" xr:uid="{00000000-0005-0000-0000-000002090000}"/>
    <cellStyle name="Normal 3 62 2" xfId="13895" xr:uid="{00000000-0005-0000-0000-00005F320000}"/>
    <cellStyle name="Normal 3 62 3" xfId="13896" xr:uid="{00000000-0005-0000-0000-000060320000}"/>
    <cellStyle name="Normal 3 63" xfId="2388" xr:uid="{00000000-0005-0000-0000-000003090000}"/>
    <cellStyle name="Normal 3 63 2" xfId="13897" xr:uid="{00000000-0005-0000-0000-000062320000}"/>
    <cellStyle name="Normal 3 63 3" xfId="13898" xr:uid="{00000000-0005-0000-0000-000063320000}"/>
    <cellStyle name="Normal 3 64" xfId="2389" xr:uid="{00000000-0005-0000-0000-000004090000}"/>
    <cellStyle name="Normal 3 64 2" xfId="13899" xr:uid="{00000000-0005-0000-0000-000065320000}"/>
    <cellStyle name="Normal 3 64 3" xfId="13900" xr:uid="{00000000-0005-0000-0000-000066320000}"/>
    <cellStyle name="Normal 3 65" xfId="2390" xr:uid="{00000000-0005-0000-0000-000005090000}"/>
    <cellStyle name="Normal 3 65 2" xfId="13901" xr:uid="{00000000-0005-0000-0000-000068320000}"/>
    <cellStyle name="Normal 3 65 3" xfId="13902" xr:uid="{00000000-0005-0000-0000-000069320000}"/>
    <cellStyle name="Normal 3 66" xfId="13903" xr:uid="{00000000-0005-0000-0000-00006A320000}"/>
    <cellStyle name="Normal 3 66 2" xfId="13904" xr:uid="{00000000-0005-0000-0000-00006B320000}"/>
    <cellStyle name="Normal 3 66 2 2" xfId="13905" xr:uid="{00000000-0005-0000-0000-00006C320000}"/>
    <cellStyle name="Normal 3 66 2 3" xfId="13906" xr:uid="{00000000-0005-0000-0000-00006D320000}"/>
    <cellStyle name="Normal 3 66 2 4" xfId="13907" xr:uid="{00000000-0005-0000-0000-00006E320000}"/>
    <cellStyle name="Normal 3 66 3" xfId="13908" xr:uid="{00000000-0005-0000-0000-00006F320000}"/>
    <cellStyle name="Normal 3 66 4" xfId="13909" xr:uid="{00000000-0005-0000-0000-000070320000}"/>
    <cellStyle name="Normal 3 66 5" xfId="13910" xr:uid="{00000000-0005-0000-0000-000071320000}"/>
    <cellStyle name="Normal 3 66 6" xfId="13911" xr:uid="{00000000-0005-0000-0000-000072320000}"/>
    <cellStyle name="Normal 3 67" xfId="13912" xr:uid="{00000000-0005-0000-0000-000073320000}"/>
    <cellStyle name="Normal 3 67 2" xfId="13913" xr:uid="{00000000-0005-0000-0000-000074320000}"/>
    <cellStyle name="Normal 3 67 2 2" xfId="13914" xr:uid="{00000000-0005-0000-0000-000075320000}"/>
    <cellStyle name="Normal 3 67 3" xfId="13915" xr:uid="{00000000-0005-0000-0000-000076320000}"/>
    <cellStyle name="Normal 3 68" xfId="13916" xr:uid="{00000000-0005-0000-0000-000077320000}"/>
    <cellStyle name="Normal 3 68 2" xfId="13917" xr:uid="{00000000-0005-0000-0000-000078320000}"/>
    <cellStyle name="Normal 3 69" xfId="13918" xr:uid="{00000000-0005-0000-0000-000079320000}"/>
    <cellStyle name="Normal 3 69 2" xfId="13919" xr:uid="{00000000-0005-0000-0000-00007A320000}"/>
    <cellStyle name="Normal 3 7" xfId="2391" xr:uid="{00000000-0005-0000-0000-000006090000}"/>
    <cellStyle name="Normal 3 7 10" xfId="2392" xr:uid="{00000000-0005-0000-0000-000007090000}"/>
    <cellStyle name="Normal 3 7 10 2" xfId="13920" xr:uid="{00000000-0005-0000-0000-00007D320000}"/>
    <cellStyle name="Normal 3 7 10 3" xfId="13921" xr:uid="{00000000-0005-0000-0000-00007E320000}"/>
    <cellStyle name="Normal 3 7 11" xfId="2393" xr:uid="{00000000-0005-0000-0000-000008090000}"/>
    <cellStyle name="Normal 3 7 11 2" xfId="13922" xr:uid="{00000000-0005-0000-0000-000080320000}"/>
    <cellStyle name="Normal 3 7 11 3" xfId="13923" xr:uid="{00000000-0005-0000-0000-000081320000}"/>
    <cellStyle name="Normal 3 7 12" xfId="2394" xr:uid="{00000000-0005-0000-0000-000009090000}"/>
    <cellStyle name="Normal 3 7 12 2" xfId="13924" xr:uid="{00000000-0005-0000-0000-000083320000}"/>
    <cellStyle name="Normal 3 7 12 3" xfId="13925" xr:uid="{00000000-0005-0000-0000-000084320000}"/>
    <cellStyle name="Normal 3 7 13" xfId="2395" xr:uid="{00000000-0005-0000-0000-00000A090000}"/>
    <cellStyle name="Normal 3 7 13 2" xfId="13926" xr:uid="{00000000-0005-0000-0000-000086320000}"/>
    <cellStyle name="Normal 3 7 13 3" xfId="13927" xr:uid="{00000000-0005-0000-0000-000087320000}"/>
    <cellStyle name="Normal 3 7 14" xfId="2396" xr:uid="{00000000-0005-0000-0000-00000B090000}"/>
    <cellStyle name="Normal 3 7 14 2" xfId="13928" xr:uid="{00000000-0005-0000-0000-000089320000}"/>
    <cellStyle name="Normal 3 7 14 3" xfId="13929" xr:uid="{00000000-0005-0000-0000-00008A320000}"/>
    <cellStyle name="Normal 3 7 15" xfId="2397" xr:uid="{00000000-0005-0000-0000-00000C090000}"/>
    <cellStyle name="Normal 3 7 15 2" xfId="13930" xr:uid="{00000000-0005-0000-0000-00008C320000}"/>
    <cellStyle name="Normal 3 7 15 3" xfId="13931" xr:uid="{00000000-0005-0000-0000-00008D320000}"/>
    <cellStyle name="Normal 3 7 16" xfId="2398" xr:uid="{00000000-0005-0000-0000-00000D090000}"/>
    <cellStyle name="Normal 3 7 16 2" xfId="13932" xr:uid="{00000000-0005-0000-0000-00008F320000}"/>
    <cellStyle name="Normal 3 7 16 3" xfId="13933" xr:uid="{00000000-0005-0000-0000-000090320000}"/>
    <cellStyle name="Normal 3 7 17" xfId="2399" xr:uid="{00000000-0005-0000-0000-00000E090000}"/>
    <cellStyle name="Normal 3 7 17 2" xfId="13934" xr:uid="{00000000-0005-0000-0000-000092320000}"/>
    <cellStyle name="Normal 3 7 17 3" xfId="13935" xr:uid="{00000000-0005-0000-0000-000093320000}"/>
    <cellStyle name="Normal 3 7 18" xfId="2400" xr:uid="{00000000-0005-0000-0000-00000F090000}"/>
    <cellStyle name="Normal 3 7 18 2" xfId="13936" xr:uid="{00000000-0005-0000-0000-000095320000}"/>
    <cellStyle name="Normal 3 7 18 3" xfId="13937" xr:uid="{00000000-0005-0000-0000-000096320000}"/>
    <cellStyle name="Normal 3 7 19" xfId="2401" xr:uid="{00000000-0005-0000-0000-000010090000}"/>
    <cellStyle name="Normal 3 7 19 2" xfId="13938" xr:uid="{00000000-0005-0000-0000-000098320000}"/>
    <cellStyle name="Normal 3 7 19 3" xfId="13939" xr:uid="{00000000-0005-0000-0000-000099320000}"/>
    <cellStyle name="Normal 3 7 2" xfId="2402" xr:uid="{00000000-0005-0000-0000-000011090000}"/>
    <cellStyle name="Normal 3 7 2 2" xfId="13940" xr:uid="{00000000-0005-0000-0000-00009B320000}"/>
    <cellStyle name="Normal 3 7 2 3" xfId="13941" xr:uid="{00000000-0005-0000-0000-00009C320000}"/>
    <cellStyle name="Normal 3 7 20" xfId="2403" xr:uid="{00000000-0005-0000-0000-000012090000}"/>
    <cellStyle name="Normal 3 7 20 2" xfId="13942" xr:uid="{00000000-0005-0000-0000-00009E320000}"/>
    <cellStyle name="Normal 3 7 20 3" xfId="13943" xr:uid="{00000000-0005-0000-0000-00009F320000}"/>
    <cellStyle name="Normal 3 7 21" xfId="2404" xr:uid="{00000000-0005-0000-0000-000013090000}"/>
    <cellStyle name="Normal 3 7 21 2" xfId="13944" xr:uid="{00000000-0005-0000-0000-0000A1320000}"/>
    <cellStyle name="Normal 3 7 21 3" xfId="13945" xr:uid="{00000000-0005-0000-0000-0000A2320000}"/>
    <cellStyle name="Normal 3 7 22" xfId="2405" xr:uid="{00000000-0005-0000-0000-000014090000}"/>
    <cellStyle name="Normal 3 7 22 2" xfId="13946" xr:uid="{00000000-0005-0000-0000-0000A4320000}"/>
    <cellStyle name="Normal 3 7 22 3" xfId="13947" xr:uid="{00000000-0005-0000-0000-0000A5320000}"/>
    <cellStyle name="Normal 3 7 23" xfId="2406" xr:uid="{00000000-0005-0000-0000-000015090000}"/>
    <cellStyle name="Normal 3 7 23 2" xfId="13948" xr:uid="{00000000-0005-0000-0000-0000A7320000}"/>
    <cellStyle name="Normal 3 7 23 3" xfId="13949" xr:uid="{00000000-0005-0000-0000-0000A8320000}"/>
    <cellStyle name="Normal 3 7 24" xfId="13950" xr:uid="{00000000-0005-0000-0000-0000A9320000}"/>
    <cellStyle name="Normal 3 7 24 2" xfId="13951" xr:uid="{00000000-0005-0000-0000-0000AA320000}"/>
    <cellStyle name="Normal 3 7 25" xfId="13952" xr:uid="{00000000-0005-0000-0000-0000AB320000}"/>
    <cellStyle name="Normal 3 7 3" xfId="2407" xr:uid="{00000000-0005-0000-0000-000016090000}"/>
    <cellStyle name="Normal 3 7 3 2" xfId="13953" xr:uid="{00000000-0005-0000-0000-0000AD320000}"/>
    <cellStyle name="Normal 3 7 3 3" xfId="13954" xr:uid="{00000000-0005-0000-0000-0000AE320000}"/>
    <cellStyle name="Normal 3 7 4" xfId="2408" xr:uid="{00000000-0005-0000-0000-000017090000}"/>
    <cellStyle name="Normal 3 7 4 2" xfId="13955" xr:uid="{00000000-0005-0000-0000-0000B0320000}"/>
    <cellStyle name="Normal 3 7 4 3" xfId="13956" xr:uid="{00000000-0005-0000-0000-0000B1320000}"/>
    <cellStyle name="Normal 3 7 5" xfId="2409" xr:uid="{00000000-0005-0000-0000-000018090000}"/>
    <cellStyle name="Normal 3 7 5 2" xfId="13957" xr:uid="{00000000-0005-0000-0000-0000B3320000}"/>
    <cellStyle name="Normal 3 7 5 3" xfId="13958" xr:uid="{00000000-0005-0000-0000-0000B4320000}"/>
    <cellStyle name="Normal 3 7 6" xfId="2410" xr:uid="{00000000-0005-0000-0000-000019090000}"/>
    <cellStyle name="Normal 3 7 6 2" xfId="13959" xr:uid="{00000000-0005-0000-0000-0000B6320000}"/>
    <cellStyle name="Normal 3 7 6 3" xfId="13960" xr:uid="{00000000-0005-0000-0000-0000B7320000}"/>
    <cellStyle name="Normal 3 7 7" xfId="2411" xr:uid="{00000000-0005-0000-0000-00001A090000}"/>
    <cellStyle name="Normal 3 7 7 2" xfId="13961" xr:uid="{00000000-0005-0000-0000-0000B9320000}"/>
    <cellStyle name="Normal 3 7 7 3" xfId="13962" xr:uid="{00000000-0005-0000-0000-0000BA320000}"/>
    <cellStyle name="Normal 3 7 8" xfId="2412" xr:uid="{00000000-0005-0000-0000-00001B090000}"/>
    <cellStyle name="Normal 3 7 8 2" xfId="13963" xr:uid="{00000000-0005-0000-0000-0000BC320000}"/>
    <cellStyle name="Normal 3 7 8 3" xfId="13964" xr:uid="{00000000-0005-0000-0000-0000BD320000}"/>
    <cellStyle name="Normal 3 7 9" xfId="2413" xr:uid="{00000000-0005-0000-0000-00001C090000}"/>
    <cellStyle name="Normal 3 7 9 2" xfId="13965" xr:uid="{00000000-0005-0000-0000-0000BF320000}"/>
    <cellStyle name="Normal 3 7 9 3" xfId="13966" xr:uid="{00000000-0005-0000-0000-0000C0320000}"/>
    <cellStyle name="Normal 3 70" xfId="13967" xr:uid="{00000000-0005-0000-0000-0000C1320000}"/>
    <cellStyle name="Normal 3 70 2" xfId="13968" xr:uid="{00000000-0005-0000-0000-0000C2320000}"/>
    <cellStyle name="Normal 3 71" xfId="13969" xr:uid="{00000000-0005-0000-0000-0000C3320000}"/>
    <cellStyle name="Normal 3 71 2" xfId="13970" xr:uid="{00000000-0005-0000-0000-0000C4320000}"/>
    <cellStyle name="Normal 3 72" xfId="13971" xr:uid="{00000000-0005-0000-0000-0000C5320000}"/>
    <cellStyle name="Normal 3 72 2" xfId="13972" xr:uid="{00000000-0005-0000-0000-0000C6320000}"/>
    <cellStyle name="Normal 3 73" xfId="13973" xr:uid="{00000000-0005-0000-0000-0000C7320000}"/>
    <cellStyle name="Normal 3 74" xfId="13974" xr:uid="{00000000-0005-0000-0000-0000C8320000}"/>
    <cellStyle name="Normal 3 75" xfId="13975" xr:uid="{00000000-0005-0000-0000-0000C9320000}"/>
    <cellStyle name="Normal 3 76" xfId="13976" xr:uid="{00000000-0005-0000-0000-0000CA320000}"/>
    <cellStyle name="Normal 3 77" xfId="13977" xr:uid="{00000000-0005-0000-0000-0000CB320000}"/>
    <cellStyle name="Normal 3 78" xfId="13978" xr:uid="{00000000-0005-0000-0000-0000CC320000}"/>
    <cellStyle name="Normal 3 79" xfId="13979" xr:uid="{00000000-0005-0000-0000-0000CD320000}"/>
    <cellStyle name="Normal 3 8" xfId="2414" xr:uid="{00000000-0005-0000-0000-00001D090000}"/>
    <cellStyle name="Normal 3 8 10" xfId="2415" xr:uid="{00000000-0005-0000-0000-00001E090000}"/>
    <cellStyle name="Normal 3 8 10 2" xfId="13980" xr:uid="{00000000-0005-0000-0000-0000D0320000}"/>
    <cellStyle name="Normal 3 8 10 3" xfId="13981" xr:uid="{00000000-0005-0000-0000-0000D1320000}"/>
    <cellStyle name="Normal 3 8 11" xfId="2416" xr:uid="{00000000-0005-0000-0000-00001F090000}"/>
    <cellStyle name="Normal 3 8 11 2" xfId="13982" xr:uid="{00000000-0005-0000-0000-0000D3320000}"/>
    <cellStyle name="Normal 3 8 11 3" xfId="13983" xr:uid="{00000000-0005-0000-0000-0000D4320000}"/>
    <cellStyle name="Normal 3 8 12" xfId="2417" xr:uid="{00000000-0005-0000-0000-000020090000}"/>
    <cellStyle name="Normal 3 8 12 2" xfId="13984" xr:uid="{00000000-0005-0000-0000-0000D6320000}"/>
    <cellStyle name="Normal 3 8 12 3" xfId="13985" xr:uid="{00000000-0005-0000-0000-0000D7320000}"/>
    <cellStyle name="Normal 3 8 13" xfId="2418" xr:uid="{00000000-0005-0000-0000-000021090000}"/>
    <cellStyle name="Normal 3 8 13 2" xfId="13986" xr:uid="{00000000-0005-0000-0000-0000D9320000}"/>
    <cellStyle name="Normal 3 8 13 3" xfId="13987" xr:uid="{00000000-0005-0000-0000-0000DA320000}"/>
    <cellStyle name="Normal 3 8 14" xfId="2419" xr:uid="{00000000-0005-0000-0000-000022090000}"/>
    <cellStyle name="Normal 3 8 14 2" xfId="13988" xr:uid="{00000000-0005-0000-0000-0000DC320000}"/>
    <cellStyle name="Normal 3 8 14 3" xfId="13989" xr:uid="{00000000-0005-0000-0000-0000DD320000}"/>
    <cellStyle name="Normal 3 8 15" xfId="2420" xr:uid="{00000000-0005-0000-0000-000023090000}"/>
    <cellStyle name="Normal 3 8 15 2" xfId="13990" xr:uid="{00000000-0005-0000-0000-0000DF320000}"/>
    <cellStyle name="Normal 3 8 15 3" xfId="13991" xr:uid="{00000000-0005-0000-0000-0000E0320000}"/>
    <cellStyle name="Normal 3 8 16" xfId="2421" xr:uid="{00000000-0005-0000-0000-000024090000}"/>
    <cellStyle name="Normal 3 8 16 2" xfId="13992" xr:uid="{00000000-0005-0000-0000-0000E2320000}"/>
    <cellStyle name="Normal 3 8 16 3" xfId="13993" xr:uid="{00000000-0005-0000-0000-0000E3320000}"/>
    <cellStyle name="Normal 3 8 17" xfId="2422" xr:uid="{00000000-0005-0000-0000-000025090000}"/>
    <cellStyle name="Normal 3 8 17 2" xfId="13994" xr:uid="{00000000-0005-0000-0000-0000E5320000}"/>
    <cellStyle name="Normal 3 8 17 3" xfId="13995" xr:uid="{00000000-0005-0000-0000-0000E6320000}"/>
    <cellStyle name="Normal 3 8 18" xfId="2423" xr:uid="{00000000-0005-0000-0000-000026090000}"/>
    <cellStyle name="Normal 3 8 18 2" xfId="13996" xr:uid="{00000000-0005-0000-0000-0000E8320000}"/>
    <cellStyle name="Normal 3 8 18 3" xfId="13997" xr:uid="{00000000-0005-0000-0000-0000E9320000}"/>
    <cellStyle name="Normal 3 8 19" xfId="2424" xr:uid="{00000000-0005-0000-0000-000027090000}"/>
    <cellStyle name="Normal 3 8 19 2" xfId="13998" xr:uid="{00000000-0005-0000-0000-0000EB320000}"/>
    <cellStyle name="Normal 3 8 19 3" xfId="13999" xr:uid="{00000000-0005-0000-0000-0000EC320000}"/>
    <cellStyle name="Normal 3 8 2" xfId="2425" xr:uid="{00000000-0005-0000-0000-000028090000}"/>
    <cellStyle name="Normal 3 8 2 2" xfId="14000" xr:uid="{00000000-0005-0000-0000-0000EE320000}"/>
    <cellStyle name="Normal 3 8 2 3" xfId="14001" xr:uid="{00000000-0005-0000-0000-0000EF320000}"/>
    <cellStyle name="Normal 3 8 20" xfId="2426" xr:uid="{00000000-0005-0000-0000-000029090000}"/>
    <cellStyle name="Normal 3 8 20 2" xfId="14002" xr:uid="{00000000-0005-0000-0000-0000F1320000}"/>
    <cellStyle name="Normal 3 8 20 3" xfId="14003" xr:uid="{00000000-0005-0000-0000-0000F2320000}"/>
    <cellStyle name="Normal 3 8 21" xfId="2427" xr:uid="{00000000-0005-0000-0000-00002A090000}"/>
    <cellStyle name="Normal 3 8 21 2" xfId="14004" xr:uid="{00000000-0005-0000-0000-0000F4320000}"/>
    <cellStyle name="Normal 3 8 21 3" xfId="14005" xr:uid="{00000000-0005-0000-0000-0000F5320000}"/>
    <cellStyle name="Normal 3 8 22" xfId="2428" xr:uid="{00000000-0005-0000-0000-00002B090000}"/>
    <cellStyle name="Normal 3 8 22 2" xfId="14006" xr:uid="{00000000-0005-0000-0000-0000F7320000}"/>
    <cellStyle name="Normal 3 8 22 3" xfId="14007" xr:uid="{00000000-0005-0000-0000-0000F8320000}"/>
    <cellStyle name="Normal 3 8 23" xfId="2429" xr:uid="{00000000-0005-0000-0000-00002C090000}"/>
    <cellStyle name="Normal 3 8 23 2" xfId="14008" xr:uid="{00000000-0005-0000-0000-0000FA320000}"/>
    <cellStyle name="Normal 3 8 23 3" xfId="14009" xr:uid="{00000000-0005-0000-0000-0000FB320000}"/>
    <cellStyle name="Normal 3 8 24" xfId="14010" xr:uid="{00000000-0005-0000-0000-0000FC320000}"/>
    <cellStyle name="Normal 3 8 25" xfId="14011" xr:uid="{00000000-0005-0000-0000-0000FD320000}"/>
    <cellStyle name="Normal 3 8 3" xfId="2430" xr:uid="{00000000-0005-0000-0000-00002D090000}"/>
    <cellStyle name="Normal 3 8 3 2" xfId="14012" xr:uid="{00000000-0005-0000-0000-0000FF320000}"/>
    <cellStyle name="Normal 3 8 3 3" xfId="14013" xr:uid="{00000000-0005-0000-0000-000000330000}"/>
    <cellStyle name="Normal 3 8 4" xfId="2431" xr:uid="{00000000-0005-0000-0000-00002E090000}"/>
    <cellStyle name="Normal 3 8 4 2" xfId="14014" xr:uid="{00000000-0005-0000-0000-000002330000}"/>
    <cellStyle name="Normal 3 8 4 3" xfId="14015" xr:uid="{00000000-0005-0000-0000-000003330000}"/>
    <cellStyle name="Normal 3 8 5" xfId="2432" xr:uid="{00000000-0005-0000-0000-00002F090000}"/>
    <cellStyle name="Normal 3 8 5 2" xfId="14016" xr:uid="{00000000-0005-0000-0000-000005330000}"/>
    <cellStyle name="Normal 3 8 5 3" xfId="14017" xr:uid="{00000000-0005-0000-0000-000006330000}"/>
    <cellStyle name="Normal 3 8 6" xfId="2433" xr:uid="{00000000-0005-0000-0000-000030090000}"/>
    <cellStyle name="Normal 3 8 6 2" xfId="14018" xr:uid="{00000000-0005-0000-0000-000008330000}"/>
    <cellStyle name="Normal 3 8 6 3" xfId="14019" xr:uid="{00000000-0005-0000-0000-000009330000}"/>
    <cellStyle name="Normal 3 8 7" xfId="2434" xr:uid="{00000000-0005-0000-0000-000031090000}"/>
    <cellStyle name="Normal 3 8 7 2" xfId="14020" xr:uid="{00000000-0005-0000-0000-00000B330000}"/>
    <cellStyle name="Normal 3 8 7 3" xfId="14021" xr:uid="{00000000-0005-0000-0000-00000C330000}"/>
    <cellStyle name="Normal 3 8 8" xfId="2435" xr:uid="{00000000-0005-0000-0000-000032090000}"/>
    <cellStyle name="Normal 3 8 8 2" xfId="14022" xr:uid="{00000000-0005-0000-0000-00000E330000}"/>
    <cellStyle name="Normal 3 8 8 3" xfId="14023" xr:uid="{00000000-0005-0000-0000-00000F330000}"/>
    <cellStyle name="Normal 3 8 9" xfId="2436" xr:uid="{00000000-0005-0000-0000-000033090000}"/>
    <cellStyle name="Normal 3 8 9 2" xfId="14024" xr:uid="{00000000-0005-0000-0000-000011330000}"/>
    <cellStyle name="Normal 3 8 9 3" xfId="14025" xr:uid="{00000000-0005-0000-0000-000012330000}"/>
    <cellStyle name="Normal 3 80" xfId="14026" xr:uid="{00000000-0005-0000-0000-000013330000}"/>
    <cellStyle name="Normal 3 81" xfId="14027" xr:uid="{00000000-0005-0000-0000-000014330000}"/>
    <cellStyle name="Normal 3 82" xfId="14028" xr:uid="{00000000-0005-0000-0000-000015330000}"/>
    <cellStyle name="Normal 3 83" xfId="14029" xr:uid="{00000000-0005-0000-0000-000016330000}"/>
    <cellStyle name="Normal 3 84" xfId="14030" xr:uid="{00000000-0005-0000-0000-000017330000}"/>
    <cellStyle name="Normal 3 85" xfId="14031" xr:uid="{00000000-0005-0000-0000-000018330000}"/>
    <cellStyle name="Normal 3 86" xfId="14032" xr:uid="{00000000-0005-0000-0000-000019330000}"/>
    <cellStyle name="Normal 3 87" xfId="14033" xr:uid="{00000000-0005-0000-0000-00001A330000}"/>
    <cellStyle name="Normal 3 88" xfId="14034" xr:uid="{00000000-0005-0000-0000-00001B330000}"/>
    <cellStyle name="Normal 3 89" xfId="14035" xr:uid="{00000000-0005-0000-0000-00001C330000}"/>
    <cellStyle name="Normal 3 9" xfId="2437" xr:uid="{00000000-0005-0000-0000-000034090000}"/>
    <cellStyle name="Normal 3 9 10" xfId="2438" xr:uid="{00000000-0005-0000-0000-000035090000}"/>
    <cellStyle name="Normal 3 9 10 2" xfId="14036" xr:uid="{00000000-0005-0000-0000-00001F330000}"/>
    <cellStyle name="Normal 3 9 10 3" xfId="14037" xr:uid="{00000000-0005-0000-0000-000020330000}"/>
    <cellStyle name="Normal 3 9 11" xfId="2439" xr:uid="{00000000-0005-0000-0000-000036090000}"/>
    <cellStyle name="Normal 3 9 11 2" xfId="14038" xr:uid="{00000000-0005-0000-0000-000022330000}"/>
    <cellStyle name="Normal 3 9 11 3" xfId="14039" xr:uid="{00000000-0005-0000-0000-000023330000}"/>
    <cellStyle name="Normal 3 9 12" xfId="2440" xr:uid="{00000000-0005-0000-0000-000037090000}"/>
    <cellStyle name="Normal 3 9 12 2" xfId="14040" xr:uid="{00000000-0005-0000-0000-000025330000}"/>
    <cellStyle name="Normal 3 9 12 3" xfId="14041" xr:uid="{00000000-0005-0000-0000-000026330000}"/>
    <cellStyle name="Normal 3 9 13" xfId="2441" xr:uid="{00000000-0005-0000-0000-000038090000}"/>
    <cellStyle name="Normal 3 9 13 2" xfId="14042" xr:uid="{00000000-0005-0000-0000-000028330000}"/>
    <cellStyle name="Normal 3 9 13 3" xfId="14043" xr:uid="{00000000-0005-0000-0000-000029330000}"/>
    <cellStyle name="Normal 3 9 14" xfId="2442" xr:uid="{00000000-0005-0000-0000-000039090000}"/>
    <cellStyle name="Normal 3 9 14 2" xfId="14044" xr:uid="{00000000-0005-0000-0000-00002B330000}"/>
    <cellStyle name="Normal 3 9 14 3" xfId="14045" xr:uid="{00000000-0005-0000-0000-00002C330000}"/>
    <cellStyle name="Normal 3 9 15" xfId="2443" xr:uid="{00000000-0005-0000-0000-00003A090000}"/>
    <cellStyle name="Normal 3 9 15 2" xfId="14046" xr:uid="{00000000-0005-0000-0000-00002E330000}"/>
    <cellStyle name="Normal 3 9 15 3" xfId="14047" xr:uid="{00000000-0005-0000-0000-00002F330000}"/>
    <cellStyle name="Normal 3 9 16" xfId="2444" xr:uid="{00000000-0005-0000-0000-00003B090000}"/>
    <cellStyle name="Normal 3 9 16 2" xfId="14048" xr:uid="{00000000-0005-0000-0000-000031330000}"/>
    <cellStyle name="Normal 3 9 16 3" xfId="14049" xr:uid="{00000000-0005-0000-0000-000032330000}"/>
    <cellStyle name="Normal 3 9 17" xfId="2445" xr:uid="{00000000-0005-0000-0000-00003C090000}"/>
    <cellStyle name="Normal 3 9 17 2" xfId="14050" xr:uid="{00000000-0005-0000-0000-000034330000}"/>
    <cellStyle name="Normal 3 9 17 3" xfId="14051" xr:uid="{00000000-0005-0000-0000-000035330000}"/>
    <cellStyle name="Normal 3 9 18" xfId="2446" xr:uid="{00000000-0005-0000-0000-00003D090000}"/>
    <cellStyle name="Normal 3 9 18 2" xfId="14052" xr:uid="{00000000-0005-0000-0000-000037330000}"/>
    <cellStyle name="Normal 3 9 18 3" xfId="14053" xr:uid="{00000000-0005-0000-0000-000038330000}"/>
    <cellStyle name="Normal 3 9 19" xfId="2447" xr:uid="{00000000-0005-0000-0000-00003E090000}"/>
    <cellStyle name="Normal 3 9 19 2" xfId="14054" xr:uid="{00000000-0005-0000-0000-00003A330000}"/>
    <cellStyle name="Normal 3 9 19 3" xfId="14055" xr:uid="{00000000-0005-0000-0000-00003B330000}"/>
    <cellStyle name="Normal 3 9 2" xfId="2448" xr:uid="{00000000-0005-0000-0000-00003F090000}"/>
    <cellStyle name="Normal 3 9 2 2" xfId="14056" xr:uid="{00000000-0005-0000-0000-00003D330000}"/>
    <cellStyle name="Normal 3 9 2 3" xfId="14057" xr:uid="{00000000-0005-0000-0000-00003E330000}"/>
    <cellStyle name="Normal 3 9 20" xfId="2449" xr:uid="{00000000-0005-0000-0000-000040090000}"/>
    <cellStyle name="Normal 3 9 20 2" xfId="14058" xr:uid="{00000000-0005-0000-0000-000040330000}"/>
    <cellStyle name="Normal 3 9 20 3" xfId="14059" xr:uid="{00000000-0005-0000-0000-000041330000}"/>
    <cellStyle name="Normal 3 9 21" xfId="2450" xr:uid="{00000000-0005-0000-0000-000041090000}"/>
    <cellStyle name="Normal 3 9 21 2" xfId="14060" xr:uid="{00000000-0005-0000-0000-000043330000}"/>
    <cellStyle name="Normal 3 9 21 3" xfId="14061" xr:uid="{00000000-0005-0000-0000-000044330000}"/>
    <cellStyle name="Normal 3 9 22" xfId="2451" xr:uid="{00000000-0005-0000-0000-000042090000}"/>
    <cellStyle name="Normal 3 9 22 2" xfId="14062" xr:uid="{00000000-0005-0000-0000-000046330000}"/>
    <cellStyle name="Normal 3 9 22 3" xfId="14063" xr:uid="{00000000-0005-0000-0000-000047330000}"/>
    <cellStyle name="Normal 3 9 23" xfId="2452" xr:uid="{00000000-0005-0000-0000-000043090000}"/>
    <cellStyle name="Normal 3 9 23 2" xfId="14064" xr:uid="{00000000-0005-0000-0000-000049330000}"/>
    <cellStyle name="Normal 3 9 23 3" xfId="14065" xr:uid="{00000000-0005-0000-0000-00004A330000}"/>
    <cellStyle name="Normal 3 9 24" xfId="14066" xr:uid="{00000000-0005-0000-0000-00004B330000}"/>
    <cellStyle name="Normal 3 9 25" xfId="14067" xr:uid="{00000000-0005-0000-0000-00004C330000}"/>
    <cellStyle name="Normal 3 9 3" xfId="2453" xr:uid="{00000000-0005-0000-0000-000044090000}"/>
    <cellStyle name="Normal 3 9 3 2" xfId="14068" xr:uid="{00000000-0005-0000-0000-00004E330000}"/>
    <cellStyle name="Normal 3 9 3 3" xfId="14069" xr:uid="{00000000-0005-0000-0000-00004F330000}"/>
    <cellStyle name="Normal 3 9 4" xfId="2454" xr:uid="{00000000-0005-0000-0000-000045090000}"/>
    <cellStyle name="Normal 3 9 4 2" xfId="14070" xr:uid="{00000000-0005-0000-0000-000051330000}"/>
    <cellStyle name="Normal 3 9 4 3" xfId="14071" xr:uid="{00000000-0005-0000-0000-000052330000}"/>
    <cellStyle name="Normal 3 9 5" xfId="2455" xr:uid="{00000000-0005-0000-0000-000046090000}"/>
    <cellStyle name="Normal 3 9 5 2" xfId="14072" xr:uid="{00000000-0005-0000-0000-000054330000}"/>
    <cellStyle name="Normal 3 9 5 3" xfId="14073" xr:uid="{00000000-0005-0000-0000-000055330000}"/>
    <cellStyle name="Normal 3 9 6" xfId="2456" xr:uid="{00000000-0005-0000-0000-000047090000}"/>
    <cellStyle name="Normal 3 9 6 2" xfId="14074" xr:uid="{00000000-0005-0000-0000-000057330000}"/>
    <cellStyle name="Normal 3 9 6 3" xfId="14075" xr:uid="{00000000-0005-0000-0000-000058330000}"/>
    <cellStyle name="Normal 3 9 7" xfId="2457" xr:uid="{00000000-0005-0000-0000-000048090000}"/>
    <cellStyle name="Normal 3 9 7 2" xfId="14076" xr:uid="{00000000-0005-0000-0000-00005A330000}"/>
    <cellStyle name="Normal 3 9 7 3" xfId="14077" xr:uid="{00000000-0005-0000-0000-00005B330000}"/>
    <cellStyle name="Normal 3 9 8" xfId="2458" xr:uid="{00000000-0005-0000-0000-000049090000}"/>
    <cellStyle name="Normal 3 9 8 2" xfId="14078" xr:uid="{00000000-0005-0000-0000-00005D330000}"/>
    <cellStyle name="Normal 3 9 8 3" xfId="14079" xr:uid="{00000000-0005-0000-0000-00005E330000}"/>
    <cellStyle name="Normal 3 9 9" xfId="2459" xr:uid="{00000000-0005-0000-0000-00004A090000}"/>
    <cellStyle name="Normal 3 9 9 2" xfId="14080" xr:uid="{00000000-0005-0000-0000-000060330000}"/>
    <cellStyle name="Normal 3 9 9 3" xfId="14081" xr:uid="{00000000-0005-0000-0000-000061330000}"/>
    <cellStyle name="Normal 3 90" xfId="14082" xr:uid="{00000000-0005-0000-0000-000062330000}"/>
    <cellStyle name="Normal 3 91" xfId="14083" xr:uid="{00000000-0005-0000-0000-000063330000}"/>
    <cellStyle name="Normal 3 92" xfId="14084" xr:uid="{00000000-0005-0000-0000-000064330000}"/>
    <cellStyle name="Normal 3 93" xfId="14085" xr:uid="{00000000-0005-0000-0000-000065330000}"/>
    <cellStyle name="Normal 3 94" xfId="14086" xr:uid="{00000000-0005-0000-0000-000066330000}"/>
    <cellStyle name="Normal 3 95" xfId="14087" xr:uid="{00000000-0005-0000-0000-000067330000}"/>
    <cellStyle name="Normal 3 96" xfId="14088" xr:uid="{00000000-0005-0000-0000-000068330000}"/>
    <cellStyle name="Normal 3 97" xfId="14089" xr:uid="{00000000-0005-0000-0000-000069330000}"/>
    <cellStyle name="Normal 3 98" xfId="14090" xr:uid="{00000000-0005-0000-0000-00006A330000}"/>
    <cellStyle name="Normal 3 99" xfId="14091" xr:uid="{00000000-0005-0000-0000-00006B330000}"/>
    <cellStyle name="Normal 3_Commitments" xfId="14092" xr:uid="{00000000-0005-0000-0000-00006C330000}"/>
    <cellStyle name="Normal 30" xfId="2919" xr:uid="{00000000-0005-0000-0000-00004C090000}"/>
    <cellStyle name="Normal 30 2" xfId="14093" xr:uid="{00000000-0005-0000-0000-00006E330000}"/>
    <cellStyle name="Normal 30 3" xfId="30" xr:uid="{00000000-0005-0000-0000-000020000000}"/>
    <cellStyle name="Normal 30 3 2" xfId="132" xr:uid="{00000000-0005-0000-0000-000020000000}"/>
    <cellStyle name="Normal 30 3 3" xfId="14094" xr:uid="{00000000-0005-0000-0000-00006F330000}"/>
    <cellStyle name="Normal 30 4" xfId="14095" xr:uid="{00000000-0005-0000-0000-000070330000}"/>
    <cellStyle name="Normal 30 5" xfId="14096" xr:uid="{00000000-0005-0000-0000-000071330000}"/>
    <cellStyle name="Normal 30 6" xfId="5359" xr:uid="{00000000-0005-0000-0000-00006D330000}"/>
    <cellStyle name="Normal 31" xfId="2918" xr:uid="{00000000-0005-0000-0000-00004D090000}"/>
    <cellStyle name="Normal 31 2" xfId="14097" xr:uid="{00000000-0005-0000-0000-000073330000}"/>
    <cellStyle name="Normal 31 3" xfId="14098" xr:uid="{00000000-0005-0000-0000-000074330000}"/>
    <cellStyle name="Normal 31 4" xfId="14099" xr:uid="{00000000-0005-0000-0000-000075330000}"/>
    <cellStyle name="Normal 31 5" xfId="14100" xr:uid="{00000000-0005-0000-0000-000076330000}"/>
    <cellStyle name="Normal 31 6" xfId="5358" xr:uid="{00000000-0005-0000-0000-000072330000}"/>
    <cellStyle name="Normal 32" xfId="2996" xr:uid="{00000000-0005-0000-0000-00004E090000}"/>
    <cellStyle name="Normal 32 2" xfId="14101" xr:uid="{00000000-0005-0000-0000-000078330000}"/>
    <cellStyle name="Normal 32 3" xfId="14102" xr:uid="{00000000-0005-0000-0000-000079330000}"/>
    <cellStyle name="Normal 32 4" xfId="14103" xr:uid="{00000000-0005-0000-0000-00007A330000}"/>
    <cellStyle name="Normal 32 5" xfId="14104" xr:uid="{00000000-0005-0000-0000-00007B330000}"/>
    <cellStyle name="Normal 32 6" xfId="5357" xr:uid="{00000000-0005-0000-0000-000077330000}"/>
    <cellStyle name="Normal 33" xfId="2993" xr:uid="{00000000-0005-0000-0000-00004F090000}"/>
    <cellStyle name="Normal 33 2" xfId="14105" xr:uid="{00000000-0005-0000-0000-00007D330000}"/>
    <cellStyle name="Normal 33 2 2" xfId="14106" xr:uid="{00000000-0005-0000-0000-00007E330000}"/>
    <cellStyle name="Normal 33 2 3" xfId="14107" xr:uid="{00000000-0005-0000-0000-00007F330000}"/>
    <cellStyle name="Normal 33 3" xfId="46" xr:uid="{00000000-0005-0000-0000-000021000000}"/>
    <cellStyle name="Normal 33 3 2" xfId="148" xr:uid="{00000000-0005-0000-0000-000021000000}"/>
    <cellStyle name="Normal 33 3 3" xfId="14108" xr:uid="{00000000-0005-0000-0000-000080330000}"/>
    <cellStyle name="Normal 33 4" xfId="14109" xr:uid="{00000000-0005-0000-0000-000081330000}"/>
    <cellStyle name="Normal 33 5" xfId="14110" xr:uid="{00000000-0005-0000-0000-000082330000}"/>
    <cellStyle name="Normal 33 6" xfId="14111" xr:uid="{00000000-0005-0000-0000-000083330000}"/>
    <cellStyle name="Normal 33 7" xfId="5356" xr:uid="{00000000-0005-0000-0000-00007C330000}"/>
    <cellStyle name="Normal 34" xfId="2992" xr:uid="{00000000-0005-0000-0000-000050090000}"/>
    <cellStyle name="Normal 34 2" xfId="14112" xr:uid="{00000000-0005-0000-0000-000085330000}"/>
    <cellStyle name="Normal 34 3" xfId="47" xr:uid="{00000000-0005-0000-0000-000022000000}"/>
    <cellStyle name="Normal 34 3 2" xfId="149" xr:uid="{00000000-0005-0000-0000-000022000000}"/>
    <cellStyle name="Normal 34 3 3" xfId="14113" xr:uid="{00000000-0005-0000-0000-000086330000}"/>
    <cellStyle name="Normal 34 4" xfId="14114" xr:uid="{00000000-0005-0000-0000-000087330000}"/>
    <cellStyle name="Normal 34 5" xfId="14115" xr:uid="{00000000-0005-0000-0000-000088330000}"/>
    <cellStyle name="Normal 34 6" xfId="5355" xr:uid="{00000000-0005-0000-0000-000084330000}"/>
    <cellStyle name="Normal 35" xfId="2989" xr:uid="{00000000-0005-0000-0000-000051090000}"/>
    <cellStyle name="Normal 35 2" xfId="14116" xr:uid="{00000000-0005-0000-0000-00008A330000}"/>
    <cellStyle name="Normal 35 3" xfId="48" xr:uid="{00000000-0005-0000-0000-000023000000}"/>
    <cellStyle name="Normal 35 3 2" xfId="150" xr:uid="{00000000-0005-0000-0000-000023000000}"/>
    <cellStyle name="Normal 35 3 3" xfId="14117" xr:uid="{00000000-0005-0000-0000-00008B330000}"/>
    <cellStyle name="Normal 35 4" xfId="14118" xr:uid="{00000000-0005-0000-0000-00008C330000}"/>
    <cellStyle name="Normal 35 5" xfId="14119" xr:uid="{00000000-0005-0000-0000-00008D330000}"/>
    <cellStyle name="Normal 35 6" xfId="5354" xr:uid="{00000000-0005-0000-0000-000089330000}"/>
    <cellStyle name="Normal 36" xfId="2986" xr:uid="{00000000-0005-0000-0000-000052090000}"/>
    <cellStyle name="Normal 36 2" xfId="14120" xr:uid="{00000000-0005-0000-0000-00008F330000}"/>
    <cellStyle name="Normal 36 3" xfId="14121" xr:uid="{00000000-0005-0000-0000-000090330000}"/>
    <cellStyle name="Normal 36 4" xfId="14122" xr:uid="{00000000-0005-0000-0000-000091330000}"/>
    <cellStyle name="Normal 36 5" xfId="14123" xr:uid="{00000000-0005-0000-0000-000092330000}"/>
    <cellStyle name="Normal 36 6" xfId="5353" xr:uid="{00000000-0005-0000-0000-00008E330000}"/>
    <cellStyle name="Normal 37" xfId="2983" xr:uid="{00000000-0005-0000-0000-000053090000}"/>
    <cellStyle name="Normal 37 2" xfId="14124" xr:uid="{00000000-0005-0000-0000-000094330000}"/>
    <cellStyle name="Normal 37 3" xfId="14125" xr:uid="{00000000-0005-0000-0000-000095330000}"/>
    <cellStyle name="Normal 37 4" xfId="14126" xr:uid="{00000000-0005-0000-0000-000096330000}"/>
    <cellStyle name="Normal 37 5" xfId="14127" xr:uid="{00000000-0005-0000-0000-000097330000}"/>
    <cellStyle name="Normal 37 6" xfId="5352" xr:uid="{00000000-0005-0000-0000-000093330000}"/>
    <cellStyle name="Normal 38" xfId="2980" xr:uid="{00000000-0005-0000-0000-000054090000}"/>
    <cellStyle name="Normal 38 2" xfId="14128" xr:uid="{00000000-0005-0000-0000-000099330000}"/>
    <cellStyle name="Normal 38 3" xfId="32" xr:uid="{00000000-0005-0000-0000-000024000000}"/>
    <cellStyle name="Normal 38 3 2" xfId="134" xr:uid="{00000000-0005-0000-0000-000024000000}"/>
    <cellStyle name="Normal 38 3 3" xfId="14129" xr:uid="{00000000-0005-0000-0000-00009A330000}"/>
    <cellStyle name="Normal 38 4" xfId="14130" xr:uid="{00000000-0005-0000-0000-00009B330000}"/>
    <cellStyle name="Normal 38 5" xfId="14131" xr:uid="{00000000-0005-0000-0000-00009C330000}"/>
    <cellStyle name="Normal 38 6" xfId="5351" xr:uid="{00000000-0005-0000-0000-000098330000}"/>
    <cellStyle name="Normal 39" xfId="2977" xr:uid="{00000000-0005-0000-0000-000055090000}"/>
    <cellStyle name="Normal 39 2" xfId="14132" xr:uid="{00000000-0005-0000-0000-00009E330000}"/>
    <cellStyle name="Normal 39 2 2" xfId="14133" xr:uid="{00000000-0005-0000-0000-00009F330000}"/>
    <cellStyle name="Normal 39 2 2 2" xfId="14134" xr:uid="{00000000-0005-0000-0000-0000A0330000}"/>
    <cellStyle name="Normal 39 2 3" xfId="14135" xr:uid="{00000000-0005-0000-0000-0000A1330000}"/>
    <cellStyle name="Normal 39 3" xfId="33" xr:uid="{00000000-0005-0000-0000-000025000000}"/>
    <cellStyle name="Normal 39 3 2" xfId="135" xr:uid="{00000000-0005-0000-0000-000025000000}"/>
    <cellStyle name="Normal 39 3 3" xfId="14136" xr:uid="{00000000-0005-0000-0000-0000A2330000}"/>
    <cellStyle name="Normal 39 4" xfId="14137" xr:uid="{00000000-0005-0000-0000-0000A3330000}"/>
    <cellStyle name="Normal 39 5" xfId="14138" xr:uid="{00000000-0005-0000-0000-0000A4330000}"/>
    <cellStyle name="Normal 39 6" xfId="14139" xr:uid="{00000000-0005-0000-0000-0000A5330000}"/>
    <cellStyle name="Normal 39 7" xfId="5350" xr:uid="{00000000-0005-0000-0000-00009D330000}"/>
    <cellStyle name="Normal 4" xfId="2460" xr:uid="{00000000-0005-0000-0000-000056090000}"/>
    <cellStyle name="Normal 4 10" xfId="14140" xr:uid="{00000000-0005-0000-0000-0000A7330000}"/>
    <cellStyle name="Normal 4 10 2" xfId="14141" xr:uid="{00000000-0005-0000-0000-0000A8330000}"/>
    <cellStyle name="Normal 4 10 2 2" xfId="14142" xr:uid="{00000000-0005-0000-0000-0000A9330000}"/>
    <cellStyle name="Normal 4 10 2 2 2" xfId="14143" xr:uid="{00000000-0005-0000-0000-0000AA330000}"/>
    <cellStyle name="Normal 4 10 2 2 3" xfId="14144" xr:uid="{00000000-0005-0000-0000-0000AB330000}"/>
    <cellStyle name="Normal 4 10 2 3" xfId="14145" xr:uid="{00000000-0005-0000-0000-0000AC330000}"/>
    <cellStyle name="Normal 4 10 2 4" xfId="14146" xr:uid="{00000000-0005-0000-0000-0000AD330000}"/>
    <cellStyle name="Normal 4 10 2 5" xfId="14147" xr:uid="{00000000-0005-0000-0000-0000AE330000}"/>
    <cellStyle name="Normal 4 10 2 6" xfId="14148" xr:uid="{00000000-0005-0000-0000-0000AF330000}"/>
    <cellStyle name="Normal 4 10 3" xfId="14149" xr:uid="{00000000-0005-0000-0000-0000B0330000}"/>
    <cellStyle name="Normal 4 10 3 2" xfId="14150" xr:uid="{00000000-0005-0000-0000-0000B1330000}"/>
    <cellStyle name="Normal 4 10 3 3" xfId="14151" xr:uid="{00000000-0005-0000-0000-0000B2330000}"/>
    <cellStyle name="Normal 4 10 4" xfId="14152" xr:uid="{00000000-0005-0000-0000-0000B3330000}"/>
    <cellStyle name="Normal 4 10 5" xfId="14153" xr:uid="{00000000-0005-0000-0000-0000B4330000}"/>
    <cellStyle name="Normal 4 10 6" xfId="14154" xr:uid="{00000000-0005-0000-0000-0000B5330000}"/>
    <cellStyle name="Normal 4 10 7" xfId="14155" xr:uid="{00000000-0005-0000-0000-0000B6330000}"/>
    <cellStyle name="Normal 4 11" xfId="14156" xr:uid="{00000000-0005-0000-0000-0000B7330000}"/>
    <cellStyle name="Normal 4 11 2" xfId="14157" xr:uid="{00000000-0005-0000-0000-0000B8330000}"/>
    <cellStyle name="Normal 4 11 2 2" xfId="14158" xr:uid="{00000000-0005-0000-0000-0000B9330000}"/>
    <cellStyle name="Normal 4 11 2 2 2" xfId="14159" xr:uid="{00000000-0005-0000-0000-0000BA330000}"/>
    <cellStyle name="Normal 4 11 2 2 3" xfId="14160" xr:uid="{00000000-0005-0000-0000-0000BB330000}"/>
    <cellStyle name="Normal 4 11 2 3" xfId="14161" xr:uid="{00000000-0005-0000-0000-0000BC330000}"/>
    <cellStyle name="Normal 4 11 2 4" xfId="14162" xr:uid="{00000000-0005-0000-0000-0000BD330000}"/>
    <cellStyle name="Normal 4 11 2 5" xfId="14163" xr:uid="{00000000-0005-0000-0000-0000BE330000}"/>
    <cellStyle name="Normal 4 11 2 6" xfId="14164" xr:uid="{00000000-0005-0000-0000-0000BF330000}"/>
    <cellStyle name="Normal 4 11 3" xfId="14165" xr:uid="{00000000-0005-0000-0000-0000C0330000}"/>
    <cellStyle name="Normal 4 11 3 2" xfId="14166" xr:uid="{00000000-0005-0000-0000-0000C1330000}"/>
    <cellStyle name="Normal 4 11 3 3" xfId="14167" xr:uid="{00000000-0005-0000-0000-0000C2330000}"/>
    <cellStyle name="Normal 4 11 4" xfId="14168" xr:uid="{00000000-0005-0000-0000-0000C3330000}"/>
    <cellStyle name="Normal 4 11 5" xfId="14169" xr:uid="{00000000-0005-0000-0000-0000C4330000}"/>
    <cellStyle name="Normal 4 11 6" xfId="14170" xr:uid="{00000000-0005-0000-0000-0000C5330000}"/>
    <cellStyle name="Normal 4 11 7" xfId="14171" xr:uid="{00000000-0005-0000-0000-0000C6330000}"/>
    <cellStyle name="Normal 4 12" xfId="14172" xr:uid="{00000000-0005-0000-0000-0000C7330000}"/>
    <cellStyle name="Normal 4 12 2" xfId="14173" xr:uid="{00000000-0005-0000-0000-0000C8330000}"/>
    <cellStyle name="Normal 4 12 2 2" xfId="14174" xr:uid="{00000000-0005-0000-0000-0000C9330000}"/>
    <cellStyle name="Normal 4 12 2 2 2" xfId="14175" xr:uid="{00000000-0005-0000-0000-0000CA330000}"/>
    <cellStyle name="Normal 4 12 2 2 3" xfId="14176" xr:uid="{00000000-0005-0000-0000-0000CB330000}"/>
    <cellStyle name="Normal 4 12 2 3" xfId="14177" xr:uid="{00000000-0005-0000-0000-0000CC330000}"/>
    <cellStyle name="Normal 4 12 2 4" xfId="14178" xr:uid="{00000000-0005-0000-0000-0000CD330000}"/>
    <cellStyle name="Normal 4 12 2 5" xfId="14179" xr:uid="{00000000-0005-0000-0000-0000CE330000}"/>
    <cellStyle name="Normal 4 12 2 6" xfId="14180" xr:uid="{00000000-0005-0000-0000-0000CF330000}"/>
    <cellStyle name="Normal 4 12 3" xfId="14181" xr:uid="{00000000-0005-0000-0000-0000D0330000}"/>
    <cellStyle name="Normal 4 12 3 2" xfId="14182" xr:uid="{00000000-0005-0000-0000-0000D1330000}"/>
    <cellStyle name="Normal 4 12 3 3" xfId="14183" xr:uid="{00000000-0005-0000-0000-0000D2330000}"/>
    <cellStyle name="Normal 4 12 4" xfId="14184" xr:uid="{00000000-0005-0000-0000-0000D3330000}"/>
    <cellStyle name="Normal 4 12 5" xfId="14185" xr:uid="{00000000-0005-0000-0000-0000D4330000}"/>
    <cellStyle name="Normal 4 12 6" xfId="14186" xr:uid="{00000000-0005-0000-0000-0000D5330000}"/>
    <cellStyle name="Normal 4 12 7" xfId="14187" xr:uid="{00000000-0005-0000-0000-0000D6330000}"/>
    <cellStyle name="Normal 4 13" xfId="14188" xr:uid="{00000000-0005-0000-0000-0000D7330000}"/>
    <cellStyle name="Normal 4 13 2" xfId="14189" xr:uid="{00000000-0005-0000-0000-0000D8330000}"/>
    <cellStyle name="Normal 4 13 2 2" xfId="14190" xr:uid="{00000000-0005-0000-0000-0000D9330000}"/>
    <cellStyle name="Normal 4 13 2 3" xfId="14191" xr:uid="{00000000-0005-0000-0000-0000DA330000}"/>
    <cellStyle name="Normal 4 13 3" xfId="14192" xr:uid="{00000000-0005-0000-0000-0000DB330000}"/>
    <cellStyle name="Normal 4 13 4" xfId="14193" xr:uid="{00000000-0005-0000-0000-0000DC330000}"/>
    <cellStyle name="Normal 4 13 5" xfId="14194" xr:uid="{00000000-0005-0000-0000-0000DD330000}"/>
    <cellStyle name="Normal 4 13 6" xfId="14195" xr:uid="{00000000-0005-0000-0000-0000DE330000}"/>
    <cellStyle name="Normal 4 14" xfId="14196" xr:uid="{00000000-0005-0000-0000-0000DF330000}"/>
    <cellStyle name="Normal 4 14 2" xfId="14197" xr:uid="{00000000-0005-0000-0000-0000E0330000}"/>
    <cellStyle name="Normal 4 14 2 2" xfId="14198" xr:uid="{00000000-0005-0000-0000-0000E1330000}"/>
    <cellStyle name="Normal 4 14 2 3" xfId="14199" xr:uid="{00000000-0005-0000-0000-0000E2330000}"/>
    <cellStyle name="Normal 4 14 3" xfId="14200" xr:uid="{00000000-0005-0000-0000-0000E3330000}"/>
    <cellStyle name="Normal 4 14 4" xfId="14201" xr:uid="{00000000-0005-0000-0000-0000E4330000}"/>
    <cellStyle name="Normal 4 14 5" xfId="14202" xr:uid="{00000000-0005-0000-0000-0000E5330000}"/>
    <cellStyle name="Normal 4 14 6" xfId="14203" xr:uid="{00000000-0005-0000-0000-0000E6330000}"/>
    <cellStyle name="Normal 4 15" xfId="14204" xr:uid="{00000000-0005-0000-0000-0000E7330000}"/>
    <cellStyle name="Normal 4 15 2" xfId="14205" xr:uid="{00000000-0005-0000-0000-0000E8330000}"/>
    <cellStyle name="Normal 4 15 2 2" xfId="14206" xr:uid="{00000000-0005-0000-0000-0000E9330000}"/>
    <cellStyle name="Normal 4 15 2 3" xfId="14207" xr:uid="{00000000-0005-0000-0000-0000EA330000}"/>
    <cellStyle name="Normal 4 15 3" xfId="14208" xr:uid="{00000000-0005-0000-0000-0000EB330000}"/>
    <cellStyle name="Normal 4 15 3 2" xfId="14209" xr:uid="{00000000-0005-0000-0000-0000EC330000}"/>
    <cellStyle name="Normal 4 15 4" xfId="14210" xr:uid="{00000000-0005-0000-0000-0000ED330000}"/>
    <cellStyle name="Normal 4 16" xfId="14211" xr:uid="{00000000-0005-0000-0000-0000EE330000}"/>
    <cellStyle name="Normal 4 16 2" xfId="14212" xr:uid="{00000000-0005-0000-0000-0000EF330000}"/>
    <cellStyle name="Normal 4 16 3" xfId="14213" xr:uid="{00000000-0005-0000-0000-0000F0330000}"/>
    <cellStyle name="Normal 4 17" xfId="14214" xr:uid="{00000000-0005-0000-0000-0000F1330000}"/>
    <cellStyle name="Normal 4 17 2" xfId="14215" xr:uid="{00000000-0005-0000-0000-0000F2330000}"/>
    <cellStyle name="Normal 4 17 3" xfId="14216" xr:uid="{00000000-0005-0000-0000-0000F3330000}"/>
    <cellStyle name="Normal 4 18" xfId="14217" xr:uid="{00000000-0005-0000-0000-0000F4330000}"/>
    <cellStyle name="Normal 4 18 2" xfId="14218" xr:uid="{00000000-0005-0000-0000-0000F5330000}"/>
    <cellStyle name="Normal 4 19" xfId="14219" xr:uid="{00000000-0005-0000-0000-0000F6330000}"/>
    <cellStyle name="Normal 4 2" xfId="2461" xr:uid="{00000000-0005-0000-0000-000057090000}"/>
    <cellStyle name="Normal 4 2 10" xfId="14220" xr:uid="{00000000-0005-0000-0000-0000F8330000}"/>
    <cellStyle name="Normal 4 2 11" xfId="14221" xr:uid="{00000000-0005-0000-0000-0000F9330000}"/>
    <cellStyle name="Normal 4 2 12" xfId="14222" xr:uid="{00000000-0005-0000-0000-0000FA330000}"/>
    <cellStyle name="Normal 4 2 13" xfId="14223" xr:uid="{00000000-0005-0000-0000-0000FB330000}"/>
    <cellStyle name="Normal 4 2 2" xfId="2462" xr:uid="{00000000-0005-0000-0000-000058090000}"/>
    <cellStyle name="Normal 4 2 2 2" xfId="14224" xr:uid="{00000000-0005-0000-0000-0000FD330000}"/>
    <cellStyle name="Normal 4 2 2 2 2" xfId="14225" xr:uid="{00000000-0005-0000-0000-0000FE330000}"/>
    <cellStyle name="Normal 4 2 2 3" xfId="14226" xr:uid="{00000000-0005-0000-0000-0000FF330000}"/>
    <cellStyle name="Normal 4 2 2 3 2" xfId="14227" xr:uid="{00000000-0005-0000-0000-000000340000}"/>
    <cellStyle name="Normal 4 2 2 4" xfId="14228" xr:uid="{00000000-0005-0000-0000-000001340000}"/>
    <cellStyle name="Normal 4 2 2 5" xfId="14229" xr:uid="{00000000-0005-0000-0000-000002340000}"/>
    <cellStyle name="Normal 4 2 2 6" xfId="14230" xr:uid="{00000000-0005-0000-0000-000003340000}"/>
    <cellStyle name="Normal 4 2 3" xfId="2890" xr:uid="{00000000-0005-0000-0000-000059090000}"/>
    <cellStyle name="Normal 4 2 3 2" xfId="14232" xr:uid="{00000000-0005-0000-0000-000005340000}"/>
    <cellStyle name="Normal 4 2 3 2 2" xfId="14233" xr:uid="{00000000-0005-0000-0000-000006340000}"/>
    <cellStyle name="Normal 4 2 3 2 2 2" xfId="14234" xr:uid="{00000000-0005-0000-0000-000007340000}"/>
    <cellStyle name="Normal 4 2 3 2 2 3" xfId="14235" xr:uid="{00000000-0005-0000-0000-000008340000}"/>
    <cellStyle name="Normal 4 2 3 2 3" xfId="14236" xr:uid="{00000000-0005-0000-0000-000009340000}"/>
    <cellStyle name="Normal 4 2 3 2 4" xfId="14237" xr:uid="{00000000-0005-0000-0000-00000A340000}"/>
    <cellStyle name="Normal 4 2 3 2 5" xfId="14238" xr:uid="{00000000-0005-0000-0000-00000B340000}"/>
    <cellStyle name="Normal 4 2 3 3" xfId="14239" xr:uid="{00000000-0005-0000-0000-00000C340000}"/>
    <cellStyle name="Normal 4 2 3 3 2" xfId="14240" xr:uid="{00000000-0005-0000-0000-00000D340000}"/>
    <cellStyle name="Normal 4 2 3 3 3" xfId="14241" xr:uid="{00000000-0005-0000-0000-00000E340000}"/>
    <cellStyle name="Normal 4 2 3 4" xfId="14242" xr:uid="{00000000-0005-0000-0000-00000F340000}"/>
    <cellStyle name="Normal 4 2 3 5" xfId="14243" xr:uid="{00000000-0005-0000-0000-000010340000}"/>
    <cellStyle name="Normal 4 2 3 6" xfId="14244" xr:uid="{00000000-0005-0000-0000-000011340000}"/>
    <cellStyle name="Normal 4 2 3 7" xfId="14245" xr:uid="{00000000-0005-0000-0000-000012340000}"/>
    <cellStyle name="Normal 4 2 3 8" xfId="14231" xr:uid="{00000000-0005-0000-0000-000004340000}"/>
    <cellStyle name="Normal 4 2 4" xfId="2948" xr:uid="{00000000-0005-0000-0000-00005A090000}"/>
    <cellStyle name="Normal 4 2 4 2" xfId="14247" xr:uid="{00000000-0005-0000-0000-000014340000}"/>
    <cellStyle name="Normal 4 2 4 2 2" xfId="14248" xr:uid="{00000000-0005-0000-0000-000015340000}"/>
    <cellStyle name="Normal 4 2 4 3" xfId="14249" xr:uid="{00000000-0005-0000-0000-000016340000}"/>
    <cellStyle name="Normal 4 2 4 4" xfId="14250" xr:uid="{00000000-0005-0000-0000-000017340000}"/>
    <cellStyle name="Normal 4 2 4 5" xfId="14251" xr:uid="{00000000-0005-0000-0000-000018340000}"/>
    <cellStyle name="Normal 4 2 4 6" xfId="14246" xr:uid="{00000000-0005-0000-0000-000013340000}"/>
    <cellStyle name="Normal 4 2 5" xfId="14252" xr:uid="{00000000-0005-0000-0000-000019340000}"/>
    <cellStyle name="Normal 4 2 5 2" xfId="14253" xr:uid="{00000000-0005-0000-0000-00001A340000}"/>
    <cellStyle name="Normal 4 2 5 2 2" xfId="14254" xr:uid="{00000000-0005-0000-0000-00001B340000}"/>
    <cellStyle name="Normal 4 2 5 3" xfId="14255" xr:uid="{00000000-0005-0000-0000-00001C340000}"/>
    <cellStyle name="Normal 4 2 5 4" xfId="14256" xr:uid="{00000000-0005-0000-0000-00001D340000}"/>
    <cellStyle name="Normal 4 2 5 5" xfId="14257" xr:uid="{00000000-0005-0000-0000-00001E340000}"/>
    <cellStyle name="Normal 4 2 6" xfId="14258" xr:uid="{00000000-0005-0000-0000-00001F340000}"/>
    <cellStyle name="Normal 4 2 6 2" xfId="14259" xr:uid="{00000000-0005-0000-0000-000020340000}"/>
    <cellStyle name="Normal 4 2 6 3" xfId="14260" xr:uid="{00000000-0005-0000-0000-000021340000}"/>
    <cellStyle name="Normal 4 2 7" xfId="14261" xr:uid="{00000000-0005-0000-0000-000022340000}"/>
    <cellStyle name="Normal 4 2 7 2" xfId="14262" xr:uid="{00000000-0005-0000-0000-000023340000}"/>
    <cellStyle name="Normal 4 2 8" xfId="14263" xr:uid="{00000000-0005-0000-0000-000024340000}"/>
    <cellStyle name="Normal 4 2 9" xfId="14264" xr:uid="{00000000-0005-0000-0000-000025340000}"/>
    <cellStyle name="Normal 4 2_App b.3 Unspent_" xfId="2463" xr:uid="{00000000-0005-0000-0000-00005B090000}"/>
    <cellStyle name="Normal 4 3" xfId="2464" xr:uid="{00000000-0005-0000-0000-00005C090000}"/>
    <cellStyle name="Normal 4 3 2" xfId="14265" xr:uid="{00000000-0005-0000-0000-000027340000}"/>
    <cellStyle name="Normal 4 3 2 2" xfId="14266" xr:uid="{00000000-0005-0000-0000-000028340000}"/>
    <cellStyle name="Normal 4 3 2 2 2" xfId="14267" xr:uid="{00000000-0005-0000-0000-000029340000}"/>
    <cellStyle name="Normal 4 3 2 2 2 2" xfId="14268" xr:uid="{00000000-0005-0000-0000-00002A340000}"/>
    <cellStyle name="Normal 4 3 2 2 2 3" xfId="14269" xr:uid="{00000000-0005-0000-0000-00002B340000}"/>
    <cellStyle name="Normal 4 3 2 2 2 4" xfId="14270" xr:uid="{00000000-0005-0000-0000-00002C340000}"/>
    <cellStyle name="Normal 4 3 2 2 3" xfId="14271" xr:uid="{00000000-0005-0000-0000-00002D340000}"/>
    <cellStyle name="Normal 4 3 2 2 4" xfId="14272" xr:uid="{00000000-0005-0000-0000-00002E340000}"/>
    <cellStyle name="Normal 4 3 2 2 5" xfId="14273" xr:uid="{00000000-0005-0000-0000-00002F340000}"/>
    <cellStyle name="Normal 4 3 2 2 6" xfId="14274" xr:uid="{00000000-0005-0000-0000-000030340000}"/>
    <cellStyle name="Normal 4 3 2 3" xfId="14275" xr:uid="{00000000-0005-0000-0000-000031340000}"/>
    <cellStyle name="Normal 4 3 2 3 2" xfId="14276" xr:uid="{00000000-0005-0000-0000-000032340000}"/>
    <cellStyle name="Normal 4 3 2 3 3" xfId="14277" xr:uid="{00000000-0005-0000-0000-000033340000}"/>
    <cellStyle name="Normal 4 3 2 4" xfId="14278" xr:uid="{00000000-0005-0000-0000-000034340000}"/>
    <cellStyle name="Normal 4 3 2 4 2" xfId="14279" xr:uid="{00000000-0005-0000-0000-000035340000}"/>
    <cellStyle name="Normal 4 3 2 5" xfId="14280" xr:uid="{00000000-0005-0000-0000-000036340000}"/>
    <cellStyle name="Normal 4 3 3" xfId="14281" xr:uid="{00000000-0005-0000-0000-000037340000}"/>
    <cellStyle name="Normal 4 3 3 2" xfId="14282" xr:uid="{00000000-0005-0000-0000-000038340000}"/>
    <cellStyle name="Normal 4 3 3 3" xfId="14283" xr:uid="{00000000-0005-0000-0000-000039340000}"/>
    <cellStyle name="Normal 4 3 4" xfId="14284" xr:uid="{00000000-0005-0000-0000-00003A340000}"/>
    <cellStyle name="Normal 4 3 4 2" xfId="14285" xr:uid="{00000000-0005-0000-0000-00003B340000}"/>
    <cellStyle name="Normal 4 3 5" xfId="14286" xr:uid="{00000000-0005-0000-0000-00003C340000}"/>
    <cellStyle name="Normal 4 3 6" xfId="14287" xr:uid="{00000000-0005-0000-0000-00003D340000}"/>
    <cellStyle name="Normal 4 4" xfId="2465" xr:uid="{00000000-0005-0000-0000-00005D090000}"/>
    <cellStyle name="Normal 4 4 10" xfId="14288" xr:uid="{00000000-0005-0000-0000-00003F340000}"/>
    <cellStyle name="Normal 4 4 2" xfId="2891" xr:uid="{00000000-0005-0000-0000-00005E090000}"/>
    <cellStyle name="Normal 4 4 2 2" xfId="14290" xr:uid="{00000000-0005-0000-0000-000041340000}"/>
    <cellStyle name="Normal 4 4 2 3" xfId="14291" xr:uid="{00000000-0005-0000-0000-000042340000}"/>
    <cellStyle name="Normal 4 4 2 4" xfId="14289" xr:uid="{00000000-0005-0000-0000-000040340000}"/>
    <cellStyle name="Normal 4 4 3" xfId="2949" xr:uid="{00000000-0005-0000-0000-00005F090000}"/>
    <cellStyle name="Normal 4 4 3 2" xfId="14292" xr:uid="{00000000-0005-0000-0000-000043340000}"/>
    <cellStyle name="Normal 4 4 4" xfId="14293" xr:uid="{00000000-0005-0000-0000-000044340000}"/>
    <cellStyle name="Normal 4 4 4 2" xfId="14294" xr:uid="{00000000-0005-0000-0000-000045340000}"/>
    <cellStyle name="Normal 4 4 5" xfId="14295" xr:uid="{00000000-0005-0000-0000-000046340000}"/>
    <cellStyle name="Normal 4 4 5 2" xfId="14296" xr:uid="{00000000-0005-0000-0000-000047340000}"/>
    <cellStyle name="Normal 4 4 6" xfId="14297" xr:uid="{00000000-0005-0000-0000-000048340000}"/>
    <cellStyle name="Normal 4 4 7" xfId="14298" xr:uid="{00000000-0005-0000-0000-000049340000}"/>
    <cellStyle name="Normal 4 4 8" xfId="14299" xr:uid="{00000000-0005-0000-0000-00004A340000}"/>
    <cellStyle name="Normal 4 4 9" xfId="14300" xr:uid="{00000000-0005-0000-0000-00004B340000}"/>
    <cellStyle name="Normal 4 5" xfId="2466" xr:uid="{00000000-0005-0000-0000-000060090000}"/>
    <cellStyle name="Normal 4 5 2" xfId="14301" xr:uid="{00000000-0005-0000-0000-00004D340000}"/>
    <cellStyle name="Normal 4 5 2 2" xfId="14302" xr:uid="{00000000-0005-0000-0000-00004E340000}"/>
    <cellStyle name="Normal 4 5 3" xfId="14303" xr:uid="{00000000-0005-0000-0000-00004F340000}"/>
    <cellStyle name="Normal 4 5 4" xfId="14304" xr:uid="{00000000-0005-0000-0000-000050340000}"/>
    <cellStyle name="Normal 4 6" xfId="14305" xr:uid="{00000000-0005-0000-0000-000051340000}"/>
    <cellStyle name="Normal 4 6 10" xfId="14306" xr:uid="{00000000-0005-0000-0000-000052340000}"/>
    <cellStyle name="Normal 4 6 11" xfId="14307" xr:uid="{00000000-0005-0000-0000-000053340000}"/>
    <cellStyle name="Normal 4 6 2" xfId="14308" xr:uid="{00000000-0005-0000-0000-000054340000}"/>
    <cellStyle name="Normal 4 6 2 10" xfId="14309" xr:uid="{00000000-0005-0000-0000-000055340000}"/>
    <cellStyle name="Normal 4 6 2 2" xfId="14310" xr:uid="{00000000-0005-0000-0000-000056340000}"/>
    <cellStyle name="Normal 4 6 2 2 2" xfId="14311" xr:uid="{00000000-0005-0000-0000-000057340000}"/>
    <cellStyle name="Normal 4 6 2 2 2 2" xfId="14312" xr:uid="{00000000-0005-0000-0000-000058340000}"/>
    <cellStyle name="Normal 4 6 2 2 2 2 2" xfId="14313" xr:uid="{00000000-0005-0000-0000-000059340000}"/>
    <cellStyle name="Normal 4 6 2 2 2 2 2 2" xfId="14314" xr:uid="{00000000-0005-0000-0000-00005A340000}"/>
    <cellStyle name="Normal 4 6 2 2 2 2 2 3" xfId="14315" xr:uid="{00000000-0005-0000-0000-00005B340000}"/>
    <cellStyle name="Normal 4 6 2 2 2 2 3" xfId="14316" xr:uid="{00000000-0005-0000-0000-00005C340000}"/>
    <cellStyle name="Normal 4 6 2 2 2 2 4" xfId="14317" xr:uid="{00000000-0005-0000-0000-00005D340000}"/>
    <cellStyle name="Normal 4 6 2 2 2 2 5" xfId="14318" xr:uid="{00000000-0005-0000-0000-00005E340000}"/>
    <cellStyle name="Normal 4 6 2 2 2 2 6" xfId="14319" xr:uid="{00000000-0005-0000-0000-00005F340000}"/>
    <cellStyle name="Normal 4 6 2 2 2 3" xfId="14320" xr:uid="{00000000-0005-0000-0000-000060340000}"/>
    <cellStyle name="Normal 4 6 2 2 2 3 2" xfId="14321" xr:uid="{00000000-0005-0000-0000-000061340000}"/>
    <cellStyle name="Normal 4 6 2 2 2 3 2 2" xfId="14322" xr:uid="{00000000-0005-0000-0000-000062340000}"/>
    <cellStyle name="Normal 4 6 2 2 2 3 2 3" xfId="14323" xr:uid="{00000000-0005-0000-0000-000063340000}"/>
    <cellStyle name="Normal 4 6 2 2 2 3 3" xfId="14324" xr:uid="{00000000-0005-0000-0000-000064340000}"/>
    <cellStyle name="Normal 4 6 2 2 2 3 3 2" xfId="14325" xr:uid="{00000000-0005-0000-0000-000065340000}"/>
    <cellStyle name="Normal 4 6 2 2 2 3 4" xfId="14326" xr:uid="{00000000-0005-0000-0000-000066340000}"/>
    <cellStyle name="Normal 4 6 2 2 2 4" xfId="14327" xr:uid="{00000000-0005-0000-0000-000067340000}"/>
    <cellStyle name="Normal 4 6 2 2 2 4 2" xfId="14328" xr:uid="{00000000-0005-0000-0000-000068340000}"/>
    <cellStyle name="Normal 4 6 2 2 2 4 3" xfId="14329" xr:uid="{00000000-0005-0000-0000-000069340000}"/>
    <cellStyle name="Normal 4 6 2 2 2 5" xfId="14330" xr:uid="{00000000-0005-0000-0000-00006A340000}"/>
    <cellStyle name="Normal 4 6 2 2 2 6" xfId="14331" xr:uid="{00000000-0005-0000-0000-00006B340000}"/>
    <cellStyle name="Normal 4 6 2 2 2 7" xfId="14332" xr:uid="{00000000-0005-0000-0000-00006C340000}"/>
    <cellStyle name="Normal 4 6 2 2 2 8" xfId="14333" xr:uid="{00000000-0005-0000-0000-00006D340000}"/>
    <cellStyle name="Normal 4 6 2 2 3" xfId="14334" xr:uid="{00000000-0005-0000-0000-00006E340000}"/>
    <cellStyle name="Normal 4 6 2 2 3 2" xfId="14335" xr:uid="{00000000-0005-0000-0000-00006F340000}"/>
    <cellStyle name="Normal 4 6 2 2 3 2 2" xfId="14336" xr:uid="{00000000-0005-0000-0000-000070340000}"/>
    <cellStyle name="Normal 4 6 2 2 3 2 3" xfId="14337" xr:uid="{00000000-0005-0000-0000-000071340000}"/>
    <cellStyle name="Normal 4 6 2 2 3 3" xfId="14338" xr:uid="{00000000-0005-0000-0000-000072340000}"/>
    <cellStyle name="Normal 4 6 2 2 3 4" xfId="14339" xr:uid="{00000000-0005-0000-0000-000073340000}"/>
    <cellStyle name="Normal 4 6 2 2 3 5" xfId="14340" xr:uid="{00000000-0005-0000-0000-000074340000}"/>
    <cellStyle name="Normal 4 6 2 2 3 6" xfId="14341" xr:uid="{00000000-0005-0000-0000-000075340000}"/>
    <cellStyle name="Normal 4 6 2 2 4" xfId="14342" xr:uid="{00000000-0005-0000-0000-000076340000}"/>
    <cellStyle name="Normal 4 6 2 2 4 2" xfId="14343" xr:uid="{00000000-0005-0000-0000-000077340000}"/>
    <cellStyle name="Normal 4 6 2 2 4 2 2" xfId="14344" xr:uid="{00000000-0005-0000-0000-000078340000}"/>
    <cellStyle name="Normal 4 6 2 2 4 2 3" xfId="14345" xr:uid="{00000000-0005-0000-0000-000079340000}"/>
    <cellStyle name="Normal 4 6 2 2 4 3" xfId="14346" xr:uid="{00000000-0005-0000-0000-00007A340000}"/>
    <cellStyle name="Normal 4 6 2 2 4 3 2" xfId="14347" xr:uid="{00000000-0005-0000-0000-00007B340000}"/>
    <cellStyle name="Normal 4 6 2 2 4 4" xfId="14348" xr:uid="{00000000-0005-0000-0000-00007C340000}"/>
    <cellStyle name="Normal 4 6 2 2 5" xfId="14349" xr:uid="{00000000-0005-0000-0000-00007D340000}"/>
    <cellStyle name="Normal 4 6 2 2 5 2" xfId="14350" xr:uid="{00000000-0005-0000-0000-00007E340000}"/>
    <cellStyle name="Normal 4 6 2 2 5 3" xfId="14351" xr:uid="{00000000-0005-0000-0000-00007F340000}"/>
    <cellStyle name="Normal 4 6 2 2 6" xfId="14352" xr:uid="{00000000-0005-0000-0000-000080340000}"/>
    <cellStyle name="Normal 4 6 2 2 7" xfId="14353" xr:uid="{00000000-0005-0000-0000-000081340000}"/>
    <cellStyle name="Normal 4 6 2 2 8" xfId="14354" xr:uid="{00000000-0005-0000-0000-000082340000}"/>
    <cellStyle name="Normal 4 6 2 2 9" xfId="14355" xr:uid="{00000000-0005-0000-0000-000083340000}"/>
    <cellStyle name="Normal 4 6 2 3" xfId="14356" xr:uid="{00000000-0005-0000-0000-000084340000}"/>
    <cellStyle name="Normal 4 6 2 3 2" xfId="14357" xr:uid="{00000000-0005-0000-0000-000085340000}"/>
    <cellStyle name="Normal 4 6 2 3 2 2" xfId="14358" xr:uid="{00000000-0005-0000-0000-000086340000}"/>
    <cellStyle name="Normal 4 6 2 3 2 2 2" xfId="14359" xr:uid="{00000000-0005-0000-0000-000087340000}"/>
    <cellStyle name="Normal 4 6 2 3 2 2 3" xfId="14360" xr:uid="{00000000-0005-0000-0000-000088340000}"/>
    <cellStyle name="Normal 4 6 2 3 2 2 4" xfId="14361" xr:uid="{00000000-0005-0000-0000-000089340000}"/>
    <cellStyle name="Normal 4 6 2 3 2 3" xfId="14362" xr:uid="{00000000-0005-0000-0000-00008A340000}"/>
    <cellStyle name="Normal 4 6 2 3 2 4" xfId="14363" xr:uid="{00000000-0005-0000-0000-00008B340000}"/>
    <cellStyle name="Normal 4 6 2 3 2 5" xfId="14364" xr:uid="{00000000-0005-0000-0000-00008C340000}"/>
    <cellStyle name="Normal 4 6 2 3 2 6" xfId="14365" xr:uid="{00000000-0005-0000-0000-00008D340000}"/>
    <cellStyle name="Normal 4 6 2 3 3" xfId="14366" xr:uid="{00000000-0005-0000-0000-00008E340000}"/>
    <cellStyle name="Normal 4 6 2 3 3 2" xfId="14367" xr:uid="{00000000-0005-0000-0000-00008F340000}"/>
    <cellStyle name="Normal 4 6 2 3 3 2 2" xfId="14368" xr:uid="{00000000-0005-0000-0000-000090340000}"/>
    <cellStyle name="Normal 4 6 2 3 3 2 3" xfId="14369" xr:uid="{00000000-0005-0000-0000-000091340000}"/>
    <cellStyle name="Normal 4 6 2 3 3 3" xfId="14370" xr:uid="{00000000-0005-0000-0000-000092340000}"/>
    <cellStyle name="Normal 4 6 2 3 3 4" xfId="14371" xr:uid="{00000000-0005-0000-0000-000093340000}"/>
    <cellStyle name="Normal 4 6 2 3 3 5" xfId="14372" xr:uid="{00000000-0005-0000-0000-000094340000}"/>
    <cellStyle name="Normal 4 6 2 3 3 6" xfId="14373" xr:uid="{00000000-0005-0000-0000-000095340000}"/>
    <cellStyle name="Normal 4 6 2 3 4" xfId="14374" xr:uid="{00000000-0005-0000-0000-000096340000}"/>
    <cellStyle name="Normal 4 6 2 3 4 2" xfId="14375" xr:uid="{00000000-0005-0000-0000-000097340000}"/>
    <cellStyle name="Normal 4 6 2 3 4 3" xfId="14376" xr:uid="{00000000-0005-0000-0000-000098340000}"/>
    <cellStyle name="Normal 4 6 2 3 5" xfId="14377" xr:uid="{00000000-0005-0000-0000-000099340000}"/>
    <cellStyle name="Normal 4 6 2 3 6" xfId="14378" xr:uid="{00000000-0005-0000-0000-00009A340000}"/>
    <cellStyle name="Normal 4 6 2 3 7" xfId="14379" xr:uid="{00000000-0005-0000-0000-00009B340000}"/>
    <cellStyle name="Normal 4 6 2 3 8" xfId="14380" xr:uid="{00000000-0005-0000-0000-00009C340000}"/>
    <cellStyle name="Normal 4 6 2 4" xfId="14381" xr:uid="{00000000-0005-0000-0000-00009D340000}"/>
    <cellStyle name="Normal 4 6 2 4 2" xfId="14382" xr:uid="{00000000-0005-0000-0000-00009E340000}"/>
    <cellStyle name="Normal 4 6 2 4 2 2" xfId="14383" xr:uid="{00000000-0005-0000-0000-00009F340000}"/>
    <cellStyle name="Normal 4 6 2 4 2 3" xfId="14384" xr:uid="{00000000-0005-0000-0000-0000A0340000}"/>
    <cellStyle name="Normal 4 6 2 4 2 4" xfId="14385" xr:uid="{00000000-0005-0000-0000-0000A1340000}"/>
    <cellStyle name="Normal 4 6 2 4 3" xfId="14386" xr:uid="{00000000-0005-0000-0000-0000A2340000}"/>
    <cellStyle name="Normal 4 6 2 4 4" xfId="14387" xr:uid="{00000000-0005-0000-0000-0000A3340000}"/>
    <cellStyle name="Normal 4 6 2 4 5" xfId="14388" xr:uid="{00000000-0005-0000-0000-0000A4340000}"/>
    <cellStyle name="Normal 4 6 2 4 6" xfId="14389" xr:uid="{00000000-0005-0000-0000-0000A5340000}"/>
    <cellStyle name="Normal 4 6 2 5" xfId="14390" xr:uid="{00000000-0005-0000-0000-0000A6340000}"/>
    <cellStyle name="Normal 4 6 2 5 2" xfId="14391" xr:uid="{00000000-0005-0000-0000-0000A7340000}"/>
    <cellStyle name="Normal 4 6 2 5 2 2" xfId="14392" xr:uid="{00000000-0005-0000-0000-0000A8340000}"/>
    <cellStyle name="Normal 4 6 2 5 2 3" xfId="14393" xr:uid="{00000000-0005-0000-0000-0000A9340000}"/>
    <cellStyle name="Normal 4 6 2 5 3" xfId="14394" xr:uid="{00000000-0005-0000-0000-0000AA340000}"/>
    <cellStyle name="Normal 4 6 2 5 4" xfId="14395" xr:uid="{00000000-0005-0000-0000-0000AB340000}"/>
    <cellStyle name="Normal 4 6 2 5 5" xfId="14396" xr:uid="{00000000-0005-0000-0000-0000AC340000}"/>
    <cellStyle name="Normal 4 6 2 5 6" xfId="14397" xr:uid="{00000000-0005-0000-0000-0000AD340000}"/>
    <cellStyle name="Normal 4 6 2 6" xfId="14398" xr:uid="{00000000-0005-0000-0000-0000AE340000}"/>
    <cellStyle name="Normal 4 6 2 6 2" xfId="14399" xr:uid="{00000000-0005-0000-0000-0000AF340000}"/>
    <cellStyle name="Normal 4 6 2 6 3" xfId="14400" xr:uid="{00000000-0005-0000-0000-0000B0340000}"/>
    <cellStyle name="Normal 4 6 2 7" xfId="14401" xr:uid="{00000000-0005-0000-0000-0000B1340000}"/>
    <cellStyle name="Normal 4 6 2 8" xfId="14402" xr:uid="{00000000-0005-0000-0000-0000B2340000}"/>
    <cellStyle name="Normal 4 6 2 9" xfId="14403" xr:uid="{00000000-0005-0000-0000-0000B3340000}"/>
    <cellStyle name="Normal 4 6 3" xfId="14404" xr:uid="{00000000-0005-0000-0000-0000B4340000}"/>
    <cellStyle name="Normal 4 6 3 2" xfId="14405" xr:uid="{00000000-0005-0000-0000-0000B5340000}"/>
    <cellStyle name="Normal 4 6 3 2 2" xfId="14406" xr:uid="{00000000-0005-0000-0000-0000B6340000}"/>
    <cellStyle name="Normal 4 6 3 2 2 2" xfId="14407" xr:uid="{00000000-0005-0000-0000-0000B7340000}"/>
    <cellStyle name="Normal 4 6 3 2 2 2 2" xfId="14408" xr:uid="{00000000-0005-0000-0000-0000B8340000}"/>
    <cellStyle name="Normal 4 6 3 2 2 2 3" xfId="14409" xr:uid="{00000000-0005-0000-0000-0000B9340000}"/>
    <cellStyle name="Normal 4 6 3 2 2 3" xfId="14410" xr:uid="{00000000-0005-0000-0000-0000BA340000}"/>
    <cellStyle name="Normal 4 6 3 2 2 4" xfId="14411" xr:uid="{00000000-0005-0000-0000-0000BB340000}"/>
    <cellStyle name="Normal 4 6 3 2 2 5" xfId="14412" xr:uid="{00000000-0005-0000-0000-0000BC340000}"/>
    <cellStyle name="Normal 4 6 3 2 2 6" xfId="14413" xr:uid="{00000000-0005-0000-0000-0000BD340000}"/>
    <cellStyle name="Normal 4 6 3 2 3" xfId="14414" xr:uid="{00000000-0005-0000-0000-0000BE340000}"/>
    <cellStyle name="Normal 4 6 3 2 3 2" xfId="14415" xr:uid="{00000000-0005-0000-0000-0000BF340000}"/>
    <cellStyle name="Normal 4 6 3 2 3 2 2" xfId="14416" xr:uid="{00000000-0005-0000-0000-0000C0340000}"/>
    <cellStyle name="Normal 4 6 3 2 3 2 3" xfId="14417" xr:uid="{00000000-0005-0000-0000-0000C1340000}"/>
    <cellStyle name="Normal 4 6 3 2 3 3" xfId="14418" xr:uid="{00000000-0005-0000-0000-0000C2340000}"/>
    <cellStyle name="Normal 4 6 3 2 3 3 2" xfId="14419" xr:uid="{00000000-0005-0000-0000-0000C3340000}"/>
    <cellStyle name="Normal 4 6 3 2 3 4" xfId="14420" xr:uid="{00000000-0005-0000-0000-0000C4340000}"/>
    <cellStyle name="Normal 4 6 3 2 4" xfId="14421" xr:uid="{00000000-0005-0000-0000-0000C5340000}"/>
    <cellStyle name="Normal 4 6 3 2 4 2" xfId="14422" xr:uid="{00000000-0005-0000-0000-0000C6340000}"/>
    <cellStyle name="Normal 4 6 3 2 4 3" xfId="14423" xr:uid="{00000000-0005-0000-0000-0000C7340000}"/>
    <cellStyle name="Normal 4 6 3 2 5" xfId="14424" xr:uid="{00000000-0005-0000-0000-0000C8340000}"/>
    <cellStyle name="Normal 4 6 3 2 6" xfId="14425" xr:uid="{00000000-0005-0000-0000-0000C9340000}"/>
    <cellStyle name="Normal 4 6 3 2 7" xfId="14426" xr:uid="{00000000-0005-0000-0000-0000CA340000}"/>
    <cellStyle name="Normal 4 6 3 2 8" xfId="14427" xr:uid="{00000000-0005-0000-0000-0000CB340000}"/>
    <cellStyle name="Normal 4 6 3 3" xfId="14428" xr:uid="{00000000-0005-0000-0000-0000CC340000}"/>
    <cellStyle name="Normal 4 6 3 3 2" xfId="14429" xr:uid="{00000000-0005-0000-0000-0000CD340000}"/>
    <cellStyle name="Normal 4 6 3 3 2 2" xfId="14430" xr:uid="{00000000-0005-0000-0000-0000CE340000}"/>
    <cellStyle name="Normal 4 6 3 3 2 3" xfId="14431" xr:uid="{00000000-0005-0000-0000-0000CF340000}"/>
    <cellStyle name="Normal 4 6 3 3 3" xfId="14432" xr:uid="{00000000-0005-0000-0000-0000D0340000}"/>
    <cellStyle name="Normal 4 6 3 3 4" xfId="14433" xr:uid="{00000000-0005-0000-0000-0000D1340000}"/>
    <cellStyle name="Normal 4 6 3 3 5" xfId="14434" xr:uid="{00000000-0005-0000-0000-0000D2340000}"/>
    <cellStyle name="Normal 4 6 3 3 6" xfId="14435" xr:uid="{00000000-0005-0000-0000-0000D3340000}"/>
    <cellStyle name="Normal 4 6 3 4" xfId="14436" xr:uid="{00000000-0005-0000-0000-0000D4340000}"/>
    <cellStyle name="Normal 4 6 3 4 2" xfId="14437" xr:uid="{00000000-0005-0000-0000-0000D5340000}"/>
    <cellStyle name="Normal 4 6 3 4 2 2" xfId="14438" xr:uid="{00000000-0005-0000-0000-0000D6340000}"/>
    <cellStyle name="Normal 4 6 3 4 2 3" xfId="14439" xr:uid="{00000000-0005-0000-0000-0000D7340000}"/>
    <cellStyle name="Normal 4 6 3 4 3" xfId="14440" xr:uid="{00000000-0005-0000-0000-0000D8340000}"/>
    <cellStyle name="Normal 4 6 3 4 3 2" xfId="14441" xr:uid="{00000000-0005-0000-0000-0000D9340000}"/>
    <cellStyle name="Normal 4 6 3 4 4" xfId="14442" xr:uid="{00000000-0005-0000-0000-0000DA340000}"/>
    <cellStyle name="Normal 4 6 3 5" xfId="14443" xr:uid="{00000000-0005-0000-0000-0000DB340000}"/>
    <cellStyle name="Normal 4 6 3 5 2" xfId="14444" xr:uid="{00000000-0005-0000-0000-0000DC340000}"/>
    <cellStyle name="Normal 4 6 3 5 3" xfId="14445" xr:uid="{00000000-0005-0000-0000-0000DD340000}"/>
    <cellStyle name="Normal 4 6 3 6" xfId="14446" xr:uid="{00000000-0005-0000-0000-0000DE340000}"/>
    <cellStyle name="Normal 4 6 3 7" xfId="14447" xr:uid="{00000000-0005-0000-0000-0000DF340000}"/>
    <cellStyle name="Normal 4 6 3 8" xfId="14448" xr:uid="{00000000-0005-0000-0000-0000E0340000}"/>
    <cellStyle name="Normal 4 6 3 9" xfId="14449" xr:uid="{00000000-0005-0000-0000-0000E1340000}"/>
    <cellStyle name="Normal 4 6 4" xfId="14450" xr:uid="{00000000-0005-0000-0000-0000E2340000}"/>
    <cellStyle name="Normal 4 6 4 2" xfId="14451" xr:uid="{00000000-0005-0000-0000-0000E3340000}"/>
    <cellStyle name="Normal 4 6 4 2 2" xfId="14452" xr:uid="{00000000-0005-0000-0000-0000E4340000}"/>
    <cellStyle name="Normal 4 6 4 2 2 2" xfId="14453" xr:uid="{00000000-0005-0000-0000-0000E5340000}"/>
    <cellStyle name="Normal 4 6 4 2 2 3" xfId="14454" xr:uid="{00000000-0005-0000-0000-0000E6340000}"/>
    <cellStyle name="Normal 4 6 4 2 2 4" xfId="14455" xr:uid="{00000000-0005-0000-0000-0000E7340000}"/>
    <cellStyle name="Normal 4 6 4 2 3" xfId="14456" xr:uid="{00000000-0005-0000-0000-0000E8340000}"/>
    <cellStyle name="Normal 4 6 4 2 4" xfId="14457" xr:uid="{00000000-0005-0000-0000-0000E9340000}"/>
    <cellStyle name="Normal 4 6 4 2 5" xfId="14458" xr:uid="{00000000-0005-0000-0000-0000EA340000}"/>
    <cellStyle name="Normal 4 6 4 2 6" xfId="14459" xr:uid="{00000000-0005-0000-0000-0000EB340000}"/>
    <cellStyle name="Normal 4 6 4 3" xfId="14460" xr:uid="{00000000-0005-0000-0000-0000EC340000}"/>
    <cellStyle name="Normal 4 6 4 3 2" xfId="14461" xr:uid="{00000000-0005-0000-0000-0000ED340000}"/>
    <cellStyle name="Normal 4 6 4 3 2 2" xfId="14462" xr:uid="{00000000-0005-0000-0000-0000EE340000}"/>
    <cellStyle name="Normal 4 6 4 3 2 3" xfId="14463" xr:uid="{00000000-0005-0000-0000-0000EF340000}"/>
    <cellStyle name="Normal 4 6 4 3 3" xfId="14464" xr:uid="{00000000-0005-0000-0000-0000F0340000}"/>
    <cellStyle name="Normal 4 6 4 3 4" xfId="14465" xr:uid="{00000000-0005-0000-0000-0000F1340000}"/>
    <cellStyle name="Normal 4 6 4 3 5" xfId="14466" xr:uid="{00000000-0005-0000-0000-0000F2340000}"/>
    <cellStyle name="Normal 4 6 4 3 6" xfId="14467" xr:uid="{00000000-0005-0000-0000-0000F3340000}"/>
    <cellStyle name="Normal 4 6 4 4" xfId="14468" xr:uid="{00000000-0005-0000-0000-0000F4340000}"/>
    <cellStyle name="Normal 4 6 4 4 2" xfId="14469" xr:uid="{00000000-0005-0000-0000-0000F5340000}"/>
    <cellStyle name="Normal 4 6 4 4 3" xfId="14470" xr:uid="{00000000-0005-0000-0000-0000F6340000}"/>
    <cellStyle name="Normal 4 6 4 5" xfId="14471" xr:uid="{00000000-0005-0000-0000-0000F7340000}"/>
    <cellStyle name="Normal 4 6 4 6" xfId="14472" xr:uid="{00000000-0005-0000-0000-0000F8340000}"/>
    <cellStyle name="Normal 4 6 4 7" xfId="14473" xr:uid="{00000000-0005-0000-0000-0000F9340000}"/>
    <cellStyle name="Normal 4 6 4 8" xfId="14474" xr:uid="{00000000-0005-0000-0000-0000FA340000}"/>
    <cellStyle name="Normal 4 6 5" xfId="14475" xr:uid="{00000000-0005-0000-0000-0000FB340000}"/>
    <cellStyle name="Normal 4 6 5 2" xfId="14476" xr:uid="{00000000-0005-0000-0000-0000FC340000}"/>
    <cellStyle name="Normal 4 6 5 2 2" xfId="14477" xr:uid="{00000000-0005-0000-0000-0000FD340000}"/>
    <cellStyle name="Normal 4 6 5 2 3" xfId="14478" xr:uid="{00000000-0005-0000-0000-0000FE340000}"/>
    <cellStyle name="Normal 4 6 5 2 4" xfId="14479" xr:uid="{00000000-0005-0000-0000-0000FF340000}"/>
    <cellStyle name="Normal 4 6 5 3" xfId="14480" xr:uid="{00000000-0005-0000-0000-000000350000}"/>
    <cellStyle name="Normal 4 6 5 4" xfId="14481" xr:uid="{00000000-0005-0000-0000-000001350000}"/>
    <cellStyle name="Normal 4 6 5 5" xfId="14482" xr:uid="{00000000-0005-0000-0000-000002350000}"/>
    <cellStyle name="Normal 4 6 5 6" xfId="14483" xr:uid="{00000000-0005-0000-0000-000003350000}"/>
    <cellStyle name="Normal 4 6 6" xfId="14484" xr:uid="{00000000-0005-0000-0000-000004350000}"/>
    <cellStyle name="Normal 4 6 6 2" xfId="14485" xr:uid="{00000000-0005-0000-0000-000005350000}"/>
    <cellStyle name="Normal 4 6 6 2 2" xfId="14486" xr:uid="{00000000-0005-0000-0000-000006350000}"/>
    <cellStyle name="Normal 4 6 6 2 3" xfId="14487" xr:uid="{00000000-0005-0000-0000-000007350000}"/>
    <cellStyle name="Normal 4 6 6 3" xfId="14488" xr:uid="{00000000-0005-0000-0000-000008350000}"/>
    <cellStyle name="Normal 4 6 6 4" xfId="14489" xr:uid="{00000000-0005-0000-0000-000009350000}"/>
    <cellStyle name="Normal 4 6 6 5" xfId="14490" xr:uid="{00000000-0005-0000-0000-00000A350000}"/>
    <cellStyle name="Normal 4 6 6 6" xfId="14491" xr:uid="{00000000-0005-0000-0000-00000B350000}"/>
    <cellStyle name="Normal 4 6 7" xfId="14492" xr:uid="{00000000-0005-0000-0000-00000C350000}"/>
    <cellStyle name="Normal 4 6 7 2" xfId="14493" xr:uid="{00000000-0005-0000-0000-00000D350000}"/>
    <cellStyle name="Normal 4 6 7 3" xfId="14494" xr:uid="{00000000-0005-0000-0000-00000E350000}"/>
    <cellStyle name="Normal 4 6 8" xfId="14495" xr:uid="{00000000-0005-0000-0000-00000F350000}"/>
    <cellStyle name="Normal 4 6 9" xfId="14496" xr:uid="{00000000-0005-0000-0000-000010350000}"/>
    <cellStyle name="Normal 4 7" xfId="14497" xr:uid="{00000000-0005-0000-0000-000011350000}"/>
    <cellStyle name="Normal 4 7 10" xfId="14498" xr:uid="{00000000-0005-0000-0000-000012350000}"/>
    <cellStyle name="Normal 4 7 2" xfId="14499" xr:uid="{00000000-0005-0000-0000-000013350000}"/>
    <cellStyle name="Normal 4 7 2 2" xfId="14500" xr:uid="{00000000-0005-0000-0000-000014350000}"/>
    <cellStyle name="Normal 4 7 2 2 2" xfId="14501" xr:uid="{00000000-0005-0000-0000-000015350000}"/>
    <cellStyle name="Normal 4 7 2 2 2 2" xfId="14502" xr:uid="{00000000-0005-0000-0000-000016350000}"/>
    <cellStyle name="Normal 4 7 2 2 2 2 2" xfId="14503" xr:uid="{00000000-0005-0000-0000-000017350000}"/>
    <cellStyle name="Normal 4 7 2 2 2 2 3" xfId="14504" xr:uid="{00000000-0005-0000-0000-000018350000}"/>
    <cellStyle name="Normal 4 7 2 2 2 3" xfId="14505" xr:uid="{00000000-0005-0000-0000-000019350000}"/>
    <cellStyle name="Normal 4 7 2 2 2 4" xfId="14506" xr:uid="{00000000-0005-0000-0000-00001A350000}"/>
    <cellStyle name="Normal 4 7 2 2 2 5" xfId="14507" xr:uid="{00000000-0005-0000-0000-00001B350000}"/>
    <cellStyle name="Normal 4 7 2 2 2 6" xfId="14508" xr:uid="{00000000-0005-0000-0000-00001C350000}"/>
    <cellStyle name="Normal 4 7 2 2 3" xfId="14509" xr:uid="{00000000-0005-0000-0000-00001D350000}"/>
    <cellStyle name="Normal 4 7 2 2 3 2" xfId="14510" xr:uid="{00000000-0005-0000-0000-00001E350000}"/>
    <cellStyle name="Normal 4 7 2 2 3 2 2" xfId="14511" xr:uid="{00000000-0005-0000-0000-00001F350000}"/>
    <cellStyle name="Normal 4 7 2 2 3 2 3" xfId="14512" xr:uid="{00000000-0005-0000-0000-000020350000}"/>
    <cellStyle name="Normal 4 7 2 2 3 3" xfId="14513" xr:uid="{00000000-0005-0000-0000-000021350000}"/>
    <cellStyle name="Normal 4 7 2 2 3 3 2" xfId="14514" xr:uid="{00000000-0005-0000-0000-000022350000}"/>
    <cellStyle name="Normal 4 7 2 2 3 4" xfId="14515" xr:uid="{00000000-0005-0000-0000-000023350000}"/>
    <cellStyle name="Normal 4 7 2 2 4" xfId="14516" xr:uid="{00000000-0005-0000-0000-000024350000}"/>
    <cellStyle name="Normal 4 7 2 2 4 2" xfId="14517" xr:uid="{00000000-0005-0000-0000-000025350000}"/>
    <cellStyle name="Normal 4 7 2 2 4 3" xfId="14518" xr:uid="{00000000-0005-0000-0000-000026350000}"/>
    <cellStyle name="Normal 4 7 2 2 5" xfId="14519" xr:uid="{00000000-0005-0000-0000-000027350000}"/>
    <cellStyle name="Normal 4 7 2 2 6" xfId="14520" xr:uid="{00000000-0005-0000-0000-000028350000}"/>
    <cellStyle name="Normal 4 7 2 2 7" xfId="14521" xr:uid="{00000000-0005-0000-0000-000029350000}"/>
    <cellStyle name="Normal 4 7 2 2 8" xfId="14522" xr:uid="{00000000-0005-0000-0000-00002A350000}"/>
    <cellStyle name="Normal 4 7 2 3" xfId="14523" xr:uid="{00000000-0005-0000-0000-00002B350000}"/>
    <cellStyle name="Normal 4 7 2 3 2" xfId="14524" xr:uid="{00000000-0005-0000-0000-00002C350000}"/>
    <cellStyle name="Normal 4 7 2 3 2 2" xfId="14525" xr:uid="{00000000-0005-0000-0000-00002D350000}"/>
    <cellStyle name="Normal 4 7 2 3 2 3" xfId="14526" xr:uid="{00000000-0005-0000-0000-00002E350000}"/>
    <cellStyle name="Normal 4 7 2 3 3" xfId="14527" xr:uid="{00000000-0005-0000-0000-00002F350000}"/>
    <cellStyle name="Normal 4 7 2 3 4" xfId="14528" xr:uid="{00000000-0005-0000-0000-000030350000}"/>
    <cellStyle name="Normal 4 7 2 3 5" xfId="14529" xr:uid="{00000000-0005-0000-0000-000031350000}"/>
    <cellStyle name="Normal 4 7 2 3 6" xfId="14530" xr:uid="{00000000-0005-0000-0000-000032350000}"/>
    <cellStyle name="Normal 4 7 2 4" xfId="14531" xr:uid="{00000000-0005-0000-0000-000033350000}"/>
    <cellStyle name="Normal 4 7 2 4 2" xfId="14532" xr:uid="{00000000-0005-0000-0000-000034350000}"/>
    <cellStyle name="Normal 4 7 2 4 2 2" xfId="14533" xr:uid="{00000000-0005-0000-0000-000035350000}"/>
    <cellStyle name="Normal 4 7 2 4 2 3" xfId="14534" xr:uid="{00000000-0005-0000-0000-000036350000}"/>
    <cellStyle name="Normal 4 7 2 4 3" xfId="14535" xr:uid="{00000000-0005-0000-0000-000037350000}"/>
    <cellStyle name="Normal 4 7 2 4 3 2" xfId="14536" xr:uid="{00000000-0005-0000-0000-000038350000}"/>
    <cellStyle name="Normal 4 7 2 4 4" xfId="14537" xr:uid="{00000000-0005-0000-0000-000039350000}"/>
    <cellStyle name="Normal 4 7 2 5" xfId="14538" xr:uid="{00000000-0005-0000-0000-00003A350000}"/>
    <cellStyle name="Normal 4 7 2 5 2" xfId="14539" xr:uid="{00000000-0005-0000-0000-00003B350000}"/>
    <cellStyle name="Normal 4 7 2 5 3" xfId="14540" xr:uid="{00000000-0005-0000-0000-00003C350000}"/>
    <cellStyle name="Normal 4 7 2 6" xfId="14541" xr:uid="{00000000-0005-0000-0000-00003D350000}"/>
    <cellStyle name="Normal 4 7 2 7" xfId="14542" xr:uid="{00000000-0005-0000-0000-00003E350000}"/>
    <cellStyle name="Normal 4 7 2 8" xfId="14543" xr:uid="{00000000-0005-0000-0000-00003F350000}"/>
    <cellStyle name="Normal 4 7 2 9" xfId="14544" xr:uid="{00000000-0005-0000-0000-000040350000}"/>
    <cellStyle name="Normal 4 7 3" xfId="14545" xr:uid="{00000000-0005-0000-0000-000041350000}"/>
    <cellStyle name="Normal 4 7 3 2" xfId="14546" xr:uid="{00000000-0005-0000-0000-000042350000}"/>
    <cellStyle name="Normal 4 7 3 2 2" xfId="14547" xr:uid="{00000000-0005-0000-0000-000043350000}"/>
    <cellStyle name="Normal 4 7 3 2 2 2" xfId="14548" xr:uid="{00000000-0005-0000-0000-000044350000}"/>
    <cellStyle name="Normal 4 7 3 2 2 3" xfId="14549" xr:uid="{00000000-0005-0000-0000-000045350000}"/>
    <cellStyle name="Normal 4 7 3 2 2 4" xfId="14550" xr:uid="{00000000-0005-0000-0000-000046350000}"/>
    <cellStyle name="Normal 4 7 3 2 3" xfId="14551" xr:uid="{00000000-0005-0000-0000-000047350000}"/>
    <cellStyle name="Normal 4 7 3 2 4" xfId="14552" xr:uid="{00000000-0005-0000-0000-000048350000}"/>
    <cellStyle name="Normal 4 7 3 2 5" xfId="14553" xr:uid="{00000000-0005-0000-0000-000049350000}"/>
    <cellStyle name="Normal 4 7 3 2 6" xfId="14554" xr:uid="{00000000-0005-0000-0000-00004A350000}"/>
    <cellStyle name="Normal 4 7 3 3" xfId="14555" xr:uid="{00000000-0005-0000-0000-00004B350000}"/>
    <cellStyle name="Normal 4 7 3 3 2" xfId="14556" xr:uid="{00000000-0005-0000-0000-00004C350000}"/>
    <cellStyle name="Normal 4 7 3 3 2 2" xfId="14557" xr:uid="{00000000-0005-0000-0000-00004D350000}"/>
    <cellStyle name="Normal 4 7 3 3 2 3" xfId="14558" xr:uid="{00000000-0005-0000-0000-00004E350000}"/>
    <cellStyle name="Normal 4 7 3 3 3" xfId="14559" xr:uid="{00000000-0005-0000-0000-00004F350000}"/>
    <cellStyle name="Normal 4 7 3 3 4" xfId="14560" xr:uid="{00000000-0005-0000-0000-000050350000}"/>
    <cellStyle name="Normal 4 7 3 3 5" xfId="14561" xr:uid="{00000000-0005-0000-0000-000051350000}"/>
    <cellStyle name="Normal 4 7 3 3 6" xfId="14562" xr:uid="{00000000-0005-0000-0000-000052350000}"/>
    <cellStyle name="Normal 4 7 3 4" xfId="14563" xr:uid="{00000000-0005-0000-0000-000053350000}"/>
    <cellStyle name="Normal 4 7 3 4 2" xfId="14564" xr:uid="{00000000-0005-0000-0000-000054350000}"/>
    <cellStyle name="Normal 4 7 3 4 3" xfId="14565" xr:uid="{00000000-0005-0000-0000-000055350000}"/>
    <cellStyle name="Normal 4 7 3 5" xfId="14566" xr:uid="{00000000-0005-0000-0000-000056350000}"/>
    <cellStyle name="Normal 4 7 3 6" xfId="14567" xr:uid="{00000000-0005-0000-0000-000057350000}"/>
    <cellStyle name="Normal 4 7 3 7" xfId="14568" xr:uid="{00000000-0005-0000-0000-000058350000}"/>
    <cellStyle name="Normal 4 7 3 8" xfId="14569" xr:uid="{00000000-0005-0000-0000-000059350000}"/>
    <cellStyle name="Normal 4 7 4" xfId="14570" xr:uid="{00000000-0005-0000-0000-00005A350000}"/>
    <cellStyle name="Normal 4 7 4 2" xfId="14571" xr:uid="{00000000-0005-0000-0000-00005B350000}"/>
    <cellStyle name="Normal 4 7 4 2 2" xfId="14572" xr:uid="{00000000-0005-0000-0000-00005C350000}"/>
    <cellStyle name="Normal 4 7 4 2 3" xfId="14573" xr:uid="{00000000-0005-0000-0000-00005D350000}"/>
    <cellStyle name="Normal 4 7 4 2 4" xfId="14574" xr:uid="{00000000-0005-0000-0000-00005E350000}"/>
    <cellStyle name="Normal 4 7 4 3" xfId="14575" xr:uid="{00000000-0005-0000-0000-00005F350000}"/>
    <cellStyle name="Normal 4 7 4 4" xfId="14576" xr:uid="{00000000-0005-0000-0000-000060350000}"/>
    <cellStyle name="Normal 4 7 4 5" xfId="14577" xr:uid="{00000000-0005-0000-0000-000061350000}"/>
    <cellStyle name="Normal 4 7 4 6" xfId="14578" xr:uid="{00000000-0005-0000-0000-000062350000}"/>
    <cellStyle name="Normal 4 7 5" xfId="14579" xr:uid="{00000000-0005-0000-0000-000063350000}"/>
    <cellStyle name="Normal 4 7 5 2" xfId="14580" xr:uid="{00000000-0005-0000-0000-000064350000}"/>
    <cellStyle name="Normal 4 7 5 2 2" xfId="14581" xr:uid="{00000000-0005-0000-0000-000065350000}"/>
    <cellStyle name="Normal 4 7 5 2 3" xfId="14582" xr:uid="{00000000-0005-0000-0000-000066350000}"/>
    <cellStyle name="Normal 4 7 5 3" xfId="14583" xr:uid="{00000000-0005-0000-0000-000067350000}"/>
    <cellStyle name="Normal 4 7 5 4" xfId="14584" xr:uid="{00000000-0005-0000-0000-000068350000}"/>
    <cellStyle name="Normal 4 7 5 5" xfId="14585" xr:uid="{00000000-0005-0000-0000-000069350000}"/>
    <cellStyle name="Normal 4 7 5 6" xfId="14586" xr:uid="{00000000-0005-0000-0000-00006A350000}"/>
    <cellStyle name="Normal 4 7 6" xfId="14587" xr:uid="{00000000-0005-0000-0000-00006B350000}"/>
    <cellStyle name="Normal 4 7 6 2" xfId="14588" xr:uid="{00000000-0005-0000-0000-00006C350000}"/>
    <cellStyle name="Normal 4 7 6 3" xfId="14589" xr:uid="{00000000-0005-0000-0000-00006D350000}"/>
    <cellStyle name="Normal 4 7 7" xfId="14590" xr:uid="{00000000-0005-0000-0000-00006E350000}"/>
    <cellStyle name="Normal 4 7 7 2" xfId="14591" xr:uid="{00000000-0005-0000-0000-00006F350000}"/>
    <cellStyle name="Normal 4 7 8" xfId="14592" xr:uid="{00000000-0005-0000-0000-000070350000}"/>
    <cellStyle name="Normal 4 7 9" xfId="14593" xr:uid="{00000000-0005-0000-0000-000071350000}"/>
    <cellStyle name="Normal 4 8" xfId="14594" xr:uid="{00000000-0005-0000-0000-000072350000}"/>
    <cellStyle name="Normal 4 8 2" xfId="14595" xr:uid="{00000000-0005-0000-0000-000073350000}"/>
    <cellStyle name="Normal 4 8 2 2" xfId="14596" xr:uid="{00000000-0005-0000-0000-000074350000}"/>
    <cellStyle name="Normal 4 8 2 2 2" xfId="14597" xr:uid="{00000000-0005-0000-0000-000075350000}"/>
    <cellStyle name="Normal 4 8 2 2 2 2" xfId="14598" xr:uid="{00000000-0005-0000-0000-000076350000}"/>
    <cellStyle name="Normal 4 8 2 2 2 3" xfId="14599" xr:uid="{00000000-0005-0000-0000-000077350000}"/>
    <cellStyle name="Normal 4 8 2 2 3" xfId="14600" xr:uid="{00000000-0005-0000-0000-000078350000}"/>
    <cellStyle name="Normal 4 8 2 2 4" xfId="14601" xr:uid="{00000000-0005-0000-0000-000079350000}"/>
    <cellStyle name="Normal 4 8 2 2 5" xfId="14602" xr:uid="{00000000-0005-0000-0000-00007A350000}"/>
    <cellStyle name="Normal 4 8 2 2 6" xfId="14603" xr:uid="{00000000-0005-0000-0000-00007B350000}"/>
    <cellStyle name="Normal 4 8 2 3" xfId="14604" xr:uid="{00000000-0005-0000-0000-00007C350000}"/>
    <cellStyle name="Normal 4 8 2 3 2" xfId="14605" xr:uid="{00000000-0005-0000-0000-00007D350000}"/>
    <cellStyle name="Normal 4 8 2 3 2 2" xfId="14606" xr:uid="{00000000-0005-0000-0000-00007E350000}"/>
    <cellStyle name="Normal 4 8 2 3 2 3" xfId="14607" xr:uid="{00000000-0005-0000-0000-00007F350000}"/>
    <cellStyle name="Normal 4 8 2 3 3" xfId="14608" xr:uid="{00000000-0005-0000-0000-000080350000}"/>
    <cellStyle name="Normal 4 8 2 3 3 2" xfId="14609" xr:uid="{00000000-0005-0000-0000-000081350000}"/>
    <cellStyle name="Normal 4 8 2 3 4" xfId="14610" xr:uid="{00000000-0005-0000-0000-000082350000}"/>
    <cellStyle name="Normal 4 8 2 4" xfId="14611" xr:uid="{00000000-0005-0000-0000-000083350000}"/>
    <cellStyle name="Normal 4 8 2 4 2" xfId="14612" xr:uid="{00000000-0005-0000-0000-000084350000}"/>
    <cellStyle name="Normal 4 8 2 4 3" xfId="14613" xr:uid="{00000000-0005-0000-0000-000085350000}"/>
    <cellStyle name="Normal 4 8 2 5" xfId="14614" xr:uid="{00000000-0005-0000-0000-000086350000}"/>
    <cellStyle name="Normal 4 8 2 5 2" xfId="14615" xr:uid="{00000000-0005-0000-0000-000087350000}"/>
    <cellStyle name="Normal 4 8 2 6" xfId="14616" xr:uid="{00000000-0005-0000-0000-000088350000}"/>
    <cellStyle name="Normal 4 8 2 7" xfId="14617" xr:uid="{00000000-0005-0000-0000-000089350000}"/>
    <cellStyle name="Normal 4 8 2 8" xfId="14618" xr:uid="{00000000-0005-0000-0000-00008A350000}"/>
    <cellStyle name="Normal 4 8 3" xfId="14619" xr:uid="{00000000-0005-0000-0000-00008B350000}"/>
    <cellStyle name="Normal 4 8 3 2" xfId="14620" xr:uid="{00000000-0005-0000-0000-00008C350000}"/>
    <cellStyle name="Normal 4 8 3 2 2" xfId="14621" xr:uid="{00000000-0005-0000-0000-00008D350000}"/>
    <cellStyle name="Normal 4 8 3 2 3" xfId="14622" xr:uid="{00000000-0005-0000-0000-00008E350000}"/>
    <cellStyle name="Normal 4 8 3 2 4" xfId="14623" xr:uid="{00000000-0005-0000-0000-00008F350000}"/>
    <cellStyle name="Normal 4 8 3 3" xfId="14624" xr:uid="{00000000-0005-0000-0000-000090350000}"/>
    <cellStyle name="Normal 4 8 3 4" xfId="14625" xr:uid="{00000000-0005-0000-0000-000091350000}"/>
    <cellStyle name="Normal 4 8 3 5" xfId="14626" xr:uid="{00000000-0005-0000-0000-000092350000}"/>
    <cellStyle name="Normal 4 8 3 6" xfId="14627" xr:uid="{00000000-0005-0000-0000-000093350000}"/>
    <cellStyle name="Normal 4 8 4" xfId="14628" xr:uid="{00000000-0005-0000-0000-000094350000}"/>
    <cellStyle name="Normal 4 8 4 2" xfId="14629" xr:uid="{00000000-0005-0000-0000-000095350000}"/>
    <cellStyle name="Normal 4 8 4 2 2" xfId="14630" xr:uid="{00000000-0005-0000-0000-000096350000}"/>
    <cellStyle name="Normal 4 8 4 2 3" xfId="14631" xr:uid="{00000000-0005-0000-0000-000097350000}"/>
    <cellStyle name="Normal 4 8 4 3" xfId="14632" xr:uid="{00000000-0005-0000-0000-000098350000}"/>
    <cellStyle name="Normal 4 8 4 3 2" xfId="14633" xr:uid="{00000000-0005-0000-0000-000099350000}"/>
    <cellStyle name="Normal 4 8 4 4" xfId="14634" xr:uid="{00000000-0005-0000-0000-00009A350000}"/>
    <cellStyle name="Normal 4 8 5" xfId="14635" xr:uid="{00000000-0005-0000-0000-00009B350000}"/>
    <cellStyle name="Normal 4 8 5 2" xfId="14636" xr:uid="{00000000-0005-0000-0000-00009C350000}"/>
    <cellStyle name="Normal 4 8 5 3" xfId="14637" xr:uid="{00000000-0005-0000-0000-00009D350000}"/>
    <cellStyle name="Normal 4 8 6" xfId="14638" xr:uid="{00000000-0005-0000-0000-00009E350000}"/>
    <cellStyle name="Normal 4 8 6 2" xfId="14639" xr:uid="{00000000-0005-0000-0000-00009F350000}"/>
    <cellStyle name="Normal 4 8 7" xfId="14640" xr:uid="{00000000-0005-0000-0000-0000A0350000}"/>
    <cellStyle name="Normal 4 8 8" xfId="14641" xr:uid="{00000000-0005-0000-0000-0000A1350000}"/>
    <cellStyle name="Normal 4 8 9" xfId="14642" xr:uid="{00000000-0005-0000-0000-0000A2350000}"/>
    <cellStyle name="Normal 4 9" xfId="14643" xr:uid="{00000000-0005-0000-0000-0000A3350000}"/>
    <cellStyle name="Normal 4 9 2" xfId="14644" xr:uid="{00000000-0005-0000-0000-0000A4350000}"/>
    <cellStyle name="Normal 4 9 2 2" xfId="14645" xr:uid="{00000000-0005-0000-0000-0000A5350000}"/>
    <cellStyle name="Normal 4 9 2 2 2" xfId="14646" xr:uid="{00000000-0005-0000-0000-0000A6350000}"/>
    <cellStyle name="Normal 4 9 2 2 3" xfId="14647" xr:uid="{00000000-0005-0000-0000-0000A7350000}"/>
    <cellStyle name="Normal 4 9 2 2 4" xfId="14648" xr:uid="{00000000-0005-0000-0000-0000A8350000}"/>
    <cellStyle name="Normal 4 9 2 3" xfId="14649" xr:uid="{00000000-0005-0000-0000-0000A9350000}"/>
    <cellStyle name="Normal 4 9 2 4" xfId="14650" xr:uid="{00000000-0005-0000-0000-0000AA350000}"/>
    <cellStyle name="Normal 4 9 2 5" xfId="14651" xr:uid="{00000000-0005-0000-0000-0000AB350000}"/>
    <cellStyle name="Normal 4 9 2 6" xfId="14652" xr:uid="{00000000-0005-0000-0000-0000AC350000}"/>
    <cellStyle name="Normal 4 9 3" xfId="14653" xr:uid="{00000000-0005-0000-0000-0000AD350000}"/>
    <cellStyle name="Normal 4 9 3 2" xfId="14654" xr:uid="{00000000-0005-0000-0000-0000AE350000}"/>
    <cellStyle name="Normal 4 9 3 2 2" xfId="14655" xr:uid="{00000000-0005-0000-0000-0000AF350000}"/>
    <cellStyle name="Normal 4 9 3 2 3" xfId="14656" xr:uid="{00000000-0005-0000-0000-0000B0350000}"/>
    <cellStyle name="Normal 4 9 3 3" xfId="14657" xr:uid="{00000000-0005-0000-0000-0000B1350000}"/>
    <cellStyle name="Normal 4 9 3 4" xfId="14658" xr:uid="{00000000-0005-0000-0000-0000B2350000}"/>
    <cellStyle name="Normal 4 9 3 5" xfId="14659" xr:uid="{00000000-0005-0000-0000-0000B3350000}"/>
    <cellStyle name="Normal 4 9 3 6" xfId="14660" xr:uid="{00000000-0005-0000-0000-0000B4350000}"/>
    <cellStyle name="Normal 4 9 4" xfId="14661" xr:uid="{00000000-0005-0000-0000-0000B5350000}"/>
    <cellStyle name="Normal 4 9 4 2" xfId="14662" xr:uid="{00000000-0005-0000-0000-0000B6350000}"/>
    <cellStyle name="Normal 4 9 4 3" xfId="14663" xr:uid="{00000000-0005-0000-0000-0000B7350000}"/>
    <cellStyle name="Normal 4 9 5" xfId="14664" xr:uid="{00000000-0005-0000-0000-0000B8350000}"/>
    <cellStyle name="Normal 4 9 5 2" xfId="14665" xr:uid="{00000000-0005-0000-0000-0000B9350000}"/>
    <cellStyle name="Normal 4 9 6" xfId="14666" xr:uid="{00000000-0005-0000-0000-0000BA350000}"/>
    <cellStyle name="Normal 4 9 7" xfId="14667" xr:uid="{00000000-0005-0000-0000-0000BB350000}"/>
    <cellStyle name="Normal 4 9 8" xfId="14668" xr:uid="{00000000-0005-0000-0000-0000BC350000}"/>
    <cellStyle name="Normal 4_2011 Planning Templates_Incentive 3-14-2011 (2)" xfId="2467" xr:uid="{00000000-0005-0000-0000-000061090000}"/>
    <cellStyle name="Normal 40" xfId="2969" xr:uid="{00000000-0005-0000-0000-000062090000}"/>
    <cellStyle name="Normal 40 2" xfId="14669" xr:uid="{00000000-0005-0000-0000-0000BF350000}"/>
    <cellStyle name="Normal 40 3" xfId="14670" xr:uid="{00000000-0005-0000-0000-0000C0350000}"/>
    <cellStyle name="Normal 40 4" xfId="14671" xr:uid="{00000000-0005-0000-0000-0000C1350000}"/>
    <cellStyle name="Normal 40 5" xfId="14672" xr:uid="{00000000-0005-0000-0000-0000C2350000}"/>
    <cellStyle name="Normal 40 6" xfId="5349" xr:uid="{00000000-0005-0000-0000-0000BE350000}"/>
    <cellStyle name="Normal 41" xfId="2968" xr:uid="{00000000-0005-0000-0000-000063090000}"/>
    <cellStyle name="Normal 41 2" xfId="14673" xr:uid="{00000000-0005-0000-0000-0000C4350000}"/>
    <cellStyle name="Normal 41 2 2" xfId="14674" xr:uid="{00000000-0005-0000-0000-0000C5350000}"/>
    <cellStyle name="Normal 41 2 2 2" xfId="14675" xr:uid="{00000000-0005-0000-0000-0000C6350000}"/>
    <cellStyle name="Normal 41 2 3" xfId="14676" xr:uid="{00000000-0005-0000-0000-0000C7350000}"/>
    <cellStyle name="Normal 41 3" xfId="34" xr:uid="{00000000-0005-0000-0000-000026000000}"/>
    <cellStyle name="Normal 41 3 2" xfId="136" xr:uid="{00000000-0005-0000-0000-000026000000}"/>
    <cellStyle name="Normal 41 3 3" xfId="14677" xr:uid="{00000000-0005-0000-0000-0000C8350000}"/>
    <cellStyle name="Normal 41 4" xfId="14678" xr:uid="{00000000-0005-0000-0000-0000C9350000}"/>
    <cellStyle name="Normal 41 5" xfId="14679" xr:uid="{00000000-0005-0000-0000-0000CA350000}"/>
    <cellStyle name="Normal 41 6" xfId="14680" xr:uid="{00000000-0005-0000-0000-0000CB350000}"/>
    <cellStyle name="Normal 41 7" xfId="5348" xr:uid="{00000000-0005-0000-0000-0000C3350000}"/>
    <cellStyle name="Normal 42" xfId="2965" xr:uid="{00000000-0005-0000-0000-000064090000}"/>
    <cellStyle name="Normal 42 2" xfId="14681" xr:uid="{00000000-0005-0000-0000-0000CD350000}"/>
    <cellStyle name="Normal 42 2 2" xfId="14682" xr:uid="{00000000-0005-0000-0000-0000CE350000}"/>
    <cellStyle name="Normal 42 2 2 2" xfId="14683" xr:uid="{00000000-0005-0000-0000-0000CF350000}"/>
    <cellStyle name="Normal 42 2 3" xfId="14684" xr:uid="{00000000-0005-0000-0000-0000D0350000}"/>
    <cellStyle name="Normal 42 3" xfId="35" xr:uid="{00000000-0005-0000-0000-000027000000}"/>
    <cellStyle name="Normal 42 3 2" xfId="137" xr:uid="{00000000-0005-0000-0000-000027000000}"/>
    <cellStyle name="Normal 42 3 3" xfId="14685" xr:uid="{00000000-0005-0000-0000-0000D1350000}"/>
    <cellStyle name="Normal 42 4" xfId="14686" xr:uid="{00000000-0005-0000-0000-0000D2350000}"/>
    <cellStyle name="Normal 42 5" xfId="14687" xr:uid="{00000000-0005-0000-0000-0000D3350000}"/>
    <cellStyle name="Normal 42 6" xfId="14688" xr:uid="{00000000-0005-0000-0000-0000D4350000}"/>
    <cellStyle name="Normal 42 7" xfId="5347" xr:uid="{00000000-0005-0000-0000-0000CC350000}"/>
    <cellStyle name="Normal 43" xfId="2962" xr:uid="{00000000-0005-0000-0000-000065090000}"/>
    <cellStyle name="Normal 43 2" xfId="14689" xr:uid="{00000000-0005-0000-0000-0000D6350000}"/>
    <cellStyle name="Normal 43 3" xfId="36" xr:uid="{00000000-0005-0000-0000-000028000000}"/>
    <cellStyle name="Normal 43 3 2" xfId="138" xr:uid="{00000000-0005-0000-0000-000028000000}"/>
    <cellStyle name="Normal 43 3 3" xfId="14690" xr:uid="{00000000-0005-0000-0000-0000D7350000}"/>
    <cellStyle name="Normal 43 4" xfId="14691" xr:uid="{00000000-0005-0000-0000-0000D8350000}"/>
    <cellStyle name="Normal 43 5" xfId="5346" xr:uid="{00000000-0005-0000-0000-0000D5350000}"/>
    <cellStyle name="Normal 44" xfId="2959" xr:uid="{00000000-0005-0000-0000-000066090000}"/>
    <cellStyle name="Normal 44 2" xfId="14692" xr:uid="{00000000-0005-0000-0000-0000DA350000}"/>
    <cellStyle name="Normal 44 3" xfId="37" xr:uid="{00000000-0005-0000-0000-000029000000}"/>
    <cellStyle name="Normal 44 3 2" xfId="139" xr:uid="{00000000-0005-0000-0000-000029000000}"/>
    <cellStyle name="Normal 44 3 3" xfId="14693" xr:uid="{00000000-0005-0000-0000-0000DB350000}"/>
    <cellStyle name="Normal 44 4" xfId="14694" xr:uid="{00000000-0005-0000-0000-0000DC350000}"/>
    <cellStyle name="Normal 44 5" xfId="5345" xr:uid="{00000000-0005-0000-0000-0000D9350000}"/>
    <cellStyle name="Normal 45" xfId="2956" xr:uid="{00000000-0005-0000-0000-000067090000}"/>
    <cellStyle name="Normal 45 2" xfId="14695" xr:uid="{00000000-0005-0000-0000-0000DE350000}"/>
    <cellStyle name="Normal 45 3" xfId="14696" xr:uid="{00000000-0005-0000-0000-0000DF350000}"/>
    <cellStyle name="Normal 45 4" xfId="14697" xr:uid="{00000000-0005-0000-0000-0000E0350000}"/>
    <cellStyle name="Normal 45 5" xfId="5344" xr:uid="{00000000-0005-0000-0000-0000DD350000}"/>
    <cellStyle name="Normal 46" xfId="2953" xr:uid="{00000000-0005-0000-0000-000068090000}"/>
    <cellStyle name="Normal 46 2" xfId="14698" xr:uid="{00000000-0005-0000-0000-0000E2350000}"/>
    <cellStyle name="Normal 46 2 2" xfId="14699" xr:uid="{00000000-0005-0000-0000-0000E3350000}"/>
    <cellStyle name="Normal 46 2 2 2" xfId="14700" xr:uid="{00000000-0005-0000-0000-0000E4350000}"/>
    <cellStyle name="Normal 46 2 3" xfId="14701" xr:uid="{00000000-0005-0000-0000-0000E5350000}"/>
    <cellStyle name="Normal 46 3" xfId="38" xr:uid="{00000000-0005-0000-0000-00002A000000}"/>
    <cellStyle name="Normal 46 3 2" xfId="140" xr:uid="{00000000-0005-0000-0000-00002A000000}"/>
    <cellStyle name="Normal 46 3 3" xfId="14702" xr:uid="{00000000-0005-0000-0000-0000E6350000}"/>
    <cellStyle name="Normal 46 4" xfId="14703" xr:uid="{00000000-0005-0000-0000-0000E7350000}"/>
    <cellStyle name="Normal 46 5" xfId="14704" xr:uid="{00000000-0005-0000-0000-0000E8350000}"/>
    <cellStyle name="Normal 46 6" xfId="14705" xr:uid="{00000000-0005-0000-0000-0000E9350000}"/>
    <cellStyle name="Normal 46 7" xfId="5343" xr:uid="{00000000-0005-0000-0000-0000E1350000}"/>
    <cellStyle name="Normal 47" xfId="2468" xr:uid="{00000000-0005-0000-0000-000069090000}"/>
    <cellStyle name="Normal 47 2" xfId="14706" xr:uid="{00000000-0005-0000-0000-0000EB350000}"/>
    <cellStyle name="Normal 47 2 2" xfId="14707" xr:uid="{00000000-0005-0000-0000-0000EC350000}"/>
    <cellStyle name="Normal 47 2 2 2" xfId="14708" xr:uid="{00000000-0005-0000-0000-0000ED350000}"/>
    <cellStyle name="Normal 47 2 2 2 2" xfId="14709" xr:uid="{00000000-0005-0000-0000-0000EE350000}"/>
    <cellStyle name="Normal 47 2 2 2 3" xfId="14710" xr:uid="{00000000-0005-0000-0000-0000EF350000}"/>
    <cellStyle name="Normal 47 2 2 3" xfId="14711" xr:uid="{00000000-0005-0000-0000-0000F0350000}"/>
    <cellStyle name="Normal 47 2 2 3 2" xfId="14712" xr:uid="{00000000-0005-0000-0000-0000F1350000}"/>
    <cellStyle name="Normal 47 2 2 4" xfId="14713" xr:uid="{00000000-0005-0000-0000-0000F2350000}"/>
    <cellStyle name="Normal 47 2 3" xfId="14714" xr:uid="{00000000-0005-0000-0000-0000F3350000}"/>
    <cellStyle name="Normal 47 2 3 2" xfId="14715" xr:uid="{00000000-0005-0000-0000-0000F4350000}"/>
    <cellStyle name="Normal 47 2 3 2 2" xfId="14716" xr:uid="{00000000-0005-0000-0000-0000F5350000}"/>
    <cellStyle name="Normal 47 2 3 2 3" xfId="14717" xr:uid="{00000000-0005-0000-0000-0000F6350000}"/>
    <cellStyle name="Normal 47 2 3 3" xfId="14718" xr:uid="{00000000-0005-0000-0000-0000F7350000}"/>
    <cellStyle name="Normal 47 2 3 3 2" xfId="14719" xr:uid="{00000000-0005-0000-0000-0000F8350000}"/>
    <cellStyle name="Normal 47 2 3 4" xfId="14720" xr:uid="{00000000-0005-0000-0000-0000F9350000}"/>
    <cellStyle name="Normal 47 2 4" xfId="14721" xr:uid="{00000000-0005-0000-0000-0000FA350000}"/>
    <cellStyle name="Normal 47 2 4 2" xfId="14722" xr:uid="{00000000-0005-0000-0000-0000FB350000}"/>
    <cellStyle name="Normal 47 2 4 3" xfId="14723" xr:uid="{00000000-0005-0000-0000-0000FC350000}"/>
    <cellStyle name="Normal 47 2 5" xfId="14724" xr:uid="{00000000-0005-0000-0000-0000FD350000}"/>
    <cellStyle name="Normal 47 2 6" xfId="14725" xr:uid="{00000000-0005-0000-0000-0000FE350000}"/>
    <cellStyle name="Normal 47 2 7" xfId="14726" xr:uid="{00000000-0005-0000-0000-0000FF350000}"/>
    <cellStyle name="Normal 47 2 8" xfId="14727" xr:uid="{00000000-0005-0000-0000-000000360000}"/>
    <cellStyle name="Normal 47 3" xfId="14728" xr:uid="{00000000-0005-0000-0000-000001360000}"/>
    <cellStyle name="Normal 47 3 2" xfId="14729" xr:uid="{00000000-0005-0000-0000-000002360000}"/>
    <cellStyle name="Normal 47 4" xfId="14730" xr:uid="{00000000-0005-0000-0000-000003360000}"/>
    <cellStyle name="Normal 47 5" xfId="14731" xr:uid="{00000000-0005-0000-0000-000004360000}"/>
    <cellStyle name="Normal 47 6" xfId="14732" xr:uid="{00000000-0005-0000-0000-000005360000}"/>
    <cellStyle name="Normal 47 7" xfId="14733" xr:uid="{00000000-0005-0000-0000-000006360000}"/>
    <cellStyle name="Normal 47 8" xfId="5342" xr:uid="{00000000-0005-0000-0000-0000EA350000}"/>
    <cellStyle name="Normal 48" xfId="2950" xr:uid="{00000000-0005-0000-0000-00006A090000}"/>
    <cellStyle name="Normal 48 2" xfId="14734" xr:uid="{00000000-0005-0000-0000-000008360000}"/>
    <cellStyle name="Normal 48 2 2" xfId="14735" xr:uid="{00000000-0005-0000-0000-000009360000}"/>
    <cellStyle name="Normal 48 2 3" xfId="14736" xr:uid="{00000000-0005-0000-0000-00000A360000}"/>
    <cellStyle name="Normal 48 2 4" xfId="14737" xr:uid="{00000000-0005-0000-0000-00000B360000}"/>
    <cellStyle name="Normal 48 2 5" xfId="14738" xr:uid="{00000000-0005-0000-0000-00000C360000}"/>
    <cellStyle name="Normal 48 3" xfId="14739" xr:uid="{00000000-0005-0000-0000-00000D360000}"/>
    <cellStyle name="Normal 48 4" xfId="14740" xr:uid="{00000000-0005-0000-0000-00000E360000}"/>
    <cellStyle name="Normal 48 5" xfId="14741" xr:uid="{00000000-0005-0000-0000-00000F360000}"/>
    <cellStyle name="Normal 48 6" xfId="14742" xr:uid="{00000000-0005-0000-0000-000010360000}"/>
    <cellStyle name="Normal 48 7" xfId="14743" xr:uid="{00000000-0005-0000-0000-000011360000}"/>
    <cellStyle name="Normal 49" xfId="5341" xr:uid="{00000000-0005-0000-0000-000012360000}"/>
    <cellStyle name="Normal 49 2" xfId="14744" xr:uid="{00000000-0005-0000-0000-000013360000}"/>
    <cellStyle name="Normal 49 3" xfId="39" xr:uid="{00000000-0005-0000-0000-00002B000000}"/>
    <cellStyle name="Normal 49 3 2" xfId="141" xr:uid="{00000000-0005-0000-0000-00002B000000}"/>
    <cellStyle name="Normal 49 3 3" xfId="14745" xr:uid="{00000000-0005-0000-0000-000014360000}"/>
    <cellStyle name="Normal 49 4" xfId="14746" xr:uid="{00000000-0005-0000-0000-000015360000}"/>
    <cellStyle name="Normal 5" xfId="2469" xr:uid="{00000000-0005-0000-0000-00006B090000}"/>
    <cellStyle name="Normal 5 10" xfId="2470" xr:uid="{00000000-0005-0000-0000-00006C090000}"/>
    <cellStyle name="Normal 5 10 2" xfId="14747" xr:uid="{00000000-0005-0000-0000-000018360000}"/>
    <cellStyle name="Normal 5 10 2 2" xfId="14748" xr:uid="{00000000-0005-0000-0000-000019360000}"/>
    <cellStyle name="Normal 5 10 2 2 2" xfId="14749" xr:uid="{00000000-0005-0000-0000-00001A360000}"/>
    <cellStyle name="Normal 5 10 2 2 2 2" xfId="14750" xr:uid="{00000000-0005-0000-0000-00001B360000}"/>
    <cellStyle name="Normal 5 10 2 2 2 3" xfId="14751" xr:uid="{00000000-0005-0000-0000-00001C360000}"/>
    <cellStyle name="Normal 5 10 2 2 3" xfId="14752" xr:uid="{00000000-0005-0000-0000-00001D360000}"/>
    <cellStyle name="Normal 5 10 2 2 3 2" xfId="14753" xr:uid="{00000000-0005-0000-0000-00001E360000}"/>
    <cellStyle name="Normal 5 10 2 2 4" xfId="14754" xr:uid="{00000000-0005-0000-0000-00001F360000}"/>
    <cellStyle name="Normal 5 10 2 3" xfId="14755" xr:uid="{00000000-0005-0000-0000-000020360000}"/>
    <cellStyle name="Normal 5 10 2 3 2" xfId="14756" xr:uid="{00000000-0005-0000-0000-000021360000}"/>
    <cellStyle name="Normal 5 10 2 3 3" xfId="14757" xr:uid="{00000000-0005-0000-0000-000022360000}"/>
    <cellStyle name="Normal 5 10 2 4" xfId="14758" xr:uid="{00000000-0005-0000-0000-000023360000}"/>
    <cellStyle name="Normal 5 10 2 4 2" xfId="14759" xr:uid="{00000000-0005-0000-0000-000024360000}"/>
    <cellStyle name="Normal 5 10 2 5" xfId="14760" xr:uid="{00000000-0005-0000-0000-000025360000}"/>
    <cellStyle name="Normal 5 10 3" xfId="14761" xr:uid="{00000000-0005-0000-0000-000026360000}"/>
    <cellStyle name="Normal 5 10 3 2" xfId="14762" xr:uid="{00000000-0005-0000-0000-000027360000}"/>
    <cellStyle name="Normal 5 10 3 2 2" xfId="14763" xr:uid="{00000000-0005-0000-0000-000028360000}"/>
    <cellStyle name="Normal 5 10 3 2 3" xfId="14764" xr:uid="{00000000-0005-0000-0000-000029360000}"/>
    <cellStyle name="Normal 5 10 3 3" xfId="14765" xr:uid="{00000000-0005-0000-0000-00002A360000}"/>
    <cellStyle name="Normal 5 10 3 3 2" xfId="14766" xr:uid="{00000000-0005-0000-0000-00002B360000}"/>
    <cellStyle name="Normal 5 10 3 4" xfId="14767" xr:uid="{00000000-0005-0000-0000-00002C360000}"/>
    <cellStyle name="Normal 5 10 4" xfId="14768" xr:uid="{00000000-0005-0000-0000-00002D360000}"/>
    <cellStyle name="Normal 5 10 5" xfId="14769" xr:uid="{00000000-0005-0000-0000-00002E360000}"/>
    <cellStyle name="Normal 5 11" xfId="2471" xr:uid="{00000000-0005-0000-0000-00006D090000}"/>
    <cellStyle name="Normal 5 11 2" xfId="14770" xr:uid="{00000000-0005-0000-0000-000030360000}"/>
    <cellStyle name="Normal 5 11 3" xfId="14771" xr:uid="{00000000-0005-0000-0000-000031360000}"/>
    <cellStyle name="Normal 5 12" xfId="2472" xr:uid="{00000000-0005-0000-0000-00006E090000}"/>
    <cellStyle name="Normal 5 12 2" xfId="14772" xr:uid="{00000000-0005-0000-0000-000033360000}"/>
    <cellStyle name="Normal 5 12 3" xfId="14773" xr:uid="{00000000-0005-0000-0000-000034360000}"/>
    <cellStyle name="Normal 5 13" xfId="2473" xr:uid="{00000000-0005-0000-0000-00006F090000}"/>
    <cellStyle name="Normal 5 13 2" xfId="14774" xr:uid="{00000000-0005-0000-0000-000036360000}"/>
    <cellStyle name="Normal 5 13 3" xfId="14775" xr:uid="{00000000-0005-0000-0000-000037360000}"/>
    <cellStyle name="Normal 5 14" xfId="2474" xr:uid="{00000000-0005-0000-0000-000070090000}"/>
    <cellStyle name="Normal 5 14 2" xfId="14776" xr:uid="{00000000-0005-0000-0000-000039360000}"/>
    <cellStyle name="Normal 5 14 3" xfId="14777" xr:uid="{00000000-0005-0000-0000-00003A360000}"/>
    <cellStyle name="Normal 5 15" xfId="2475" xr:uid="{00000000-0005-0000-0000-000071090000}"/>
    <cellStyle name="Normal 5 15 2" xfId="14778" xr:uid="{00000000-0005-0000-0000-00003C360000}"/>
    <cellStyle name="Normal 5 15 3" xfId="14779" xr:uid="{00000000-0005-0000-0000-00003D360000}"/>
    <cellStyle name="Normal 5 16" xfId="2476" xr:uid="{00000000-0005-0000-0000-000072090000}"/>
    <cellStyle name="Normal 5 16 2" xfId="14780" xr:uid="{00000000-0005-0000-0000-00003F360000}"/>
    <cellStyle name="Normal 5 16 3" xfId="14781" xr:uid="{00000000-0005-0000-0000-000040360000}"/>
    <cellStyle name="Normal 5 17" xfId="2477" xr:uid="{00000000-0005-0000-0000-000073090000}"/>
    <cellStyle name="Normal 5 17 2" xfId="14782" xr:uid="{00000000-0005-0000-0000-000042360000}"/>
    <cellStyle name="Normal 5 17 3" xfId="14783" xr:uid="{00000000-0005-0000-0000-000043360000}"/>
    <cellStyle name="Normal 5 18" xfId="2478" xr:uid="{00000000-0005-0000-0000-000074090000}"/>
    <cellStyle name="Normal 5 18 2" xfId="14784" xr:uid="{00000000-0005-0000-0000-000045360000}"/>
    <cellStyle name="Normal 5 18 3" xfId="14785" xr:uid="{00000000-0005-0000-0000-000046360000}"/>
    <cellStyle name="Normal 5 19" xfId="2479" xr:uid="{00000000-0005-0000-0000-000075090000}"/>
    <cellStyle name="Normal 5 19 2" xfId="14786" xr:uid="{00000000-0005-0000-0000-000048360000}"/>
    <cellStyle name="Normal 5 19 3" xfId="14787" xr:uid="{00000000-0005-0000-0000-000049360000}"/>
    <cellStyle name="Normal 5 2" xfId="2480" xr:uid="{00000000-0005-0000-0000-000076090000}"/>
    <cellStyle name="Normal 5 2 10" xfId="2481" xr:uid="{00000000-0005-0000-0000-000077090000}"/>
    <cellStyle name="Normal 5 2 10 2" xfId="14788" xr:uid="{00000000-0005-0000-0000-00004C360000}"/>
    <cellStyle name="Normal 5 2 10 3" xfId="14789" xr:uid="{00000000-0005-0000-0000-00004D360000}"/>
    <cellStyle name="Normal 5 2 11" xfId="2482" xr:uid="{00000000-0005-0000-0000-000078090000}"/>
    <cellStyle name="Normal 5 2 11 2" xfId="14790" xr:uid="{00000000-0005-0000-0000-00004F360000}"/>
    <cellStyle name="Normal 5 2 11 3" xfId="14791" xr:uid="{00000000-0005-0000-0000-000050360000}"/>
    <cellStyle name="Normal 5 2 12" xfId="2483" xr:uid="{00000000-0005-0000-0000-000079090000}"/>
    <cellStyle name="Normal 5 2 12 2" xfId="14792" xr:uid="{00000000-0005-0000-0000-000052360000}"/>
    <cellStyle name="Normal 5 2 12 3" xfId="14793" xr:uid="{00000000-0005-0000-0000-000053360000}"/>
    <cellStyle name="Normal 5 2 13" xfId="2484" xr:uid="{00000000-0005-0000-0000-00007A090000}"/>
    <cellStyle name="Normal 5 2 13 2" xfId="14794" xr:uid="{00000000-0005-0000-0000-000055360000}"/>
    <cellStyle name="Normal 5 2 13 3" xfId="14795" xr:uid="{00000000-0005-0000-0000-000056360000}"/>
    <cellStyle name="Normal 5 2 14" xfId="2485" xr:uid="{00000000-0005-0000-0000-00007B090000}"/>
    <cellStyle name="Normal 5 2 14 2" xfId="14796" xr:uid="{00000000-0005-0000-0000-000058360000}"/>
    <cellStyle name="Normal 5 2 14 3" xfId="14797" xr:uid="{00000000-0005-0000-0000-000059360000}"/>
    <cellStyle name="Normal 5 2 15" xfId="2486" xr:uid="{00000000-0005-0000-0000-00007C090000}"/>
    <cellStyle name="Normal 5 2 15 2" xfId="14798" xr:uid="{00000000-0005-0000-0000-00005B360000}"/>
    <cellStyle name="Normal 5 2 15 3" xfId="14799" xr:uid="{00000000-0005-0000-0000-00005C360000}"/>
    <cellStyle name="Normal 5 2 16" xfId="2487" xr:uid="{00000000-0005-0000-0000-00007D090000}"/>
    <cellStyle name="Normal 5 2 16 2" xfId="14800" xr:uid="{00000000-0005-0000-0000-00005E360000}"/>
    <cellStyle name="Normal 5 2 16 3" xfId="14801" xr:uid="{00000000-0005-0000-0000-00005F360000}"/>
    <cellStyle name="Normal 5 2 17" xfId="2488" xr:uid="{00000000-0005-0000-0000-00007E090000}"/>
    <cellStyle name="Normal 5 2 17 2" xfId="14802" xr:uid="{00000000-0005-0000-0000-000061360000}"/>
    <cellStyle name="Normal 5 2 17 3" xfId="14803" xr:uid="{00000000-0005-0000-0000-000062360000}"/>
    <cellStyle name="Normal 5 2 18" xfId="2489" xr:uid="{00000000-0005-0000-0000-00007F090000}"/>
    <cellStyle name="Normal 5 2 18 2" xfId="14804" xr:uid="{00000000-0005-0000-0000-000064360000}"/>
    <cellStyle name="Normal 5 2 18 3" xfId="14805" xr:uid="{00000000-0005-0000-0000-000065360000}"/>
    <cellStyle name="Normal 5 2 19" xfId="2490" xr:uid="{00000000-0005-0000-0000-000080090000}"/>
    <cellStyle name="Normal 5 2 19 2" xfId="14806" xr:uid="{00000000-0005-0000-0000-000067360000}"/>
    <cellStyle name="Normal 5 2 19 3" xfId="14807" xr:uid="{00000000-0005-0000-0000-000068360000}"/>
    <cellStyle name="Normal 5 2 2" xfId="2491" xr:uid="{00000000-0005-0000-0000-000081090000}"/>
    <cellStyle name="Normal 5 2 2 10" xfId="14808" xr:uid="{00000000-0005-0000-0000-00006A360000}"/>
    <cellStyle name="Normal 5 2 2 11" xfId="14809" xr:uid="{00000000-0005-0000-0000-00006B360000}"/>
    <cellStyle name="Normal 5 2 2 2" xfId="14810" xr:uid="{00000000-0005-0000-0000-00006C360000}"/>
    <cellStyle name="Normal 5 2 2 2 10" xfId="14811" xr:uid="{00000000-0005-0000-0000-00006D360000}"/>
    <cellStyle name="Normal 5 2 2 2 2" xfId="14812" xr:uid="{00000000-0005-0000-0000-00006E360000}"/>
    <cellStyle name="Normal 5 2 2 2 2 2" xfId="14813" xr:uid="{00000000-0005-0000-0000-00006F360000}"/>
    <cellStyle name="Normal 5 2 2 2 2 2 2" xfId="14814" xr:uid="{00000000-0005-0000-0000-000070360000}"/>
    <cellStyle name="Normal 5 2 2 2 2 2 2 2" xfId="14815" xr:uid="{00000000-0005-0000-0000-000071360000}"/>
    <cellStyle name="Normal 5 2 2 2 2 2 2 2 2" xfId="14816" xr:uid="{00000000-0005-0000-0000-000072360000}"/>
    <cellStyle name="Normal 5 2 2 2 2 2 2 2 3" xfId="14817" xr:uid="{00000000-0005-0000-0000-000073360000}"/>
    <cellStyle name="Normal 5 2 2 2 2 2 2 3" xfId="14818" xr:uid="{00000000-0005-0000-0000-000074360000}"/>
    <cellStyle name="Normal 5 2 2 2 2 2 2 4" xfId="14819" xr:uid="{00000000-0005-0000-0000-000075360000}"/>
    <cellStyle name="Normal 5 2 2 2 2 2 2 5" xfId="14820" xr:uid="{00000000-0005-0000-0000-000076360000}"/>
    <cellStyle name="Normal 5 2 2 2 2 2 2 6" xfId="14821" xr:uid="{00000000-0005-0000-0000-000077360000}"/>
    <cellStyle name="Normal 5 2 2 2 2 2 3" xfId="14822" xr:uid="{00000000-0005-0000-0000-000078360000}"/>
    <cellStyle name="Normal 5 2 2 2 2 2 3 2" xfId="14823" xr:uid="{00000000-0005-0000-0000-000079360000}"/>
    <cellStyle name="Normal 5 2 2 2 2 2 3 2 2" xfId="14824" xr:uid="{00000000-0005-0000-0000-00007A360000}"/>
    <cellStyle name="Normal 5 2 2 2 2 2 3 2 3" xfId="14825" xr:uid="{00000000-0005-0000-0000-00007B360000}"/>
    <cellStyle name="Normal 5 2 2 2 2 2 3 3" xfId="14826" xr:uid="{00000000-0005-0000-0000-00007C360000}"/>
    <cellStyle name="Normal 5 2 2 2 2 2 3 3 2" xfId="14827" xr:uid="{00000000-0005-0000-0000-00007D360000}"/>
    <cellStyle name="Normal 5 2 2 2 2 2 3 4" xfId="14828" xr:uid="{00000000-0005-0000-0000-00007E360000}"/>
    <cellStyle name="Normal 5 2 2 2 2 2 4" xfId="14829" xr:uid="{00000000-0005-0000-0000-00007F360000}"/>
    <cellStyle name="Normal 5 2 2 2 2 2 4 2" xfId="14830" xr:uid="{00000000-0005-0000-0000-000080360000}"/>
    <cellStyle name="Normal 5 2 2 2 2 2 4 3" xfId="14831" xr:uid="{00000000-0005-0000-0000-000081360000}"/>
    <cellStyle name="Normal 5 2 2 2 2 2 5" xfId="14832" xr:uid="{00000000-0005-0000-0000-000082360000}"/>
    <cellStyle name="Normal 5 2 2 2 2 2 6" xfId="14833" xr:uid="{00000000-0005-0000-0000-000083360000}"/>
    <cellStyle name="Normal 5 2 2 2 2 2 7" xfId="14834" xr:uid="{00000000-0005-0000-0000-000084360000}"/>
    <cellStyle name="Normal 5 2 2 2 2 2 8" xfId="14835" xr:uid="{00000000-0005-0000-0000-000085360000}"/>
    <cellStyle name="Normal 5 2 2 2 2 3" xfId="14836" xr:uid="{00000000-0005-0000-0000-000086360000}"/>
    <cellStyle name="Normal 5 2 2 2 2 3 2" xfId="14837" xr:uid="{00000000-0005-0000-0000-000087360000}"/>
    <cellStyle name="Normal 5 2 2 2 2 3 2 2" xfId="14838" xr:uid="{00000000-0005-0000-0000-000088360000}"/>
    <cellStyle name="Normal 5 2 2 2 2 3 2 3" xfId="14839" xr:uid="{00000000-0005-0000-0000-000089360000}"/>
    <cellStyle name="Normal 5 2 2 2 2 3 2 4" xfId="14840" xr:uid="{00000000-0005-0000-0000-00008A360000}"/>
    <cellStyle name="Normal 5 2 2 2 2 3 3" xfId="14841" xr:uid="{00000000-0005-0000-0000-00008B360000}"/>
    <cellStyle name="Normal 5 2 2 2 2 3 4" xfId="14842" xr:uid="{00000000-0005-0000-0000-00008C360000}"/>
    <cellStyle name="Normal 5 2 2 2 2 3 5" xfId="14843" xr:uid="{00000000-0005-0000-0000-00008D360000}"/>
    <cellStyle name="Normal 5 2 2 2 2 3 6" xfId="14844" xr:uid="{00000000-0005-0000-0000-00008E360000}"/>
    <cellStyle name="Normal 5 2 2 2 2 4" xfId="14845" xr:uid="{00000000-0005-0000-0000-00008F360000}"/>
    <cellStyle name="Normal 5 2 2 2 2 4 2" xfId="14846" xr:uid="{00000000-0005-0000-0000-000090360000}"/>
    <cellStyle name="Normal 5 2 2 2 2 4 2 2" xfId="14847" xr:uid="{00000000-0005-0000-0000-000091360000}"/>
    <cellStyle name="Normal 5 2 2 2 2 4 2 3" xfId="14848" xr:uid="{00000000-0005-0000-0000-000092360000}"/>
    <cellStyle name="Normal 5 2 2 2 2 4 3" xfId="14849" xr:uid="{00000000-0005-0000-0000-000093360000}"/>
    <cellStyle name="Normal 5 2 2 2 2 4 4" xfId="14850" xr:uid="{00000000-0005-0000-0000-000094360000}"/>
    <cellStyle name="Normal 5 2 2 2 2 4 5" xfId="14851" xr:uid="{00000000-0005-0000-0000-000095360000}"/>
    <cellStyle name="Normal 5 2 2 2 2 4 6" xfId="14852" xr:uid="{00000000-0005-0000-0000-000096360000}"/>
    <cellStyle name="Normal 5 2 2 2 2 5" xfId="14853" xr:uid="{00000000-0005-0000-0000-000097360000}"/>
    <cellStyle name="Normal 5 2 2 2 2 5 2" xfId="14854" xr:uid="{00000000-0005-0000-0000-000098360000}"/>
    <cellStyle name="Normal 5 2 2 2 2 5 3" xfId="14855" xr:uid="{00000000-0005-0000-0000-000099360000}"/>
    <cellStyle name="Normal 5 2 2 2 2 6" xfId="14856" xr:uid="{00000000-0005-0000-0000-00009A360000}"/>
    <cellStyle name="Normal 5 2 2 2 2 7" xfId="14857" xr:uid="{00000000-0005-0000-0000-00009B360000}"/>
    <cellStyle name="Normal 5 2 2 2 2 8" xfId="14858" xr:uid="{00000000-0005-0000-0000-00009C360000}"/>
    <cellStyle name="Normal 5 2 2 2 2 9" xfId="14859" xr:uid="{00000000-0005-0000-0000-00009D360000}"/>
    <cellStyle name="Normal 5 2 2 2 3" xfId="14860" xr:uid="{00000000-0005-0000-0000-00009E360000}"/>
    <cellStyle name="Normal 5 2 2 2 3 2" xfId="14861" xr:uid="{00000000-0005-0000-0000-00009F360000}"/>
    <cellStyle name="Normal 5 2 2 2 3 2 2" xfId="14862" xr:uid="{00000000-0005-0000-0000-0000A0360000}"/>
    <cellStyle name="Normal 5 2 2 2 3 2 2 2" xfId="14863" xr:uid="{00000000-0005-0000-0000-0000A1360000}"/>
    <cellStyle name="Normal 5 2 2 2 3 2 2 3" xfId="14864" xr:uid="{00000000-0005-0000-0000-0000A2360000}"/>
    <cellStyle name="Normal 5 2 2 2 3 2 2 4" xfId="14865" xr:uid="{00000000-0005-0000-0000-0000A3360000}"/>
    <cellStyle name="Normal 5 2 2 2 3 2 3" xfId="14866" xr:uid="{00000000-0005-0000-0000-0000A4360000}"/>
    <cellStyle name="Normal 5 2 2 2 3 2 4" xfId="14867" xr:uid="{00000000-0005-0000-0000-0000A5360000}"/>
    <cellStyle name="Normal 5 2 2 2 3 2 5" xfId="14868" xr:uid="{00000000-0005-0000-0000-0000A6360000}"/>
    <cellStyle name="Normal 5 2 2 2 3 2 6" xfId="14869" xr:uid="{00000000-0005-0000-0000-0000A7360000}"/>
    <cellStyle name="Normal 5 2 2 2 3 3" xfId="14870" xr:uid="{00000000-0005-0000-0000-0000A8360000}"/>
    <cellStyle name="Normal 5 2 2 2 3 3 2" xfId="14871" xr:uid="{00000000-0005-0000-0000-0000A9360000}"/>
    <cellStyle name="Normal 5 2 2 2 3 3 2 2" xfId="14872" xr:uid="{00000000-0005-0000-0000-0000AA360000}"/>
    <cellStyle name="Normal 5 2 2 2 3 3 2 3" xfId="14873" xr:uid="{00000000-0005-0000-0000-0000AB360000}"/>
    <cellStyle name="Normal 5 2 2 2 3 3 3" xfId="14874" xr:uid="{00000000-0005-0000-0000-0000AC360000}"/>
    <cellStyle name="Normal 5 2 2 2 3 3 4" xfId="14875" xr:uid="{00000000-0005-0000-0000-0000AD360000}"/>
    <cellStyle name="Normal 5 2 2 2 3 3 5" xfId="14876" xr:uid="{00000000-0005-0000-0000-0000AE360000}"/>
    <cellStyle name="Normal 5 2 2 2 3 3 6" xfId="14877" xr:uid="{00000000-0005-0000-0000-0000AF360000}"/>
    <cellStyle name="Normal 5 2 2 2 3 4" xfId="14878" xr:uid="{00000000-0005-0000-0000-0000B0360000}"/>
    <cellStyle name="Normal 5 2 2 2 3 4 2" xfId="14879" xr:uid="{00000000-0005-0000-0000-0000B1360000}"/>
    <cellStyle name="Normal 5 2 2 2 3 4 3" xfId="14880" xr:uid="{00000000-0005-0000-0000-0000B2360000}"/>
    <cellStyle name="Normal 5 2 2 2 3 5" xfId="14881" xr:uid="{00000000-0005-0000-0000-0000B3360000}"/>
    <cellStyle name="Normal 5 2 2 2 3 6" xfId="14882" xr:uid="{00000000-0005-0000-0000-0000B4360000}"/>
    <cellStyle name="Normal 5 2 2 2 3 7" xfId="14883" xr:uid="{00000000-0005-0000-0000-0000B5360000}"/>
    <cellStyle name="Normal 5 2 2 2 3 8" xfId="14884" xr:uid="{00000000-0005-0000-0000-0000B6360000}"/>
    <cellStyle name="Normal 5 2 2 2 4" xfId="14885" xr:uid="{00000000-0005-0000-0000-0000B7360000}"/>
    <cellStyle name="Normal 5 2 2 2 4 2" xfId="14886" xr:uid="{00000000-0005-0000-0000-0000B8360000}"/>
    <cellStyle name="Normal 5 2 2 2 4 2 2" xfId="14887" xr:uid="{00000000-0005-0000-0000-0000B9360000}"/>
    <cellStyle name="Normal 5 2 2 2 4 2 3" xfId="14888" xr:uid="{00000000-0005-0000-0000-0000BA360000}"/>
    <cellStyle name="Normal 5 2 2 2 4 2 4" xfId="14889" xr:uid="{00000000-0005-0000-0000-0000BB360000}"/>
    <cellStyle name="Normal 5 2 2 2 4 3" xfId="14890" xr:uid="{00000000-0005-0000-0000-0000BC360000}"/>
    <cellStyle name="Normal 5 2 2 2 4 4" xfId="14891" xr:uid="{00000000-0005-0000-0000-0000BD360000}"/>
    <cellStyle name="Normal 5 2 2 2 4 5" xfId="14892" xr:uid="{00000000-0005-0000-0000-0000BE360000}"/>
    <cellStyle name="Normal 5 2 2 2 4 6" xfId="14893" xr:uid="{00000000-0005-0000-0000-0000BF360000}"/>
    <cellStyle name="Normal 5 2 2 2 5" xfId="14894" xr:uid="{00000000-0005-0000-0000-0000C0360000}"/>
    <cellStyle name="Normal 5 2 2 2 5 2" xfId="14895" xr:uid="{00000000-0005-0000-0000-0000C1360000}"/>
    <cellStyle name="Normal 5 2 2 2 5 2 2" xfId="14896" xr:uid="{00000000-0005-0000-0000-0000C2360000}"/>
    <cellStyle name="Normal 5 2 2 2 5 2 3" xfId="14897" xr:uid="{00000000-0005-0000-0000-0000C3360000}"/>
    <cellStyle name="Normal 5 2 2 2 5 3" xfId="14898" xr:uid="{00000000-0005-0000-0000-0000C4360000}"/>
    <cellStyle name="Normal 5 2 2 2 5 4" xfId="14899" xr:uid="{00000000-0005-0000-0000-0000C5360000}"/>
    <cellStyle name="Normal 5 2 2 2 5 5" xfId="14900" xr:uid="{00000000-0005-0000-0000-0000C6360000}"/>
    <cellStyle name="Normal 5 2 2 2 5 6" xfId="14901" xr:uid="{00000000-0005-0000-0000-0000C7360000}"/>
    <cellStyle name="Normal 5 2 2 2 6" xfId="14902" xr:uid="{00000000-0005-0000-0000-0000C8360000}"/>
    <cellStyle name="Normal 5 2 2 2 6 2" xfId="14903" xr:uid="{00000000-0005-0000-0000-0000C9360000}"/>
    <cellStyle name="Normal 5 2 2 2 6 3" xfId="14904" xr:uid="{00000000-0005-0000-0000-0000CA360000}"/>
    <cellStyle name="Normal 5 2 2 2 7" xfId="14905" xr:uid="{00000000-0005-0000-0000-0000CB360000}"/>
    <cellStyle name="Normal 5 2 2 2 8" xfId="14906" xr:uid="{00000000-0005-0000-0000-0000CC360000}"/>
    <cellStyle name="Normal 5 2 2 2 9" xfId="14907" xr:uid="{00000000-0005-0000-0000-0000CD360000}"/>
    <cellStyle name="Normal 5 2 2 3" xfId="14908" xr:uid="{00000000-0005-0000-0000-0000CE360000}"/>
    <cellStyle name="Normal 5 2 2 3 2" xfId="14909" xr:uid="{00000000-0005-0000-0000-0000CF360000}"/>
    <cellStyle name="Normal 5 2 2 3 2 2" xfId="14910" xr:uid="{00000000-0005-0000-0000-0000D0360000}"/>
    <cellStyle name="Normal 5 2 2 3 2 2 2" xfId="14911" xr:uid="{00000000-0005-0000-0000-0000D1360000}"/>
    <cellStyle name="Normal 5 2 2 3 2 2 2 2" xfId="14912" xr:uid="{00000000-0005-0000-0000-0000D2360000}"/>
    <cellStyle name="Normal 5 2 2 3 2 2 2 3" xfId="14913" xr:uid="{00000000-0005-0000-0000-0000D3360000}"/>
    <cellStyle name="Normal 5 2 2 3 2 2 3" xfId="14914" xr:uid="{00000000-0005-0000-0000-0000D4360000}"/>
    <cellStyle name="Normal 5 2 2 3 2 2 4" xfId="14915" xr:uid="{00000000-0005-0000-0000-0000D5360000}"/>
    <cellStyle name="Normal 5 2 2 3 2 2 5" xfId="14916" xr:uid="{00000000-0005-0000-0000-0000D6360000}"/>
    <cellStyle name="Normal 5 2 2 3 2 2 6" xfId="14917" xr:uid="{00000000-0005-0000-0000-0000D7360000}"/>
    <cellStyle name="Normal 5 2 2 3 2 3" xfId="14918" xr:uid="{00000000-0005-0000-0000-0000D8360000}"/>
    <cellStyle name="Normal 5 2 2 3 2 3 2" xfId="14919" xr:uid="{00000000-0005-0000-0000-0000D9360000}"/>
    <cellStyle name="Normal 5 2 2 3 2 3 2 2" xfId="14920" xr:uid="{00000000-0005-0000-0000-0000DA360000}"/>
    <cellStyle name="Normal 5 2 2 3 2 3 2 3" xfId="14921" xr:uid="{00000000-0005-0000-0000-0000DB360000}"/>
    <cellStyle name="Normal 5 2 2 3 2 3 3" xfId="14922" xr:uid="{00000000-0005-0000-0000-0000DC360000}"/>
    <cellStyle name="Normal 5 2 2 3 2 3 3 2" xfId="14923" xr:uid="{00000000-0005-0000-0000-0000DD360000}"/>
    <cellStyle name="Normal 5 2 2 3 2 3 4" xfId="14924" xr:uid="{00000000-0005-0000-0000-0000DE360000}"/>
    <cellStyle name="Normal 5 2 2 3 2 4" xfId="14925" xr:uid="{00000000-0005-0000-0000-0000DF360000}"/>
    <cellStyle name="Normal 5 2 2 3 2 4 2" xfId="14926" xr:uid="{00000000-0005-0000-0000-0000E0360000}"/>
    <cellStyle name="Normal 5 2 2 3 2 4 3" xfId="14927" xr:uid="{00000000-0005-0000-0000-0000E1360000}"/>
    <cellStyle name="Normal 5 2 2 3 2 5" xfId="14928" xr:uid="{00000000-0005-0000-0000-0000E2360000}"/>
    <cellStyle name="Normal 5 2 2 3 2 6" xfId="14929" xr:uid="{00000000-0005-0000-0000-0000E3360000}"/>
    <cellStyle name="Normal 5 2 2 3 2 7" xfId="14930" xr:uid="{00000000-0005-0000-0000-0000E4360000}"/>
    <cellStyle name="Normal 5 2 2 3 2 8" xfId="14931" xr:uid="{00000000-0005-0000-0000-0000E5360000}"/>
    <cellStyle name="Normal 5 2 2 3 3" xfId="14932" xr:uid="{00000000-0005-0000-0000-0000E6360000}"/>
    <cellStyle name="Normal 5 2 2 3 3 2" xfId="14933" xr:uid="{00000000-0005-0000-0000-0000E7360000}"/>
    <cellStyle name="Normal 5 2 2 3 3 2 2" xfId="14934" xr:uid="{00000000-0005-0000-0000-0000E8360000}"/>
    <cellStyle name="Normal 5 2 2 3 3 2 3" xfId="14935" xr:uid="{00000000-0005-0000-0000-0000E9360000}"/>
    <cellStyle name="Normal 5 2 2 3 3 2 4" xfId="14936" xr:uid="{00000000-0005-0000-0000-0000EA360000}"/>
    <cellStyle name="Normal 5 2 2 3 3 3" xfId="14937" xr:uid="{00000000-0005-0000-0000-0000EB360000}"/>
    <cellStyle name="Normal 5 2 2 3 3 4" xfId="14938" xr:uid="{00000000-0005-0000-0000-0000EC360000}"/>
    <cellStyle name="Normal 5 2 2 3 3 5" xfId="14939" xr:uid="{00000000-0005-0000-0000-0000ED360000}"/>
    <cellStyle name="Normal 5 2 2 3 3 6" xfId="14940" xr:uid="{00000000-0005-0000-0000-0000EE360000}"/>
    <cellStyle name="Normal 5 2 2 3 4" xfId="14941" xr:uid="{00000000-0005-0000-0000-0000EF360000}"/>
    <cellStyle name="Normal 5 2 2 3 4 2" xfId="14942" xr:uid="{00000000-0005-0000-0000-0000F0360000}"/>
    <cellStyle name="Normal 5 2 2 3 4 2 2" xfId="14943" xr:uid="{00000000-0005-0000-0000-0000F1360000}"/>
    <cellStyle name="Normal 5 2 2 3 4 2 3" xfId="14944" xr:uid="{00000000-0005-0000-0000-0000F2360000}"/>
    <cellStyle name="Normal 5 2 2 3 4 3" xfId="14945" xr:uid="{00000000-0005-0000-0000-0000F3360000}"/>
    <cellStyle name="Normal 5 2 2 3 4 4" xfId="14946" xr:uid="{00000000-0005-0000-0000-0000F4360000}"/>
    <cellStyle name="Normal 5 2 2 3 4 5" xfId="14947" xr:uid="{00000000-0005-0000-0000-0000F5360000}"/>
    <cellStyle name="Normal 5 2 2 3 4 6" xfId="14948" xr:uid="{00000000-0005-0000-0000-0000F6360000}"/>
    <cellStyle name="Normal 5 2 2 3 5" xfId="14949" xr:uid="{00000000-0005-0000-0000-0000F7360000}"/>
    <cellStyle name="Normal 5 2 2 3 5 2" xfId="14950" xr:uid="{00000000-0005-0000-0000-0000F8360000}"/>
    <cellStyle name="Normal 5 2 2 3 5 3" xfId="14951" xr:uid="{00000000-0005-0000-0000-0000F9360000}"/>
    <cellStyle name="Normal 5 2 2 3 6" xfId="14952" xr:uid="{00000000-0005-0000-0000-0000FA360000}"/>
    <cellStyle name="Normal 5 2 2 3 7" xfId="14953" xr:uid="{00000000-0005-0000-0000-0000FB360000}"/>
    <cellStyle name="Normal 5 2 2 3 8" xfId="14954" xr:uid="{00000000-0005-0000-0000-0000FC360000}"/>
    <cellStyle name="Normal 5 2 2 3 9" xfId="14955" xr:uid="{00000000-0005-0000-0000-0000FD360000}"/>
    <cellStyle name="Normal 5 2 2 4" xfId="14956" xr:uid="{00000000-0005-0000-0000-0000FE360000}"/>
    <cellStyle name="Normal 5 2 2 4 2" xfId="14957" xr:uid="{00000000-0005-0000-0000-0000FF360000}"/>
    <cellStyle name="Normal 5 2 2 4 2 2" xfId="14958" xr:uid="{00000000-0005-0000-0000-000000370000}"/>
    <cellStyle name="Normal 5 2 2 4 2 2 2" xfId="14959" xr:uid="{00000000-0005-0000-0000-000001370000}"/>
    <cellStyle name="Normal 5 2 2 4 2 2 3" xfId="14960" xr:uid="{00000000-0005-0000-0000-000002370000}"/>
    <cellStyle name="Normal 5 2 2 4 2 2 4" xfId="14961" xr:uid="{00000000-0005-0000-0000-000003370000}"/>
    <cellStyle name="Normal 5 2 2 4 2 3" xfId="14962" xr:uid="{00000000-0005-0000-0000-000004370000}"/>
    <cellStyle name="Normal 5 2 2 4 2 4" xfId="14963" xr:uid="{00000000-0005-0000-0000-000005370000}"/>
    <cellStyle name="Normal 5 2 2 4 2 5" xfId="14964" xr:uid="{00000000-0005-0000-0000-000006370000}"/>
    <cellStyle name="Normal 5 2 2 4 2 6" xfId="14965" xr:uid="{00000000-0005-0000-0000-000007370000}"/>
    <cellStyle name="Normal 5 2 2 4 3" xfId="14966" xr:uid="{00000000-0005-0000-0000-000008370000}"/>
    <cellStyle name="Normal 5 2 2 4 3 2" xfId="14967" xr:uid="{00000000-0005-0000-0000-000009370000}"/>
    <cellStyle name="Normal 5 2 2 4 3 2 2" xfId="14968" xr:uid="{00000000-0005-0000-0000-00000A370000}"/>
    <cellStyle name="Normal 5 2 2 4 3 2 3" xfId="14969" xr:uid="{00000000-0005-0000-0000-00000B370000}"/>
    <cellStyle name="Normal 5 2 2 4 3 3" xfId="14970" xr:uid="{00000000-0005-0000-0000-00000C370000}"/>
    <cellStyle name="Normal 5 2 2 4 3 4" xfId="14971" xr:uid="{00000000-0005-0000-0000-00000D370000}"/>
    <cellStyle name="Normal 5 2 2 4 3 5" xfId="14972" xr:uid="{00000000-0005-0000-0000-00000E370000}"/>
    <cellStyle name="Normal 5 2 2 4 3 6" xfId="14973" xr:uid="{00000000-0005-0000-0000-00000F370000}"/>
    <cellStyle name="Normal 5 2 2 4 4" xfId="14974" xr:uid="{00000000-0005-0000-0000-000010370000}"/>
    <cellStyle name="Normal 5 2 2 4 4 2" xfId="14975" xr:uid="{00000000-0005-0000-0000-000011370000}"/>
    <cellStyle name="Normal 5 2 2 4 4 3" xfId="14976" xr:uid="{00000000-0005-0000-0000-000012370000}"/>
    <cellStyle name="Normal 5 2 2 4 5" xfId="14977" xr:uid="{00000000-0005-0000-0000-000013370000}"/>
    <cellStyle name="Normal 5 2 2 4 6" xfId="14978" xr:uid="{00000000-0005-0000-0000-000014370000}"/>
    <cellStyle name="Normal 5 2 2 4 7" xfId="14979" xr:uid="{00000000-0005-0000-0000-000015370000}"/>
    <cellStyle name="Normal 5 2 2 4 8" xfId="14980" xr:uid="{00000000-0005-0000-0000-000016370000}"/>
    <cellStyle name="Normal 5 2 2 5" xfId="14981" xr:uid="{00000000-0005-0000-0000-000017370000}"/>
    <cellStyle name="Normal 5 2 2 5 2" xfId="14982" xr:uid="{00000000-0005-0000-0000-000018370000}"/>
    <cellStyle name="Normal 5 2 2 5 2 2" xfId="14983" xr:uid="{00000000-0005-0000-0000-000019370000}"/>
    <cellStyle name="Normal 5 2 2 5 3" xfId="14984" xr:uid="{00000000-0005-0000-0000-00001A370000}"/>
    <cellStyle name="Normal 5 2 2 5 4" xfId="14985" xr:uid="{00000000-0005-0000-0000-00001B370000}"/>
    <cellStyle name="Normal 5 2 2 5 5" xfId="14986" xr:uid="{00000000-0005-0000-0000-00001C370000}"/>
    <cellStyle name="Normal 5 2 2 6" xfId="14987" xr:uid="{00000000-0005-0000-0000-00001D370000}"/>
    <cellStyle name="Normal 5 2 2 6 2" xfId="14988" xr:uid="{00000000-0005-0000-0000-00001E370000}"/>
    <cellStyle name="Normal 5 2 2 6 2 2" xfId="14989" xr:uid="{00000000-0005-0000-0000-00001F370000}"/>
    <cellStyle name="Normal 5 2 2 6 2 3" xfId="14990" xr:uid="{00000000-0005-0000-0000-000020370000}"/>
    <cellStyle name="Normal 5 2 2 6 3" xfId="14991" xr:uid="{00000000-0005-0000-0000-000021370000}"/>
    <cellStyle name="Normal 5 2 2 6 4" xfId="14992" xr:uid="{00000000-0005-0000-0000-000022370000}"/>
    <cellStyle name="Normal 5 2 2 6 5" xfId="14993" xr:uid="{00000000-0005-0000-0000-000023370000}"/>
    <cellStyle name="Normal 5 2 2 6 6" xfId="14994" xr:uid="{00000000-0005-0000-0000-000024370000}"/>
    <cellStyle name="Normal 5 2 2 7" xfId="14995" xr:uid="{00000000-0005-0000-0000-000025370000}"/>
    <cellStyle name="Normal 5 2 2 7 2" xfId="14996" xr:uid="{00000000-0005-0000-0000-000026370000}"/>
    <cellStyle name="Normal 5 2 2 7 2 2" xfId="14997" xr:uid="{00000000-0005-0000-0000-000027370000}"/>
    <cellStyle name="Normal 5 2 2 7 2 3" xfId="14998" xr:uid="{00000000-0005-0000-0000-000028370000}"/>
    <cellStyle name="Normal 5 2 2 7 3" xfId="14999" xr:uid="{00000000-0005-0000-0000-000029370000}"/>
    <cellStyle name="Normal 5 2 2 7 4" xfId="15000" xr:uid="{00000000-0005-0000-0000-00002A370000}"/>
    <cellStyle name="Normal 5 2 2 7 5" xfId="15001" xr:uid="{00000000-0005-0000-0000-00002B370000}"/>
    <cellStyle name="Normal 5 2 2 7 6" xfId="15002" xr:uid="{00000000-0005-0000-0000-00002C370000}"/>
    <cellStyle name="Normal 5 2 2 8" xfId="15003" xr:uid="{00000000-0005-0000-0000-00002D370000}"/>
    <cellStyle name="Normal 5 2 2 8 2" xfId="15004" xr:uid="{00000000-0005-0000-0000-00002E370000}"/>
    <cellStyle name="Normal 5 2 2 8 3" xfId="15005" xr:uid="{00000000-0005-0000-0000-00002F370000}"/>
    <cellStyle name="Normal 5 2 2 9" xfId="15006" xr:uid="{00000000-0005-0000-0000-000030370000}"/>
    <cellStyle name="Normal 5 2 2 9 2" xfId="15007" xr:uid="{00000000-0005-0000-0000-000031370000}"/>
    <cellStyle name="Normal 5 2 20" xfId="2492" xr:uid="{00000000-0005-0000-0000-000082090000}"/>
    <cellStyle name="Normal 5 2 20 2" xfId="15008" xr:uid="{00000000-0005-0000-0000-000033370000}"/>
    <cellStyle name="Normal 5 2 20 3" xfId="15009" xr:uid="{00000000-0005-0000-0000-000034370000}"/>
    <cellStyle name="Normal 5 2 21" xfId="2493" xr:uid="{00000000-0005-0000-0000-000083090000}"/>
    <cellStyle name="Normal 5 2 21 2" xfId="15010" xr:uid="{00000000-0005-0000-0000-000036370000}"/>
    <cellStyle name="Normal 5 2 21 3" xfId="15011" xr:uid="{00000000-0005-0000-0000-000037370000}"/>
    <cellStyle name="Normal 5 2 22" xfId="2494" xr:uid="{00000000-0005-0000-0000-000084090000}"/>
    <cellStyle name="Normal 5 2 22 2" xfId="15012" xr:uid="{00000000-0005-0000-0000-000039370000}"/>
    <cellStyle name="Normal 5 2 22 3" xfId="15013" xr:uid="{00000000-0005-0000-0000-00003A370000}"/>
    <cellStyle name="Normal 5 2 23" xfId="2495" xr:uid="{00000000-0005-0000-0000-000085090000}"/>
    <cellStyle name="Normal 5 2 23 2" xfId="15014" xr:uid="{00000000-0005-0000-0000-00003C370000}"/>
    <cellStyle name="Normal 5 2 23 3" xfId="15015" xr:uid="{00000000-0005-0000-0000-00003D370000}"/>
    <cellStyle name="Normal 5 2 24" xfId="15016" xr:uid="{00000000-0005-0000-0000-00003E370000}"/>
    <cellStyle name="Normal 5 2 24 2" xfId="15017" xr:uid="{00000000-0005-0000-0000-00003F370000}"/>
    <cellStyle name="Normal 5 2 24 3" xfId="15018" xr:uid="{00000000-0005-0000-0000-000040370000}"/>
    <cellStyle name="Normal 5 2 24 4" xfId="15019" xr:uid="{00000000-0005-0000-0000-000041370000}"/>
    <cellStyle name="Normal 5 2 25" xfId="15020" xr:uid="{00000000-0005-0000-0000-000042370000}"/>
    <cellStyle name="Normal 5 2 25 2" xfId="15021" xr:uid="{00000000-0005-0000-0000-000043370000}"/>
    <cellStyle name="Normal 5 2 25 2 2" xfId="15022" xr:uid="{00000000-0005-0000-0000-000044370000}"/>
    <cellStyle name="Normal 5 2 25 2 3" xfId="15023" xr:uid="{00000000-0005-0000-0000-000045370000}"/>
    <cellStyle name="Normal 5 2 25 3" xfId="15024" xr:uid="{00000000-0005-0000-0000-000046370000}"/>
    <cellStyle name="Normal 5 2 25 4" xfId="15025" xr:uid="{00000000-0005-0000-0000-000047370000}"/>
    <cellStyle name="Normal 5 2 25 5" xfId="15026" xr:uid="{00000000-0005-0000-0000-000048370000}"/>
    <cellStyle name="Normal 5 2 25 6" xfId="15027" xr:uid="{00000000-0005-0000-0000-000049370000}"/>
    <cellStyle name="Normal 5 2 26" xfId="15028" xr:uid="{00000000-0005-0000-0000-00004A370000}"/>
    <cellStyle name="Normal 5 2 26 2" xfId="15029" xr:uid="{00000000-0005-0000-0000-00004B370000}"/>
    <cellStyle name="Normal 5 2 26 2 2" xfId="15030" xr:uid="{00000000-0005-0000-0000-00004C370000}"/>
    <cellStyle name="Normal 5 2 26 2 3" xfId="15031" xr:uid="{00000000-0005-0000-0000-00004D370000}"/>
    <cellStyle name="Normal 5 2 26 3" xfId="15032" xr:uid="{00000000-0005-0000-0000-00004E370000}"/>
    <cellStyle name="Normal 5 2 26 3 2" xfId="15033" xr:uid="{00000000-0005-0000-0000-00004F370000}"/>
    <cellStyle name="Normal 5 2 26 4" xfId="15034" xr:uid="{00000000-0005-0000-0000-000050370000}"/>
    <cellStyle name="Normal 5 2 27" xfId="15035" xr:uid="{00000000-0005-0000-0000-000051370000}"/>
    <cellStyle name="Normal 5 2 27 2" xfId="15036" xr:uid="{00000000-0005-0000-0000-000052370000}"/>
    <cellStyle name="Normal 5 2 27 3" xfId="15037" xr:uid="{00000000-0005-0000-0000-000053370000}"/>
    <cellStyle name="Normal 5 2 28" xfId="15038" xr:uid="{00000000-0005-0000-0000-000054370000}"/>
    <cellStyle name="Normal 5 2 28 2" xfId="15039" xr:uid="{00000000-0005-0000-0000-000055370000}"/>
    <cellStyle name="Normal 5 2 29" xfId="15040" xr:uid="{00000000-0005-0000-0000-000056370000}"/>
    <cellStyle name="Normal 5 2 3" xfId="2496" xr:uid="{00000000-0005-0000-0000-000086090000}"/>
    <cellStyle name="Normal 5 2 3 10" xfId="15041" xr:uid="{00000000-0005-0000-0000-000058370000}"/>
    <cellStyle name="Normal 5 2 3 2" xfId="15042" xr:uid="{00000000-0005-0000-0000-000059370000}"/>
    <cellStyle name="Normal 5 2 3 2 2" xfId="15043" xr:uid="{00000000-0005-0000-0000-00005A370000}"/>
    <cellStyle name="Normal 5 2 3 2 2 2" xfId="15044" xr:uid="{00000000-0005-0000-0000-00005B370000}"/>
    <cellStyle name="Normal 5 2 3 2 2 2 2" xfId="15045" xr:uid="{00000000-0005-0000-0000-00005C370000}"/>
    <cellStyle name="Normal 5 2 3 2 2 2 2 2" xfId="15046" xr:uid="{00000000-0005-0000-0000-00005D370000}"/>
    <cellStyle name="Normal 5 2 3 2 2 2 2 3" xfId="15047" xr:uid="{00000000-0005-0000-0000-00005E370000}"/>
    <cellStyle name="Normal 5 2 3 2 2 2 3" xfId="15048" xr:uid="{00000000-0005-0000-0000-00005F370000}"/>
    <cellStyle name="Normal 5 2 3 2 2 2 4" xfId="15049" xr:uid="{00000000-0005-0000-0000-000060370000}"/>
    <cellStyle name="Normal 5 2 3 2 2 2 5" xfId="15050" xr:uid="{00000000-0005-0000-0000-000061370000}"/>
    <cellStyle name="Normal 5 2 3 2 2 2 6" xfId="15051" xr:uid="{00000000-0005-0000-0000-000062370000}"/>
    <cellStyle name="Normal 5 2 3 2 2 3" xfId="15052" xr:uid="{00000000-0005-0000-0000-000063370000}"/>
    <cellStyle name="Normal 5 2 3 2 2 3 2" xfId="15053" xr:uid="{00000000-0005-0000-0000-000064370000}"/>
    <cellStyle name="Normal 5 2 3 2 2 3 2 2" xfId="15054" xr:uid="{00000000-0005-0000-0000-000065370000}"/>
    <cellStyle name="Normal 5 2 3 2 2 3 2 3" xfId="15055" xr:uid="{00000000-0005-0000-0000-000066370000}"/>
    <cellStyle name="Normal 5 2 3 2 2 3 3" xfId="15056" xr:uid="{00000000-0005-0000-0000-000067370000}"/>
    <cellStyle name="Normal 5 2 3 2 2 3 3 2" xfId="15057" xr:uid="{00000000-0005-0000-0000-000068370000}"/>
    <cellStyle name="Normal 5 2 3 2 2 3 4" xfId="15058" xr:uid="{00000000-0005-0000-0000-000069370000}"/>
    <cellStyle name="Normal 5 2 3 2 2 4" xfId="15059" xr:uid="{00000000-0005-0000-0000-00006A370000}"/>
    <cellStyle name="Normal 5 2 3 2 2 4 2" xfId="15060" xr:uid="{00000000-0005-0000-0000-00006B370000}"/>
    <cellStyle name="Normal 5 2 3 2 2 4 3" xfId="15061" xr:uid="{00000000-0005-0000-0000-00006C370000}"/>
    <cellStyle name="Normal 5 2 3 2 2 5" xfId="15062" xr:uid="{00000000-0005-0000-0000-00006D370000}"/>
    <cellStyle name="Normal 5 2 3 2 2 6" xfId="15063" xr:uid="{00000000-0005-0000-0000-00006E370000}"/>
    <cellStyle name="Normal 5 2 3 2 2 7" xfId="15064" xr:uid="{00000000-0005-0000-0000-00006F370000}"/>
    <cellStyle name="Normal 5 2 3 2 2 8" xfId="15065" xr:uid="{00000000-0005-0000-0000-000070370000}"/>
    <cellStyle name="Normal 5 2 3 2 3" xfId="15066" xr:uid="{00000000-0005-0000-0000-000071370000}"/>
    <cellStyle name="Normal 5 2 3 2 3 2" xfId="15067" xr:uid="{00000000-0005-0000-0000-000072370000}"/>
    <cellStyle name="Normal 5 2 3 2 3 2 2" xfId="15068" xr:uid="{00000000-0005-0000-0000-000073370000}"/>
    <cellStyle name="Normal 5 2 3 2 3 2 3" xfId="15069" xr:uid="{00000000-0005-0000-0000-000074370000}"/>
    <cellStyle name="Normal 5 2 3 2 3 2 4" xfId="15070" xr:uid="{00000000-0005-0000-0000-000075370000}"/>
    <cellStyle name="Normal 5 2 3 2 3 3" xfId="15071" xr:uid="{00000000-0005-0000-0000-000076370000}"/>
    <cellStyle name="Normal 5 2 3 2 3 4" xfId="15072" xr:uid="{00000000-0005-0000-0000-000077370000}"/>
    <cellStyle name="Normal 5 2 3 2 3 5" xfId="15073" xr:uid="{00000000-0005-0000-0000-000078370000}"/>
    <cellStyle name="Normal 5 2 3 2 3 6" xfId="15074" xr:uid="{00000000-0005-0000-0000-000079370000}"/>
    <cellStyle name="Normal 5 2 3 2 4" xfId="15075" xr:uid="{00000000-0005-0000-0000-00007A370000}"/>
    <cellStyle name="Normal 5 2 3 2 4 2" xfId="15076" xr:uid="{00000000-0005-0000-0000-00007B370000}"/>
    <cellStyle name="Normal 5 2 3 2 4 2 2" xfId="15077" xr:uid="{00000000-0005-0000-0000-00007C370000}"/>
    <cellStyle name="Normal 5 2 3 2 4 2 3" xfId="15078" xr:uid="{00000000-0005-0000-0000-00007D370000}"/>
    <cellStyle name="Normal 5 2 3 2 4 3" xfId="15079" xr:uid="{00000000-0005-0000-0000-00007E370000}"/>
    <cellStyle name="Normal 5 2 3 2 4 4" xfId="15080" xr:uid="{00000000-0005-0000-0000-00007F370000}"/>
    <cellStyle name="Normal 5 2 3 2 4 5" xfId="15081" xr:uid="{00000000-0005-0000-0000-000080370000}"/>
    <cellStyle name="Normal 5 2 3 2 4 6" xfId="15082" xr:uid="{00000000-0005-0000-0000-000081370000}"/>
    <cellStyle name="Normal 5 2 3 2 5" xfId="15083" xr:uid="{00000000-0005-0000-0000-000082370000}"/>
    <cellStyle name="Normal 5 2 3 2 5 2" xfId="15084" xr:uid="{00000000-0005-0000-0000-000083370000}"/>
    <cellStyle name="Normal 5 2 3 2 5 3" xfId="15085" xr:uid="{00000000-0005-0000-0000-000084370000}"/>
    <cellStyle name="Normal 5 2 3 2 6" xfId="15086" xr:uid="{00000000-0005-0000-0000-000085370000}"/>
    <cellStyle name="Normal 5 2 3 2 7" xfId="15087" xr:uid="{00000000-0005-0000-0000-000086370000}"/>
    <cellStyle name="Normal 5 2 3 2 8" xfId="15088" xr:uid="{00000000-0005-0000-0000-000087370000}"/>
    <cellStyle name="Normal 5 2 3 2 9" xfId="15089" xr:uid="{00000000-0005-0000-0000-000088370000}"/>
    <cellStyle name="Normal 5 2 3 3" xfId="15090" xr:uid="{00000000-0005-0000-0000-000089370000}"/>
    <cellStyle name="Normal 5 2 3 3 2" xfId="15091" xr:uid="{00000000-0005-0000-0000-00008A370000}"/>
    <cellStyle name="Normal 5 2 3 3 2 2" xfId="15092" xr:uid="{00000000-0005-0000-0000-00008B370000}"/>
    <cellStyle name="Normal 5 2 3 3 2 2 2" xfId="15093" xr:uid="{00000000-0005-0000-0000-00008C370000}"/>
    <cellStyle name="Normal 5 2 3 3 2 2 3" xfId="15094" xr:uid="{00000000-0005-0000-0000-00008D370000}"/>
    <cellStyle name="Normal 5 2 3 3 2 2 4" xfId="15095" xr:uid="{00000000-0005-0000-0000-00008E370000}"/>
    <cellStyle name="Normal 5 2 3 3 2 3" xfId="15096" xr:uid="{00000000-0005-0000-0000-00008F370000}"/>
    <cellStyle name="Normal 5 2 3 3 2 4" xfId="15097" xr:uid="{00000000-0005-0000-0000-000090370000}"/>
    <cellStyle name="Normal 5 2 3 3 2 5" xfId="15098" xr:uid="{00000000-0005-0000-0000-000091370000}"/>
    <cellStyle name="Normal 5 2 3 3 2 6" xfId="15099" xr:uid="{00000000-0005-0000-0000-000092370000}"/>
    <cellStyle name="Normal 5 2 3 3 3" xfId="15100" xr:uid="{00000000-0005-0000-0000-000093370000}"/>
    <cellStyle name="Normal 5 2 3 3 3 2" xfId="15101" xr:uid="{00000000-0005-0000-0000-000094370000}"/>
    <cellStyle name="Normal 5 2 3 3 3 2 2" xfId="15102" xr:uid="{00000000-0005-0000-0000-000095370000}"/>
    <cellStyle name="Normal 5 2 3 3 3 2 3" xfId="15103" xr:uid="{00000000-0005-0000-0000-000096370000}"/>
    <cellStyle name="Normal 5 2 3 3 3 3" xfId="15104" xr:uid="{00000000-0005-0000-0000-000097370000}"/>
    <cellStyle name="Normal 5 2 3 3 3 4" xfId="15105" xr:uid="{00000000-0005-0000-0000-000098370000}"/>
    <cellStyle name="Normal 5 2 3 3 3 5" xfId="15106" xr:uid="{00000000-0005-0000-0000-000099370000}"/>
    <cellStyle name="Normal 5 2 3 3 3 6" xfId="15107" xr:uid="{00000000-0005-0000-0000-00009A370000}"/>
    <cellStyle name="Normal 5 2 3 3 4" xfId="15108" xr:uid="{00000000-0005-0000-0000-00009B370000}"/>
    <cellStyle name="Normal 5 2 3 3 4 2" xfId="15109" xr:uid="{00000000-0005-0000-0000-00009C370000}"/>
    <cellStyle name="Normal 5 2 3 3 4 3" xfId="15110" xr:uid="{00000000-0005-0000-0000-00009D370000}"/>
    <cellStyle name="Normal 5 2 3 3 5" xfId="15111" xr:uid="{00000000-0005-0000-0000-00009E370000}"/>
    <cellStyle name="Normal 5 2 3 3 6" xfId="15112" xr:uid="{00000000-0005-0000-0000-00009F370000}"/>
    <cellStyle name="Normal 5 2 3 3 7" xfId="15113" xr:uid="{00000000-0005-0000-0000-0000A0370000}"/>
    <cellStyle name="Normal 5 2 3 3 8" xfId="15114" xr:uid="{00000000-0005-0000-0000-0000A1370000}"/>
    <cellStyle name="Normal 5 2 3 4" xfId="15115" xr:uid="{00000000-0005-0000-0000-0000A2370000}"/>
    <cellStyle name="Normal 5 2 3 4 2" xfId="15116" xr:uid="{00000000-0005-0000-0000-0000A3370000}"/>
    <cellStyle name="Normal 5 2 3 4 2 2" xfId="15117" xr:uid="{00000000-0005-0000-0000-0000A4370000}"/>
    <cellStyle name="Normal 5 2 3 4 3" xfId="15118" xr:uid="{00000000-0005-0000-0000-0000A5370000}"/>
    <cellStyle name="Normal 5 2 3 4 4" xfId="15119" xr:uid="{00000000-0005-0000-0000-0000A6370000}"/>
    <cellStyle name="Normal 5 2 3 4 5" xfId="15120" xr:uid="{00000000-0005-0000-0000-0000A7370000}"/>
    <cellStyle name="Normal 5 2 3 5" xfId="15121" xr:uid="{00000000-0005-0000-0000-0000A8370000}"/>
    <cellStyle name="Normal 5 2 3 5 2" xfId="15122" xr:uid="{00000000-0005-0000-0000-0000A9370000}"/>
    <cellStyle name="Normal 5 2 3 5 2 2" xfId="15123" xr:uid="{00000000-0005-0000-0000-0000AA370000}"/>
    <cellStyle name="Normal 5 2 3 5 2 3" xfId="15124" xr:uid="{00000000-0005-0000-0000-0000AB370000}"/>
    <cellStyle name="Normal 5 2 3 5 3" xfId="15125" xr:uid="{00000000-0005-0000-0000-0000AC370000}"/>
    <cellStyle name="Normal 5 2 3 5 4" xfId="15126" xr:uid="{00000000-0005-0000-0000-0000AD370000}"/>
    <cellStyle name="Normal 5 2 3 5 5" xfId="15127" xr:uid="{00000000-0005-0000-0000-0000AE370000}"/>
    <cellStyle name="Normal 5 2 3 5 6" xfId="15128" xr:uid="{00000000-0005-0000-0000-0000AF370000}"/>
    <cellStyle name="Normal 5 2 3 6" xfId="15129" xr:uid="{00000000-0005-0000-0000-0000B0370000}"/>
    <cellStyle name="Normal 5 2 3 6 2" xfId="15130" xr:uid="{00000000-0005-0000-0000-0000B1370000}"/>
    <cellStyle name="Normal 5 2 3 6 2 2" xfId="15131" xr:uid="{00000000-0005-0000-0000-0000B2370000}"/>
    <cellStyle name="Normal 5 2 3 6 2 3" xfId="15132" xr:uid="{00000000-0005-0000-0000-0000B3370000}"/>
    <cellStyle name="Normal 5 2 3 6 3" xfId="15133" xr:uid="{00000000-0005-0000-0000-0000B4370000}"/>
    <cellStyle name="Normal 5 2 3 6 4" xfId="15134" xr:uid="{00000000-0005-0000-0000-0000B5370000}"/>
    <cellStyle name="Normal 5 2 3 6 5" xfId="15135" xr:uid="{00000000-0005-0000-0000-0000B6370000}"/>
    <cellStyle name="Normal 5 2 3 6 6" xfId="15136" xr:uid="{00000000-0005-0000-0000-0000B7370000}"/>
    <cellStyle name="Normal 5 2 3 7" xfId="15137" xr:uid="{00000000-0005-0000-0000-0000B8370000}"/>
    <cellStyle name="Normal 5 2 3 7 2" xfId="15138" xr:uid="{00000000-0005-0000-0000-0000B9370000}"/>
    <cellStyle name="Normal 5 2 3 7 3" xfId="15139" xr:uid="{00000000-0005-0000-0000-0000BA370000}"/>
    <cellStyle name="Normal 5 2 3 8" xfId="15140" xr:uid="{00000000-0005-0000-0000-0000BB370000}"/>
    <cellStyle name="Normal 5 2 3 9" xfId="15141" xr:uid="{00000000-0005-0000-0000-0000BC370000}"/>
    <cellStyle name="Normal 5 2 4" xfId="2497" xr:uid="{00000000-0005-0000-0000-000087090000}"/>
    <cellStyle name="Normal 5 2 4 2" xfId="15142" xr:uid="{00000000-0005-0000-0000-0000BE370000}"/>
    <cellStyle name="Normal 5 2 4 2 2" xfId="15143" xr:uid="{00000000-0005-0000-0000-0000BF370000}"/>
    <cellStyle name="Normal 5 2 4 2 2 2" xfId="15144" xr:uid="{00000000-0005-0000-0000-0000C0370000}"/>
    <cellStyle name="Normal 5 2 4 2 2 2 2" xfId="15145" xr:uid="{00000000-0005-0000-0000-0000C1370000}"/>
    <cellStyle name="Normal 5 2 4 2 2 2 2 2" xfId="15146" xr:uid="{00000000-0005-0000-0000-0000C2370000}"/>
    <cellStyle name="Normal 5 2 4 2 2 2 2 3" xfId="15147" xr:uid="{00000000-0005-0000-0000-0000C3370000}"/>
    <cellStyle name="Normal 5 2 4 2 2 2 3" xfId="15148" xr:uid="{00000000-0005-0000-0000-0000C4370000}"/>
    <cellStyle name="Normal 5 2 4 2 2 2 3 2" xfId="15149" xr:uid="{00000000-0005-0000-0000-0000C5370000}"/>
    <cellStyle name="Normal 5 2 4 2 2 2 4" xfId="15150" xr:uid="{00000000-0005-0000-0000-0000C6370000}"/>
    <cellStyle name="Normal 5 2 4 2 2 3" xfId="15151" xr:uid="{00000000-0005-0000-0000-0000C7370000}"/>
    <cellStyle name="Normal 5 2 4 2 2 3 2" xfId="15152" xr:uid="{00000000-0005-0000-0000-0000C8370000}"/>
    <cellStyle name="Normal 5 2 4 2 2 3 3" xfId="15153" xr:uid="{00000000-0005-0000-0000-0000C9370000}"/>
    <cellStyle name="Normal 5 2 4 2 2 4" xfId="15154" xr:uid="{00000000-0005-0000-0000-0000CA370000}"/>
    <cellStyle name="Normal 5 2 4 2 2 5" xfId="15155" xr:uid="{00000000-0005-0000-0000-0000CB370000}"/>
    <cellStyle name="Normal 5 2 4 2 2 6" xfId="15156" xr:uid="{00000000-0005-0000-0000-0000CC370000}"/>
    <cellStyle name="Normal 5 2 4 2 2 7" xfId="15157" xr:uid="{00000000-0005-0000-0000-0000CD370000}"/>
    <cellStyle name="Normal 5 2 4 2 3" xfId="15158" xr:uid="{00000000-0005-0000-0000-0000CE370000}"/>
    <cellStyle name="Normal 5 2 4 2 3 2" xfId="15159" xr:uid="{00000000-0005-0000-0000-0000CF370000}"/>
    <cellStyle name="Normal 5 2 4 2 3 2 2" xfId="15160" xr:uid="{00000000-0005-0000-0000-0000D0370000}"/>
    <cellStyle name="Normal 5 2 4 2 3 2 3" xfId="15161" xr:uid="{00000000-0005-0000-0000-0000D1370000}"/>
    <cellStyle name="Normal 5 2 4 2 3 3" xfId="15162" xr:uid="{00000000-0005-0000-0000-0000D2370000}"/>
    <cellStyle name="Normal 5 2 4 2 3 3 2" xfId="15163" xr:uid="{00000000-0005-0000-0000-0000D3370000}"/>
    <cellStyle name="Normal 5 2 4 2 3 4" xfId="15164" xr:uid="{00000000-0005-0000-0000-0000D4370000}"/>
    <cellStyle name="Normal 5 2 4 2 4" xfId="15165" xr:uid="{00000000-0005-0000-0000-0000D5370000}"/>
    <cellStyle name="Normal 5 2 4 2 5" xfId="15166" xr:uid="{00000000-0005-0000-0000-0000D6370000}"/>
    <cellStyle name="Normal 5 2 4 2 6" xfId="15167" xr:uid="{00000000-0005-0000-0000-0000D7370000}"/>
    <cellStyle name="Normal 5 2 4 3" xfId="15168" xr:uid="{00000000-0005-0000-0000-0000D8370000}"/>
    <cellStyle name="Normal 5 2 4 3 2" xfId="15169" xr:uid="{00000000-0005-0000-0000-0000D9370000}"/>
    <cellStyle name="Normal 5 2 4 3 2 2" xfId="15170" xr:uid="{00000000-0005-0000-0000-0000DA370000}"/>
    <cellStyle name="Normal 5 2 4 3 2 3" xfId="15171" xr:uid="{00000000-0005-0000-0000-0000DB370000}"/>
    <cellStyle name="Normal 5 2 4 3 2 4" xfId="15172" xr:uid="{00000000-0005-0000-0000-0000DC370000}"/>
    <cellStyle name="Normal 5 2 4 3 3" xfId="15173" xr:uid="{00000000-0005-0000-0000-0000DD370000}"/>
    <cellStyle name="Normal 5 2 4 3 4" xfId="15174" xr:uid="{00000000-0005-0000-0000-0000DE370000}"/>
    <cellStyle name="Normal 5 2 4 3 5" xfId="15175" xr:uid="{00000000-0005-0000-0000-0000DF370000}"/>
    <cellStyle name="Normal 5 2 4 3 6" xfId="15176" xr:uid="{00000000-0005-0000-0000-0000E0370000}"/>
    <cellStyle name="Normal 5 2 4 4" xfId="15177" xr:uid="{00000000-0005-0000-0000-0000E1370000}"/>
    <cellStyle name="Normal 5 2 4 4 2" xfId="15178" xr:uid="{00000000-0005-0000-0000-0000E2370000}"/>
    <cellStyle name="Normal 5 2 4 4 2 2" xfId="15179" xr:uid="{00000000-0005-0000-0000-0000E3370000}"/>
    <cellStyle name="Normal 5 2 4 4 2 3" xfId="15180" xr:uid="{00000000-0005-0000-0000-0000E4370000}"/>
    <cellStyle name="Normal 5 2 4 4 3" xfId="15181" xr:uid="{00000000-0005-0000-0000-0000E5370000}"/>
    <cellStyle name="Normal 5 2 4 4 4" xfId="15182" xr:uid="{00000000-0005-0000-0000-0000E6370000}"/>
    <cellStyle name="Normal 5 2 4 4 5" xfId="15183" xr:uid="{00000000-0005-0000-0000-0000E7370000}"/>
    <cellStyle name="Normal 5 2 4 4 6" xfId="15184" xr:uid="{00000000-0005-0000-0000-0000E8370000}"/>
    <cellStyle name="Normal 5 2 4 5" xfId="15185" xr:uid="{00000000-0005-0000-0000-0000E9370000}"/>
    <cellStyle name="Normal 5 2 4 5 2" xfId="15186" xr:uid="{00000000-0005-0000-0000-0000EA370000}"/>
    <cellStyle name="Normal 5 2 4 5 3" xfId="15187" xr:uid="{00000000-0005-0000-0000-0000EB370000}"/>
    <cellStyle name="Normal 5 2 4 5 4" xfId="15188" xr:uid="{00000000-0005-0000-0000-0000EC370000}"/>
    <cellStyle name="Normal 5 2 4 6" xfId="15189" xr:uid="{00000000-0005-0000-0000-0000ED370000}"/>
    <cellStyle name="Normal 5 2 4 7" xfId="15190" xr:uid="{00000000-0005-0000-0000-0000EE370000}"/>
    <cellStyle name="Normal 5 2 4 8" xfId="15191" xr:uid="{00000000-0005-0000-0000-0000EF370000}"/>
    <cellStyle name="Normal 5 2 5" xfId="2498" xr:uid="{00000000-0005-0000-0000-000088090000}"/>
    <cellStyle name="Normal 5 2 5 2" xfId="15192" xr:uid="{00000000-0005-0000-0000-0000F1370000}"/>
    <cellStyle name="Normal 5 2 5 2 2" xfId="15193" xr:uid="{00000000-0005-0000-0000-0000F2370000}"/>
    <cellStyle name="Normal 5 2 5 2 2 2" xfId="15194" xr:uid="{00000000-0005-0000-0000-0000F3370000}"/>
    <cellStyle name="Normal 5 2 5 2 3" xfId="15195" xr:uid="{00000000-0005-0000-0000-0000F4370000}"/>
    <cellStyle name="Normal 5 2 5 2 4" xfId="15196" xr:uid="{00000000-0005-0000-0000-0000F5370000}"/>
    <cellStyle name="Normal 5 2 5 2 5" xfId="15197" xr:uid="{00000000-0005-0000-0000-0000F6370000}"/>
    <cellStyle name="Normal 5 2 5 3" xfId="15198" xr:uid="{00000000-0005-0000-0000-0000F7370000}"/>
    <cellStyle name="Normal 5 2 5 3 2" xfId="15199" xr:uid="{00000000-0005-0000-0000-0000F8370000}"/>
    <cellStyle name="Normal 5 2 5 3 2 2" xfId="15200" xr:uid="{00000000-0005-0000-0000-0000F9370000}"/>
    <cellStyle name="Normal 5 2 5 3 2 3" xfId="15201" xr:uid="{00000000-0005-0000-0000-0000FA370000}"/>
    <cellStyle name="Normal 5 2 5 3 3" xfId="15202" xr:uid="{00000000-0005-0000-0000-0000FB370000}"/>
    <cellStyle name="Normal 5 2 5 3 4" xfId="15203" xr:uid="{00000000-0005-0000-0000-0000FC370000}"/>
    <cellStyle name="Normal 5 2 5 3 5" xfId="15204" xr:uid="{00000000-0005-0000-0000-0000FD370000}"/>
    <cellStyle name="Normal 5 2 5 3 6" xfId="15205" xr:uid="{00000000-0005-0000-0000-0000FE370000}"/>
    <cellStyle name="Normal 5 2 5 4" xfId="15206" xr:uid="{00000000-0005-0000-0000-0000FF370000}"/>
    <cellStyle name="Normal 5 2 5 4 2" xfId="15207" xr:uid="{00000000-0005-0000-0000-000000380000}"/>
    <cellStyle name="Normal 5 2 5 4 2 2" xfId="15208" xr:uid="{00000000-0005-0000-0000-000001380000}"/>
    <cellStyle name="Normal 5 2 5 4 2 3" xfId="15209" xr:uid="{00000000-0005-0000-0000-000002380000}"/>
    <cellStyle name="Normal 5 2 5 4 3" xfId="15210" xr:uid="{00000000-0005-0000-0000-000003380000}"/>
    <cellStyle name="Normal 5 2 5 4 4" xfId="15211" xr:uid="{00000000-0005-0000-0000-000004380000}"/>
    <cellStyle name="Normal 5 2 5 4 5" xfId="15212" xr:uid="{00000000-0005-0000-0000-000005380000}"/>
    <cellStyle name="Normal 5 2 5 4 6" xfId="15213" xr:uid="{00000000-0005-0000-0000-000006380000}"/>
    <cellStyle name="Normal 5 2 5 5" xfId="15214" xr:uid="{00000000-0005-0000-0000-000007380000}"/>
    <cellStyle name="Normal 5 2 5 5 2" xfId="15215" xr:uid="{00000000-0005-0000-0000-000008380000}"/>
    <cellStyle name="Normal 5 2 5 5 3" xfId="15216" xr:uid="{00000000-0005-0000-0000-000009380000}"/>
    <cellStyle name="Normal 5 2 5 6" xfId="15217" xr:uid="{00000000-0005-0000-0000-00000A380000}"/>
    <cellStyle name="Normal 5 2 5 7" xfId="15218" xr:uid="{00000000-0005-0000-0000-00000B380000}"/>
    <cellStyle name="Normal 5 2 5 8" xfId="15219" xr:uid="{00000000-0005-0000-0000-00000C380000}"/>
    <cellStyle name="Normal 5 2 6" xfId="2499" xr:uid="{00000000-0005-0000-0000-000089090000}"/>
    <cellStyle name="Normal 5 2 6 2" xfId="15220" xr:uid="{00000000-0005-0000-0000-00000E380000}"/>
    <cellStyle name="Normal 5 2 6 2 2" xfId="15221" xr:uid="{00000000-0005-0000-0000-00000F380000}"/>
    <cellStyle name="Normal 5 2 6 3" xfId="15222" xr:uid="{00000000-0005-0000-0000-000010380000}"/>
    <cellStyle name="Normal 5 2 6 4" xfId="15223" xr:uid="{00000000-0005-0000-0000-000011380000}"/>
    <cellStyle name="Normal 5 2 6 5" xfId="15224" xr:uid="{00000000-0005-0000-0000-000012380000}"/>
    <cellStyle name="Normal 5 2 7" xfId="2500" xr:uid="{00000000-0005-0000-0000-00008A090000}"/>
    <cellStyle name="Normal 5 2 7 2" xfId="15225" xr:uid="{00000000-0005-0000-0000-000014380000}"/>
    <cellStyle name="Normal 5 2 7 3" xfId="15226" xr:uid="{00000000-0005-0000-0000-000015380000}"/>
    <cellStyle name="Normal 5 2 8" xfId="2501" xr:uid="{00000000-0005-0000-0000-00008B090000}"/>
    <cellStyle name="Normal 5 2 8 2" xfId="15227" xr:uid="{00000000-0005-0000-0000-000017380000}"/>
    <cellStyle name="Normal 5 2 8 3" xfId="15228" xr:uid="{00000000-0005-0000-0000-000018380000}"/>
    <cellStyle name="Normal 5 2 9" xfId="2502" xr:uid="{00000000-0005-0000-0000-00008C090000}"/>
    <cellStyle name="Normal 5 2 9 2" xfId="15229" xr:uid="{00000000-0005-0000-0000-00001A380000}"/>
    <cellStyle name="Normal 5 2 9 3" xfId="15230" xr:uid="{00000000-0005-0000-0000-00001B380000}"/>
    <cellStyle name="Normal 5 20" xfId="2503" xr:uid="{00000000-0005-0000-0000-00008D090000}"/>
    <cellStyle name="Normal 5 20 2" xfId="15231" xr:uid="{00000000-0005-0000-0000-00001D380000}"/>
    <cellStyle name="Normal 5 20 3" xfId="15232" xr:uid="{00000000-0005-0000-0000-00001E380000}"/>
    <cellStyle name="Normal 5 21" xfId="2504" xr:uid="{00000000-0005-0000-0000-00008E090000}"/>
    <cellStyle name="Normal 5 21 2" xfId="15233" xr:uid="{00000000-0005-0000-0000-000020380000}"/>
    <cellStyle name="Normal 5 21 3" xfId="15234" xr:uid="{00000000-0005-0000-0000-000021380000}"/>
    <cellStyle name="Normal 5 22" xfId="2505" xr:uid="{00000000-0005-0000-0000-00008F090000}"/>
    <cellStyle name="Normal 5 22 2" xfId="15235" xr:uid="{00000000-0005-0000-0000-000023380000}"/>
    <cellStyle name="Normal 5 22 3" xfId="15236" xr:uid="{00000000-0005-0000-0000-000024380000}"/>
    <cellStyle name="Normal 5 23" xfId="2506" xr:uid="{00000000-0005-0000-0000-000090090000}"/>
    <cellStyle name="Normal 5 23 2" xfId="15237" xr:uid="{00000000-0005-0000-0000-000026380000}"/>
    <cellStyle name="Normal 5 23 3" xfId="15238" xr:uid="{00000000-0005-0000-0000-000027380000}"/>
    <cellStyle name="Normal 5 24" xfId="2507" xr:uid="{00000000-0005-0000-0000-000091090000}"/>
    <cellStyle name="Normal 5 24 2" xfId="15240" xr:uid="{00000000-0005-0000-0000-000029380000}"/>
    <cellStyle name="Normal 5 24 3" xfId="15241" xr:uid="{00000000-0005-0000-0000-00002A380000}"/>
    <cellStyle name="Normal 5 25" xfId="15242" xr:uid="{00000000-0005-0000-0000-00002B380000}"/>
    <cellStyle name="Normal 5 25 2" xfId="15243" xr:uid="{00000000-0005-0000-0000-00002C380000}"/>
    <cellStyle name="Normal 5 25 2 2" xfId="15244" xr:uid="{00000000-0005-0000-0000-00002D380000}"/>
    <cellStyle name="Normal 5 25 2 3" xfId="15245" xr:uid="{00000000-0005-0000-0000-00002E380000}"/>
    <cellStyle name="Normal 5 25 2 4" xfId="15246" xr:uid="{00000000-0005-0000-0000-00002F380000}"/>
    <cellStyle name="Normal 5 25 3" xfId="15247" xr:uid="{00000000-0005-0000-0000-000030380000}"/>
    <cellStyle name="Normal 5 25 4" xfId="15248" xr:uid="{00000000-0005-0000-0000-000031380000}"/>
    <cellStyle name="Normal 5 25 5" xfId="15249" xr:uid="{00000000-0005-0000-0000-000032380000}"/>
    <cellStyle name="Normal 5 25 6" xfId="15250" xr:uid="{00000000-0005-0000-0000-000033380000}"/>
    <cellStyle name="Normal 5 26" xfId="15251" xr:uid="{00000000-0005-0000-0000-000034380000}"/>
    <cellStyle name="Normal 5 26 2" xfId="15252" xr:uid="{00000000-0005-0000-0000-000035380000}"/>
    <cellStyle name="Normal 5 26 2 2" xfId="15253" xr:uid="{00000000-0005-0000-0000-000036380000}"/>
    <cellStyle name="Normal 5 26 2 3" xfId="15254" xr:uid="{00000000-0005-0000-0000-000037380000}"/>
    <cellStyle name="Normal 5 26 3" xfId="15255" xr:uid="{00000000-0005-0000-0000-000038380000}"/>
    <cellStyle name="Normal 5 26 3 2" xfId="15256" xr:uid="{00000000-0005-0000-0000-000039380000}"/>
    <cellStyle name="Normal 5 26 4" xfId="15257" xr:uid="{00000000-0005-0000-0000-00003A380000}"/>
    <cellStyle name="Normal 5 27" xfId="15258" xr:uid="{00000000-0005-0000-0000-00003B380000}"/>
    <cellStyle name="Normal 5 27 2" xfId="15259" xr:uid="{00000000-0005-0000-0000-00003C380000}"/>
    <cellStyle name="Normal 5 27 3" xfId="15260" xr:uid="{00000000-0005-0000-0000-00003D380000}"/>
    <cellStyle name="Normal 5 28" xfId="15261" xr:uid="{00000000-0005-0000-0000-00003E380000}"/>
    <cellStyle name="Normal 5 28 2" xfId="15262" xr:uid="{00000000-0005-0000-0000-00003F380000}"/>
    <cellStyle name="Normal 5 29" xfId="15263" xr:uid="{00000000-0005-0000-0000-000040380000}"/>
    <cellStyle name="Normal 5 3" xfId="2508" xr:uid="{00000000-0005-0000-0000-000092090000}"/>
    <cellStyle name="Normal 5 3 2" xfId="15265" xr:uid="{00000000-0005-0000-0000-000042380000}"/>
    <cellStyle name="Normal 5 3 2 10" xfId="15266" xr:uid="{00000000-0005-0000-0000-000043380000}"/>
    <cellStyle name="Normal 5 3 2 2" xfId="15267" xr:uid="{00000000-0005-0000-0000-000044380000}"/>
    <cellStyle name="Normal 5 3 2 2 2" xfId="15268" xr:uid="{00000000-0005-0000-0000-000045380000}"/>
    <cellStyle name="Normal 5 3 2 2 2 2" xfId="15269" xr:uid="{00000000-0005-0000-0000-000046380000}"/>
    <cellStyle name="Normal 5 3 2 2 2 2 2" xfId="15270" xr:uid="{00000000-0005-0000-0000-000047380000}"/>
    <cellStyle name="Normal 5 3 2 2 2 2 2 2" xfId="15271" xr:uid="{00000000-0005-0000-0000-000048380000}"/>
    <cellStyle name="Normal 5 3 2 2 2 2 2 3" xfId="15272" xr:uid="{00000000-0005-0000-0000-000049380000}"/>
    <cellStyle name="Normal 5 3 2 2 2 2 3" xfId="15273" xr:uid="{00000000-0005-0000-0000-00004A380000}"/>
    <cellStyle name="Normal 5 3 2 2 2 2 4" xfId="15274" xr:uid="{00000000-0005-0000-0000-00004B380000}"/>
    <cellStyle name="Normal 5 3 2 2 2 2 5" xfId="15275" xr:uid="{00000000-0005-0000-0000-00004C380000}"/>
    <cellStyle name="Normal 5 3 2 2 2 2 6" xfId="15276" xr:uid="{00000000-0005-0000-0000-00004D380000}"/>
    <cellStyle name="Normal 5 3 2 2 2 3" xfId="15277" xr:uid="{00000000-0005-0000-0000-00004E380000}"/>
    <cellStyle name="Normal 5 3 2 2 2 3 2" xfId="15278" xr:uid="{00000000-0005-0000-0000-00004F380000}"/>
    <cellStyle name="Normal 5 3 2 2 2 3 2 2" xfId="15279" xr:uid="{00000000-0005-0000-0000-000050380000}"/>
    <cellStyle name="Normal 5 3 2 2 2 3 2 3" xfId="15280" xr:uid="{00000000-0005-0000-0000-000051380000}"/>
    <cellStyle name="Normal 5 3 2 2 2 3 3" xfId="15281" xr:uid="{00000000-0005-0000-0000-000052380000}"/>
    <cellStyle name="Normal 5 3 2 2 2 3 3 2" xfId="15282" xr:uid="{00000000-0005-0000-0000-000053380000}"/>
    <cellStyle name="Normal 5 3 2 2 2 3 4" xfId="15283" xr:uid="{00000000-0005-0000-0000-000054380000}"/>
    <cellStyle name="Normal 5 3 2 2 2 4" xfId="15284" xr:uid="{00000000-0005-0000-0000-000055380000}"/>
    <cellStyle name="Normal 5 3 2 2 2 4 2" xfId="15285" xr:uid="{00000000-0005-0000-0000-000056380000}"/>
    <cellStyle name="Normal 5 3 2 2 2 4 3" xfId="15286" xr:uid="{00000000-0005-0000-0000-000057380000}"/>
    <cellStyle name="Normal 5 3 2 2 2 5" xfId="15287" xr:uid="{00000000-0005-0000-0000-000058380000}"/>
    <cellStyle name="Normal 5 3 2 2 2 6" xfId="15288" xr:uid="{00000000-0005-0000-0000-000059380000}"/>
    <cellStyle name="Normal 5 3 2 2 2 7" xfId="15289" xr:uid="{00000000-0005-0000-0000-00005A380000}"/>
    <cellStyle name="Normal 5 3 2 2 2 8" xfId="15290" xr:uid="{00000000-0005-0000-0000-00005B380000}"/>
    <cellStyle name="Normal 5 3 2 2 3" xfId="15291" xr:uid="{00000000-0005-0000-0000-00005C380000}"/>
    <cellStyle name="Normal 5 3 2 2 3 2" xfId="15292" xr:uid="{00000000-0005-0000-0000-00005D380000}"/>
    <cellStyle name="Normal 5 3 2 2 3 2 2" xfId="15293" xr:uid="{00000000-0005-0000-0000-00005E380000}"/>
    <cellStyle name="Normal 5 3 2 2 3 2 3" xfId="15294" xr:uid="{00000000-0005-0000-0000-00005F380000}"/>
    <cellStyle name="Normal 5 3 2 2 3 3" xfId="15295" xr:uid="{00000000-0005-0000-0000-000060380000}"/>
    <cellStyle name="Normal 5 3 2 2 3 4" xfId="15296" xr:uid="{00000000-0005-0000-0000-000061380000}"/>
    <cellStyle name="Normal 5 3 2 2 3 5" xfId="15297" xr:uid="{00000000-0005-0000-0000-000062380000}"/>
    <cellStyle name="Normal 5 3 2 2 3 6" xfId="15298" xr:uid="{00000000-0005-0000-0000-000063380000}"/>
    <cellStyle name="Normal 5 3 2 2 4" xfId="15299" xr:uid="{00000000-0005-0000-0000-000064380000}"/>
    <cellStyle name="Normal 5 3 2 2 4 2" xfId="15300" xr:uid="{00000000-0005-0000-0000-000065380000}"/>
    <cellStyle name="Normal 5 3 2 2 4 2 2" xfId="15301" xr:uid="{00000000-0005-0000-0000-000066380000}"/>
    <cellStyle name="Normal 5 3 2 2 4 2 3" xfId="15302" xr:uid="{00000000-0005-0000-0000-000067380000}"/>
    <cellStyle name="Normal 5 3 2 2 4 3" xfId="15303" xr:uid="{00000000-0005-0000-0000-000068380000}"/>
    <cellStyle name="Normal 5 3 2 2 4 3 2" xfId="15304" xr:uid="{00000000-0005-0000-0000-000069380000}"/>
    <cellStyle name="Normal 5 3 2 2 4 4" xfId="15305" xr:uid="{00000000-0005-0000-0000-00006A380000}"/>
    <cellStyle name="Normal 5 3 2 2 5" xfId="15306" xr:uid="{00000000-0005-0000-0000-00006B380000}"/>
    <cellStyle name="Normal 5 3 2 2 5 2" xfId="15307" xr:uid="{00000000-0005-0000-0000-00006C380000}"/>
    <cellStyle name="Normal 5 3 2 2 5 3" xfId="15308" xr:uid="{00000000-0005-0000-0000-00006D380000}"/>
    <cellStyle name="Normal 5 3 2 2 6" xfId="15309" xr:uid="{00000000-0005-0000-0000-00006E380000}"/>
    <cellStyle name="Normal 5 3 2 2 7" xfId="15310" xr:uid="{00000000-0005-0000-0000-00006F380000}"/>
    <cellStyle name="Normal 5 3 2 2 8" xfId="15311" xr:uid="{00000000-0005-0000-0000-000070380000}"/>
    <cellStyle name="Normal 5 3 2 2 9" xfId="15312" xr:uid="{00000000-0005-0000-0000-000071380000}"/>
    <cellStyle name="Normal 5 3 2 3" xfId="15313" xr:uid="{00000000-0005-0000-0000-000072380000}"/>
    <cellStyle name="Normal 5 3 2 3 2" xfId="15314" xr:uid="{00000000-0005-0000-0000-000073380000}"/>
    <cellStyle name="Normal 5 3 2 3 2 2" xfId="15315" xr:uid="{00000000-0005-0000-0000-000074380000}"/>
    <cellStyle name="Normal 5 3 2 3 2 2 2" xfId="15316" xr:uid="{00000000-0005-0000-0000-000075380000}"/>
    <cellStyle name="Normal 5 3 2 3 2 2 3" xfId="15317" xr:uid="{00000000-0005-0000-0000-000076380000}"/>
    <cellStyle name="Normal 5 3 2 3 2 3" xfId="15318" xr:uid="{00000000-0005-0000-0000-000077380000}"/>
    <cellStyle name="Normal 5 3 2 3 2 4" xfId="15319" xr:uid="{00000000-0005-0000-0000-000078380000}"/>
    <cellStyle name="Normal 5 3 2 3 2 5" xfId="15320" xr:uid="{00000000-0005-0000-0000-000079380000}"/>
    <cellStyle name="Normal 5 3 2 3 2 6" xfId="15321" xr:uid="{00000000-0005-0000-0000-00007A380000}"/>
    <cellStyle name="Normal 5 3 2 3 3" xfId="15322" xr:uid="{00000000-0005-0000-0000-00007B380000}"/>
    <cellStyle name="Normal 5 3 2 3 3 2" xfId="15323" xr:uid="{00000000-0005-0000-0000-00007C380000}"/>
    <cellStyle name="Normal 5 3 2 3 3 2 2" xfId="15324" xr:uid="{00000000-0005-0000-0000-00007D380000}"/>
    <cellStyle name="Normal 5 3 2 3 3 2 3" xfId="15325" xr:uid="{00000000-0005-0000-0000-00007E380000}"/>
    <cellStyle name="Normal 5 3 2 3 3 3" xfId="15326" xr:uid="{00000000-0005-0000-0000-00007F380000}"/>
    <cellStyle name="Normal 5 3 2 3 3 3 2" xfId="15327" xr:uid="{00000000-0005-0000-0000-000080380000}"/>
    <cellStyle name="Normal 5 3 2 3 3 4" xfId="15328" xr:uid="{00000000-0005-0000-0000-000081380000}"/>
    <cellStyle name="Normal 5 3 2 3 4" xfId="15329" xr:uid="{00000000-0005-0000-0000-000082380000}"/>
    <cellStyle name="Normal 5 3 2 3 4 2" xfId="15330" xr:uid="{00000000-0005-0000-0000-000083380000}"/>
    <cellStyle name="Normal 5 3 2 3 4 3" xfId="15331" xr:uid="{00000000-0005-0000-0000-000084380000}"/>
    <cellStyle name="Normal 5 3 2 3 5" xfId="15332" xr:uid="{00000000-0005-0000-0000-000085380000}"/>
    <cellStyle name="Normal 5 3 2 3 6" xfId="15333" xr:uid="{00000000-0005-0000-0000-000086380000}"/>
    <cellStyle name="Normal 5 3 2 3 7" xfId="15334" xr:uid="{00000000-0005-0000-0000-000087380000}"/>
    <cellStyle name="Normal 5 3 2 3 8" xfId="15335" xr:uid="{00000000-0005-0000-0000-000088380000}"/>
    <cellStyle name="Normal 5 3 2 4" xfId="15336" xr:uid="{00000000-0005-0000-0000-000089380000}"/>
    <cellStyle name="Normal 5 3 2 4 2" xfId="15337" xr:uid="{00000000-0005-0000-0000-00008A380000}"/>
    <cellStyle name="Normal 5 3 2 4 2 2" xfId="15338" xr:uid="{00000000-0005-0000-0000-00008B380000}"/>
    <cellStyle name="Normal 5 3 2 4 2 3" xfId="15339" xr:uid="{00000000-0005-0000-0000-00008C380000}"/>
    <cellStyle name="Normal 5 3 2 4 2 4" xfId="15340" xr:uid="{00000000-0005-0000-0000-00008D380000}"/>
    <cellStyle name="Normal 5 3 2 4 3" xfId="15341" xr:uid="{00000000-0005-0000-0000-00008E380000}"/>
    <cellStyle name="Normal 5 3 2 4 4" xfId="15342" xr:uid="{00000000-0005-0000-0000-00008F380000}"/>
    <cellStyle name="Normal 5 3 2 4 5" xfId="15343" xr:uid="{00000000-0005-0000-0000-000090380000}"/>
    <cellStyle name="Normal 5 3 2 4 6" xfId="15344" xr:uid="{00000000-0005-0000-0000-000091380000}"/>
    <cellStyle name="Normal 5 3 2 5" xfId="15345" xr:uid="{00000000-0005-0000-0000-000092380000}"/>
    <cellStyle name="Normal 5 3 2 5 2" xfId="15346" xr:uid="{00000000-0005-0000-0000-000093380000}"/>
    <cellStyle name="Normal 5 3 2 5 2 2" xfId="15347" xr:uid="{00000000-0005-0000-0000-000094380000}"/>
    <cellStyle name="Normal 5 3 2 5 2 3" xfId="15348" xr:uid="{00000000-0005-0000-0000-000095380000}"/>
    <cellStyle name="Normal 5 3 2 5 3" xfId="15349" xr:uid="{00000000-0005-0000-0000-000096380000}"/>
    <cellStyle name="Normal 5 3 2 5 4" xfId="15350" xr:uid="{00000000-0005-0000-0000-000097380000}"/>
    <cellStyle name="Normal 5 3 2 5 5" xfId="15351" xr:uid="{00000000-0005-0000-0000-000098380000}"/>
    <cellStyle name="Normal 5 3 2 5 6" xfId="15352" xr:uid="{00000000-0005-0000-0000-000099380000}"/>
    <cellStyle name="Normal 5 3 2 6" xfId="15353" xr:uid="{00000000-0005-0000-0000-00009A380000}"/>
    <cellStyle name="Normal 5 3 2 6 2" xfId="15354" xr:uid="{00000000-0005-0000-0000-00009B380000}"/>
    <cellStyle name="Normal 5 3 2 6 3" xfId="15355" xr:uid="{00000000-0005-0000-0000-00009C380000}"/>
    <cellStyle name="Normal 5 3 2 7" xfId="15356" xr:uid="{00000000-0005-0000-0000-00009D380000}"/>
    <cellStyle name="Normal 5 3 2 8" xfId="15357" xr:uid="{00000000-0005-0000-0000-00009E380000}"/>
    <cellStyle name="Normal 5 3 2 9" xfId="15358" xr:uid="{00000000-0005-0000-0000-00009F380000}"/>
    <cellStyle name="Normal 5 3 3" xfId="15359" xr:uid="{00000000-0005-0000-0000-0000A0380000}"/>
    <cellStyle name="Normal 5 3 3 2" xfId="15360" xr:uid="{00000000-0005-0000-0000-0000A1380000}"/>
    <cellStyle name="Normal 5 3 3 2 2" xfId="15361" xr:uid="{00000000-0005-0000-0000-0000A2380000}"/>
    <cellStyle name="Normal 5 3 3 2 2 2" xfId="15362" xr:uid="{00000000-0005-0000-0000-0000A3380000}"/>
    <cellStyle name="Normal 5 3 3 2 2 2 2" xfId="15363" xr:uid="{00000000-0005-0000-0000-0000A4380000}"/>
    <cellStyle name="Normal 5 3 3 2 2 2 3" xfId="15364" xr:uid="{00000000-0005-0000-0000-0000A5380000}"/>
    <cellStyle name="Normal 5 3 3 2 2 3" xfId="15365" xr:uid="{00000000-0005-0000-0000-0000A6380000}"/>
    <cellStyle name="Normal 5 3 3 2 2 4" xfId="15366" xr:uid="{00000000-0005-0000-0000-0000A7380000}"/>
    <cellStyle name="Normal 5 3 3 2 2 5" xfId="15367" xr:uid="{00000000-0005-0000-0000-0000A8380000}"/>
    <cellStyle name="Normal 5 3 3 2 2 6" xfId="15368" xr:uid="{00000000-0005-0000-0000-0000A9380000}"/>
    <cellStyle name="Normal 5 3 3 2 3" xfId="15369" xr:uid="{00000000-0005-0000-0000-0000AA380000}"/>
    <cellStyle name="Normal 5 3 3 2 3 2" xfId="15370" xr:uid="{00000000-0005-0000-0000-0000AB380000}"/>
    <cellStyle name="Normal 5 3 3 2 3 2 2" xfId="15371" xr:uid="{00000000-0005-0000-0000-0000AC380000}"/>
    <cellStyle name="Normal 5 3 3 2 3 2 3" xfId="15372" xr:uid="{00000000-0005-0000-0000-0000AD380000}"/>
    <cellStyle name="Normal 5 3 3 2 3 3" xfId="15373" xr:uid="{00000000-0005-0000-0000-0000AE380000}"/>
    <cellStyle name="Normal 5 3 3 2 3 3 2" xfId="15374" xr:uid="{00000000-0005-0000-0000-0000AF380000}"/>
    <cellStyle name="Normal 5 3 3 2 3 4" xfId="15375" xr:uid="{00000000-0005-0000-0000-0000B0380000}"/>
    <cellStyle name="Normal 5 3 3 2 4" xfId="15376" xr:uid="{00000000-0005-0000-0000-0000B1380000}"/>
    <cellStyle name="Normal 5 3 3 2 4 2" xfId="15377" xr:uid="{00000000-0005-0000-0000-0000B2380000}"/>
    <cellStyle name="Normal 5 3 3 2 4 3" xfId="15378" xr:uid="{00000000-0005-0000-0000-0000B3380000}"/>
    <cellStyle name="Normal 5 3 3 2 5" xfId="15379" xr:uid="{00000000-0005-0000-0000-0000B4380000}"/>
    <cellStyle name="Normal 5 3 3 2 6" xfId="15380" xr:uid="{00000000-0005-0000-0000-0000B5380000}"/>
    <cellStyle name="Normal 5 3 3 2 7" xfId="15381" xr:uid="{00000000-0005-0000-0000-0000B6380000}"/>
    <cellStyle name="Normal 5 3 3 2 8" xfId="15382" xr:uid="{00000000-0005-0000-0000-0000B7380000}"/>
    <cellStyle name="Normal 5 3 3 3" xfId="15383" xr:uid="{00000000-0005-0000-0000-0000B8380000}"/>
    <cellStyle name="Normal 5 3 3 3 2" xfId="15384" xr:uid="{00000000-0005-0000-0000-0000B9380000}"/>
    <cellStyle name="Normal 5 3 3 3 2 2" xfId="15385" xr:uid="{00000000-0005-0000-0000-0000BA380000}"/>
    <cellStyle name="Normal 5 3 3 3 2 3" xfId="15386" xr:uid="{00000000-0005-0000-0000-0000BB380000}"/>
    <cellStyle name="Normal 5 3 3 3 3" xfId="15387" xr:uid="{00000000-0005-0000-0000-0000BC380000}"/>
    <cellStyle name="Normal 5 3 3 3 4" xfId="15388" xr:uid="{00000000-0005-0000-0000-0000BD380000}"/>
    <cellStyle name="Normal 5 3 3 3 5" xfId="15389" xr:uid="{00000000-0005-0000-0000-0000BE380000}"/>
    <cellStyle name="Normal 5 3 3 3 6" xfId="15390" xr:uid="{00000000-0005-0000-0000-0000BF380000}"/>
    <cellStyle name="Normal 5 3 3 4" xfId="15391" xr:uid="{00000000-0005-0000-0000-0000C0380000}"/>
    <cellStyle name="Normal 5 3 3 4 2" xfId="15392" xr:uid="{00000000-0005-0000-0000-0000C1380000}"/>
    <cellStyle name="Normal 5 3 3 4 2 2" xfId="15393" xr:uid="{00000000-0005-0000-0000-0000C2380000}"/>
    <cellStyle name="Normal 5 3 3 4 2 3" xfId="15394" xr:uid="{00000000-0005-0000-0000-0000C3380000}"/>
    <cellStyle name="Normal 5 3 3 4 3" xfId="15395" xr:uid="{00000000-0005-0000-0000-0000C4380000}"/>
    <cellStyle name="Normal 5 3 3 4 3 2" xfId="15396" xr:uid="{00000000-0005-0000-0000-0000C5380000}"/>
    <cellStyle name="Normal 5 3 3 4 4" xfId="15397" xr:uid="{00000000-0005-0000-0000-0000C6380000}"/>
    <cellStyle name="Normal 5 3 3 5" xfId="15398" xr:uid="{00000000-0005-0000-0000-0000C7380000}"/>
    <cellStyle name="Normal 5 3 3 5 2" xfId="15399" xr:uid="{00000000-0005-0000-0000-0000C8380000}"/>
    <cellStyle name="Normal 5 3 3 5 3" xfId="15400" xr:uid="{00000000-0005-0000-0000-0000C9380000}"/>
    <cellStyle name="Normal 5 3 3 6" xfId="15401" xr:uid="{00000000-0005-0000-0000-0000CA380000}"/>
    <cellStyle name="Normal 5 3 3 7" xfId="15402" xr:uid="{00000000-0005-0000-0000-0000CB380000}"/>
    <cellStyle name="Normal 5 3 3 8" xfId="15403" xr:uid="{00000000-0005-0000-0000-0000CC380000}"/>
    <cellStyle name="Normal 5 3 3 9" xfId="15404" xr:uid="{00000000-0005-0000-0000-0000CD380000}"/>
    <cellStyle name="Normal 5 3 4" xfId="15405" xr:uid="{00000000-0005-0000-0000-0000CE380000}"/>
    <cellStyle name="Normal 5 3 4 2" xfId="15406" xr:uid="{00000000-0005-0000-0000-0000CF380000}"/>
    <cellStyle name="Normal 5 3 4 2 2" xfId="15407" xr:uid="{00000000-0005-0000-0000-0000D0380000}"/>
    <cellStyle name="Normal 5 3 4 2 2 2" xfId="15408" xr:uid="{00000000-0005-0000-0000-0000D1380000}"/>
    <cellStyle name="Normal 5 3 4 2 2 3" xfId="15409" xr:uid="{00000000-0005-0000-0000-0000D2380000}"/>
    <cellStyle name="Normal 5 3 4 2 3" xfId="15410" xr:uid="{00000000-0005-0000-0000-0000D3380000}"/>
    <cellStyle name="Normal 5 3 4 2 4" xfId="15411" xr:uid="{00000000-0005-0000-0000-0000D4380000}"/>
    <cellStyle name="Normal 5 3 4 2 5" xfId="15412" xr:uid="{00000000-0005-0000-0000-0000D5380000}"/>
    <cellStyle name="Normal 5 3 4 2 6" xfId="15413" xr:uid="{00000000-0005-0000-0000-0000D6380000}"/>
    <cellStyle name="Normal 5 3 4 3" xfId="15414" xr:uid="{00000000-0005-0000-0000-0000D7380000}"/>
    <cellStyle name="Normal 5 3 4 3 2" xfId="15415" xr:uid="{00000000-0005-0000-0000-0000D8380000}"/>
    <cellStyle name="Normal 5 3 4 3 2 2" xfId="15416" xr:uid="{00000000-0005-0000-0000-0000D9380000}"/>
    <cellStyle name="Normal 5 3 4 3 2 3" xfId="15417" xr:uid="{00000000-0005-0000-0000-0000DA380000}"/>
    <cellStyle name="Normal 5 3 4 3 3" xfId="15418" xr:uid="{00000000-0005-0000-0000-0000DB380000}"/>
    <cellStyle name="Normal 5 3 4 3 3 2" xfId="15419" xr:uid="{00000000-0005-0000-0000-0000DC380000}"/>
    <cellStyle name="Normal 5 3 4 3 4" xfId="15420" xr:uid="{00000000-0005-0000-0000-0000DD380000}"/>
    <cellStyle name="Normal 5 3 4 4" xfId="15421" xr:uid="{00000000-0005-0000-0000-0000DE380000}"/>
    <cellStyle name="Normal 5 3 4 4 2" xfId="15422" xr:uid="{00000000-0005-0000-0000-0000DF380000}"/>
    <cellStyle name="Normal 5 3 4 4 3" xfId="15423" xr:uid="{00000000-0005-0000-0000-0000E0380000}"/>
    <cellStyle name="Normal 5 3 4 5" xfId="15424" xr:uid="{00000000-0005-0000-0000-0000E1380000}"/>
    <cellStyle name="Normal 5 3 4 6" xfId="15425" xr:uid="{00000000-0005-0000-0000-0000E2380000}"/>
    <cellStyle name="Normal 5 3 4 7" xfId="15426" xr:uid="{00000000-0005-0000-0000-0000E3380000}"/>
    <cellStyle name="Normal 5 3 4 8" xfId="15427" xr:uid="{00000000-0005-0000-0000-0000E4380000}"/>
    <cellStyle name="Normal 5 3 5" xfId="15428" xr:uid="{00000000-0005-0000-0000-0000E5380000}"/>
    <cellStyle name="Normal 5 3 5 2" xfId="15429" xr:uid="{00000000-0005-0000-0000-0000E6380000}"/>
    <cellStyle name="Normal 5 3 5 2 2" xfId="15430" xr:uid="{00000000-0005-0000-0000-0000E7380000}"/>
    <cellStyle name="Normal 5 3 5 2 3" xfId="15431" xr:uid="{00000000-0005-0000-0000-0000E8380000}"/>
    <cellStyle name="Normal 5 3 5 3" xfId="15432" xr:uid="{00000000-0005-0000-0000-0000E9380000}"/>
    <cellStyle name="Normal 5 3 5 3 2" xfId="15433" xr:uid="{00000000-0005-0000-0000-0000EA380000}"/>
    <cellStyle name="Normal 5 3 5 4" xfId="15434" xr:uid="{00000000-0005-0000-0000-0000EB380000}"/>
    <cellStyle name="Normal 5 3 6" xfId="15435" xr:uid="{00000000-0005-0000-0000-0000EC380000}"/>
    <cellStyle name="Normal 5 3 7" xfId="15436" xr:uid="{00000000-0005-0000-0000-0000ED380000}"/>
    <cellStyle name="Normal 5 30" xfId="15437" xr:uid="{00000000-0005-0000-0000-0000EE380000}"/>
    <cellStyle name="Normal 5 31" xfId="5340" xr:uid="{00000000-0005-0000-0000-000016360000}"/>
    <cellStyle name="Normal 5 4" xfId="2509" xr:uid="{00000000-0005-0000-0000-000093090000}"/>
    <cellStyle name="Normal 5 4 10" xfId="15438" xr:uid="{00000000-0005-0000-0000-0000F0380000}"/>
    <cellStyle name="Normal 5 4 2" xfId="15439" xr:uid="{00000000-0005-0000-0000-0000F1380000}"/>
    <cellStyle name="Normal 5 4 2 2" xfId="15440" xr:uid="{00000000-0005-0000-0000-0000F2380000}"/>
    <cellStyle name="Normal 5 4 2 2 2" xfId="15441" xr:uid="{00000000-0005-0000-0000-0000F3380000}"/>
    <cellStyle name="Normal 5 4 2 2 2 2" xfId="15442" xr:uid="{00000000-0005-0000-0000-0000F4380000}"/>
    <cellStyle name="Normal 5 4 2 2 2 2 2" xfId="15443" xr:uid="{00000000-0005-0000-0000-0000F5380000}"/>
    <cellStyle name="Normal 5 4 2 2 2 2 3" xfId="15444" xr:uid="{00000000-0005-0000-0000-0000F6380000}"/>
    <cellStyle name="Normal 5 4 2 2 2 3" xfId="15445" xr:uid="{00000000-0005-0000-0000-0000F7380000}"/>
    <cellStyle name="Normal 5 4 2 2 2 4" xfId="15446" xr:uid="{00000000-0005-0000-0000-0000F8380000}"/>
    <cellStyle name="Normal 5 4 2 2 2 5" xfId="15447" xr:uid="{00000000-0005-0000-0000-0000F9380000}"/>
    <cellStyle name="Normal 5 4 2 2 2 6" xfId="15448" xr:uid="{00000000-0005-0000-0000-0000FA380000}"/>
    <cellStyle name="Normal 5 4 2 2 3" xfId="15449" xr:uid="{00000000-0005-0000-0000-0000FB380000}"/>
    <cellStyle name="Normal 5 4 2 2 3 2" xfId="15450" xr:uid="{00000000-0005-0000-0000-0000FC380000}"/>
    <cellStyle name="Normal 5 4 2 2 3 2 2" xfId="15451" xr:uid="{00000000-0005-0000-0000-0000FD380000}"/>
    <cellStyle name="Normal 5 4 2 2 3 2 3" xfId="15452" xr:uid="{00000000-0005-0000-0000-0000FE380000}"/>
    <cellStyle name="Normal 5 4 2 2 3 3" xfId="15453" xr:uid="{00000000-0005-0000-0000-0000FF380000}"/>
    <cellStyle name="Normal 5 4 2 2 3 3 2" xfId="15454" xr:uid="{00000000-0005-0000-0000-000000390000}"/>
    <cellStyle name="Normal 5 4 2 2 3 4" xfId="15455" xr:uid="{00000000-0005-0000-0000-000001390000}"/>
    <cellStyle name="Normal 5 4 2 2 4" xfId="15456" xr:uid="{00000000-0005-0000-0000-000002390000}"/>
    <cellStyle name="Normal 5 4 2 2 4 2" xfId="15457" xr:uid="{00000000-0005-0000-0000-000003390000}"/>
    <cellStyle name="Normal 5 4 2 2 4 3" xfId="15458" xr:uid="{00000000-0005-0000-0000-000004390000}"/>
    <cellStyle name="Normal 5 4 2 2 5" xfId="15459" xr:uid="{00000000-0005-0000-0000-000005390000}"/>
    <cellStyle name="Normal 5 4 2 2 6" xfId="15460" xr:uid="{00000000-0005-0000-0000-000006390000}"/>
    <cellStyle name="Normal 5 4 2 2 7" xfId="15461" xr:uid="{00000000-0005-0000-0000-000007390000}"/>
    <cellStyle name="Normal 5 4 2 2 8" xfId="15462" xr:uid="{00000000-0005-0000-0000-000008390000}"/>
    <cellStyle name="Normal 5 4 2 3" xfId="15463" xr:uid="{00000000-0005-0000-0000-000009390000}"/>
    <cellStyle name="Normal 5 4 2 3 2" xfId="15464" xr:uid="{00000000-0005-0000-0000-00000A390000}"/>
    <cellStyle name="Normal 5 4 2 3 2 2" xfId="15465" xr:uid="{00000000-0005-0000-0000-00000B390000}"/>
    <cellStyle name="Normal 5 4 2 3 2 3" xfId="15466" xr:uid="{00000000-0005-0000-0000-00000C390000}"/>
    <cellStyle name="Normal 5 4 2 3 2 4" xfId="15467" xr:uid="{00000000-0005-0000-0000-00000D390000}"/>
    <cellStyle name="Normal 5 4 2 3 3" xfId="15468" xr:uid="{00000000-0005-0000-0000-00000E390000}"/>
    <cellStyle name="Normal 5 4 2 3 4" xfId="15469" xr:uid="{00000000-0005-0000-0000-00000F390000}"/>
    <cellStyle name="Normal 5 4 2 3 5" xfId="15470" xr:uid="{00000000-0005-0000-0000-000010390000}"/>
    <cellStyle name="Normal 5 4 2 3 6" xfId="15471" xr:uid="{00000000-0005-0000-0000-000011390000}"/>
    <cellStyle name="Normal 5 4 2 4" xfId="15472" xr:uid="{00000000-0005-0000-0000-000012390000}"/>
    <cellStyle name="Normal 5 4 2 4 2" xfId="15473" xr:uid="{00000000-0005-0000-0000-000013390000}"/>
    <cellStyle name="Normal 5 4 2 4 2 2" xfId="15474" xr:uid="{00000000-0005-0000-0000-000014390000}"/>
    <cellStyle name="Normal 5 4 2 4 2 3" xfId="15475" xr:uid="{00000000-0005-0000-0000-000015390000}"/>
    <cellStyle name="Normal 5 4 2 4 3" xfId="15476" xr:uid="{00000000-0005-0000-0000-000016390000}"/>
    <cellStyle name="Normal 5 4 2 4 4" xfId="15477" xr:uid="{00000000-0005-0000-0000-000017390000}"/>
    <cellStyle name="Normal 5 4 2 4 5" xfId="15478" xr:uid="{00000000-0005-0000-0000-000018390000}"/>
    <cellStyle name="Normal 5 4 2 4 6" xfId="15479" xr:uid="{00000000-0005-0000-0000-000019390000}"/>
    <cellStyle name="Normal 5 4 2 5" xfId="15480" xr:uid="{00000000-0005-0000-0000-00001A390000}"/>
    <cellStyle name="Normal 5 4 2 5 2" xfId="15481" xr:uid="{00000000-0005-0000-0000-00001B390000}"/>
    <cellStyle name="Normal 5 4 2 5 3" xfId="15482" xr:uid="{00000000-0005-0000-0000-00001C390000}"/>
    <cellStyle name="Normal 5 4 2 6" xfId="15483" xr:uid="{00000000-0005-0000-0000-00001D390000}"/>
    <cellStyle name="Normal 5 4 2 7" xfId="15484" xr:uid="{00000000-0005-0000-0000-00001E390000}"/>
    <cellStyle name="Normal 5 4 2 8" xfId="15485" xr:uid="{00000000-0005-0000-0000-00001F390000}"/>
    <cellStyle name="Normal 5 4 2 9" xfId="15486" xr:uid="{00000000-0005-0000-0000-000020390000}"/>
    <cellStyle name="Normal 5 4 3" xfId="15487" xr:uid="{00000000-0005-0000-0000-000021390000}"/>
    <cellStyle name="Normal 5 4 3 2" xfId="15488" xr:uid="{00000000-0005-0000-0000-000022390000}"/>
    <cellStyle name="Normal 5 4 3 2 2" xfId="15489" xr:uid="{00000000-0005-0000-0000-000023390000}"/>
    <cellStyle name="Normal 5 4 3 2 2 2" xfId="15490" xr:uid="{00000000-0005-0000-0000-000024390000}"/>
    <cellStyle name="Normal 5 4 3 2 2 3" xfId="15491" xr:uid="{00000000-0005-0000-0000-000025390000}"/>
    <cellStyle name="Normal 5 4 3 2 2 4" xfId="15492" xr:uid="{00000000-0005-0000-0000-000026390000}"/>
    <cellStyle name="Normal 5 4 3 2 3" xfId="15493" xr:uid="{00000000-0005-0000-0000-000027390000}"/>
    <cellStyle name="Normal 5 4 3 2 4" xfId="15494" xr:uid="{00000000-0005-0000-0000-000028390000}"/>
    <cellStyle name="Normal 5 4 3 2 5" xfId="15495" xr:uid="{00000000-0005-0000-0000-000029390000}"/>
    <cellStyle name="Normal 5 4 3 2 6" xfId="15496" xr:uid="{00000000-0005-0000-0000-00002A390000}"/>
    <cellStyle name="Normal 5 4 3 3" xfId="15497" xr:uid="{00000000-0005-0000-0000-00002B390000}"/>
    <cellStyle name="Normal 5 4 3 3 2" xfId="15498" xr:uid="{00000000-0005-0000-0000-00002C390000}"/>
    <cellStyle name="Normal 5 4 3 3 2 2" xfId="15499" xr:uid="{00000000-0005-0000-0000-00002D390000}"/>
    <cellStyle name="Normal 5 4 3 3 2 3" xfId="15500" xr:uid="{00000000-0005-0000-0000-00002E390000}"/>
    <cellStyle name="Normal 5 4 3 3 3" xfId="15501" xr:uid="{00000000-0005-0000-0000-00002F390000}"/>
    <cellStyle name="Normal 5 4 3 3 4" xfId="15502" xr:uid="{00000000-0005-0000-0000-000030390000}"/>
    <cellStyle name="Normal 5 4 3 3 5" xfId="15503" xr:uid="{00000000-0005-0000-0000-000031390000}"/>
    <cellStyle name="Normal 5 4 3 3 6" xfId="15504" xr:uid="{00000000-0005-0000-0000-000032390000}"/>
    <cellStyle name="Normal 5 4 3 4" xfId="15505" xr:uid="{00000000-0005-0000-0000-000033390000}"/>
    <cellStyle name="Normal 5 4 3 4 2" xfId="15506" xr:uid="{00000000-0005-0000-0000-000034390000}"/>
    <cellStyle name="Normal 5 4 3 4 3" xfId="15507" xr:uid="{00000000-0005-0000-0000-000035390000}"/>
    <cellStyle name="Normal 5 4 3 5" xfId="15508" xr:uid="{00000000-0005-0000-0000-000036390000}"/>
    <cellStyle name="Normal 5 4 3 6" xfId="15509" xr:uid="{00000000-0005-0000-0000-000037390000}"/>
    <cellStyle name="Normal 5 4 3 7" xfId="15510" xr:uid="{00000000-0005-0000-0000-000038390000}"/>
    <cellStyle name="Normal 5 4 3 8" xfId="15511" xr:uid="{00000000-0005-0000-0000-000039390000}"/>
    <cellStyle name="Normal 5 4 4" xfId="15512" xr:uid="{00000000-0005-0000-0000-00003A390000}"/>
    <cellStyle name="Normal 5 4 4 2" xfId="15513" xr:uid="{00000000-0005-0000-0000-00003B390000}"/>
    <cellStyle name="Normal 5 4 4 2 2" xfId="15514" xr:uid="{00000000-0005-0000-0000-00003C390000}"/>
    <cellStyle name="Normal 5 4 4 3" xfId="15515" xr:uid="{00000000-0005-0000-0000-00003D390000}"/>
    <cellStyle name="Normal 5 4 4 4" xfId="15516" xr:uid="{00000000-0005-0000-0000-00003E390000}"/>
    <cellStyle name="Normal 5 4 4 5" xfId="15517" xr:uid="{00000000-0005-0000-0000-00003F390000}"/>
    <cellStyle name="Normal 5 4 5" xfId="15518" xr:uid="{00000000-0005-0000-0000-000040390000}"/>
    <cellStyle name="Normal 5 4 5 2" xfId="15519" xr:uid="{00000000-0005-0000-0000-000041390000}"/>
    <cellStyle name="Normal 5 4 5 2 2" xfId="15520" xr:uid="{00000000-0005-0000-0000-000042390000}"/>
    <cellStyle name="Normal 5 4 5 2 3" xfId="15521" xr:uid="{00000000-0005-0000-0000-000043390000}"/>
    <cellStyle name="Normal 5 4 5 3" xfId="15522" xr:uid="{00000000-0005-0000-0000-000044390000}"/>
    <cellStyle name="Normal 5 4 5 4" xfId="15523" xr:uid="{00000000-0005-0000-0000-000045390000}"/>
    <cellStyle name="Normal 5 4 5 5" xfId="15524" xr:uid="{00000000-0005-0000-0000-000046390000}"/>
    <cellStyle name="Normal 5 4 5 6" xfId="15525" xr:uid="{00000000-0005-0000-0000-000047390000}"/>
    <cellStyle name="Normal 5 4 6" xfId="15526" xr:uid="{00000000-0005-0000-0000-000048390000}"/>
    <cellStyle name="Normal 5 4 6 2" xfId="15527" xr:uid="{00000000-0005-0000-0000-000049390000}"/>
    <cellStyle name="Normal 5 4 6 2 2" xfId="15528" xr:uid="{00000000-0005-0000-0000-00004A390000}"/>
    <cellStyle name="Normal 5 4 6 2 3" xfId="15529" xr:uid="{00000000-0005-0000-0000-00004B390000}"/>
    <cellStyle name="Normal 5 4 6 3" xfId="15530" xr:uid="{00000000-0005-0000-0000-00004C390000}"/>
    <cellStyle name="Normal 5 4 6 4" xfId="15531" xr:uid="{00000000-0005-0000-0000-00004D390000}"/>
    <cellStyle name="Normal 5 4 6 5" xfId="15532" xr:uid="{00000000-0005-0000-0000-00004E390000}"/>
    <cellStyle name="Normal 5 4 6 6" xfId="15533" xr:uid="{00000000-0005-0000-0000-00004F390000}"/>
    <cellStyle name="Normal 5 4 7" xfId="15534" xr:uid="{00000000-0005-0000-0000-000050390000}"/>
    <cellStyle name="Normal 5 4 7 2" xfId="15535" xr:uid="{00000000-0005-0000-0000-000051390000}"/>
    <cellStyle name="Normal 5 4 7 3" xfId="15536" xr:uid="{00000000-0005-0000-0000-000052390000}"/>
    <cellStyle name="Normal 5 4 8" xfId="15537" xr:uid="{00000000-0005-0000-0000-000053390000}"/>
    <cellStyle name="Normal 5 4 9" xfId="15538" xr:uid="{00000000-0005-0000-0000-000054390000}"/>
    <cellStyle name="Normal 5 5" xfId="2510" xr:uid="{00000000-0005-0000-0000-000094090000}"/>
    <cellStyle name="Normal 5 5 2" xfId="15539" xr:uid="{00000000-0005-0000-0000-000056390000}"/>
    <cellStyle name="Normal 5 5 2 2" xfId="15540" xr:uid="{00000000-0005-0000-0000-000057390000}"/>
    <cellStyle name="Normal 5 5 2 2 2" xfId="15541" xr:uid="{00000000-0005-0000-0000-000058390000}"/>
    <cellStyle name="Normal 5 5 2 2 2 2" xfId="15542" xr:uid="{00000000-0005-0000-0000-000059390000}"/>
    <cellStyle name="Normal 5 5 2 2 2 2 2" xfId="15543" xr:uid="{00000000-0005-0000-0000-00005A390000}"/>
    <cellStyle name="Normal 5 5 2 2 2 2 3" xfId="15544" xr:uid="{00000000-0005-0000-0000-00005B390000}"/>
    <cellStyle name="Normal 5 5 2 2 2 3" xfId="15545" xr:uid="{00000000-0005-0000-0000-00005C390000}"/>
    <cellStyle name="Normal 5 5 2 2 2 3 2" xfId="15546" xr:uid="{00000000-0005-0000-0000-00005D390000}"/>
    <cellStyle name="Normal 5 5 2 2 2 4" xfId="15547" xr:uid="{00000000-0005-0000-0000-00005E390000}"/>
    <cellStyle name="Normal 5 5 2 2 3" xfId="15548" xr:uid="{00000000-0005-0000-0000-00005F390000}"/>
    <cellStyle name="Normal 5 5 2 2 3 2" xfId="15549" xr:uid="{00000000-0005-0000-0000-000060390000}"/>
    <cellStyle name="Normal 5 5 2 2 3 3" xfId="15550" xr:uid="{00000000-0005-0000-0000-000061390000}"/>
    <cellStyle name="Normal 5 5 2 2 4" xfId="15551" xr:uid="{00000000-0005-0000-0000-000062390000}"/>
    <cellStyle name="Normal 5 5 2 2 5" xfId="15552" xr:uid="{00000000-0005-0000-0000-000063390000}"/>
    <cellStyle name="Normal 5 5 2 2 6" xfId="15553" xr:uid="{00000000-0005-0000-0000-000064390000}"/>
    <cellStyle name="Normal 5 5 2 2 7" xfId="15554" xr:uid="{00000000-0005-0000-0000-000065390000}"/>
    <cellStyle name="Normal 5 5 2 3" xfId="15555" xr:uid="{00000000-0005-0000-0000-000066390000}"/>
    <cellStyle name="Normal 5 5 2 3 2" xfId="15556" xr:uid="{00000000-0005-0000-0000-000067390000}"/>
    <cellStyle name="Normal 5 5 2 3 2 2" xfId="15557" xr:uid="{00000000-0005-0000-0000-000068390000}"/>
    <cellStyle name="Normal 5 5 2 3 2 3" xfId="15558" xr:uid="{00000000-0005-0000-0000-000069390000}"/>
    <cellStyle name="Normal 5 5 2 3 3" xfId="15559" xr:uid="{00000000-0005-0000-0000-00006A390000}"/>
    <cellStyle name="Normal 5 5 2 3 3 2" xfId="15560" xr:uid="{00000000-0005-0000-0000-00006B390000}"/>
    <cellStyle name="Normal 5 5 2 3 4" xfId="15561" xr:uid="{00000000-0005-0000-0000-00006C390000}"/>
    <cellStyle name="Normal 5 5 2 4" xfId="15562" xr:uid="{00000000-0005-0000-0000-00006D390000}"/>
    <cellStyle name="Normal 5 5 2 5" xfId="15563" xr:uid="{00000000-0005-0000-0000-00006E390000}"/>
    <cellStyle name="Normal 5 5 2 6" xfId="15564" xr:uid="{00000000-0005-0000-0000-00006F390000}"/>
    <cellStyle name="Normal 5 5 3" xfId="15565" xr:uid="{00000000-0005-0000-0000-000070390000}"/>
    <cellStyle name="Normal 5 5 3 2" xfId="15566" xr:uid="{00000000-0005-0000-0000-000071390000}"/>
    <cellStyle name="Normal 5 5 3 2 2" xfId="15567" xr:uid="{00000000-0005-0000-0000-000072390000}"/>
    <cellStyle name="Normal 5 5 3 2 3" xfId="15568" xr:uid="{00000000-0005-0000-0000-000073390000}"/>
    <cellStyle name="Normal 5 5 3 2 4" xfId="15569" xr:uid="{00000000-0005-0000-0000-000074390000}"/>
    <cellStyle name="Normal 5 5 3 3" xfId="15570" xr:uid="{00000000-0005-0000-0000-000075390000}"/>
    <cellStyle name="Normal 5 5 3 4" xfId="15571" xr:uid="{00000000-0005-0000-0000-000076390000}"/>
    <cellStyle name="Normal 5 5 3 5" xfId="15572" xr:uid="{00000000-0005-0000-0000-000077390000}"/>
    <cellStyle name="Normal 5 5 3 6" xfId="15573" xr:uid="{00000000-0005-0000-0000-000078390000}"/>
    <cellStyle name="Normal 5 5 4" xfId="15574" xr:uid="{00000000-0005-0000-0000-000079390000}"/>
    <cellStyle name="Normal 5 5 4 2" xfId="15575" xr:uid="{00000000-0005-0000-0000-00007A390000}"/>
    <cellStyle name="Normal 5 5 4 2 2" xfId="15576" xr:uid="{00000000-0005-0000-0000-00007B390000}"/>
    <cellStyle name="Normal 5 5 4 2 3" xfId="15577" xr:uid="{00000000-0005-0000-0000-00007C390000}"/>
    <cellStyle name="Normal 5 5 4 3" xfId="15578" xr:uid="{00000000-0005-0000-0000-00007D390000}"/>
    <cellStyle name="Normal 5 5 4 3 2" xfId="15579" xr:uid="{00000000-0005-0000-0000-00007E390000}"/>
    <cellStyle name="Normal 5 5 4 4" xfId="15580" xr:uid="{00000000-0005-0000-0000-00007F390000}"/>
    <cellStyle name="Normal 5 5 5" xfId="15581" xr:uid="{00000000-0005-0000-0000-000080390000}"/>
    <cellStyle name="Normal 5 5 5 2" xfId="15582" xr:uid="{00000000-0005-0000-0000-000081390000}"/>
    <cellStyle name="Normal 5 5 5 3" xfId="15583" xr:uid="{00000000-0005-0000-0000-000082390000}"/>
    <cellStyle name="Normal 5 5 6" xfId="15584" xr:uid="{00000000-0005-0000-0000-000083390000}"/>
    <cellStyle name="Normal 5 5 6 2" xfId="15585" xr:uid="{00000000-0005-0000-0000-000084390000}"/>
    <cellStyle name="Normal 5 5 6 3" xfId="15586" xr:uid="{00000000-0005-0000-0000-000085390000}"/>
    <cellStyle name="Normal 5 5 7" xfId="15587" xr:uid="{00000000-0005-0000-0000-000086390000}"/>
    <cellStyle name="Normal 5 6" xfId="2511" xr:uid="{00000000-0005-0000-0000-000095090000}"/>
    <cellStyle name="Normal 5 6 2" xfId="15588" xr:uid="{00000000-0005-0000-0000-000088390000}"/>
    <cellStyle name="Normal 5 6 2 2" xfId="15589" xr:uid="{00000000-0005-0000-0000-000089390000}"/>
    <cellStyle name="Normal 5 6 2 2 2" xfId="15590" xr:uid="{00000000-0005-0000-0000-00008A390000}"/>
    <cellStyle name="Normal 5 6 2 2 2 2" xfId="15591" xr:uid="{00000000-0005-0000-0000-00008B390000}"/>
    <cellStyle name="Normal 5 6 2 2 2 2 2" xfId="15592" xr:uid="{00000000-0005-0000-0000-00008C390000}"/>
    <cellStyle name="Normal 5 6 2 2 2 2 3" xfId="15593" xr:uid="{00000000-0005-0000-0000-00008D390000}"/>
    <cellStyle name="Normal 5 6 2 2 2 3" xfId="15594" xr:uid="{00000000-0005-0000-0000-00008E390000}"/>
    <cellStyle name="Normal 5 6 2 2 2 3 2" xfId="15595" xr:uid="{00000000-0005-0000-0000-00008F390000}"/>
    <cellStyle name="Normal 5 6 2 2 2 4" xfId="15596" xr:uid="{00000000-0005-0000-0000-000090390000}"/>
    <cellStyle name="Normal 5 6 2 2 3" xfId="15597" xr:uid="{00000000-0005-0000-0000-000091390000}"/>
    <cellStyle name="Normal 5 6 2 2 3 2" xfId="15598" xr:uid="{00000000-0005-0000-0000-000092390000}"/>
    <cellStyle name="Normal 5 6 2 2 3 3" xfId="15599" xr:uid="{00000000-0005-0000-0000-000093390000}"/>
    <cellStyle name="Normal 5 6 2 2 4" xfId="15600" xr:uid="{00000000-0005-0000-0000-000094390000}"/>
    <cellStyle name="Normal 5 6 2 2 4 2" xfId="15601" xr:uid="{00000000-0005-0000-0000-000095390000}"/>
    <cellStyle name="Normal 5 6 2 2 5" xfId="15602" xr:uid="{00000000-0005-0000-0000-000096390000}"/>
    <cellStyle name="Normal 5 6 2 3" xfId="15603" xr:uid="{00000000-0005-0000-0000-000097390000}"/>
    <cellStyle name="Normal 5 6 2 3 2" xfId="15604" xr:uid="{00000000-0005-0000-0000-000098390000}"/>
    <cellStyle name="Normal 5 6 2 3 2 2" xfId="15605" xr:uid="{00000000-0005-0000-0000-000099390000}"/>
    <cellStyle name="Normal 5 6 2 3 2 3" xfId="15606" xr:uid="{00000000-0005-0000-0000-00009A390000}"/>
    <cellStyle name="Normal 5 6 2 3 3" xfId="15607" xr:uid="{00000000-0005-0000-0000-00009B390000}"/>
    <cellStyle name="Normal 5 6 2 3 3 2" xfId="15608" xr:uid="{00000000-0005-0000-0000-00009C390000}"/>
    <cellStyle name="Normal 5 6 2 3 4" xfId="15609" xr:uid="{00000000-0005-0000-0000-00009D390000}"/>
    <cellStyle name="Normal 5 6 2 4" xfId="15610" xr:uid="{00000000-0005-0000-0000-00009E390000}"/>
    <cellStyle name="Normal 5 6 2 5" xfId="15611" xr:uid="{00000000-0005-0000-0000-00009F390000}"/>
    <cellStyle name="Normal 5 6 2 6" xfId="15612" xr:uid="{00000000-0005-0000-0000-0000A0390000}"/>
    <cellStyle name="Normal 5 6 3" xfId="15613" xr:uid="{00000000-0005-0000-0000-0000A1390000}"/>
    <cellStyle name="Normal 5 6 3 2" xfId="15614" xr:uid="{00000000-0005-0000-0000-0000A2390000}"/>
    <cellStyle name="Normal 5 6 3 2 2" xfId="15615" xr:uid="{00000000-0005-0000-0000-0000A3390000}"/>
    <cellStyle name="Normal 5 6 3 2 3" xfId="15616" xr:uid="{00000000-0005-0000-0000-0000A4390000}"/>
    <cellStyle name="Normal 5 6 3 3" xfId="15617" xr:uid="{00000000-0005-0000-0000-0000A5390000}"/>
    <cellStyle name="Normal 5 6 3 4" xfId="15618" xr:uid="{00000000-0005-0000-0000-0000A6390000}"/>
    <cellStyle name="Normal 5 6 3 5" xfId="15619" xr:uid="{00000000-0005-0000-0000-0000A7390000}"/>
    <cellStyle name="Normal 5 6 3 6" xfId="15620" xr:uid="{00000000-0005-0000-0000-0000A8390000}"/>
    <cellStyle name="Normal 5 6 4" xfId="15621" xr:uid="{00000000-0005-0000-0000-0000A9390000}"/>
    <cellStyle name="Normal 5 6 4 2" xfId="15622" xr:uid="{00000000-0005-0000-0000-0000AA390000}"/>
    <cellStyle name="Normal 5 6 4 2 2" xfId="15623" xr:uid="{00000000-0005-0000-0000-0000AB390000}"/>
    <cellStyle name="Normal 5 6 4 2 3" xfId="15624" xr:uid="{00000000-0005-0000-0000-0000AC390000}"/>
    <cellStyle name="Normal 5 6 4 3" xfId="15625" xr:uid="{00000000-0005-0000-0000-0000AD390000}"/>
    <cellStyle name="Normal 5 6 4 3 2" xfId="15626" xr:uid="{00000000-0005-0000-0000-0000AE390000}"/>
    <cellStyle name="Normal 5 6 4 4" xfId="15627" xr:uid="{00000000-0005-0000-0000-0000AF390000}"/>
    <cellStyle name="Normal 5 6 5" xfId="15628" xr:uid="{00000000-0005-0000-0000-0000B0390000}"/>
    <cellStyle name="Normal 5 6 5 2" xfId="15629" xr:uid="{00000000-0005-0000-0000-0000B1390000}"/>
    <cellStyle name="Normal 5 6 5 3" xfId="15630" xr:uid="{00000000-0005-0000-0000-0000B2390000}"/>
    <cellStyle name="Normal 5 6 6" xfId="15631" xr:uid="{00000000-0005-0000-0000-0000B3390000}"/>
    <cellStyle name="Normal 5 6 6 2" xfId="15632" xr:uid="{00000000-0005-0000-0000-0000B4390000}"/>
    <cellStyle name="Normal 5 6 7" xfId="15633" xr:uid="{00000000-0005-0000-0000-0000B5390000}"/>
    <cellStyle name="Normal 5 6 8" xfId="15634" xr:uid="{00000000-0005-0000-0000-0000B6390000}"/>
    <cellStyle name="Normal 5 7" xfId="2512" xr:uid="{00000000-0005-0000-0000-000096090000}"/>
    <cellStyle name="Normal 5 7 2" xfId="15635" xr:uid="{00000000-0005-0000-0000-0000B8390000}"/>
    <cellStyle name="Normal 5 7 2 2" xfId="15636" xr:uid="{00000000-0005-0000-0000-0000B9390000}"/>
    <cellStyle name="Normal 5 7 2 2 2" xfId="15637" xr:uid="{00000000-0005-0000-0000-0000BA390000}"/>
    <cellStyle name="Normal 5 7 2 2 2 2" xfId="15638" xr:uid="{00000000-0005-0000-0000-0000BB390000}"/>
    <cellStyle name="Normal 5 7 2 2 2 2 2" xfId="15639" xr:uid="{00000000-0005-0000-0000-0000BC390000}"/>
    <cellStyle name="Normal 5 7 2 2 2 2 3" xfId="15640" xr:uid="{00000000-0005-0000-0000-0000BD390000}"/>
    <cellStyle name="Normal 5 7 2 2 2 3" xfId="15641" xr:uid="{00000000-0005-0000-0000-0000BE390000}"/>
    <cellStyle name="Normal 5 7 2 2 2 3 2" xfId="15642" xr:uid="{00000000-0005-0000-0000-0000BF390000}"/>
    <cellStyle name="Normal 5 7 2 2 2 4" xfId="15643" xr:uid="{00000000-0005-0000-0000-0000C0390000}"/>
    <cellStyle name="Normal 5 7 2 2 3" xfId="15644" xr:uid="{00000000-0005-0000-0000-0000C1390000}"/>
    <cellStyle name="Normal 5 7 2 2 3 2" xfId="15645" xr:uid="{00000000-0005-0000-0000-0000C2390000}"/>
    <cellStyle name="Normal 5 7 2 2 3 3" xfId="15646" xr:uid="{00000000-0005-0000-0000-0000C3390000}"/>
    <cellStyle name="Normal 5 7 2 2 4" xfId="15647" xr:uid="{00000000-0005-0000-0000-0000C4390000}"/>
    <cellStyle name="Normal 5 7 2 2 4 2" xfId="15648" xr:uid="{00000000-0005-0000-0000-0000C5390000}"/>
    <cellStyle name="Normal 5 7 2 2 5" xfId="15649" xr:uid="{00000000-0005-0000-0000-0000C6390000}"/>
    <cellStyle name="Normal 5 7 2 3" xfId="15650" xr:uid="{00000000-0005-0000-0000-0000C7390000}"/>
    <cellStyle name="Normal 5 7 2 3 2" xfId="15651" xr:uid="{00000000-0005-0000-0000-0000C8390000}"/>
    <cellStyle name="Normal 5 7 2 3 2 2" xfId="15652" xr:uid="{00000000-0005-0000-0000-0000C9390000}"/>
    <cellStyle name="Normal 5 7 2 3 2 3" xfId="15653" xr:uid="{00000000-0005-0000-0000-0000CA390000}"/>
    <cellStyle name="Normal 5 7 2 3 3" xfId="15654" xr:uid="{00000000-0005-0000-0000-0000CB390000}"/>
    <cellStyle name="Normal 5 7 2 3 3 2" xfId="15655" xr:uid="{00000000-0005-0000-0000-0000CC390000}"/>
    <cellStyle name="Normal 5 7 2 3 4" xfId="15656" xr:uid="{00000000-0005-0000-0000-0000CD390000}"/>
    <cellStyle name="Normal 5 7 2 4" xfId="15657" xr:uid="{00000000-0005-0000-0000-0000CE390000}"/>
    <cellStyle name="Normal 5 7 2 5" xfId="15658" xr:uid="{00000000-0005-0000-0000-0000CF390000}"/>
    <cellStyle name="Normal 5 7 2 6" xfId="15659" xr:uid="{00000000-0005-0000-0000-0000D0390000}"/>
    <cellStyle name="Normal 5 7 3" xfId="15660" xr:uid="{00000000-0005-0000-0000-0000D1390000}"/>
    <cellStyle name="Normal 5 7 3 2" xfId="15661" xr:uid="{00000000-0005-0000-0000-0000D2390000}"/>
    <cellStyle name="Normal 5 7 3 2 2" xfId="15662" xr:uid="{00000000-0005-0000-0000-0000D3390000}"/>
    <cellStyle name="Normal 5 7 3 2 3" xfId="15663" xr:uid="{00000000-0005-0000-0000-0000D4390000}"/>
    <cellStyle name="Normal 5 7 3 3" xfId="15664" xr:uid="{00000000-0005-0000-0000-0000D5390000}"/>
    <cellStyle name="Normal 5 7 3 4" xfId="15665" xr:uid="{00000000-0005-0000-0000-0000D6390000}"/>
    <cellStyle name="Normal 5 7 3 5" xfId="15666" xr:uid="{00000000-0005-0000-0000-0000D7390000}"/>
    <cellStyle name="Normal 5 7 3 6" xfId="15667" xr:uid="{00000000-0005-0000-0000-0000D8390000}"/>
    <cellStyle name="Normal 5 7 4" xfId="15668" xr:uid="{00000000-0005-0000-0000-0000D9390000}"/>
    <cellStyle name="Normal 5 7 4 2" xfId="15669" xr:uid="{00000000-0005-0000-0000-0000DA390000}"/>
    <cellStyle name="Normal 5 7 4 2 2" xfId="15670" xr:uid="{00000000-0005-0000-0000-0000DB390000}"/>
    <cellStyle name="Normal 5 7 4 2 3" xfId="15671" xr:uid="{00000000-0005-0000-0000-0000DC390000}"/>
    <cellStyle name="Normal 5 7 4 3" xfId="15672" xr:uid="{00000000-0005-0000-0000-0000DD390000}"/>
    <cellStyle name="Normal 5 7 4 3 2" xfId="15673" xr:uid="{00000000-0005-0000-0000-0000DE390000}"/>
    <cellStyle name="Normal 5 7 4 4" xfId="15674" xr:uid="{00000000-0005-0000-0000-0000DF390000}"/>
    <cellStyle name="Normal 5 7 5" xfId="15675" xr:uid="{00000000-0005-0000-0000-0000E0390000}"/>
    <cellStyle name="Normal 5 7 5 2" xfId="15676" xr:uid="{00000000-0005-0000-0000-0000E1390000}"/>
    <cellStyle name="Normal 5 7 5 3" xfId="15677" xr:uid="{00000000-0005-0000-0000-0000E2390000}"/>
    <cellStyle name="Normal 5 7 6" xfId="15678" xr:uid="{00000000-0005-0000-0000-0000E3390000}"/>
    <cellStyle name="Normal 5 7 7" xfId="15679" xr:uid="{00000000-0005-0000-0000-0000E4390000}"/>
    <cellStyle name="Normal 5 7 8" xfId="15680" xr:uid="{00000000-0005-0000-0000-0000E5390000}"/>
    <cellStyle name="Normal 5 8" xfId="2513" xr:uid="{00000000-0005-0000-0000-000097090000}"/>
    <cellStyle name="Normal 5 8 2" xfId="15681" xr:uid="{00000000-0005-0000-0000-0000E7390000}"/>
    <cellStyle name="Normal 5 8 2 2" xfId="15682" xr:uid="{00000000-0005-0000-0000-0000E8390000}"/>
    <cellStyle name="Normal 5 8 2 2 2" xfId="15683" xr:uid="{00000000-0005-0000-0000-0000E9390000}"/>
    <cellStyle name="Normal 5 8 2 2 2 2" xfId="15684" xr:uid="{00000000-0005-0000-0000-0000EA390000}"/>
    <cellStyle name="Normal 5 8 2 2 2 2 2" xfId="15685" xr:uid="{00000000-0005-0000-0000-0000EB390000}"/>
    <cellStyle name="Normal 5 8 2 2 2 2 3" xfId="15686" xr:uid="{00000000-0005-0000-0000-0000EC390000}"/>
    <cellStyle name="Normal 5 8 2 2 2 3" xfId="15687" xr:uid="{00000000-0005-0000-0000-0000ED390000}"/>
    <cellStyle name="Normal 5 8 2 2 2 3 2" xfId="15688" xr:uid="{00000000-0005-0000-0000-0000EE390000}"/>
    <cellStyle name="Normal 5 8 2 2 2 4" xfId="15689" xr:uid="{00000000-0005-0000-0000-0000EF390000}"/>
    <cellStyle name="Normal 5 8 2 2 3" xfId="15690" xr:uid="{00000000-0005-0000-0000-0000F0390000}"/>
    <cellStyle name="Normal 5 8 2 2 3 2" xfId="15691" xr:uid="{00000000-0005-0000-0000-0000F1390000}"/>
    <cellStyle name="Normal 5 8 2 2 3 3" xfId="15692" xr:uid="{00000000-0005-0000-0000-0000F2390000}"/>
    <cellStyle name="Normal 5 8 2 2 4" xfId="15693" xr:uid="{00000000-0005-0000-0000-0000F3390000}"/>
    <cellStyle name="Normal 5 8 2 2 4 2" xfId="15694" xr:uid="{00000000-0005-0000-0000-0000F4390000}"/>
    <cellStyle name="Normal 5 8 2 2 5" xfId="15695" xr:uid="{00000000-0005-0000-0000-0000F5390000}"/>
    <cellStyle name="Normal 5 8 2 3" xfId="15696" xr:uid="{00000000-0005-0000-0000-0000F6390000}"/>
    <cellStyle name="Normal 5 8 2 3 2" xfId="15697" xr:uid="{00000000-0005-0000-0000-0000F7390000}"/>
    <cellStyle name="Normal 5 8 2 3 2 2" xfId="15698" xr:uid="{00000000-0005-0000-0000-0000F8390000}"/>
    <cellStyle name="Normal 5 8 2 3 2 3" xfId="15699" xr:uid="{00000000-0005-0000-0000-0000F9390000}"/>
    <cellStyle name="Normal 5 8 2 3 3" xfId="15700" xr:uid="{00000000-0005-0000-0000-0000FA390000}"/>
    <cellStyle name="Normal 5 8 2 3 3 2" xfId="15701" xr:uid="{00000000-0005-0000-0000-0000FB390000}"/>
    <cellStyle name="Normal 5 8 2 3 4" xfId="15702" xr:uid="{00000000-0005-0000-0000-0000FC390000}"/>
    <cellStyle name="Normal 5 8 2 4" xfId="15703" xr:uid="{00000000-0005-0000-0000-0000FD390000}"/>
    <cellStyle name="Normal 5 8 2 5" xfId="15704" xr:uid="{00000000-0005-0000-0000-0000FE390000}"/>
    <cellStyle name="Normal 5 8 2 6" xfId="15705" xr:uid="{00000000-0005-0000-0000-0000FF390000}"/>
    <cellStyle name="Normal 5 8 3" xfId="15706" xr:uid="{00000000-0005-0000-0000-0000003A0000}"/>
    <cellStyle name="Normal 5 8 3 2" xfId="15707" xr:uid="{00000000-0005-0000-0000-0000013A0000}"/>
    <cellStyle name="Normal 5 8 3 2 2" xfId="15708" xr:uid="{00000000-0005-0000-0000-0000023A0000}"/>
    <cellStyle name="Normal 5 8 3 2 3" xfId="15709" xr:uid="{00000000-0005-0000-0000-0000033A0000}"/>
    <cellStyle name="Normal 5 8 3 3" xfId="15710" xr:uid="{00000000-0005-0000-0000-0000043A0000}"/>
    <cellStyle name="Normal 5 8 3 4" xfId="15711" xr:uid="{00000000-0005-0000-0000-0000053A0000}"/>
    <cellStyle name="Normal 5 8 3 5" xfId="15712" xr:uid="{00000000-0005-0000-0000-0000063A0000}"/>
    <cellStyle name="Normal 5 8 3 6" xfId="15713" xr:uid="{00000000-0005-0000-0000-0000073A0000}"/>
    <cellStyle name="Normal 5 8 4" xfId="15714" xr:uid="{00000000-0005-0000-0000-0000083A0000}"/>
    <cellStyle name="Normal 5 8 4 2" xfId="15715" xr:uid="{00000000-0005-0000-0000-0000093A0000}"/>
    <cellStyle name="Normal 5 8 4 2 2" xfId="15716" xr:uid="{00000000-0005-0000-0000-00000A3A0000}"/>
    <cellStyle name="Normal 5 8 4 2 3" xfId="15717" xr:uid="{00000000-0005-0000-0000-00000B3A0000}"/>
    <cellStyle name="Normal 5 8 4 3" xfId="15718" xr:uid="{00000000-0005-0000-0000-00000C3A0000}"/>
    <cellStyle name="Normal 5 8 4 3 2" xfId="15719" xr:uid="{00000000-0005-0000-0000-00000D3A0000}"/>
    <cellStyle name="Normal 5 8 4 4" xfId="15720" xr:uid="{00000000-0005-0000-0000-00000E3A0000}"/>
    <cellStyle name="Normal 5 8 5" xfId="15721" xr:uid="{00000000-0005-0000-0000-00000F3A0000}"/>
    <cellStyle name="Normal 5 8 5 2" xfId="15722" xr:uid="{00000000-0005-0000-0000-0000103A0000}"/>
    <cellStyle name="Normal 5 8 5 3" xfId="15723" xr:uid="{00000000-0005-0000-0000-0000113A0000}"/>
    <cellStyle name="Normal 5 8 6" xfId="15724" xr:uid="{00000000-0005-0000-0000-0000123A0000}"/>
    <cellStyle name="Normal 5 8 7" xfId="15725" xr:uid="{00000000-0005-0000-0000-0000133A0000}"/>
    <cellStyle name="Normal 5 8 8" xfId="15726" xr:uid="{00000000-0005-0000-0000-0000143A0000}"/>
    <cellStyle name="Normal 5 9" xfId="2514" xr:uid="{00000000-0005-0000-0000-000098090000}"/>
    <cellStyle name="Normal 5 9 2" xfId="15727" xr:uid="{00000000-0005-0000-0000-0000163A0000}"/>
    <cellStyle name="Normal 5 9 2 2" xfId="15728" xr:uid="{00000000-0005-0000-0000-0000173A0000}"/>
    <cellStyle name="Normal 5 9 2 2 2" xfId="15729" xr:uid="{00000000-0005-0000-0000-0000183A0000}"/>
    <cellStyle name="Normal 5 9 2 2 2 2" xfId="15730" xr:uid="{00000000-0005-0000-0000-0000193A0000}"/>
    <cellStyle name="Normal 5 9 2 2 2 2 2" xfId="15731" xr:uid="{00000000-0005-0000-0000-00001A3A0000}"/>
    <cellStyle name="Normal 5 9 2 2 2 2 3" xfId="15732" xr:uid="{00000000-0005-0000-0000-00001B3A0000}"/>
    <cellStyle name="Normal 5 9 2 2 2 3" xfId="15733" xr:uid="{00000000-0005-0000-0000-00001C3A0000}"/>
    <cellStyle name="Normal 5 9 2 2 2 3 2" xfId="15734" xr:uid="{00000000-0005-0000-0000-00001D3A0000}"/>
    <cellStyle name="Normal 5 9 2 2 2 4" xfId="15735" xr:uid="{00000000-0005-0000-0000-00001E3A0000}"/>
    <cellStyle name="Normal 5 9 2 2 3" xfId="15736" xr:uid="{00000000-0005-0000-0000-00001F3A0000}"/>
    <cellStyle name="Normal 5 9 2 2 3 2" xfId="15737" xr:uid="{00000000-0005-0000-0000-0000203A0000}"/>
    <cellStyle name="Normal 5 9 2 2 3 3" xfId="15738" xr:uid="{00000000-0005-0000-0000-0000213A0000}"/>
    <cellStyle name="Normal 5 9 2 2 4" xfId="15739" xr:uid="{00000000-0005-0000-0000-0000223A0000}"/>
    <cellStyle name="Normal 5 9 2 2 4 2" xfId="15740" xr:uid="{00000000-0005-0000-0000-0000233A0000}"/>
    <cellStyle name="Normal 5 9 2 2 5" xfId="15741" xr:uid="{00000000-0005-0000-0000-0000243A0000}"/>
    <cellStyle name="Normal 5 9 2 3" xfId="15742" xr:uid="{00000000-0005-0000-0000-0000253A0000}"/>
    <cellStyle name="Normal 5 9 2 3 2" xfId="15743" xr:uid="{00000000-0005-0000-0000-0000263A0000}"/>
    <cellStyle name="Normal 5 9 2 3 2 2" xfId="15744" xr:uid="{00000000-0005-0000-0000-0000273A0000}"/>
    <cellStyle name="Normal 5 9 2 3 2 3" xfId="15745" xr:uid="{00000000-0005-0000-0000-0000283A0000}"/>
    <cellStyle name="Normal 5 9 2 3 3" xfId="15746" xr:uid="{00000000-0005-0000-0000-0000293A0000}"/>
    <cellStyle name="Normal 5 9 2 3 3 2" xfId="15747" xr:uid="{00000000-0005-0000-0000-00002A3A0000}"/>
    <cellStyle name="Normal 5 9 2 3 4" xfId="15748" xr:uid="{00000000-0005-0000-0000-00002B3A0000}"/>
    <cellStyle name="Normal 5 9 2 4" xfId="15749" xr:uid="{00000000-0005-0000-0000-00002C3A0000}"/>
    <cellStyle name="Normal 5 9 2 5" xfId="15750" xr:uid="{00000000-0005-0000-0000-00002D3A0000}"/>
    <cellStyle name="Normal 5 9 2 6" xfId="15751" xr:uid="{00000000-0005-0000-0000-00002E3A0000}"/>
    <cellStyle name="Normal 5 9 3" xfId="15752" xr:uid="{00000000-0005-0000-0000-00002F3A0000}"/>
    <cellStyle name="Normal 5 9 3 2" xfId="15753" xr:uid="{00000000-0005-0000-0000-0000303A0000}"/>
    <cellStyle name="Normal 5 9 3 2 2" xfId="15754" xr:uid="{00000000-0005-0000-0000-0000313A0000}"/>
    <cellStyle name="Normal 5 9 3 2 3" xfId="15755" xr:uid="{00000000-0005-0000-0000-0000323A0000}"/>
    <cellStyle name="Normal 5 9 3 3" xfId="15756" xr:uid="{00000000-0005-0000-0000-0000333A0000}"/>
    <cellStyle name="Normal 5 9 3 4" xfId="15757" xr:uid="{00000000-0005-0000-0000-0000343A0000}"/>
    <cellStyle name="Normal 5 9 3 5" xfId="15758" xr:uid="{00000000-0005-0000-0000-0000353A0000}"/>
    <cellStyle name="Normal 5 9 3 6" xfId="15759" xr:uid="{00000000-0005-0000-0000-0000363A0000}"/>
    <cellStyle name="Normal 5 9 4" xfId="15760" xr:uid="{00000000-0005-0000-0000-0000373A0000}"/>
    <cellStyle name="Normal 5 9 4 2" xfId="15761" xr:uid="{00000000-0005-0000-0000-0000383A0000}"/>
    <cellStyle name="Normal 5 9 4 2 2" xfId="15762" xr:uid="{00000000-0005-0000-0000-0000393A0000}"/>
    <cellStyle name="Normal 5 9 4 2 3" xfId="15763" xr:uid="{00000000-0005-0000-0000-00003A3A0000}"/>
    <cellStyle name="Normal 5 9 4 3" xfId="15764" xr:uid="{00000000-0005-0000-0000-00003B3A0000}"/>
    <cellStyle name="Normal 5 9 4 3 2" xfId="15765" xr:uid="{00000000-0005-0000-0000-00003C3A0000}"/>
    <cellStyle name="Normal 5 9 4 4" xfId="15766" xr:uid="{00000000-0005-0000-0000-00003D3A0000}"/>
    <cellStyle name="Normal 5 9 5" xfId="15767" xr:uid="{00000000-0005-0000-0000-00003E3A0000}"/>
    <cellStyle name="Normal 5 9 5 2" xfId="15768" xr:uid="{00000000-0005-0000-0000-00003F3A0000}"/>
    <cellStyle name="Normal 5 9 5 3" xfId="15769" xr:uid="{00000000-0005-0000-0000-0000403A0000}"/>
    <cellStyle name="Normal 5 9 6" xfId="15770" xr:uid="{00000000-0005-0000-0000-0000413A0000}"/>
    <cellStyle name="Normal 5 9 7" xfId="15771" xr:uid="{00000000-0005-0000-0000-0000423A0000}"/>
    <cellStyle name="Normal 5 9 8" xfId="15772" xr:uid="{00000000-0005-0000-0000-0000433A0000}"/>
    <cellStyle name="Normal 5_Commitments" xfId="15773" xr:uid="{00000000-0005-0000-0000-0000443A0000}"/>
    <cellStyle name="Normal 50" xfId="2515" xr:uid="{00000000-0005-0000-0000-00009A090000}"/>
    <cellStyle name="Normal 50 2" xfId="15774" xr:uid="{00000000-0005-0000-0000-0000463A0000}"/>
    <cellStyle name="Normal 50 2 2" xfId="15775" xr:uid="{00000000-0005-0000-0000-0000473A0000}"/>
    <cellStyle name="Normal 50 3" xfId="15776" xr:uid="{00000000-0005-0000-0000-0000483A0000}"/>
    <cellStyle name="Normal 50 4" xfId="15777" xr:uid="{00000000-0005-0000-0000-0000493A0000}"/>
    <cellStyle name="Normal 50 5" xfId="15778" xr:uid="{00000000-0005-0000-0000-00004A3A0000}"/>
    <cellStyle name="Normal 50 6" xfId="5339" xr:uid="{00000000-0005-0000-0000-0000453A0000}"/>
    <cellStyle name="Normal 51" xfId="5338" xr:uid="{00000000-0005-0000-0000-00004B3A0000}"/>
    <cellStyle name="Normal 51 2" xfId="15779" xr:uid="{00000000-0005-0000-0000-00004C3A0000}"/>
    <cellStyle name="Normal 51 2 2" xfId="15780" xr:uid="{00000000-0005-0000-0000-00004D3A0000}"/>
    <cellStyle name="Normal 51 3" xfId="40" xr:uid="{00000000-0005-0000-0000-00002C000000}"/>
    <cellStyle name="Normal 51 3 2" xfId="142" xr:uid="{00000000-0005-0000-0000-00002C000000}"/>
    <cellStyle name="Normal 51 3 3" xfId="15781" xr:uid="{00000000-0005-0000-0000-00004E3A0000}"/>
    <cellStyle name="Normal 51 4" xfId="15782" xr:uid="{00000000-0005-0000-0000-00004F3A0000}"/>
    <cellStyle name="Normal 51 5" xfId="15783" xr:uid="{00000000-0005-0000-0000-0000503A0000}"/>
    <cellStyle name="Normal 51 6" xfId="15784" xr:uid="{00000000-0005-0000-0000-0000513A0000}"/>
    <cellStyle name="Normal 51 7" xfId="15785" xr:uid="{00000000-0005-0000-0000-0000523A0000}"/>
    <cellStyle name="Normal 52" xfId="5295" xr:uid="{00000000-0005-0000-0000-0000533A0000}"/>
    <cellStyle name="Normal 52 2" xfId="5293" xr:uid="{00000000-0005-0000-0000-0000543A0000}"/>
    <cellStyle name="Normal 52 3" xfId="41" xr:uid="{00000000-0005-0000-0000-00002D000000}"/>
    <cellStyle name="Normal 52 3 2" xfId="143" xr:uid="{00000000-0005-0000-0000-00002D000000}"/>
    <cellStyle name="Normal 52 4" xfId="15786" xr:uid="{00000000-0005-0000-0000-0000563A0000}"/>
    <cellStyle name="Normal 52 5" xfId="15787" xr:uid="{00000000-0005-0000-0000-0000573A0000}"/>
    <cellStyle name="Normal 53" xfId="2516" xr:uid="{00000000-0005-0000-0000-00009B090000}"/>
    <cellStyle name="Normal 53 2" xfId="15788" xr:uid="{00000000-0005-0000-0000-0000593A0000}"/>
    <cellStyle name="Normal 53 2 2" xfId="15789" xr:uid="{00000000-0005-0000-0000-00005A3A0000}"/>
    <cellStyle name="Normal 53 3" xfId="15790" xr:uid="{00000000-0005-0000-0000-00005B3A0000}"/>
    <cellStyle name="Normal 53 4" xfId="15791" xr:uid="{00000000-0005-0000-0000-00005C3A0000}"/>
    <cellStyle name="Normal 53 5" xfId="15792" xr:uid="{00000000-0005-0000-0000-00005D3A0000}"/>
    <cellStyle name="Normal 53 6" xfId="20118" xr:uid="{00000000-0005-0000-0000-00005E3A0000}"/>
    <cellStyle name="Normal 53 7" xfId="5290" xr:uid="{00000000-0005-0000-0000-0000583A0000}"/>
    <cellStyle name="Normal 54" xfId="15793" xr:uid="{00000000-0005-0000-0000-00005F3A0000}"/>
    <cellStyle name="Normal 54 2" xfId="15794" xr:uid="{00000000-0005-0000-0000-0000603A0000}"/>
    <cellStyle name="Normal 54 3" xfId="42" xr:uid="{00000000-0005-0000-0000-00002E000000}"/>
    <cellStyle name="Normal 54 3 2" xfId="144" xr:uid="{00000000-0005-0000-0000-00002E000000}"/>
    <cellStyle name="Normal 54 3 3" xfId="15795" xr:uid="{00000000-0005-0000-0000-0000613A0000}"/>
    <cellStyle name="Normal 54 4" xfId="15796" xr:uid="{00000000-0005-0000-0000-0000623A0000}"/>
    <cellStyle name="Normal 55" xfId="15797" xr:uid="{00000000-0005-0000-0000-0000633A0000}"/>
    <cellStyle name="Normal 55 2" xfId="15798" xr:uid="{00000000-0005-0000-0000-0000643A0000}"/>
    <cellStyle name="Normal 55 3" xfId="29" xr:uid="{00000000-0005-0000-0000-00002F000000}"/>
    <cellStyle name="Normal 55 3 2" xfId="131" xr:uid="{00000000-0005-0000-0000-00002F000000}"/>
    <cellStyle name="Normal 55 3 3" xfId="15799" xr:uid="{00000000-0005-0000-0000-0000653A0000}"/>
    <cellStyle name="Normal 56" xfId="2517" xr:uid="{00000000-0005-0000-0000-00009C090000}"/>
    <cellStyle name="Normal 56 2" xfId="15801" xr:uid="{00000000-0005-0000-0000-0000673A0000}"/>
    <cellStyle name="Normal 56 2 2" xfId="15802" xr:uid="{00000000-0005-0000-0000-0000683A0000}"/>
    <cellStyle name="Normal 56 3" xfId="15803" xr:uid="{00000000-0005-0000-0000-0000693A0000}"/>
    <cellStyle name="Normal 56 4" xfId="15804" xr:uid="{00000000-0005-0000-0000-00006A3A0000}"/>
    <cellStyle name="Normal 56 5" xfId="15805" xr:uid="{00000000-0005-0000-0000-00006B3A0000}"/>
    <cellStyle name="Normal 56 6" xfId="15800" xr:uid="{00000000-0005-0000-0000-0000663A0000}"/>
    <cellStyle name="Normal 57" xfId="15806" xr:uid="{00000000-0005-0000-0000-00006C3A0000}"/>
    <cellStyle name="Normal 57 2" xfId="15807" xr:uid="{00000000-0005-0000-0000-00006D3A0000}"/>
    <cellStyle name="Normal 57 3" xfId="43" xr:uid="{00000000-0005-0000-0000-000030000000}"/>
    <cellStyle name="Normal 57 3 2" xfId="145" xr:uid="{00000000-0005-0000-0000-000030000000}"/>
    <cellStyle name="Normal 57 3 3" xfId="15808" xr:uid="{00000000-0005-0000-0000-00006E3A0000}"/>
    <cellStyle name="Normal 58" xfId="15809" xr:uid="{00000000-0005-0000-0000-00006F3A0000}"/>
    <cellStyle name="Normal 58 2" xfId="15810" xr:uid="{00000000-0005-0000-0000-0000703A0000}"/>
    <cellStyle name="Normal 58 3" xfId="44" xr:uid="{00000000-0005-0000-0000-000031000000}"/>
    <cellStyle name="Normal 58 3 2" xfId="146" xr:uid="{00000000-0005-0000-0000-000031000000}"/>
    <cellStyle name="Normal 58 3 3" xfId="15811" xr:uid="{00000000-0005-0000-0000-0000713A0000}"/>
    <cellStyle name="Normal 59" xfId="2518" xr:uid="{00000000-0005-0000-0000-00009D090000}"/>
    <cellStyle name="Normal 59 2" xfId="15813" xr:uid="{00000000-0005-0000-0000-0000733A0000}"/>
    <cellStyle name="Normal 59 2 2" xfId="15814" xr:uid="{00000000-0005-0000-0000-0000743A0000}"/>
    <cellStyle name="Normal 59 3" xfId="15815" xr:uid="{00000000-0005-0000-0000-0000753A0000}"/>
    <cellStyle name="Normal 59 4" xfId="15816" xr:uid="{00000000-0005-0000-0000-0000763A0000}"/>
    <cellStyle name="Normal 59 5" xfId="15817" xr:uid="{00000000-0005-0000-0000-0000773A0000}"/>
    <cellStyle name="Normal 59 6" xfId="15812" xr:uid="{00000000-0005-0000-0000-0000723A0000}"/>
    <cellStyle name="Normal 6" xfId="2519" xr:uid="{00000000-0005-0000-0000-00009E090000}"/>
    <cellStyle name="Normal 6 2" xfId="5336" xr:uid="{00000000-0005-0000-0000-0000793A0000}"/>
    <cellStyle name="Normal 6 2 2" xfId="15818" xr:uid="{00000000-0005-0000-0000-00007A3A0000}"/>
    <cellStyle name="Normal 6 2 2 2" xfId="15819" xr:uid="{00000000-0005-0000-0000-00007B3A0000}"/>
    <cellStyle name="Normal 6 2 2 3" xfId="15820" xr:uid="{00000000-0005-0000-0000-00007C3A0000}"/>
    <cellStyle name="Normal 6 2 2 4" xfId="15821" xr:uid="{00000000-0005-0000-0000-00007D3A0000}"/>
    <cellStyle name="Normal 6 2 3" xfId="15822" xr:uid="{00000000-0005-0000-0000-00007E3A0000}"/>
    <cellStyle name="Normal 6 2 3 2" xfId="15823" xr:uid="{00000000-0005-0000-0000-00007F3A0000}"/>
    <cellStyle name="Normal 6 2 3 2 2" xfId="15824" xr:uid="{00000000-0005-0000-0000-0000803A0000}"/>
    <cellStyle name="Normal 6 2 3 2 3" xfId="15825" xr:uid="{00000000-0005-0000-0000-0000813A0000}"/>
    <cellStyle name="Normal 6 2 3 3" xfId="15826" xr:uid="{00000000-0005-0000-0000-0000823A0000}"/>
    <cellStyle name="Normal 6 2 3 3 2" xfId="15827" xr:uid="{00000000-0005-0000-0000-0000833A0000}"/>
    <cellStyle name="Normal 6 2 3 4" xfId="15828" xr:uid="{00000000-0005-0000-0000-0000843A0000}"/>
    <cellStyle name="Normal 6 2 4" xfId="15829" xr:uid="{00000000-0005-0000-0000-0000853A0000}"/>
    <cellStyle name="Normal 6 2 4 2" xfId="15830" xr:uid="{00000000-0005-0000-0000-0000863A0000}"/>
    <cellStyle name="Normal 6 2 4 3" xfId="15831" xr:uid="{00000000-0005-0000-0000-0000873A0000}"/>
    <cellStyle name="Normal 6 2 5" xfId="15832" xr:uid="{00000000-0005-0000-0000-0000883A0000}"/>
    <cellStyle name="Normal 6 2 5 2" xfId="15833" xr:uid="{00000000-0005-0000-0000-0000893A0000}"/>
    <cellStyle name="Normal 6 2 6" xfId="15834" xr:uid="{00000000-0005-0000-0000-00008A3A0000}"/>
    <cellStyle name="Normal 6 2 7" xfId="15835" xr:uid="{00000000-0005-0000-0000-00008B3A0000}"/>
    <cellStyle name="Normal 6 3" xfId="15836" xr:uid="{00000000-0005-0000-0000-00008C3A0000}"/>
    <cellStyle name="Normal 6 3 2" xfId="15837" xr:uid="{00000000-0005-0000-0000-00008D3A0000}"/>
    <cellStyle name="Normal 6 3 2 2" xfId="15838" xr:uid="{00000000-0005-0000-0000-00008E3A0000}"/>
    <cellStyle name="Normal 6 3 2 2 2" xfId="15839" xr:uid="{00000000-0005-0000-0000-00008F3A0000}"/>
    <cellStyle name="Normal 6 3 2 2 3" xfId="15840" xr:uid="{00000000-0005-0000-0000-0000903A0000}"/>
    <cellStyle name="Normal 6 3 2 3" xfId="15841" xr:uid="{00000000-0005-0000-0000-0000913A0000}"/>
    <cellStyle name="Normal 6 3 2 3 2" xfId="15842" xr:uid="{00000000-0005-0000-0000-0000923A0000}"/>
    <cellStyle name="Normal 6 3 2 4" xfId="15843" xr:uid="{00000000-0005-0000-0000-0000933A0000}"/>
    <cellStyle name="Normal 6 3 3" xfId="15844" xr:uid="{00000000-0005-0000-0000-0000943A0000}"/>
    <cellStyle name="Normal 6 3 3 2" xfId="15845" xr:uid="{00000000-0005-0000-0000-0000953A0000}"/>
    <cellStyle name="Normal 6 3 3 3" xfId="15846" xr:uid="{00000000-0005-0000-0000-0000963A0000}"/>
    <cellStyle name="Normal 6 3 4" xfId="15847" xr:uid="{00000000-0005-0000-0000-0000973A0000}"/>
    <cellStyle name="Normal 6 3 4 2" xfId="15848" xr:uid="{00000000-0005-0000-0000-0000983A0000}"/>
    <cellStyle name="Normal 6 3 5" xfId="15849" xr:uid="{00000000-0005-0000-0000-0000993A0000}"/>
    <cellStyle name="Normal 6 4" xfId="15850" xr:uid="{00000000-0005-0000-0000-00009A3A0000}"/>
    <cellStyle name="Normal 6 4 2" xfId="15851" xr:uid="{00000000-0005-0000-0000-00009B3A0000}"/>
    <cellStyle name="Normal 6 4 2 2" xfId="15852" xr:uid="{00000000-0005-0000-0000-00009C3A0000}"/>
    <cellStyle name="Normal 6 4 2 3" xfId="15853" xr:uid="{00000000-0005-0000-0000-00009D3A0000}"/>
    <cellStyle name="Normal 6 4 3" xfId="15854" xr:uid="{00000000-0005-0000-0000-00009E3A0000}"/>
    <cellStyle name="Normal 6 4 4" xfId="15855" xr:uid="{00000000-0005-0000-0000-00009F3A0000}"/>
    <cellStyle name="Normal 6 4 5" xfId="15856" xr:uid="{00000000-0005-0000-0000-0000A03A0000}"/>
    <cellStyle name="Normal 6 4 6" xfId="15857" xr:uid="{00000000-0005-0000-0000-0000A13A0000}"/>
    <cellStyle name="Normal 6 5" xfId="15858" xr:uid="{00000000-0005-0000-0000-0000A23A0000}"/>
    <cellStyle name="Normal 6 5 2" xfId="15859" xr:uid="{00000000-0005-0000-0000-0000A33A0000}"/>
    <cellStyle name="Normal 6 5 2 2" xfId="15860" xr:uid="{00000000-0005-0000-0000-0000A43A0000}"/>
    <cellStyle name="Normal 6 5 3" xfId="15861" xr:uid="{00000000-0005-0000-0000-0000A53A0000}"/>
    <cellStyle name="Normal 6 6" xfId="15862" xr:uid="{00000000-0005-0000-0000-0000A63A0000}"/>
    <cellStyle name="Normal 6 6 2" xfId="15863" xr:uid="{00000000-0005-0000-0000-0000A73A0000}"/>
    <cellStyle name="Normal 6 7" xfId="15864" xr:uid="{00000000-0005-0000-0000-0000A83A0000}"/>
    <cellStyle name="Normal 6 8" xfId="5337" xr:uid="{00000000-0005-0000-0000-0000783A0000}"/>
    <cellStyle name="Normal 60" xfId="15865" xr:uid="{00000000-0005-0000-0000-0000A93A0000}"/>
    <cellStyle name="Normal 60 2" xfId="15866" xr:uid="{00000000-0005-0000-0000-0000AA3A0000}"/>
    <cellStyle name="Normal 60 3" xfId="45" xr:uid="{00000000-0005-0000-0000-000032000000}"/>
    <cellStyle name="Normal 60 3 2" xfId="147" xr:uid="{00000000-0005-0000-0000-000032000000}"/>
    <cellStyle name="Normal 60 3 3" xfId="15867" xr:uid="{00000000-0005-0000-0000-0000AB3A0000}"/>
    <cellStyle name="Normal 61" xfId="15868" xr:uid="{00000000-0005-0000-0000-0000AC3A0000}"/>
    <cellStyle name="Normal 61 2" xfId="15869" xr:uid="{00000000-0005-0000-0000-0000AD3A0000}"/>
    <cellStyle name="Normal 61 3" xfId="31" xr:uid="{00000000-0005-0000-0000-000033000000}"/>
    <cellStyle name="Normal 61 3 2" xfId="133" xr:uid="{00000000-0005-0000-0000-000033000000}"/>
    <cellStyle name="Normal 62" xfId="2520" xr:uid="{00000000-0005-0000-0000-00009F090000}"/>
    <cellStyle name="Normal 62 2" xfId="15871" xr:uid="{00000000-0005-0000-0000-0000AF3A0000}"/>
    <cellStyle name="Normal 62 2 2" xfId="15872" xr:uid="{00000000-0005-0000-0000-0000B03A0000}"/>
    <cellStyle name="Normal 62 3" xfId="15873" xr:uid="{00000000-0005-0000-0000-0000B13A0000}"/>
    <cellStyle name="Normal 62 4" xfId="15874" xr:uid="{00000000-0005-0000-0000-0000B23A0000}"/>
    <cellStyle name="Normal 62 5" xfId="15875" xr:uid="{00000000-0005-0000-0000-0000B33A0000}"/>
    <cellStyle name="Normal 62 6" xfId="15870" xr:uid="{00000000-0005-0000-0000-0000AE3A0000}"/>
    <cellStyle name="Normal 63" xfId="15876" xr:uid="{00000000-0005-0000-0000-0000B43A0000}"/>
    <cellStyle name="Normal 63 2" xfId="15877" xr:uid="{00000000-0005-0000-0000-0000B53A0000}"/>
    <cellStyle name="Normal 64" xfId="15878" xr:uid="{00000000-0005-0000-0000-0000B63A0000}"/>
    <cellStyle name="Normal 64 2" xfId="15879" xr:uid="{00000000-0005-0000-0000-0000B73A0000}"/>
    <cellStyle name="Normal 65" xfId="15880" xr:uid="{00000000-0005-0000-0000-0000B83A0000}"/>
    <cellStyle name="Normal 65 2" xfId="15881" xr:uid="{00000000-0005-0000-0000-0000B93A0000}"/>
    <cellStyle name="Normal 66" xfId="15882" xr:uid="{00000000-0005-0000-0000-0000BA3A0000}"/>
    <cellStyle name="Normal 66 2" xfId="15883" xr:uid="{00000000-0005-0000-0000-0000BB3A0000}"/>
    <cellStyle name="Normal 67" xfId="15884" xr:uid="{00000000-0005-0000-0000-0000BC3A0000}"/>
    <cellStyle name="Normal 67 2" xfId="15885" xr:uid="{00000000-0005-0000-0000-0000BD3A0000}"/>
    <cellStyle name="Normal 68" xfId="15886" xr:uid="{00000000-0005-0000-0000-0000BE3A0000}"/>
    <cellStyle name="Normal 68 2" xfId="15887" xr:uid="{00000000-0005-0000-0000-0000BF3A0000}"/>
    <cellStyle name="Normal 69" xfId="15888" xr:uid="{00000000-0005-0000-0000-0000C03A0000}"/>
    <cellStyle name="Normal 69 2" xfId="15889" xr:uid="{00000000-0005-0000-0000-0000C13A0000}"/>
    <cellStyle name="Normal 7" xfId="2521" xr:uid="{00000000-0005-0000-0000-0000A0090000}"/>
    <cellStyle name="Normal 7 10" xfId="2522" xr:uid="{00000000-0005-0000-0000-0000A1090000}"/>
    <cellStyle name="Normal 7 10 2" xfId="15890" xr:uid="{00000000-0005-0000-0000-0000C43A0000}"/>
    <cellStyle name="Normal 7 10 3" xfId="15891" xr:uid="{00000000-0005-0000-0000-0000C53A0000}"/>
    <cellStyle name="Normal 7 11" xfId="2523" xr:uid="{00000000-0005-0000-0000-0000A2090000}"/>
    <cellStyle name="Normal 7 11 2" xfId="15892" xr:uid="{00000000-0005-0000-0000-0000C73A0000}"/>
    <cellStyle name="Normal 7 11 3" xfId="15893" xr:uid="{00000000-0005-0000-0000-0000C83A0000}"/>
    <cellStyle name="Normal 7 12" xfId="2524" xr:uid="{00000000-0005-0000-0000-0000A3090000}"/>
    <cellStyle name="Normal 7 12 2" xfId="15894" xr:uid="{00000000-0005-0000-0000-0000CA3A0000}"/>
    <cellStyle name="Normal 7 12 3" xfId="15895" xr:uid="{00000000-0005-0000-0000-0000CB3A0000}"/>
    <cellStyle name="Normal 7 13" xfId="2525" xr:uid="{00000000-0005-0000-0000-0000A4090000}"/>
    <cellStyle name="Normal 7 13 2" xfId="15897" xr:uid="{00000000-0005-0000-0000-0000CD3A0000}"/>
    <cellStyle name="Normal 7 13 3" xfId="15898" xr:uid="{00000000-0005-0000-0000-0000CE3A0000}"/>
    <cellStyle name="Normal 7 14" xfId="2526" xr:uid="{00000000-0005-0000-0000-0000A5090000}"/>
    <cellStyle name="Normal 7 14 2" xfId="15899" xr:uid="{00000000-0005-0000-0000-0000D03A0000}"/>
    <cellStyle name="Normal 7 14 3" xfId="15900" xr:uid="{00000000-0005-0000-0000-0000D13A0000}"/>
    <cellStyle name="Normal 7 15" xfId="2527" xr:uid="{00000000-0005-0000-0000-0000A6090000}"/>
    <cellStyle name="Normal 7 15 2" xfId="15901" xr:uid="{00000000-0005-0000-0000-0000D33A0000}"/>
    <cellStyle name="Normal 7 15 3" xfId="15902" xr:uid="{00000000-0005-0000-0000-0000D43A0000}"/>
    <cellStyle name="Normal 7 16" xfId="2528" xr:uid="{00000000-0005-0000-0000-0000A7090000}"/>
    <cellStyle name="Normal 7 16 2" xfId="15904" xr:uid="{00000000-0005-0000-0000-0000D63A0000}"/>
    <cellStyle name="Normal 7 16 3" xfId="15905" xr:uid="{00000000-0005-0000-0000-0000D73A0000}"/>
    <cellStyle name="Normal 7 17" xfId="2529" xr:uid="{00000000-0005-0000-0000-0000A8090000}"/>
    <cellStyle name="Normal 7 17 2" xfId="15907" xr:uid="{00000000-0005-0000-0000-0000D93A0000}"/>
    <cellStyle name="Normal 7 17 3" xfId="15908" xr:uid="{00000000-0005-0000-0000-0000DA3A0000}"/>
    <cellStyle name="Normal 7 18" xfId="2530" xr:uid="{00000000-0005-0000-0000-0000A9090000}"/>
    <cellStyle name="Normal 7 18 2" xfId="15910" xr:uid="{00000000-0005-0000-0000-0000DC3A0000}"/>
    <cellStyle name="Normal 7 18 3" xfId="15911" xr:uid="{00000000-0005-0000-0000-0000DD3A0000}"/>
    <cellStyle name="Normal 7 19" xfId="2531" xr:uid="{00000000-0005-0000-0000-0000AA090000}"/>
    <cellStyle name="Normal 7 19 2" xfId="15912" xr:uid="{00000000-0005-0000-0000-0000DF3A0000}"/>
    <cellStyle name="Normal 7 19 3" xfId="15913" xr:uid="{00000000-0005-0000-0000-0000E03A0000}"/>
    <cellStyle name="Normal 7 2" xfId="2532" xr:uid="{00000000-0005-0000-0000-0000AB090000}"/>
    <cellStyle name="Normal 7 2 10" xfId="2533" xr:uid="{00000000-0005-0000-0000-0000AC090000}"/>
    <cellStyle name="Normal 7 2 10 2" xfId="15915" xr:uid="{00000000-0005-0000-0000-0000E33A0000}"/>
    <cellStyle name="Normal 7 2 10 3" xfId="15916" xr:uid="{00000000-0005-0000-0000-0000E43A0000}"/>
    <cellStyle name="Normal 7 2 11" xfId="2534" xr:uid="{00000000-0005-0000-0000-0000AD090000}"/>
    <cellStyle name="Normal 7 2 11 2" xfId="15918" xr:uid="{00000000-0005-0000-0000-0000E63A0000}"/>
    <cellStyle name="Normal 7 2 11 3" xfId="15919" xr:uid="{00000000-0005-0000-0000-0000E73A0000}"/>
    <cellStyle name="Normal 7 2 12" xfId="2535" xr:uid="{00000000-0005-0000-0000-0000AE090000}"/>
    <cellStyle name="Normal 7 2 12 2" xfId="15920" xr:uid="{00000000-0005-0000-0000-0000E93A0000}"/>
    <cellStyle name="Normal 7 2 12 3" xfId="15921" xr:uid="{00000000-0005-0000-0000-0000EA3A0000}"/>
    <cellStyle name="Normal 7 2 13" xfId="2536" xr:uid="{00000000-0005-0000-0000-0000AF090000}"/>
    <cellStyle name="Normal 7 2 13 2" xfId="15923" xr:uid="{00000000-0005-0000-0000-0000EC3A0000}"/>
    <cellStyle name="Normal 7 2 13 3" xfId="15924" xr:uid="{00000000-0005-0000-0000-0000ED3A0000}"/>
    <cellStyle name="Normal 7 2 14" xfId="2537" xr:uid="{00000000-0005-0000-0000-0000B0090000}"/>
    <cellStyle name="Normal 7 2 14 2" xfId="15925" xr:uid="{00000000-0005-0000-0000-0000EF3A0000}"/>
    <cellStyle name="Normal 7 2 14 3" xfId="15926" xr:uid="{00000000-0005-0000-0000-0000F03A0000}"/>
    <cellStyle name="Normal 7 2 15" xfId="2538" xr:uid="{00000000-0005-0000-0000-0000B1090000}"/>
    <cellStyle name="Normal 7 2 15 2" xfId="15927" xr:uid="{00000000-0005-0000-0000-0000F23A0000}"/>
    <cellStyle name="Normal 7 2 15 3" xfId="15928" xr:uid="{00000000-0005-0000-0000-0000F33A0000}"/>
    <cellStyle name="Normal 7 2 16" xfId="2539" xr:uid="{00000000-0005-0000-0000-0000B2090000}"/>
    <cellStyle name="Normal 7 2 16 2" xfId="15929" xr:uid="{00000000-0005-0000-0000-0000F53A0000}"/>
    <cellStyle name="Normal 7 2 16 3" xfId="15930" xr:uid="{00000000-0005-0000-0000-0000F63A0000}"/>
    <cellStyle name="Normal 7 2 17" xfId="2540" xr:uid="{00000000-0005-0000-0000-0000B3090000}"/>
    <cellStyle name="Normal 7 2 17 2" xfId="15931" xr:uid="{00000000-0005-0000-0000-0000F83A0000}"/>
    <cellStyle name="Normal 7 2 17 3" xfId="15932" xr:uid="{00000000-0005-0000-0000-0000F93A0000}"/>
    <cellStyle name="Normal 7 2 18" xfId="2541" xr:uid="{00000000-0005-0000-0000-0000B4090000}"/>
    <cellStyle name="Normal 7 2 18 2" xfId="15933" xr:uid="{00000000-0005-0000-0000-0000FB3A0000}"/>
    <cellStyle name="Normal 7 2 18 3" xfId="15934" xr:uid="{00000000-0005-0000-0000-0000FC3A0000}"/>
    <cellStyle name="Normal 7 2 19" xfId="2542" xr:uid="{00000000-0005-0000-0000-0000B5090000}"/>
    <cellStyle name="Normal 7 2 19 2" xfId="15935" xr:uid="{00000000-0005-0000-0000-0000FE3A0000}"/>
    <cellStyle name="Normal 7 2 19 3" xfId="15936" xr:uid="{00000000-0005-0000-0000-0000FF3A0000}"/>
    <cellStyle name="Normal 7 2 2" xfId="2543" xr:uid="{00000000-0005-0000-0000-0000B6090000}"/>
    <cellStyle name="Normal 7 2 2 10" xfId="15937" xr:uid="{00000000-0005-0000-0000-0000013B0000}"/>
    <cellStyle name="Normal 7 2 2 11" xfId="15938" xr:uid="{00000000-0005-0000-0000-0000023B0000}"/>
    <cellStyle name="Normal 7 2 2 2" xfId="15939" xr:uid="{00000000-0005-0000-0000-0000033B0000}"/>
    <cellStyle name="Normal 7 2 2 2 10" xfId="15940" xr:uid="{00000000-0005-0000-0000-0000043B0000}"/>
    <cellStyle name="Normal 7 2 2 2 2" xfId="15941" xr:uid="{00000000-0005-0000-0000-0000053B0000}"/>
    <cellStyle name="Normal 7 2 2 2 2 2" xfId="15942" xr:uid="{00000000-0005-0000-0000-0000063B0000}"/>
    <cellStyle name="Normal 7 2 2 2 2 2 2" xfId="15943" xr:uid="{00000000-0005-0000-0000-0000073B0000}"/>
    <cellStyle name="Normal 7 2 2 2 2 2 2 2" xfId="15944" xr:uid="{00000000-0005-0000-0000-0000083B0000}"/>
    <cellStyle name="Normal 7 2 2 2 2 2 2 2 2" xfId="15945" xr:uid="{00000000-0005-0000-0000-0000093B0000}"/>
    <cellStyle name="Normal 7 2 2 2 2 2 2 2 3" xfId="15946" xr:uid="{00000000-0005-0000-0000-00000A3B0000}"/>
    <cellStyle name="Normal 7 2 2 2 2 2 2 3" xfId="15947" xr:uid="{00000000-0005-0000-0000-00000B3B0000}"/>
    <cellStyle name="Normal 7 2 2 2 2 2 2 4" xfId="15948" xr:uid="{00000000-0005-0000-0000-00000C3B0000}"/>
    <cellStyle name="Normal 7 2 2 2 2 2 2 5" xfId="15949" xr:uid="{00000000-0005-0000-0000-00000D3B0000}"/>
    <cellStyle name="Normal 7 2 2 2 2 2 2 6" xfId="15950" xr:uid="{00000000-0005-0000-0000-00000E3B0000}"/>
    <cellStyle name="Normal 7 2 2 2 2 2 3" xfId="15951" xr:uid="{00000000-0005-0000-0000-00000F3B0000}"/>
    <cellStyle name="Normal 7 2 2 2 2 2 3 2" xfId="15952" xr:uid="{00000000-0005-0000-0000-0000103B0000}"/>
    <cellStyle name="Normal 7 2 2 2 2 2 3 2 2" xfId="15953" xr:uid="{00000000-0005-0000-0000-0000113B0000}"/>
    <cellStyle name="Normal 7 2 2 2 2 2 3 2 3" xfId="15954" xr:uid="{00000000-0005-0000-0000-0000123B0000}"/>
    <cellStyle name="Normal 7 2 2 2 2 2 3 3" xfId="15955" xr:uid="{00000000-0005-0000-0000-0000133B0000}"/>
    <cellStyle name="Normal 7 2 2 2 2 2 3 3 2" xfId="15956" xr:uid="{00000000-0005-0000-0000-0000143B0000}"/>
    <cellStyle name="Normal 7 2 2 2 2 2 3 4" xfId="15957" xr:uid="{00000000-0005-0000-0000-0000153B0000}"/>
    <cellStyle name="Normal 7 2 2 2 2 2 4" xfId="15958" xr:uid="{00000000-0005-0000-0000-0000163B0000}"/>
    <cellStyle name="Normal 7 2 2 2 2 2 4 2" xfId="15959" xr:uid="{00000000-0005-0000-0000-0000173B0000}"/>
    <cellStyle name="Normal 7 2 2 2 2 2 4 3" xfId="15960" xr:uid="{00000000-0005-0000-0000-0000183B0000}"/>
    <cellStyle name="Normal 7 2 2 2 2 2 5" xfId="15961" xr:uid="{00000000-0005-0000-0000-0000193B0000}"/>
    <cellStyle name="Normal 7 2 2 2 2 2 6" xfId="15962" xr:uid="{00000000-0005-0000-0000-00001A3B0000}"/>
    <cellStyle name="Normal 7 2 2 2 2 2 7" xfId="15963" xr:uid="{00000000-0005-0000-0000-00001B3B0000}"/>
    <cellStyle name="Normal 7 2 2 2 2 2 8" xfId="15964" xr:uid="{00000000-0005-0000-0000-00001C3B0000}"/>
    <cellStyle name="Normal 7 2 2 2 2 3" xfId="15965" xr:uid="{00000000-0005-0000-0000-00001D3B0000}"/>
    <cellStyle name="Normal 7 2 2 2 2 3 2" xfId="15966" xr:uid="{00000000-0005-0000-0000-00001E3B0000}"/>
    <cellStyle name="Normal 7 2 2 2 2 3 2 2" xfId="15967" xr:uid="{00000000-0005-0000-0000-00001F3B0000}"/>
    <cellStyle name="Normal 7 2 2 2 2 3 2 3" xfId="15968" xr:uid="{00000000-0005-0000-0000-0000203B0000}"/>
    <cellStyle name="Normal 7 2 2 2 2 3 3" xfId="15969" xr:uid="{00000000-0005-0000-0000-0000213B0000}"/>
    <cellStyle name="Normal 7 2 2 2 2 3 4" xfId="15970" xr:uid="{00000000-0005-0000-0000-0000223B0000}"/>
    <cellStyle name="Normal 7 2 2 2 2 3 5" xfId="15971" xr:uid="{00000000-0005-0000-0000-0000233B0000}"/>
    <cellStyle name="Normal 7 2 2 2 2 3 6" xfId="15972" xr:uid="{00000000-0005-0000-0000-0000243B0000}"/>
    <cellStyle name="Normal 7 2 2 2 2 4" xfId="15973" xr:uid="{00000000-0005-0000-0000-0000253B0000}"/>
    <cellStyle name="Normal 7 2 2 2 2 4 2" xfId="15974" xr:uid="{00000000-0005-0000-0000-0000263B0000}"/>
    <cellStyle name="Normal 7 2 2 2 2 4 2 2" xfId="15975" xr:uid="{00000000-0005-0000-0000-0000273B0000}"/>
    <cellStyle name="Normal 7 2 2 2 2 4 2 3" xfId="15976" xr:uid="{00000000-0005-0000-0000-0000283B0000}"/>
    <cellStyle name="Normal 7 2 2 2 2 4 3" xfId="15977" xr:uid="{00000000-0005-0000-0000-0000293B0000}"/>
    <cellStyle name="Normal 7 2 2 2 2 4 3 2" xfId="15978" xr:uid="{00000000-0005-0000-0000-00002A3B0000}"/>
    <cellStyle name="Normal 7 2 2 2 2 4 4" xfId="15979" xr:uid="{00000000-0005-0000-0000-00002B3B0000}"/>
    <cellStyle name="Normal 7 2 2 2 2 5" xfId="15980" xr:uid="{00000000-0005-0000-0000-00002C3B0000}"/>
    <cellStyle name="Normal 7 2 2 2 2 5 2" xfId="15981" xr:uid="{00000000-0005-0000-0000-00002D3B0000}"/>
    <cellStyle name="Normal 7 2 2 2 2 5 3" xfId="15982" xr:uid="{00000000-0005-0000-0000-00002E3B0000}"/>
    <cellStyle name="Normal 7 2 2 2 2 6" xfId="15983" xr:uid="{00000000-0005-0000-0000-00002F3B0000}"/>
    <cellStyle name="Normal 7 2 2 2 2 7" xfId="15984" xr:uid="{00000000-0005-0000-0000-0000303B0000}"/>
    <cellStyle name="Normal 7 2 2 2 2 8" xfId="15985" xr:uid="{00000000-0005-0000-0000-0000313B0000}"/>
    <cellStyle name="Normal 7 2 2 2 2 9" xfId="15986" xr:uid="{00000000-0005-0000-0000-0000323B0000}"/>
    <cellStyle name="Normal 7 2 2 2 3" xfId="15987" xr:uid="{00000000-0005-0000-0000-0000333B0000}"/>
    <cellStyle name="Normal 7 2 2 2 3 2" xfId="15988" xr:uid="{00000000-0005-0000-0000-0000343B0000}"/>
    <cellStyle name="Normal 7 2 2 2 3 2 2" xfId="15989" xr:uid="{00000000-0005-0000-0000-0000353B0000}"/>
    <cellStyle name="Normal 7 2 2 2 3 2 2 2" xfId="15990" xr:uid="{00000000-0005-0000-0000-0000363B0000}"/>
    <cellStyle name="Normal 7 2 2 2 3 2 2 3" xfId="15991" xr:uid="{00000000-0005-0000-0000-0000373B0000}"/>
    <cellStyle name="Normal 7 2 2 2 3 2 3" xfId="15992" xr:uid="{00000000-0005-0000-0000-0000383B0000}"/>
    <cellStyle name="Normal 7 2 2 2 3 2 4" xfId="15993" xr:uid="{00000000-0005-0000-0000-0000393B0000}"/>
    <cellStyle name="Normal 7 2 2 2 3 2 5" xfId="15994" xr:uid="{00000000-0005-0000-0000-00003A3B0000}"/>
    <cellStyle name="Normal 7 2 2 2 3 2 6" xfId="15995" xr:uid="{00000000-0005-0000-0000-00003B3B0000}"/>
    <cellStyle name="Normal 7 2 2 2 3 3" xfId="15996" xr:uid="{00000000-0005-0000-0000-00003C3B0000}"/>
    <cellStyle name="Normal 7 2 2 2 3 3 2" xfId="15997" xr:uid="{00000000-0005-0000-0000-00003D3B0000}"/>
    <cellStyle name="Normal 7 2 2 2 3 3 2 2" xfId="15998" xr:uid="{00000000-0005-0000-0000-00003E3B0000}"/>
    <cellStyle name="Normal 7 2 2 2 3 3 2 3" xfId="15999" xr:uid="{00000000-0005-0000-0000-00003F3B0000}"/>
    <cellStyle name="Normal 7 2 2 2 3 3 3" xfId="16000" xr:uid="{00000000-0005-0000-0000-0000403B0000}"/>
    <cellStyle name="Normal 7 2 2 2 3 3 3 2" xfId="16001" xr:uid="{00000000-0005-0000-0000-0000413B0000}"/>
    <cellStyle name="Normal 7 2 2 2 3 3 4" xfId="16002" xr:uid="{00000000-0005-0000-0000-0000423B0000}"/>
    <cellStyle name="Normal 7 2 2 2 3 4" xfId="16003" xr:uid="{00000000-0005-0000-0000-0000433B0000}"/>
    <cellStyle name="Normal 7 2 2 2 3 4 2" xfId="16004" xr:uid="{00000000-0005-0000-0000-0000443B0000}"/>
    <cellStyle name="Normal 7 2 2 2 3 4 3" xfId="16005" xr:uid="{00000000-0005-0000-0000-0000453B0000}"/>
    <cellStyle name="Normal 7 2 2 2 3 5" xfId="16006" xr:uid="{00000000-0005-0000-0000-0000463B0000}"/>
    <cellStyle name="Normal 7 2 2 2 3 6" xfId="16007" xr:uid="{00000000-0005-0000-0000-0000473B0000}"/>
    <cellStyle name="Normal 7 2 2 2 3 7" xfId="16008" xr:uid="{00000000-0005-0000-0000-0000483B0000}"/>
    <cellStyle name="Normal 7 2 2 2 3 8" xfId="16009" xr:uid="{00000000-0005-0000-0000-0000493B0000}"/>
    <cellStyle name="Normal 7 2 2 2 4" xfId="16010" xr:uid="{00000000-0005-0000-0000-00004A3B0000}"/>
    <cellStyle name="Normal 7 2 2 2 4 2" xfId="16011" xr:uid="{00000000-0005-0000-0000-00004B3B0000}"/>
    <cellStyle name="Normal 7 2 2 2 4 2 2" xfId="16012" xr:uid="{00000000-0005-0000-0000-00004C3B0000}"/>
    <cellStyle name="Normal 7 2 2 2 4 2 3" xfId="16013" xr:uid="{00000000-0005-0000-0000-00004D3B0000}"/>
    <cellStyle name="Normal 7 2 2 2 4 2 4" xfId="16014" xr:uid="{00000000-0005-0000-0000-00004E3B0000}"/>
    <cellStyle name="Normal 7 2 2 2 4 3" xfId="16015" xr:uid="{00000000-0005-0000-0000-00004F3B0000}"/>
    <cellStyle name="Normal 7 2 2 2 4 4" xfId="16016" xr:uid="{00000000-0005-0000-0000-0000503B0000}"/>
    <cellStyle name="Normal 7 2 2 2 4 5" xfId="16017" xr:uid="{00000000-0005-0000-0000-0000513B0000}"/>
    <cellStyle name="Normal 7 2 2 2 4 6" xfId="16018" xr:uid="{00000000-0005-0000-0000-0000523B0000}"/>
    <cellStyle name="Normal 7 2 2 2 5" xfId="16019" xr:uid="{00000000-0005-0000-0000-0000533B0000}"/>
    <cellStyle name="Normal 7 2 2 2 5 2" xfId="16020" xr:uid="{00000000-0005-0000-0000-0000543B0000}"/>
    <cellStyle name="Normal 7 2 2 2 5 2 2" xfId="16021" xr:uid="{00000000-0005-0000-0000-0000553B0000}"/>
    <cellStyle name="Normal 7 2 2 2 5 2 3" xfId="16022" xr:uid="{00000000-0005-0000-0000-0000563B0000}"/>
    <cellStyle name="Normal 7 2 2 2 5 3" xfId="16023" xr:uid="{00000000-0005-0000-0000-0000573B0000}"/>
    <cellStyle name="Normal 7 2 2 2 5 4" xfId="16024" xr:uid="{00000000-0005-0000-0000-0000583B0000}"/>
    <cellStyle name="Normal 7 2 2 2 5 5" xfId="16025" xr:uid="{00000000-0005-0000-0000-0000593B0000}"/>
    <cellStyle name="Normal 7 2 2 2 5 6" xfId="16026" xr:uid="{00000000-0005-0000-0000-00005A3B0000}"/>
    <cellStyle name="Normal 7 2 2 2 6" xfId="16027" xr:uid="{00000000-0005-0000-0000-00005B3B0000}"/>
    <cellStyle name="Normal 7 2 2 2 6 2" xfId="16028" xr:uid="{00000000-0005-0000-0000-00005C3B0000}"/>
    <cellStyle name="Normal 7 2 2 2 6 3" xfId="16029" xr:uid="{00000000-0005-0000-0000-00005D3B0000}"/>
    <cellStyle name="Normal 7 2 2 2 7" xfId="16030" xr:uid="{00000000-0005-0000-0000-00005E3B0000}"/>
    <cellStyle name="Normal 7 2 2 2 8" xfId="16031" xr:uid="{00000000-0005-0000-0000-00005F3B0000}"/>
    <cellStyle name="Normal 7 2 2 2 9" xfId="16032" xr:uid="{00000000-0005-0000-0000-0000603B0000}"/>
    <cellStyle name="Normal 7 2 2 3" xfId="16033" xr:uid="{00000000-0005-0000-0000-0000613B0000}"/>
    <cellStyle name="Normal 7 2 2 3 2" xfId="16034" xr:uid="{00000000-0005-0000-0000-0000623B0000}"/>
    <cellStyle name="Normal 7 2 2 3 2 2" xfId="16035" xr:uid="{00000000-0005-0000-0000-0000633B0000}"/>
    <cellStyle name="Normal 7 2 2 3 2 2 2" xfId="16036" xr:uid="{00000000-0005-0000-0000-0000643B0000}"/>
    <cellStyle name="Normal 7 2 2 3 2 2 2 2" xfId="16037" xr:uid="{00000000-0005-0000-0000-0000653B0000}"/>
    <cellStyle name="Normal 7 2 2 3 2 2 2 3" xfId="16038" xr:uid="{00000000-0005-0000-0000-0000663B0000}"/>
    <cellStyle name="Normal 7 2 2 3 2 2 3" xfId="16039" xr:uid="{00000000-0005-0000-0000-0000673B0000}"/>
    <cellStyle name="Normal 7 2 2 3 2 2 4" xfId="16040" xr:uid="{00000000-0005-0000-0000-0000683B0000}"/>
    <cellStyle name="Normal 7 2 2 3 2 2 5" xfId="16041" xr:uid="{00000000-0005-0000-0000-0000693B0000}"/>
    <cellStyle name="Normal 7 2 2 3 2 2 6" xfId="16042" xr:uid="{00000000-0005-0000-0000-00006A3B0000}"/>
    <cellStyle name="Normal 7 2 2 3 2 3" xfId="16043" xr:uid="{00000000-0005-0000-0000-00006B3B0000}"/>
    <cellStyle name="Normal 7 2 2 3 2 3 2" xfId="16044" xr:uid="{00000000-0005-0000-0000-00006C3B0000}"/>
    <cellStyle name="Normal 7 2 2 3 2 3 2 2" xfId="16045" xr:uid="{00000000-0005-0000-0000-00006D3B0000}"/>
    <cellStyle name="Normal 7 2 2 3 2 3 2 3" xfId="16046" xr:uid="{00000000-0005-0000-0000-00006E3B0000}"/>
    <cellStyle name="Normal 7 2 2 3 2 3 3" xfId="16047" xr:uid="{00000000-0005-0000-0000-00006F3B0000}"/>
    <cellStyle name="Normal 7 2 2 3 2 3 3 2" xfId="16048" xr:uid="{00000000-0005-0000-0000-0000703B0000}"/>
    <cellStyle name="Normal 7 2 2 3 2 3 4" xfId="16049" xr:uid="{00000000-0005-0000-0000-0000713B0000}"/>
    <cellStyle name="Normal 7 2 2 3 2 4" xfId="16050" xr:uid="{00000000-0005-0000-0000-0000723B0000}"/>
    <cellStyle name="Normal 7 2 2 3 2 4 2" xfId="16051" xr:uid="{00000000-0005-0000-0000-0000733B0000}"/>
    <cellStyle name="Normal 7 2 2 3 2 4 3" xfId="16052" xr:uid="{00000000-0005-0000-0000-0000743B0000}"/>
    <cellStyle name="Normal 7 2 2 3 2 5" xfId="16053" xr:uid="{00000000-0005-0000-0000-0000753B0000}"/>
    <cellStyle name="Normal 7 2 2 3 2 6" xfId="16054" xr:uid="{00000000-0005-0000-0000-0000763B0000}"/>
    <cellStyle name="Normal 7 2 2 3 2 7" xfId="16055" xr:uid="{00000000-0005-0000-0000-0000773B0000}"/>
    <cellStyle name="Normal 7 2 2 3 2 8" xfId="16056" xr:uid="{00000000-0005-0000-0000-0000783B0000}"/>
    <cellStyle name="Normal 7 2 2 3 3" xfId="16057" xr:uid="{00000000-0005-0000-0000-0000793B0000}"/>
    <cellStyle name="Normal 7 2 2 3 3 2" xfId="16058" xr:uid="{00000000-0005-0000-0000-00007A3B0000}"/>
    <cellStyle name="Normal 7 2 2 3 3 2 2" xfId="16059" xr:uid="{00000000-0005-0000-0000-00007B3B0000}"/>
    <cellStyle name="Normal 7 2 2 3 3 2 3" xfId="16060" xr:uid="{00000000-0005-0000-0000-00007C3B0000}"/>
    <cellStyle name="Normal 7 2 2 3 3 3" xfId="16061" xr:uid="{00000000-0005-0000-0000-00007D3B0000}"/>
    <cellStyle name="Normal 7 2 2 3 3 4" xfId="16062" xr:uid="{00000000-0005-0000-0000-00007E3B0000}"/>
    <cellStyle name="Normal 7 2 2 3 3 5" xfId="16063" xr:uid="{00000000-0005-0000-0000-00007F3B0000}"/>
    <cellStyle name="Normal 7 2 2 3 3 6" xfId="16064" xr:uid="{00000000-0005-0000-0000-0000803B0000}"/>
    <cellStyle name="Normal 7 2 2 3 4" xfId="16065" xr:uid="{00000000-0005-0000-0000-0000813B0000}"/>
    <cellStyle name="Normal 7 2 2 3 4 2" xfId="16066" xr:uid="{00000000-0005-0000-0000-0000823B0000}"/>
    <cellStyle name="Normal 7 2 2 3 4 2 2" xfId="16067" xr:uid="{00000000-0005-0000-0000-0000833B0000}"/>
    <cellStyle name="Normal 7 2 2 3 4 2 3" xfId="16068" xr:uid="{00000000-0005-0000-0000-0000843B0000}"/>
    <cellStyle name="Normal 7 2 2 3 4 3" xfId="16069" xr:uid="{00000000-0005-0000-0000-0000853B0000}"/>
    <cellStyle name="Normal 7 2 2 3 4 3 2" xfId="16070" xr:uid="{00000000-0005-0000-0000-0000863B0000}"/>
    <cellStyle name="Normal 7 2 2 3 4 4" xfId="16071" xr:uid="{00000000-0005-0000-0000-0000873B0000}"/>
    <cellStyle name="Normal 7 2 2 3 5" xfId="16072" xr:uid="{00000000-0005-0000-0000-0000883B0000}"/>
    <cellStyle name="Normal 7 2 2 3 5 2" xfId="16073" xr:uid="{00000000-0005-0000-0000-0000893B0000}"/>
    <cellStyle name="Normal 7 2 2 3 5 3" xfId="16074" xr:uid="{00000000-0005-0000-0000-00008A3B0000}"/>
    <cellStyle name="Normal 7 2 2 3 6" xfId="16075" xr:uid="{00000000-0005-0000-0000-00008B3B0000}"/>
    <cellStyle name="Normal 7 2 2 3 7" xfId="16076" xr:uid="{00000000-0005-0000-0000-00008C3B0000}"/>
    <cellStyle name="Normal 7 2 2 3 8" xfId="16077" xr:uid="{00000000-0005-0000-0000-00008D3B0000}"/>
    <cellStyle name="Normal 7 2 2 3 9" xfId="16078" xr:uid="{00000000-0005-0000-0000-00008E3B0000}"/>
    <cellStyle name="Normal 7 2 2 4" xfId="16079" xr:uid="{00000000-0005-0000-0000-00008F3B0000}"/>
    <cellStyle name="Normal 7 2 2 4 2" xfId="16080" xr:uid="{00000000-0005-0000-0000-0000903B0000}"/>
    <cellStyle name="Normal 7 2 2 4 2 2" xfId="16081" xr:uid="{00000000-0005-0000-0000-0000913B0000}"/>
    <cellStyle name="Normal 7 2 2 4 2 2 2" xfId="16082" xr:uid="{00000000-0005-0000-0000-0000923B0000}"/>
    <cellStyle name="Normal 7 2 2 4 2 2 3" xfId="16083" xr:uid="{00000000-0005-0000-0000-0000933B0000}"/>
    <cellStyle name="Normal 7 2 2 4 2 2 4" xfId="16084" xr:uid="{00000000-0005-0000-0000-0000943B0000}"/>
    <cellStyle name="Normal 7 2 2 4 2 3" xfId="16085" xr:uid="{00000000-0005-0000-0000-0000953B0000}"/>
    <cellStyle name="Normal 7 2 2 4 2 4" xfId="16086" xr:uid="{00000000-0005-0000-0000-0000963B0000}"/>
    <cellStyle name="Normal 7 2 2 4 2 5" xfId="16087" xr:uid="{00000000-0005-0000-0000-0000973B0000}"/>
    <cellStyle name="Normal 7 2 2 4 2 6" xfId="16088" xr:uid="{00000000-0005-0000-0000-0000983B0000}"/>
    <cellStyle name="Normal 7 2 2 4 3" xfId="16089" xr:uid="{00000000-0005-0000-0000-0000993B0000}"/>
    <cellStyle name="Normal 7 2 2 4 3 2" xfId="16090" xr:uid="{00000000-0005-0000-0000-00009A3B0000}"/>
    <cellStyle name="Normal 7 2 2 4 3 2 2" xfId="16091" xr:uid="{00000000-0005-0000-0000-00009B3B0000}"/>
    <cellStyle name="Normal 7 2 2 4 3 2 3" xfId="16092" xr:uid="{00000000-0005-0000-0000-00009C3B0000}"/>
    <cellStyle name="Normal 7 2 2 4 3 3" xfId="16093" xr:uid="{00000000-0005-0000-0000-00009D3B0000}"/>
    <cellStyle name="Normal 7 2 2 4 3 4" xfId="16094" xr:uid="{00000000-0005-0000-0000-00009E3B0000}"/>
    <cellStyle name="Normal 7 2 2 4 3 5" xfId="16095" xr:uid="{00000000-0005-0000-0000-00009F3B0000}"/>
    <cellStyle name="Normal 7 2 2 4 3 6" xfId="16096" xr:uid="{00000000-0005-0000-0000-0000A03B0000}"/>
    <cellStyle name="Normal 7 2 2 4 4" xfId="16097" xr:uid="{00000000-0005-0000-0000-0000A13B0000}"/>
    <cellStyle name="Normal 7 2 2 4 4 2" xfId="16098" xr:uid="{00000000-0005-0000-0000-0000A23B0000}"/>
    <cellStyle name="Normal 7 2 2 4 4 3" xfId="16099" xr:uid="{00000000-0005-0000-0000-0000A33B0000}"/>
    <cellStyle name="Normal 7 2 2 4 5" xfId="16100" xr:uid="{00000000-0005-0000-0000-0000A43B0000}"/>
    <cellStyle name="Normal 7 2 2 4 6" xfId="16101" xr:uid="{00000000-0005-0000-0000-0000A53B0000}"/>
    <cellStyle name="Normal 7 2 2 4 7" xfId="16102" xr:uid="{00000000-0005-0000-0000-0000A63B0000}"/>
    <cellStyle name="Normal 7 2 2 4 8" xfId="16103" xr:uid="{00000000-0005-0000-0000-0000A73B0000}"/>
    <cellStyle name="Normal 7 2 2 5" xfId="16104" xr:uid="{00000000-0005-0000-0000-0000A83B0000}"/>
    <cellStyle name="Normal 7 2 2 5 2" xfId="16105" xr:uid="{00000000-0005-0000-0000-0000A93B0000}"/>
    <cellStyle name="Normal 7 2 2 5 2 2" xfId="16106" xr:uid="{00000000-0005-0000-0000-0000AA3B0000}"/>
    <cellStyle name="Normal 7 2 2 5 3" xfId="16107" xr:uid="{00000000-0005-0000-0000-0000AB3B0000}"/>
    <cellStyle name="Normal 7 2 2 5 4" xfId="16108" xr:uid="{00000000-0005-0000-0000-0000AC3B0000}"/>
    <cellStyle name="Normal 7 2 2 5 5" xfId="16109" xr:uid="{00000000-0005-0000-0000-0000AD3B0000}"/>
    <cellStyle name="Normal 7 2 2 6" xfId="16110" xr:uid="{00000000-0005-0000-0000-0000AE3B0000}"/>
    <cellStyle name="Normal 7 2 2 6 2" xfId="16111" xr:uid="{00000000-0005-0000-0000-0000AF3B0000}"/>
    <cellStyle name="Normal 7 2 2 6 2 2" xfId="16112" xr:uid="{00000000-0005-0000-0000-0000B03B0000}"/>
    <cellStyle name="Normal 7 2 2 6 2 3" xfId="16113" xr:uid="{00000000-0005-0000-0000-0000B13B0000}"/>
    <cellStyle name="Normal 7 2 2 6 3" xfId="16114" xr:uid="{00000000-0005-0000-0000-0000B23B0000}"/>
    <cellStyle name="Normal 7 2 2 6 4" xfId="16115" xr:uid="{00000000-0005-0000-0000-0000B33B0000}"/>
    <cellStyle name="Normal 7 2 2 6 5" xfId="16116" xr:uid="{00000000-0005-0000-0000-0000B43B0000}"/>
    <cellStyle name="Normal 7 2 2 6 6" xfId="16117" xr:uid="{00000000-0005-0000-0000-0000B53B0000}"/>
    <cellStyle name="Normal 7 2 2 7" xfId="16118" xr:uid="{00000000-0005-0000-0000-0000B63B0000}"/>
    <cellStyle name="Normal 7 2 2 7 2" xfId="16119" xr:uid="{00000000-0005-0000-0000-0000B73B0000}"/>
    <cellStyle name="Normal 7 2 2 7 2 2" xfId="16120" xr:uid="{00000000-0005-0000-0000-0000B83B0000}"/>
    <cellStyle name="Normal 7 2 2 7 2 3" xfId="16121" xr:uid="{00000000-0005-0000-0000-0000B93B0000}"/>
    <cellStyle name="Normal 7 2 2 7 3" xfId="16122" xr:uid="{00000000-0005-0000-0000-0000BA3B0000}"/>
    <cellStyle name="Normal 7 2 2 7 4" xfId="16123" xr:uid="{00000000-0005-0000-0000-0000BB3B0000}"/>
    <cellStyle name="Normal 7 2 2 7 5" xfId="16124" xr:uid="{00000000-0005-0000-0000-0000BC3B0000}"/>
    <cellStyle name="Normal 7 2 2 7 6" xfId="16125" xr:uid="{00000000-0005-0000-0000-0000BD3B0000}"/>
    <cellStyle name="Normal 7 2 2 8" xfId="16126" xr:uid="{00000000-0005-0000-0000-0000BE3B0000}"/>
    <cellStyle name="Normal 7 2 2 8 2" xfId="16127" xr:uid="{00000000-0005-0000-0000-0000BF3B0000}"/>
    <cellStyle name="Normal 7 2 2 8 3" xfId="16128" xr:uid="{00000000-0005-0000-0000-0000C03B0000}"/>
    <cellStyle name="Normal 7 2 2 9" xfId="16129" xr:uid="{00000000-0005-0000-0000-0000C13B0000}"/>
    <cellStyle name="Normal 7 2 2 9 2" xfId="16130" xr:uid="{00000000-0005-0000-0000-0000C23B0000}"/>
    <cellStyle name="Normal 7 2 20" xfId="2544" xr:uid="{00000000-0005-0000-0000-0000B7090000}"/>
    <cellStyle name="Normal 7 2 20 2" xfId="16131" xr:uid="{00000000-0005-0000-0000-0000C43B0000}"/>
    <cellStyle name="Normal 7 2 20 3" xfId="16132" xr:uid="{00000000-0005-0000-0000-0000C53B0000}"/>
    <cellStyle name="Normal 7 2 21" xfId="2545" xr:uid="{00000000-0005-0000-0000-0000B8090000}"/>
    <cellStyle name="Normal 7 2 21 2" xfId="16133" xr:uid="{00000000-0005-0000-0000-0000C73B0000}"/>
    <cellStyle name="Normal 7 2 21 3" xfId="16134" xr:uid="{00000000-0005-0000-0000-0000C83B0000}"/>
    <cellStyle name="Normal 7 2 22" xfId="2546" xr:uid="{00000000-0005-0000-0000-0000B9090000}"/>
    <cellStyle name="Normal 7 2 22 2" xfId="16135" xr:uid="{00000000-0005-0000-0000-0000CA3B0000}"/>
    <cellStyle name="Normal 7 2 22 3" xfId="16136" xr:uid="{00000000-0005-0000-0000-0000CB3B0000}"/>
    <cellStyle name="Normal 7 2 23" xfId="2547" xr:uid="{00000000-0005-0000-0000-0000BA090000}"/>
    <cellStyle name="Normal 7 2 23 2" xfId="16137" xr:uid="{00000000-0005-0000-0000-0000CD3B0000}"/>
    <cellStyle name="Normal 7 2 23 3" xfId="16138" xr:uid="{00000000-0005-0000-0000-0000CE3B0000}"/>
    <cellStyle name="Normal 7 2 24" xfId="16139" xr:uid="{00000000-0005-0000-0000-0000CF3B0000}"/>
    <cellStyle name="Normal 7 2 24 2" xfId="16140" xr:uid="{00000000-0005-0000-0000-0000D03B0000}"/>
    <cellStyle name="Normal 7 2 24 3" xfId="16141" xr:uid="{00000000-0005-0000-0000-0000D13B0000}"/>
    <cellStyle name="Normal 7 2 24 4" xfId="16142" xr:uid="{00000000-0005-0000-0000-0000D23B0000}"/>
    <cellStyle name="Normal 7 2 25" xfId="16143" xr:uid="{00000000-0005-0000-0000-0000D33B0000}"/>
    <cellStyle name="Normal 7 2 25 2" xfId="16144" xr:uid="{00000000-0005-0000-0000-0000D43B0000}"/>
    <cellStyle name="Normal 7 2 25 2 2" xfId="16145" xr:uid="{00000000-0005-0000-0000-0000D53B0000}"/>
    <cellStyle name="Normal 7 2 25 2 3" xfId="16146" xr:uid="{00000000-0005-0000-0000-0000D63B0000}"/>
    <cellStyle name="Normal 7 2 25 3" xfId="16147" xr:uid="{00000000-0005-0000-0000-0000D73B0000}"/>
    <cellStyle name="Normal 7 2 25 3 2" xfId="16148" xr:uid="{00000000-0005-0000-0000-0000D83B0000}"/>
    <cellStyle name="Normal 7 2 25 4" xfId="16149" xr:uid="{00000000-0005-0000-0000-0000D93B0000}"/>
    <cellStyle name="Normal 7 2 26" xfId="16150" xr:uid="{00000000-0005-0000-0000-0000DA3B0000}"/>
    <cellStyle name="Normal 7 2 26 2" xfId="16151" xr:uid="{00000000-0005-0000-0000-0000DB3B0000}"/>
    <cellStyle name="Normal 7 2 26 2 2" xfId="16152" xr:uid="{00000000-0005-0000-0000-0000DC3B0000}"/>
    <cellStyle name="Normal 7 2 26 2 3" xfId="16153" xr:uid="{00000000-0005-0000-0000-0000DD3B0000}"/>
    <cellStyle name="Normal 7 2 26 3" xfId="16154" xr:uid="{00000000-0005-0000-0000-0000DE3B0000}"/>
    <cellStyle name="Normal 7 2 26 3 2" xfId="16155" xr:uid="{00000000-0005-0000-0000-0000DF3B0000}"/>
    <cellStyle name="Normal 7 2 26 4" xfId="16156" xr:uid="{00000000-0005-0000-0000-0000E03B0000}"/>
    <cellStyle name="Normal 7 2 27" xfId="16157" xr:uid="{00000000-0005-0000-0000-0000E13B0000}"/>
    <cellStyle name="Normal 7 2 27 2" xfId="16158" xr:uid="{00000000-0005-0000-0000-0000E23B0000}"/>
    <cellStyle name="Normal 7 2 27 3" xfId="16159" xr:uid="{00000000-0005-0000-0000-0000E33B0000}"/>
    <cellStyle name="Normal 7 2 28" xfId="16160" xr:uid="{00000000-0005-0000-0000-0000E43B0000}"/>
    <cellStyle name="Normal 7 2 28 2" xfId="16161" xr:uid="{00000000-0005-0000-0000-0000E53B0000}"/>
    <cellStyle name="Normal 7 2 28 3" xfId="16162" xr:uid="{00000000-0005-0000-0000-0000E63B0000}"/>
    <cellStyle name="Normal 7 2 29" xfId="16163" xr:uid="{00000000-0005-0000-0000-0000E73B0000}"/>
    <cellStyle name="Normal 7 2 3" xfId="2548" xr:uid="{00000000-0005-0000-0000-0000BB090000}"/>
    <cellStyle name="Normal 7 2 3 10" xfId="16164" xr:uid="{00000000-0005-0000-0000-0000E93B0000}"/>
    <cellStyle name="Normal 7 2 3 2" xfId="16165" xr:uid="{00000000-0005-0000-0000-0000EA3B0000}"/>
    <cellStyle name="Normal 7 2 3 2 2" xfId="16166" xr:uid="{00000000-0005-0000-0000-0000EB3B0000}"/>
    <cellStyle name="Normal 7 2 3 2 2 2" xfId="16167" xr:uid="{00000000-0005-0000-0000-0000EC3B0000}"/>
    <cellStyle name="Normal 7 2 3 2 2 2 2" xfId="16168" xr:uid="{00000000-0005-0000-0000-0000ED3B0000}"/>
    <cellStyle name="Normal 7 2 3 2 2 2 2 2" xfId="16169" xr:uid="{00000000-0005-0000-0000-0000EE3B0000}"/>
    <cellStyle name="Normal 7 2 3 2 2 2 2 3" xfId="16170" xr:uid="{00000000-0005-0000-0000-0000EF3B0000}"/>
    <cellStyle name="Normal 7 2 3 2 2 2 3" xfId="16171" xr:uid="{00000000-0005-0000-0000-0000F03B0000}"/>
    <cellStyle name="Normal 7 2 3 2 2 2 4" xfId="16172" xr:uid="{00000000-0005-0000-0000-0000F13B0000}"/>
    <cellStyle name="Normal 7 2 3 2 2 2 5" xfId="16173" xr:uid="{00000000-0005-0000-0000-0000F23B0000}"/>
    <cellStyle name="Normal 7 2 3 2 2 2 6" xfId="16174" xr:uid="{00000000-0005-0000-0000-0000F33B0000}"/>
    <cellStyle name="Normal 7 2 3 2 2 3" xfId="16175" xr:uid="{00000000-0005-0000-0000-0000F43B0000}"/>
    <cellStyle name="Normal 7 2 3 2 2 3 2" xfId="16176" xr:uid="{00000000-0005-0000-0000-0000F53B0000}"/>
    <cellStyle name="Normal 7 2 3 2 2 3 2 2" xfId="16177" xr:uid="{00000000-0005-0000-0000-0000F63B0000}"/>
    <cellStyle name="Normal 7 2 3 2 2 3 2 3" xfId="16178" xr:uid="{00000000-0005-0000-0000-0000F73B0000}"/>
    <cellStyle name="Normal 7 2 3 2 2 3 3" xfId="16179" xr:uid="{00000000-0005-0000-0000-0000F83B0000}"/>
    <cellStyle name="Normal 7 2 3 2 2 3 3 2" xfId="16180" xr:uid="{00000000-0005-0000-0000-0000F93B0000}"/>
    <cellStyle name="Normal 7 2 3 2 2 3 4" xfId="16181" xr:uid="{00000000-0005-0000-0000-0000FA3B0000}"/>
    <cellStyle name="Normal 7 2 3 2 2 4" xfId="16182" xr:uid="{00000000-0005-0000-0000-0000FB3B0000}"/>
    <cellStyle name="Normal 7 2 3 2 2 4 2" xfId="16183" xr:uid="{00000000-0005-0000-0000-0000FC3B0000}"/>
    <cellStyle name="Normal 7 2 3 2 2 4 3" xfId="16184" xr:uid="{00000000-0005-0000-0000-0000FD3B0000}"/>
    <cellStyle name="Normal 7 2 3 2 2 5" xfId="16185" xr:uid="{00000000-0005-0000-0000-0000FE3B0000}"/>
    <cellStyle name="Normal 7 2 3 2 2 6" xfId="16186" xr:uid="{00000000-0005-0000-0000-0000FF3B0000}"/>
    <cellStyle name="Normal 7 2 3 2 2 7" xfId="16187" xr:uid="{00000000-0005-0000-0000-0000003C0000}"/>
    <cellStyle name="Normal 7 2 3 2 2 8" xfId="16188" xr:uid="{00000000-0005-0000-0000-0000013C0000}"/>
    <cellStyle name="Normal 7 2 3 2 3" xfId="16189" xr:uid="{00000000-0005-0000-0000-0000023C0000}"/>
    <cellStyle name="Normal 7 2 3 2 3 2" xfId="16190" xr:uid="{00000000-0005-0000-0000-0000033C0000}"/>
    <cellStyle name="Normal 7 2 3 2 3 2 2" xfId="16191" xr:uid="{00000000-0005-0000-0000-0000043C0000}"/>
    <cellStyle name="Normal 7 2 3 2 3 2 3" xfId="16192" xr:uid="{00000000-0005-0000-0000-0000053C0000}"/>
    <cellStyle name="Normal 7 2 3 2 3 3" xfId="16193" xr:uid="{00000000-0005-0000-0000-0000063C0000}"/>
    <cellStyle name="Normal 7 2 3 2 3 4" xfId="16194" xr:uid="{00000000-0005-0000-0000-0000073C0000}"/>
    <cellStyle name="Normal 7 2 3 2 3 5" xfId="16195" xr:uid="{00000000-0005-0000-0000-0000083C0000}"/>
    <cellStyle name="Normal 7 2 3 2 3 6" xfId="16196" xr:uid="{00000000-0005-0000-0000-0000093C0000}"/>
    <cellStyle name="Normal 7 2 3 2 4" xfId="16197" xr:uid="{00000000-0005-0000-0000-00000A3C0000}"/>
    <cellStyle name="Normal 7 2 3 2 4 2" xfId="16198" xr:uid="{00000000-0005-0000-0000-00000B3C0000}"/>
    <cellStyle name="Normal 7 2 3 2 4 2 2" xfId="16199" xr:uid="{00000000-0005-0000-0000-00000C3C0000}"/>
    <cellStyle name="Normal 7 2 3 2 4 2 3" xfId="16200" xr:uid="{00000000-0005-0000-0000-00000D3C0000}"/>
    <cellStyle name="Normal 7 2 3 2 4 3" xfId="16201" xr:uid="{00000000-0005-0000-0000-00000E3C0000}"/>
    <cellStyle name="Normal 7 2 3 2 4 3 2" xfId="16202" xr:uid="{00000000-0005-0000-0000-00000F3C0000}"/>
    <cellStyle name="Normal 7 2 3 2 4 4" xfId="16203" xr:uid="{00000000-0005-0000-0000-0000103C0000}"/>
    <cellStyle name="Normal 7 2 3 2 5" xfId="16204" xr:uid="{00000000-0005-0000-0000-0000113C0000}"/>
    <cellStyle name="Normal 7 2 3 2 5 2" xfId="16205" xr:uid="{00000000-0005-0000-0000-0000123C0000}"/>
    <cellStyle name="Normal 7 2 3 2 5 3" xfId="16206" xr:uid="{00000000-0005-0000-0000-0000133C0000}"/>
    <cellStyle name="Normal 7 2 3 2 6" xfId="16207" xr:uid="{00000000-0005-0000-0000-0000143C0000}"/>
    <cellStyle name="Normal 7 2 3 2 7" xfId="16208" xr:uid="{00000000-0005-0000-0000-0000153C0000}"/>
    <cellStyle name="Normal 7 2 3 2 8" xfId="16209" xr:uid="{00000000-0005-0000-0000-0000163C0000}"/>
    <cellStyle name="Normal 7 2 3 2 9" xfId="16210" xr:uid="{00000000-0005-0000-0000-0000173C0000}"/>
    <cellStyle name="Normal 7 2 3 3" xfId="16211" xr:uid="{00000000-0005-0000-0000-0000183C0000}"/>
    <cellStyle name="Normal 7 2 3 3 2" xfId="16212" xr:uid="{00000000-0005-0000-0000-0000193C0000}"/>
    <cellStyle name="Normal 7 2 3 3 2 2" xfId="16213" xr:uid="{00000000-0005-0000-0000-00001A3C0000}"/>
    <cellStyle name="Normal 7 2 3 3 2 2 2" xfId="16214" xr:uid="{00000000-0005-0000-0000-00001B3C0000}"/>
    <cellStyle name="Normal 7 2 3 3 2 2 3" xfId="16215" xr:uid="{00000000-0005-0000-0000-00001C3C0000}"/>
    <cellStyle name="Normal 7 2 3 3 2 2 4" xfId="16216" xr:uid="{00000000-0005-0000-0000-00001D3C0000}"/>
    <cellStyle name="Normal 7 2 3 3 2 3" xfId="16217" xr:uid="{00000000-0005-0000-0000-00001E3C0000}"/>
    <cellStyle name="Normal 7 2 3 3 2 4" xfId="16218" xr:uid="{00000000-0005-0000-0000-00001F3C0000}"/>
    <cellStyle name="Normal 7 2 3 3 2 5" xfId="16219" xr:uid="{00000000-0005-0000-0000-0000203C0000}"/>
    <cellStyle name="Normal 7 2 3 3 2 6" xfId="16220" xr:uid="{00000000-0005-0000-0000-0000213C0000}"/>
    <cellStyle name="Normal 7 2 3 3 3" xfId="16221" xr:uid="{00000000-0005-0000-0000-0000223C0000}"/>
    <cellStyle name="Normal 7 2 3 3 3 2" xfId="16222" xr:uid="{00000000-0005-0000-0000-0000233C0000}"/>
    <cellStyle name="Normal 7 2 3 3 3 2 2" xfId="16223" xr:uid="{00000000-0005-0000-0000-0000243C0000}"/>
    <cellStyle name="Normal 7 2 3 3 3 2 3" xfId="16224" xr:uid="{00000000-0005-0000-0000-0000253C0000}"/>
    <cellStyle name="Normal 7 2 3 3 3 3" xfId="16225" xr:uid="{00000000-0005-0000-0000-0000263C0000}"/>
    <cellStyle name="Normal 7 2 3 3 3 4" xfId="16226" xr:uid="{00000000-0005-0000-0000-0000273C0000}"/>
    <cellStyle name="Normal 7 2 3 3 3 5" xfId="16227" xr:uid="{00000000-0005-0000-0000-0000283C0000}"/>
    <cellStyle name="Normal 7 2 3 3 3 6" xfId="16228" xr:uid="{00000000-0005-0000-0000-0000293C0000}"/>
    <cellStyle name="Normal 7 2 3 3 4" xfId="16229" xr:uid="{00000000-0005-0000-0000-00002A3C0000}"/>
    <cellStyle name="Normal 7 2 3 3 4 2" xfId="16230" xr:uid="{00000000-0005-0000-0000-00002B3C0000}"/>
    <cellStyle name="Normal 7 2 3 3 4 3" xfId="16231" xr:uid="{00000000-0005-0000-0000-00002C3C0000}"/>
    <cellStyle name="Normal 7 2 3 3 5" xfId="16232" xr:uid="{00000000-0005-0000-0000-00002D3C0000}"/>
    <cellStyle name="Normal 7 2 3 3 6" xfId="16233" xr:uid="{00000000-0005-0000-0000-00002E3C0000}"/>
    <cellStyle name="Normal 7 2 3 3 7" xfId="16234" xr:uid="{00000000-0005-0000-0000-00002F3C0000}"/>
    <cellStyle name="Normal 7 2 3 3 8" xfId="16235" xr:uid="{00000000-0005-0000-0000-0000303C0000}"/>
    <cellStyle name="Normal 7 2 3 4" xfId="16236" xr:uid="{00000000-0005-0000-0000-0000313C0000}"/>
    <cellStyle name="Normal 7 2 3 4 2" xfId="16237" xr:uid="{00000000-0005-0000-0000-0000323C0000}"/>
    <cellStyle name="Normal 7 2 3 4 2 2" xfId="16238" xr:uid="{00000000-0005-0000-0000-0000333C0000}"/>
    <cellStyle name="Normal 7 2 3 4 3" xfId="16239" xr:uid="{00000000-0005-0000-0000-0000343C0000}"/>
    <cellStyle name="Normal 7 2 3 4 4" xfId="16240" xr:uid="{00000000-0005-0000-0000-0000353C0000}"/>
    <cellStyle name="Normal 7 2 3 4 5" xfId="16241" xr:uid="{00000000-0005-0000-0000-0000363C0000}"/>
    <cellStyle name="Normal 7 2 3 5" xfId="16242" xr:uid="{00000000-0005-0000-0000-0000373C0000}"/>
    <cellStyle name="Normal 7 2 3 5 2" xfId="16243" xr:uid="{00000000-0005-0000-0000-0000383C0000}"/>
    <cellStyle name="Normal 7 2 3 5 2 2" xfId="16244" xr:uid="{00000000-0005-0000-0000-0000393C0000}"/>
    <cellStyle name="Normal 7 2 3 5 2 3" xfId="16245" xr:uid="{00000000-0005-0000-0000-00003A3C0000}"/>
    <cellStyle name="Normal 7 2 3 5 3" xfId="16246" xr:uid="{00000000-0005-0000-0000-00003B3C0000}"/>
    <cellStyle name="Normal 7 2 3 5 4" xfId="16247" xr:uid="{00000000-0005-0000-0000-00003C3C0000}"/>
    <cellStyle name="Normal 7 2 3 5 5" xfId="16248" xr:uid="{00000000-0005-0000-0000-00003D3C0000}"/>
    <cellStyle name="Normal 7 2 3 5 6" xfId="16249" xr:uid="{00000000-0005-0000-0000-00003E3C0000}"/>
    <cellStyle name="Normal 7 2 3 6" xfId="16250" xr:uid="{00000000-0005-0000-0000-00003F3C0000}"/>
    <cellStyle name="Normal 7 2 3 6 2" xfId="16251" xr:uid="{00000000-0005-0000-0000-0000403C0000}"/>
    <cellStyle name="Normal 7 2 3 6 2 2" xfId="16252" xr:uid="{00000000-0005-0000-0000-0000413C0000}"/>
    <cellStyle name="Normal 7 2 3 6 2 3" xfId="16253" xr:uid="{00000000-0005-0000-0000-0000423C0000}"/>
    <cellStyle name="Normal 7 2 3 6 3" xfId="16254" xr:uid="{00000000-0005-0000-0000-0000433C0000}"/>
    <cellStyle name="Normal 7 2 3 6 4" xfId="16255" xr:uid="{00000000-0005-0000-0000-0000443C0000}"/>
    <cellStyle name="Normal 7 2 3 6 5" xfId="16256" xr:uid="{00000000-0005-0000-0000-0000453C0000}"/>
    <cellStyle name="Normal 7 2 3 6 6" xfId="16257" xr:uid="{00000000-0005-0000-0000-0000463C0000}"/>
    <cellStyle name="Normal 7 2 3 7" xfId="16258" xr:uid="{00000000-0005-0000-0000-0000473C0000}"/>
    <cellStyle name="Normal 7 2 3 7 2" xfId="16259" xr:uid="{00000000-0005-0000-0000-0000483C0000}"/>
    <cellStyle name="Normal 7 2 3 7 3" xfId="16260" xr:uid="{00000000-0005-0000-0000-0000493C0000}"/>
    <cellStyle name="Normal 7 2 3 8" xfId="16261" xr:uid="{00000000-0005-0000-0000-00004A3C0000}"/>
    <cellStyle name="Normal 7 2 3 9" xfId="16262" xr:uid="{00000000-0005-0000-0000-00004B3C0000}"/>
    <cellStyle name="Normal 7 2 4" xfId="2549" xr:uid="{00000000-0005-0000-0000-0000BC090000}"/>
    <cellStyle name="Normal 7 2 4 2" xfId="16263" xr:uid="{00000000-0005-0000-0000-00004D3C0000}"/>
    <cellStyle name="Normal 7 2 4 2 2" xfId="16264" xr:uid="{00000000-0005-0000-0000-00004E3C0000}"/>
    <cellStyle name="Normal 7 2 4 2 2 2" xfId="16265" xr:uid="{00000000-0005-0000-0000-00004F3C0000}"/>
    <cellStyle name="Normal 7 2 4 2 2 2 2" xfId="16266" xr:uid="{00000000-0005-0000-0000-0000503C0000}"/>
    <cellStyle name="Normal 7 2 4 2 2 2 2 2" xfId="16267" xr:uid="{00000000-0005-0000-0000-0000513C0000}"/>
    <cellStyle name="Normal 7 2 4 2 2 2 2 3" xfId="16268" xr:uid="{00000000-0005-0000-0000-0000523C0000}"/>
    <cellStyle name="Normal 7 2 4 2 2 2 3" xfId="16269" xr:uid="{00000000-0005-0000-0000-0000533C0000}"/>
    <cellStyle name="Normal 7 2 4 2 2 2 3 2" xfId="16270" xr:uid="{00000000-0005-0000-0000-0000543C0000}"/>
    <cellStyle name="Normal 7 2 4 2 2 2 4" xfId="16271" xr:uid="{00000000-0005-0000-0000-0000553C0000}"/>
    <cellStyle name="Normal 7 2 4 2 2 3" xfId="16272" xr:uid="{00000000-0005-0000-0000-0000563C0000}"/>
    <cellStyle name="Normal 7 2 4 2 2 3 2" xfId="16273" xr:uid="{00000000-0005-0000-0000-0000573C0000}"/>
    <cellStyle name="Normal 7 2 4 2 2 3 3" xfId="16274" xr:uid="{00000000-0005-0000-0000-0000583C0000}"/>
    <cellStyle name="Normal 7 2 4 2 2 4" xfId="16275" xr:uid="{00000000-0005-0000-0000-0000593C0000}"/>
    <cellStyle name="Normal 7 2 4 2 2 5" xfId="16276" xr:uid="{00000000-0005-0000-0000-00005A3C0000}"/>
    <cellStyle name="Normal 7 2 4 2 2 6" xfId="16277" xr:uid="{00000000-0005-0000-0000-00005B3C0000}"/>
    <cellStyle name="Normal 7 2 4 2 2 7" xfId="16278" xr:uid="{00000000-0005-0000-0000-00005C3C0000}"/>
    <cellStyle name="Normal 7 2 4 2 3" xfId="16279" xr:uid="{00000000-0005-0000-0000-00005D3C0000}"/>
    <cellStyle name="Normal 7 2 4 2 3 2" xfId="16280" xr:uid="{00000000-0005-0000-0000-00005E3C0000}"/>
    <cellStyle name="Normal 7 2 4 2 3 2 2" xfId="16281" xr:uid="{00000000-0005-0000-0000-00005F3C0000}"/>
    <cellStyle name="Normal 7 2 4 2 3 2 3" xfId="16282" xr:uid="{00000000-0005-0000-0000-0000603C0000}"/>
    <cellStyle name="Normal 7 2 4 2 3 3" xfId="16283" xr:uid="{00000000-0005-0000-0000-0000613C0000}"/>
    <cellStyle name="Normal 7 2 4 2 3 3 2" xfId="16284" xr:uid="{00000000-0005-0000-0000-0000623C0000}"/>
    <cellStyle name="Normal 7 2 4 2 3 4" xfId="16285" xr:uid="{00000000-0005-0000-0000-0000633C0000}"/>
    <cellStyle name="Normal 7 2 4 2 4" xfId="16286" xr:uid="{00000000-0005-0000-0000-0000643C0000}"/>
    <cellStyle name="Normal 7 2 4 2 5" xfId="16287" xr:uid="{00000000-0005-0000-0000-0000653C0000}"/>
    <cellStyle name="Normal 7 2 4 2 6" xfId="16288" xr:uid="{00000000-0005-0000-0000-0000663C0000}"/>
    <cellStyle name="Normal 7 2 4 3" xfId="16289" xr:uid="{00000000-0005-0000-0000-0000673C0000}"/>
    <cellStyle name="Normal 7 2 4 3 2" xfId="16290" xr:uid="{00000000-0005-0000-0000-0000683C0000}"/>
    <cellStyle name="Normal 7 2 4 3 2 2" xfId="16291" xr:uid="{00000000-0005-0000-0000-0000693C0000}"/>
    <cellStyle name="Normal 7 2 4 3 2 3" xfId="16292" xr:uid="{00000000-0005-0000-0000-00006A3C0000}"/>
    <cellStyle name="Normal 7 2 4 3 3" xfId="16293" xr:uid="{00000000-0005-0000-0000-00006B3C0000}"/>
    <cellStyle name="Normal 7 2 4 3 4" xfId="16294" xr:uid="{00000000-0005-0000-0000-00006C3C0000}"/>
    <cellStyle name="Normal 7 2 4 3 5" xfId="16295" xr:uid="{00000000-0005-0000-0000-00006D3C0000}"/>
    <cellStyle name="Normal 7 2 4 3 6" xfId="16296" xr:uid="{00000000-0005-0000-0000-00006E3C0000}"/>
    <cellStyle name="Normal 7 2 4 4" xfId="16297" xr:uid="{00000000-0005-0000-0000-00006F3C0000}"/>
    <cellStyle name="Normal 7 2 4 4 2" xfId="16298" xr:uid="{00000000-0005-0000-0000-0000703C0000}"/>
    <cellStyle name="Normal 7 2 4 4 2 2" xfId="16299" xr:uid="{00000000-0005-0000-0000-0000713C0000}"/>
    <cellStyle name="Normal 7 2 4 4 2 3" xfId="16300" xr:uid="{00000000-0005-0000-0000-0000723C0000}"/>
    <cellStyle name="Normal 7 2 4 4 3" xfId="16301" xr:uid="{00000000-0005-0000-0000-0000733C0000}"/>
    <cellStyle name="Normal 7 2 4 4 4" xfId="16302" xr:uid="{00000000-0005-0000-0000-0000743C0000}"/>
    <cellStyle name="Normal 7 2 4 4 5" xfId="16303" xr:uid="{00000000-0005-0000-0000-0000753C0000}"/>
    <cellStyle name="Normal 7 2 4 4 6" xfId="16304" xr:uid="{00000000-0005-0000-0000-0000763C0000}"/>
    <cellStyle name="Normal 7 2 4 5" xfId="16305" xr:uid="{00000000-0005-0000-0000-0000773C0000}"/>
    <cellStyle name="Normal 7 2 4 5 2" xfId="16306" xr:uid="{00000000-0005-0000-0000-0000783C0000}"/>
    <cellStyle name="Normal 7 2 4 5 3" xfId="16307" xr:uid="{00000000-0005-0000-0000-0000793C0000}"/>
    <cellStyle name="Normal 7 2 4 6" xfId="16308" xr:uid="{00000000-0005-0000-0000-00007A3C0000}"/>
    <cellStyle name="Normal 7 2 4 7" xfId="16309" xr:uid="{00000000-0005-0000-0000-00007B3C0000}"/>
    <cellStyle name="Normal 7 2 4 8" xfId="16310" xr:uid="{00000000-0005-0000-0000-00007C3C0000}"/>
    <cellStyle name="Normal 7 2 5" xfId="2550" xr:uid="{00000000-0005-0000-0000-0000BD090000}"/>
    <cellStyle name="Normal 7 2 5 2" xfId="16311" xr:uid="{00000000-0005-0000-0000-00007E3C0000}"/>
    <cellStyle name="Normal 7 2 5 2 2" xfId="16312" xr:uid="{00000000-0005-0000-0000-00007F3C0000}"/>
    <cellStyle name="Normal 7 2 5 2 2 2" xfId="16313" xr:uid="{00000000-0005-0000-0000-0000803C0000}"/>
    <cellStyle name="Normal 7 2 5 2 3" xfId="16314" xr:uid="{00000000-0005-0000-0000-0000813C0000}"/>
    <cellStyle name="Normal 7 2 5 2 4" xfId="16315" xr:uid="{00000000-0005-0000-0000-0000823C0000}"/>
    <cellStyle name="Normal 7 2 5 2 5" xfId="16316" xr:uid="{00000000-0005-0000-0000-0000833C0000}"/>
    <cellStyle name="Normal 7 2 5 3" xfId="16317" xr:uid="{00000000-0005-0000-0000-0000843C0000}"/>
    <cellStyle name="Normal 7 2 5 3 2" xfId="16318" xr:uid="{00000000-0005-0000-0000-0000853C0000}"/>
    <cellStyle name="Normal 7 2 5 3 2 2" xfId="16319" xr:uid="{00000000-0005-0000-0000-0000863C0000}"/>
    <cellStyle name="Normal 7 2 5 3 2 3" xfId="16320" xr:uid="{00000000-0005-0000-0000-0000873C0000}"/>
    <cellStyle name="Normal 7 2 5 3 3" xfId="16321" xr:uid="{00000000-0005-0000-0000-0000883C0000}"/>
    <cellStyle name="Normal 7 2 5 3 4" xfId="16322" xr:uid="{00000000-0005-0000-0000-0000893C0000}"/>
    <cellStyle name="Normal 7 2 5 3 5" xfId="16323" xr:uid="{00000000-0005-0000-0000-00008A3C0000}"/>
    <cellStyle name="Normal 7 2 5 3 6" xfId="16324" xr:uid="{00000000-0005-0000-0000-00008B3C0000}"/>
    <cellStyle name="Normal 7 2 5 4" xfId="16325" xr:uid="{00000000-0005-0000-0000-00008C3C0000}"/>
    <cellStyle name="Normal 7 2 5 4 2" xfId="16326" xr:uid="{00000000-0005-0000-0000-00008D3C0000}"/>
    <cellStyle name="Normal 7 2 5 4 2 2" xfId="16327" xr:uid="{00000000-0005-0000-0000-00008E3C0000}"/>
    <cellStyle name="Normal 7 2 5 4 2 3" xfId="16328" xr:uid="{00000000-0005-0000-0000-00008F3C0000}"/>
    <cellStyle name="Normal 7 2 5 4 3" xfId="16329" xr:uid="{00000000-0005-0000-0000-0000903C0000}"/>
    <cellStyle name="Normal 7 2 5 4 4" xfId="16330" xr:uid="{00000000-0005-0000-0000-0000913C0000}"/>
    <cellStyle name="Normal 7 2 5 4 5" xfId="16331" xr:uid="{00000000-0005-0000-0000-0000923C0000}"/>
    <cellStyle name="Normal 7 2 5 4 6" xfId="16332" xr:uid="{00000000-0005-0000-0000-0000933C0000}"/>
    <cellStyle name="Normal 7 2 5 5" xfId="16333" xr:uid="{00000000-0005-0000-0000-0000943C0000}"/>
    <cellStyle name="Normal 7 2 5 5 2" xfId="16334" xr:uid="{00000000-0005-0000-0000-0000953C0000}"/>
    <cellStyle name="Normal 7 2 5 5 3" xfId="16335" xr:uid="{00000000-0005-0000-0000-0000963C0000}"/>
    <cellStyle name="Normal 7 2 5 6" xfId="16336" xr:uid="{00000000-0005-0000-0000-0000973C0000}"/>
    <cellStyle name="Normal 7 2 5 7" xfId="16337" xr:uid="{00000000-0005-0000-0000-0000983C0000}"/>
    <cellStyle name="Normal 7 2 5 8" xfId="16338" xr:uid="{00000000-0005-0000-0000-0000993C0000}"/>
    <cellStyle name="Normal 7 2 6" xfId="2551" xr:uid="{00000000-0005-0000-0000-0000BE090000}"/>
    <cellStyle name="Normal 7 2 6 2" xfId="16339" xr:uid="{00000000-0005-0000-0000-00009B3C0000}"/>
    <cellStyle name="Normal 7 2 6 2 2" xfId="16340" xr:uid="{00000000-0005-0000-0000-00009C3C0000}"/>
    <cellStyle name="Normal 7 2 6 3" xfId="16341" xr:uid="{00000000-0005-0000-0000-00009D3C0000}"/>
    <cellStyle name="Normal 7 2 6 4" xfId="16342" xr:uid="{00000000-0005-0000-0000-00009E3C0000}"/>
    <cellStyle name="Normal 7 2 6 5" xfId="16343" xr:uid="{00000000-0005-0000-0000-00009F3C0000}"/>
    <cellStyle name="Normal 7 2 7" xfId="2552" xr:uid="{00000000-0005-0000-0000-0000BF090000}"/>
    <cellStyle name="Normal 7 2 7 2" xfId="16345" xr:uid="{00000000-0005-0000-0000-0000A13C0000}"/>
    <cellStyle name="Normal 7 2 7 3" xfId="16346" xr:uid="{00000000-0005-0000-0000-0000A23C0000}"/>
    <cellStyle name="Normal 7 2 8" xfId="2553" xr:uid="{00000000-0005-0000-0000-0000C0090000}"/>
    <cellStyle name="Normal 7 2 8 2" xfId="16347" xr:uid="{00000000-0005-0000-0000-0000A43C0000}"/>
    <cellStyle name="Normal 7 2 8 3" xfId="16348" xr:uid="{00000000-0005-0000-0000-0000A53C0000}"/>
    <cellStyle name="Normal 7 2 9" xfId="2554" xr:uid="{00000000-0005-0000-0000-0000C1090000}"/>
    <cellStyle name="Normal 7 2 9 2" xfId="16349" xr:uid="{00000000-0005-0000-0000-0000A73C0000}"/>
    <cellStyle name="Normal 7 2 9 3" xfId="16350" xr:uid="{00000000-0005-0000-0000-0000A83C0000}"/>
    <cellStyle name="Normal 7 2_App b.3 Unspent_" xfId="2555" xr:uid="{00000000-0005-0000-0000-0000C2090000}"/>
    <cellStyle name="Normal 7 20" xfId="2556" xr:uid="{00000000-0005-0000-0000-0000C3090000}"/>
    <cellStyle name="Normal 7 20 2" xfId="16351" xr:uid="{00000000-0005-0000-0000-0000AA3C0000}"/>
    <cellStyle name="Normal 7 20 3" xfId="16352" xr:uid="{00000000-0005-0000-0000-0000AB3C0000}"/>
    <cellStyle name="Normal 7 21" xfId="2557" xr:uid="{00000000-0005-0000-0000-0000C4090000}"/>
    <cellStyle name="Normal 7 21 2" xfId="16354" xr:uid="{00000000-0005-0000-0000-0000AD3C0000}"/>
    <cellStyle name="Normal 7 21 3" xfId="16355" xr:uid="{00000000-0005-0000-0000-0000AE3C0000}"/>
    <cellStyle name="Normal 7 22" xfId="2558" xr:uid="{00000000-0005-0000-0000-0000C5090000}"/>
    <cellStyle name="Normal 7 22 2" xfId="16356" xr:uid="{00000000-0005-0000-0000-0000B03C0000}"/>
    <cellStyle name="Normal 7 22 3" xfId="16357" xr:uid="{00000000-0005-0000-0000-0000B13C0000}"/>
    <cellStyle name="Normal 7 23" xfId="2559" xr:uid="{00000000-0005-0000-0000-0000C6090000}"/>
    <cellStyle name="Normal 7 23 2" xfId="16358" xr:uid="{00000000-0005-0000-0000-0000B33C0000}"/>
    <cellStyle name="Normal 7 23 3" xfId="16359" xr:uid="{00000000-0005-0000-0000-0000B43C0000}"/>
    <cellStyle name="Normal 7 24" xfId="2560" xr:uid="{00000000-0005-0000-0000-0000C7090000}"/>
    <cellStyle name="Normal 7 24 2" xfId="16360" xr:uid="{00000000-0005-0000-0000-0000B63C0000}"/>
    <cellStyle name="Normal 7 24 3" xfId="16361" xr:uid="{00000000-0005-0000-0000-0000B73C0000}"/>
    <cellStyle name="Normal 7 25" xfId="16362" xr:uid="{00000000-0005-0000-0000-0000B83C0000}"/>
    <cellStyle name="Normal 7 25 2" xfId="16363" xr:uid="{00000000-0005-0000-0000-0000B93C0000}"/>
    <cellStyle name="Normal 7 25 2 2" xfId="16364" xr:uid="{00000000-0005-0000-0000-0000BA3C0000}"/>
    <cellStyle name="Normal 7 25 2 3" xfId="16365" xr:uid="{00000000-0005-0000-0000-0000BB3C0000}"/>
    <cellStyle name="Normal 7 25 2 4" xfId="16366" xr:uid="{00000000-0005-0000-0000-0000BC3C0000}"/>
    <cellStyle name="Normal 7 25 3" xfId="16367" xr:uid="{00000000-0005-0000-0000-0000BD3C0000}"/>
    <cellStyle name="Normal 7 25 4" xfId="16368" xr:uid="{00000000-0005-0000-0000-0000BE3C0000}"/>
    <cellStyle name="Normal 7 25 5" xfId="16369" xr:uid="{00000000-0005-0000-0000-0000BF3C0000}"/>
    <cellStyle name="Normal 7 25 6" xfId="16370" xr:uid="{00000000-0005-0000-0000-0000C03C0000}"/>
    <cellStyle name="Normal 7 26" xfId="16371" xr:uid="{00000000-0005-0000-0000-0000C13C0000}"/>
    <cellStyle name="Normal 7 26 2" xfId="16372" xr:uid="{00000000-0005-0000-0000-0000C23C0000}"/>
    <cellStyle name="Normal 7 26 2 2" xfId="16373" xr:uid="{00000000-0005-0000-0000-0000C33C0000}"/>
    <cellStyle name="Normal 7 26 2 3" xfId="16374" xr:uid="{00000000-0005-0000-0000-0000C43C0000}"/>
    <cellStyle name="Normal 7 26 3" xfId="16375" xr:uid="{00000000-0005-0000-0000-0000C53C0000}"/>
    <cellStyle name="Normal 7 26 4" xfId="16376" xr:uid="{00000000-0005-0000-0000-0000C63C0000}"/>
    <cellStyle name="Normal 7 26 5" xfId="16377" xr:uid="{00000000-0005-0000-0000-0000C73C0000}"/>
    <cellStyle name="Normal 7 26 6" xfId="16378" xr:uid="{00000000-0005-0000-0000-0000C83C0000}"/>
    <cellStyle name="Normal 7 27" xfId="16379" xr:uid="{00000000-0005-0000-0000-0000C93C0000}"/>
    <cellStyle name="Normal 7 27 2" xfId="16380" xr:uid="{00000000-0005-0000-0000-0000CA3C0000}"/>
    <cellStyle name="Normal 7 27 3" xfId="16381" xr:uid="{00000000-0005-0000-0000-0000CB3C0000}"/>
    <cellStyle name="Normal 7 27 4" xfId="16382" xr:uid="{00000000-0005-0000-0000-0000CC3C0000}"/>
    <cellStyle name="Normal 7 28" xfId="16383" xr:uid="{00000000-0005-0000-0000-0000CD3C0000}"/>
    <cellStyle name="Normal 7 28 2" xfId="16384" xr:uid="{00000000-0005-0000-0000-0000CE3C0000}"/>
    <cellStyle name="Normal 7 28 3" xfId="16385" xr:uid="{00000000-0005-0000-0000-0000CF3C0000}"/>
    <cellStyle name="Normal 7 29" xfId="16386" xr:uid="{00000000-0005-0000-0000-0000D03C0000}"/>
    <cellStyle name="Normal 7 29 2" xfId="16387" xr:uid="{00000000-0005-0000-0000-0000D13C0000}"/>
    <cellStyle name="Normal 7 3" xfId="2561" xr:uid="{00000000-0005-0000-0000-0000C8090000}"/>
    <cellStyle name="Normal 7 3 2" xfId="16388" xr:uid="{00000000-0005-0000-0000-0000D33C0000}"/>
    <cellStyle name="Normal 7 3 2 2" xfId="16389" xr:uid="{00000000-0005-0000-0000-0000D43C0000}"/>
    <cellStyle name="Normal 7 3 2 2 2" xfId="16390" xr:uid="{00000000-0005-0000-0000-0000D53C0000}"/>
    <cellStyle name="Normal 7 3 2 3" xfId="16391" xr:uid="{00000000-0005-0000-0000-0000D63C0000}"/>
    <cellStyle name="Normal 7 3 2 4" xfId="16392" xr:uid="{00000000-0005-0000-0000-0000D73C0000}"/>
    <cellStyle name="Normal 7 3 2 5" xfId="16393" xr:uid="{00000000-0005-0000-0000-0000D83C0000}"/>
    <cellStyle name="Normal 7 3 3" xfId="16394" xr:uid="{00000000-0005-0000-0000-0000D93C0000}"/>
    <cellStyle name="Normal 7 3 3 2" xfId="16395" xr:uid="{00000000-0005-0000-0000-0000DA3C0000}"/>
    <cellStyle name="Normal 7 3 3 3" xfId="16396" xr:uid="{00000000-0005-0000-0000-0000DB3C0000}"/>
    <cellStyle name="Normal 7 3 3 4" xfId="16397" xr:uid="{00000000-0005-0000-0000-0000DC3C0000}"/>
    <cellStyle name="Normal 7 3 4" xfId="16398" xr:uid="{00000000-0005-0000-0000-0000DD3C0000}"/>
    <cellStyle name="Normal 7 3 5" xfId="16399" xr:uid="{00000000-0005-0000-0000-0000DE3C0000}"/>
    <cellStyle name="Normal 7 30" xfId="16400" xr:uid="{00000000-0005-0000-0000-0000DF3C0000}"/>
    <cellStyle name="Normal 7 4" xfId="2562" xr:uid="{00000000-0005-0000-0000-0000C9090000}"/>
    <cellStyle name="Normal 7 4 2" xfId="16401" xr:uid="{00000000-0005-0000-0000-0000E13C0000}"/>
    <cellStyle name="Normal 7 4 2 2" xfId="16402" xr:uid="{00000000-0005-0000-0000-0000E23C0000}"/>
    <cellStyle name="Normal 7 4 2 3" xfId="16403" xr:uid="{00000000-0005-0000-0000-0000E33C0000}"/>
    <cellStyle name="Normal 7 4 2 4" xfId="16404" xr:uid="{00000000-0005-0000-0000-0000E43C0000}"/>
    <cellStyle name="Normal 7 4 3" xfId="16405" xr:uid="{00000000-0005-0000-0000-0000E53C0000}"/>
    <cellStyle name="Normal 7 4 4" xfId="16406" xr:uid="{00000000-0005-0000-0000-0000E63C0000}"/>
    <cellStyle name="Normal 7 4 5" xfId="16407" xr:uid="{00000000-0005-0000-0000-0000E73C0000}"/>
    <cellStyle name="Normal 7 4 6" xfId="16408" xr:uid="{00000000-0005-0000-0000-0000E83C0000}"/>
    <cellStyle name="Normal 7 5" xfId="2563" xr:uid="{00000000-0005-0000-0000-0000CA090000}"/>
    <cellStyle name="Normal 7 5 2" xfId="16409" xr:uid="{00000000-0005-0000-0000-0000EA3C0000}"/>
    <cellStyle name="Normal 7 5 2 2" xfId="16410" xr:uid="{00000000-0005-0000-0000-0000EB3C0000}"/>
    <cellStyle name="Normal 7 5 2 3" xfId="16411" xr:uid="{00000000-0005-0000-0000-0000EC3C0000}"/>
    <cellStyle name="Normal 7 5 3" xfId="16412" xr:uid="{00000000-0005-0000-0000-0000ED3C0000}"/>
    <cellStyle name="Normal 7 5 4" xfId="16413" xr:uid="{00000000-0005-0000-0000-0000EE3C0000}"/>
    <cellStyle name="Normal 7 6" xfId="2564" xr:uid="{00000000-0005-0000-0000-0000CB090000}"/>
    <cellStyle name="Normal 7 6 2" xfId="16414" xr:uid="{00000000-0005-0000-0000-0000F03C0000}"/>
    <cellStyle name="Normal 7 6 2 2" xfId="16415" xr:uid="{00000000-0005-0000-0000-0000F13C0000}"/>
    <cellStyle name="Normal 7 6 3" xfId="16416" xr:uid="{00000000-0005-0000-0000-0000F23C0000}"/>
    <cellStyle name="Normal 7 7" xfId="2565" xr:uid="{00000000-0005-0000-0000-0000CC090000}"/>
    <cellStyle name="Normal 7 7 2" xfId="16417" xr:uid="{00000000-0005-0000-0000-0000F43C0000}"/>
    <cellStyle name="Normal 7 7 2 2" xfId="16418" xr:uid="{00000000-0005-0000-0000-0000F53C0000}"/>
    <cellStyle name="Normal 7 7 3" xfId="16419" xr:uid="{00000000-0005-0000-0000-0000F63C0000}"/>
    <cellStyle name="Normal 7 7 4" xfId="16420" xr:uid="{00000000-0005-0000-0000-0000F73C0000}"/>
    <cellStyle name="Normal 7 7 5" xfId="16421" xr:uid="{00000000-0005-0000-0000-0000F83C0000}"/>
    <cellStyle name="Normal 7 8" xfId="2566" xr:uid="{00000000-0005-0000-0000-0000CD090000}"/>
    <cellStyle name="Normal 7 8 2" xfId="16422" xr:uid="{00000000-0005-0000-0000-0000FA3C0000}"/>
    <cellStyle name="Normal 7 8 2 2" xfId="16423" xr:uid="{00000000-0005-0000-0000-0000FB3C0000}"/>
    <cellStyle name="Normal 7 8 3" xfId="16424" xr:uid="{00000000-0005-0000-0000-0000FC3C0000}"/>
    <cellStyle name="Normal 7 8 4" xfId="16425" xr:uid="{00000000-0005-0000-0000-0000FD3C0000}"/>
    <cellStyle name="Normal 7 8 5" xfId="16426" xr:uid="{00000000-0005-0000-0000-0000FE3C0000}"/>
    <cellStyle name="Normal 7 9" xfId="2567" xr:uid="{00000000-0005-0000-0000-0000CE090000}"/>
    <cellStyle name="Normal 7 9 2" xfId="16427" xr:uid="{00000000-0005-0000-0000-0000003D0000}"/>
    <cellStyle name="Normal 7 9 3" xfId="16428" xr:uid="{00000000-0005-0000-0000-0000013D0000}"/>
    <cellStyle name="Normal 7_App b.3 Unspent_" xfId="2568" xr:uid="{00000000-0005-0000-0000-0000CF090000}"/>
    <cellStyle name="Normal 70" xfId="16429" xr:uid="{00000000-0005-0000-0000-0000033D0000}"/>
    <cellStyle name="Normal 70 2" xfId="16430" xr:uid="{00000000-0005-0000-0000-0000043D0000}"/>
    <cellStyle name="Normal 71" xfId="16431" xr:uid="{00000000-0005-0000-0000-0000053D0000}"/>
    <cellStyle name="Normal 71 2" xfId="16432" xr:uid="{00000000-0005-0000-0000-0000063D0000}"/>
    <cellStyle name="Normal 71 3" xfId="49" xr:uid="{00000000-0005-0000-0000-000034000000}"/>
    <cellStyle name="Normal 71 3 2" xfId="151" xr:uid="{00000000-0005-0000-0000-000034000000}"/>
    <cellStyle name="Normal 72" xfId="16433" xr:uid="{00000000-0005-0000-0000-0000073D0000}"/>
    <cellStyle name="Normal 72 2" xfId="16434" xr:uid="{00000000-0005-0000-0000-0000083D0000}"/>
    <cellStyle name="Normal 72 3" xfId="50" xr:uid="{00000000-0005-0000-0000-000035000000}"/>
    <cellStyle name="Normal 72 3 2" xfId="152" xr:uid="{00000000-0005-0000-0000-000035000000}"/>
    <cellStyle name="Normal 73" xfId="16435" xr:uid="{00000000-0005-0000-0000-0000093D0000}"/>
    <cellStyle name="Normal 73 2" xfId="16436" xr:uid="{00000000-0005-0000-0000-00000A3D0000}"/>
    <cellStyle name="Normal 73 3" xfId="51" xr:uid="{00000000-0005-0000-0000-000036000000}"/>
    <cellStyle name="Normal 73 3 2" xfId="153" xr:uid="{00000000-0005-0000-0000-000036000000}"/>
    <cellStyle name="Normal 74" xfId="16437" xr:uid="{00000000-0005-0000-0000-00000B3D0000}"/>
    <cellStyle name="Normal 74 2" xfId="16438" xr:uid="{00000000-0005-0000-0000-00000C3D0000}"/>
    <cellStyle name="Normal 74 3" xfId="55" xr:uid="{00000000-0005-0000-0000-000037000000}"/>
    <cellStyle name="Normal 74 3 2" xfId="157" xr:uid="{00000000-0005-0000-0000-000037000000}"/>
    <cellStyle name="Normal 75" xfId="16439" xr:uid="{00000000-0005-0000-0000-00000D3D0000}"/>
    <cellStyle name="Normal 75 2" xfId="16440" xr:uid="{00000000-0005-0000-0000-00000E3D0000}"/>
    <cellStyle name="Normal 75 3" xfId="52" xr:uid="{00000000-0005-0000-0000-000038000000}"/>
    <cellStyle name="Normal 75 3 2" xfId="154" xr:uid="{00000000-0005-0000-0000-000038000000}"/>
    <cellStyle name="Normal 76" xfId="16441" xr:uid="{00000000-0005-0000-0000-00000F3D0000}"/>
    <cellStyle name="Normal 76 2" xfId="16442" xr:uid="{00000000-0005-0000-0000-0000103D0000}"/>
    <cellStyle name="Normal 76 3" xfId="54" xr:uid="{00000000-0005-0000-0000-000039000000}"/>
    <cellStyle name="Normal 76 3 2" xfId="156" xr:uid="{00000000-0005-0000-0000-000039000000}"/>
    <cellStyle name="Normal 77" xfId="16443" xr:uid="{00000000-0005-0000-0000-0000113D0000}"/>
    <cellStyle name="Normal 77 2" xfId="16444" xr:uid="{00000000-0005-0000-0000-0000123D0000}"/>
    <cellStyle name="Normal 77 3" xfId="53" xr:uid="{00000000-0005-0000-0000-00003A000000}"/>
    <cellStyle name="Normal 77 3 2" xfId="155" xr:uid="{00000000-0005-0000-0000-00003A000000}"/>
    <cellStyle name="Normal 78" xfId="16445" xr:uid="{00000000-0005-0000-0000-0000133D0000}"/>
    <cellStyle name="Normal 78 2" xfId="16446" xr:uid="{00000000-0005-0000-0000-0000143D0000}"/>
    <cellStyle name="Normal 78 2 2" xfId="16447" xr:uid="{00000000-0005-0000-0000-0000153D0000}"/>
    <cellStyle name="Normal 78 3" xfId="16448" xr:uid="{00000000-0005-0000-0000-0000163D0000}"/>
    <cellStyle name="Normal 79" xfId="16449" xr:uid="{00000000-0005-0000-0000-0000173D0000}"/>
    <cellStyle name="Normal 79 2" xfId="16450" xr:uid="{00000000-0005-0000-0000-0000183D0000}"/>
    <cellStyle name="Normal 79 2 2" xfId="16451" xr:uid="{00000000-0005-0000-0000-0000193D0000}"/>
    <cellStyle name="Normal 79 3" xfId="56" xr:uid="{00000000-0005-0000-0000-00003B000000}"/>
    <cellStyle name="Normal 79 3 2" xfId="158" xr:uid="{00000000-0005-0000-0000-00003B000000}"/>
    <cellStyle name="Normal 8" xfId="2569" xr:uid="{00000000-0005-0000-0000-0000D0090000}"/>
    <cellStyle name="Normal 8 10" xfId="16452" xr:uid="{00000000-0005-0000-0000-00001C3D0000}"/>
    <cellStyle name="Normal 8 10 2" xfId="16453" xr:uid="{00000000-0005-0000-0000-00001D3D0000}"/>
    <cellStyle name="Normal 8 10 3" xfId="16454" xr:uid="{00000000-0005-0000-0000-00001E3D0000}"/>
    <cellStyle name="Normal 8 10 4" xfId="16455" xr:uid="{00000000-0005-0000-0000-00001F3D0000}"/>
    <cellStyle name="Normal 8 11" xfId="16456" xr:uid="{00000000-0005-0000-0000-0000203D0000}"/>
    <cellStyle name="Normal 8 11 2" xfId="16457" xr:uid="{00000000-0005-0000-0000-0000213D0000}"/>
    <cellStyle name="Normal 8 11 2 2" xfId="16458" xr:uid="{00000000-0005-0000-0000-0000223D0000}"/>
    <cellStyle name="Normal 8 11 3" xfId="16459" xr:uid="{00000000-0005-0000-0000-0000233D0000}"/>
    <cellStyle name="Normal 8 12" xfId="16460" xr:uid="{00000000-0005-0000-0000-0000243D0000}"/>
    <cellStyle name="Normal 8 12 2" xfId="16461" xr:uid="{00000000-0005-0000-0000-0000253D0000}"/>
    <cellStyle name="Normal 8 13" xfId="16462" xr:uid="{00000000-0005-0000-0000-0000263D0000}"/>
    <cellStyle name="Normal 8 14" xfId="16463" xr:uid="{00000000-0005-0000-0000-0000273D0000}"/>
    <cellStyle name="Normal 8 15" xfId="16464" xr:uid="{00000000-0005-0000-0000-0000283D0000}"/>
    <cellStyle name="Normal 8 16" xfId="5335" xr:uid="{00000000-0005-0000-0000-00001B3D0000}"/>
    <cellStyle name="Normal 8 2" xfId="2570" xr:uid="{00000000-0005-0000-0000-0000D1090000}"/>
    <cellStyle name="Normal 8 2 2" xfId="16465" xr:uid="{00000000-0005-0000-0000-00002A3D0000}"/>
    <cellStyle name="Normal 8 2 2 2" xfId="16466" xr:uid="{00000000-0005-0000-0000-00002B3D0000}"/>
    <cellStyle name="Normal 8 2 2 2 2" xfId="16467" xr:uid="{00000000-0005-0000-0000-00002C3D0000}"/>
    <cellStyle name="Normal 8 2 2 2 2 2" xfId="16468" xr:uid="{00000000-0005-0000-0000-00002D3D0000}"/>
    <cellStyle name="Normal 8 2 2 2 2 2 2" xfId="16469" xr:uid="{00000000-0005-0000-0000-00002E3D0000}"/>
    <cellStyle name="Normal 8 2 2 2 2 2 3" xfId="16470" xr:uid="{00000000-0005-0000-0000-00002F3D0000}"/>
    <cellStyle name="Normal 8 2 2 2 2 3" xfId="16471" xr:uid="{00000000-0005-0000-0000-0000303D0000}"/>
    <cellStyle name="Normal 8 2 2 2 2 4" xfId="16472" xr:uid="{00000000-0005-0000-0000-0000313D0000}"/>
    <cellStyle name="Normal 8 2 2 2 2 5" xfId="16473" xr:uid="{00000000-0005-0000-0000-0000323D0000}"/>
    <cellStyle name="Normal 8 2 2 2 2 6" xfId="16474" xr:uid="{00000000-0005-0000-0000-0000333D0000}"/>
    <cellStyle name="Normal 8 2 2 2 3" xfId="16475" xr:uid="{00000000-0005-0000-0000-0000343D0000}"/>
    <cellStyle name="Normal 8 2 2 2 3 2" xfId="16476" xr:uid="{00000000-0005-0000-0000-0000353D0000}"/>
    <cellStyle name="Normal 8 2 2 2 3 2 2" xfId="16477" xr:uid="{00000000-0005-0000-0000-0000363D0000}"/>
    <cellStyle name="Normal 8 2 2 2 3 2 3" xfId="16478" xr:uid="{00000000-0005-0000-0000-0000373D0000}"/>
    <cellStyle name="Normal 8 2 2 2 3 3" xfId="16479" xr:uid="{00000000-0005-0000-0000-0000383D0000}"/>
    <cellStyle name="Normal 8 2 2 2 3 3 2" xfId="16480" xr:uid="{00000000-0005-0000-0000-0000393D0000}"/>
    <cellStyle name="Normal 8 2 2 2 3 4" xfId="16481" xr:uid="{00000000-0005-0000-0000-00003A3D0000}"/>
    <cellStyle name="Normal 8 2 2 2 4" xfId="16482" xr:uid="{00000000-0005-0000-0000-00003B3D0000}"/>
    <cellStyle name="Normal 8 2 2 2 4 2" xfId="16483" xr:uid="{00000000-0005-0000-0000-00003C3D0000}"/>
    <cellStyle name="Normal 8 2 2 2 4 3" xfId="16484" xr:uid="{00000000-0005-0000-0000-00003D3D0000}"/>
    <cellStyle name="Normal 8 2 2 2 5" xfId="16485" xr:uid="{00000000-0005-0000-0000-00003E3D0000}"/>
    <cellStyle name="Normal 8 2 2 2 6" xfId="16486" xr:uid="{00000000-0005-0000-0000-00003F3D0000}"/>
    <cellStyle name="Normal 8 2 2 2 7" xfId="16487" xr:uid="{00000000-0005-0000-0000-0000403D0000}"/>
    <cellStyle name="Normal 8 2 2 2 8" xfId="16488" xr:uid="{00000000-0005-0000-0000-0000413D0000}"/>
    <cellStyle name="Normal 8 2 2 3" xfId="16489" xr:uid="{00000000-0005-0000-0000-0000423D0000}"/>
    <cellStyle name="Normal 8 2 2 3 2" xfId="16490" xr:uid="{00000000-0005-0000-0000-0000433D0000}"/>
    <cellStyle name="Normal 8 2 2 3 2 2" xfId="16491" xr:uid="{00000000-0005-0000-0000-0000443D0000}"/>
    <cellStyle name="Normal 8 2 2 3 2 3" xfId="16492" xr:uid="{00000000-0005-0000-0000-0000453D0000}"/>
    <cellStyle name="Normal 8 2 2 3 2 4" xfId="16493" xr:uid="{00000000-0005-0000-0000-0000463D0000}"/>
    <cellStyle name="Normal 8 2 2 3 3" xfId="16494" xr:uid="{00000000-0005-0000-0000-0000473D0000}"/>
    <cellStyle name="Normal 8 2 2 3 4" xfId="16495" xr:uid="{00000000-0005-0000-0000-0000483D0000}"/>
    <cellStyle name="Normal 8 2 2 3 5" xfId="16496" xr:uid="{00000000-0005-0000-0000-0000493D0000}"/>
    <cellStyle name="Normal 8 2 2 3 6" xfId="16497" xr:uid="{00000000-0005-0000-0000-00004A3D0000}"/>
    <cellStyle name="Normal 8 2 2 4" xfId="16498" xr:uid="{00000000-0005-0000-0000-00004B3D0000}"/>
    <cellStyle name="Normal 8 2 2 4 2" xfId="16499" xr:uid="{00000000-0005-0000-0000-00004C3D0000}"/>
    <cellStyle name="Normal 8 2 2 4 2 2" xfId="16500" xr:uid="{00000000-0005-0000-0000-00004D3D0000}"/>
    <cellStyle name="Normal 8 2 2 4 2 3" xfId="16501" xr:uid="{00000000-0005-0000-0000-00004E3D0000}"/>
    <cellStyle name="Normal 8 2 2 4 3" xfId="16502" xr:uid="{00000000-0005-0000-0000-00004F3D0000}"/>
    <cellStyle name="Normal 8 2 2 4 3 2" xfId="16503" xr:uid="{00000000-0005-0000-0000-0000503D0000}"/>
    <cellStyle name="Normal 8 2 2 4 4" xfId="16504" xr:uid="{00000000-0005-0000-0000-0000513D0000}"/>
    <cellStyle name="Normal 8 2 2 5" xfId="16505" xr:uid="{00000000-0005-0000-0000-0000523D0000}"/>
    <cellStyle name="Normal 8 2 2 5 2" xfId="16506" xr:uid="{00000000-0005-0000-0000-0000533D0000}"/>
    <cellStyle name="Normal 8 2 2 5 3" xfId="16507" xr:uid="{00000000-0005-0000-0000-0000543D0000}"/>
    <cellStyle name="Normal 8 2 2 6" xfId="16508" xr:uid="{00000000-0005-0000-0000-0000553D0000}"/>
    <cellStyle name="Normal 8 2 2 7" xfId="16509" xr:uid="{00000000-0005-0000-0000-0000563D0000}"/>
    <cellStyle name="Normal 8 2 2 8" xfId="16510" xr:uid="{00000000-0005-0000-0000-0000573D0000}"/>
    <cellStyle name="Normal 8 2 2 9" xfId="16511" xr:uid="{00000000-0005-0000-0000-0000583D0000}"/>
    <cellStyle name="Normal 8 2 3" xfId="16512" xr:uid="{00000000-0005-0000-0000-0000593D0000}"/>
    <cellStyle name="Normal 8 2 3 2" xfId="16513" xr:uid="{00000000-0005-0000-0000-00005A3D0000}"/>
    <cellStyle name="Normal 8 2 3 2 2" xfId="16514" xr:uid="{00000000-0005-0000-0000-00005B3D0000}"/>
    <cellStyle name="Normal 8 2 3 2 2 2" xfId="16515" xr:uid="{00000000-0005-0000-0000-00005C3D0000}"/>
    <cellStyle name="Normal 8 2 3 2 2 3" xfId="16516" xr:uid="{00000000-0005-0000-0000-00005D3D0000}"/>
    <cellStyle name="Normal 8 2 3 2 2 4" xfId="16517" xr:uid="{00000000-0005-0000-0000-00005E3D0000}"/>
    <cellStyle name="Normal 8 2 3 2 3" xfId="16518" xr:uid="{00000000-0005-0000-0000-00005F3D0000}"/>
    <cellStyle name="Normal 8 2 3 2 4" xfId="16519" xr:uid="{00000000-0005-0000-0000-0000603D0000}"/>
    <cellStyle name="Normal 8 2 3 2 5" xfId="16520" xr:uid="{00000000-0005-0000-0000-0000613D0000}"/>
    <cellStyle name="Normal 8 2 3 2 6" xfId="16521" xr:uid="{00000000-0005-0000-0000-0000623D0000}"/>
    <cellStyle name="Normal 8 2 3 3" xfId="16522" xr:uid="{00000000-0005-0000-0000-0000633D0000}"/>
    <cellStyle name="Normal 8 2 3 3 2" xfId="16523" xr:uid="{00000000-0005-0000-0000-0000643D0000}"/>
    <cellStyle name="Normal 8 2 3 3 2 2" xfId="16524" xr:uid="{00000000-0005-0000-0000-0000653D0000}"/>
    <cellStyle name="Normal 8 2 3 3 2 3" xfId="16525" xr:uid="{00000000-0005-0000-0000-0000663D0000}"/>
    <cellStyle name="Normal 8 2 3 3 3" xfId="16526" xr:uid="{00000000-0005-0000-0000-0000673D0000}"/>
    <cellStyle name="Normal 8 2 3 3 4" xfId="16527" xr:uid="{00000000-0005-0000-0000-0000683D0000}"/>
    <cellStyle name="Normal 8 2 3 3 5" xfId="16528" xr:uid="{00000000-0005-0000-0000-0000693D0000}"/>
    <cellStyle name="Normal 8 2 3 3 6" xfId="16529" xr:uid="{00000000-0005-0000-0000-00006A3D0000}"/>
    <cellStyle name="Normal 8 2 3 4" xfId="16530" xr:uid="{00000000-0005-0000-0000-00006B3D0000}"/>
    <cellStyle name="Normal 8 2 3 4 2" xfId="16531" xr:uid="{00000000-0005-0000-0000-00006C3D0000}"/>
    <cellStyle name="Normal 8 2 3 4 3" xfId="16532" xr:uid="{00000000-0005-0000-0000-00006D3D0000}"/>
    <cellStyle name="Normal 8 2 3 5" xfId="16533" xr:uid="{00000000-0005-0000-0000-00006E3D0000}"/>
    <cellStyle name="Normal 8 2 3 6" xfId="16534" xr:uid="{00000000-0005-0000-0000-00006F3D0000}"/>
    <cellStyle name="Normal 8 2 3 7" xfId="16535" xr:uid="{00000000-0005-0000-0000-0000703D0000}"/>
    <cellStyle name="Normal 8 2 3 8" xfId="16536" xr:uid="{00000000-0005-0000-0000-0000713D0000}"/>
    <cellStyle name="Normal 8 2 4" xfId="16537" xr:uid="{00000000-0005-0000-0000-0000723D0000}"/>
    <cellStyle name="Normal 8 2 4 2" xfId="16538" xr:uid="{00000000-0005-0000-0000-0000733D0000}"/>
    <cellStyle name="Normal 8 2 4 2 2" xfId="16539" xr:uid="{00000000-0005-0000-0000-0000743D0000}"/>
    <cellStyle name="Normal 8 2 4 2 3" xfId="16540" xr:uid="{00000000-0005-0000-0000-0000753D0000}"/>
    <cellStyle name="Normal 8 2 4 2 4" xfId="16541" xr:uid="{00000000-0005-0000-0000-0000763D0000}"/>
    <cellStyle name="Normal 8 2 4 3" xfId="16542" xr:uid="{00000000-0005-0000-0000-0000773D0000}"/>
    <cellStyle name="Normal 8 2 4 4" xfId="16543" xr:uid="{00000000-0005-0000-0000-0000783D0000}"/>
    <cellStyle name="Normal 8 2 4 5" xfId="16544" xr:uid="{00000000-0005-0000-0000-0000793D0000}"/>
    <cellStyle name="Normal 8 2 4 6" xfId="16545" xr:uid="{00000000-0005-0000-0000-00007A3D0000}"/>
    <cellStyle name="Normal 8 2 5" xfId="16546" xr:uid="{00000000-0005-0000-0000-00007B3D0000}"/>
    <cellStyle name="Normal 8 2 5 2" xfId="16547" xr:uid="{00000000-0005-0000-0000-00007C3D0000}"/>
    <cellStyle name="Normal 8 2 5 2 2" xfId="16548" xr:uid="{00000000-0005-0000-0000-00007D3D0000}"/>
    <cellStyle name="Normal 8 2 5 2 3" xfId="16549" xr:uid="{00000000-0005-0000-0000-00007E3D0000}"/>
    <cellStyle name="Normal 8 2 5 3" xfId="16550" xr:uid="{00000000-0005-0000-0000-00007F3D0000}"/>
    <cellStyle name="Normal 8 2 5 3 2" xfId="16551" xr:uid="{00000000-0005-0000-0000-0000803D0000}"/>
    <cellStyle name="Normal 8 2 5 4" xfId="16552" xr:uid="{00000000-0005-0000-0000-0000813D0000}"/>
    <cellStyle name="Normal 8 2 6" xfId="16553" xr:uid="{00000000-0005-0000-0000-0000823D0000}"/>
    <cellStyle name="Normal 8 2 6 2" xfId="16554" xr:uid="{00000000-0005-0000-0000-0000833D0000}"/>
    <cellStyle name="Normal 8 2 6 3" xfId="16555" xr:uid="{00000000-0005-0000-0000-0000843D0000}"/>
    <cellStyle name="Normal 8 2 7" xfId="16556" xr:uid="{00000000-0005-0000-0000-0000853D0000}"/>
    <cellStyle name="Normal 8 2 7 2" xfId="16557" xr:uid="{00000000-0005-0000-0000-0000863D0000}"/>
    <cellStyle name="Normal 8 2 7 3" xfId="16558" xr:uid="{00000000-0005-0000-0000-0000873D0000}"/>
    <cellStyle name="Normal 8 2 8" xfId="16559" xr:uid="{00000000-0005-0000-0000-0000883D0000}"/>
    <cellStyle name="Normal 8 3" xfId="2571" xr:uid="{00000000-0005-0000-0000-0000D2090000}"/>
    <cellStyle name="Normal 8 3 2" xfId="16560" xr:uid="{00000000-0005-0000-0000-00008A3D0000}"/>
    <cellStyle name="Normal 8 3 2 2" xfId="16561" xr:uid="{00000000-0005-0000-0000-00008B3D0000}"/>
    <cellStyle name="Normal 8 3 2 2 2" xfId="16562" xr:uid="{00000000-0005-0000-0000-00008C3D0000}"/>
    <cellStyle name="Normal 8 3 2 2 2 2" xfId="16563" xr:uid="{00000000-0005-0000-0000-00008D3D0000}"/>
    <cellStyle name="Normal 8 3 2 2 2 3" xfId="16564" xr:uid="{00000000-0005-0000-0000-00008E3D0000}"/>
    <cellStyle name="Normal 8 3 2 2 3" xfId="16565" xr:uid="{00000000-0005-0000-0000-00008F3D0000}"/>
    <cellStyle name="Normal 8 3 2 2 4" xfId="16566" xr:uid="{00000000-0005-0000-0000-0000903D0000}"/>
    <cellStyle name="Normal 8 3 2 2 5" xfId="16567" xr:uid="{00000000-0005-0000-0000-0000913D0000}"/>
    <cellStyle name="Normal 8 3 2 2 6" xfId="16568" xr:uid="{00000000-0005-0000-0000-0000923D0000}"/>
    <cellStyle name="Normal 8 3 2 3" xfId="16569" xr:uid="{00000000-0005-0000-0000-0000933D0000}"/>
    <cellStyle name="Normal 8 3 2 3 2" xfId="16570" xr:uid="{00000000-0005-0000-0000-0000943D0000}"/>
    <cellStyle name="Normal 8 3 2 3 2 2" xfId="16571" xr:uid="{00000000-0005-0000-0000-0000953D0000}"/>
    <cellStyle name="Normal 8 3 2 3 2 3" xfId="16572" xr:uid="{00000000-0005-0000-0000-0000963D0000}"/>
    <cellStyle name="Normal 8 3 2 3 3" xfId="16573" xr:uid="{00000000-0005-0000-0000-0000973D0000}"/>
    <cellStyle name="Normal 8 3 2 3 3 2" xfId="16574" xr:uid="{00000000-0005-0000-0000-0000983D0000}"/>
    <cellStyle name="Normal 8 3 2 3 4" xfId="16575" xr:uid="{00000000-0005-0000-0000-0000993D0000}"/>
    <cellStyle name="Normal 8 3 2 4" xfId="16576" xr:uid="{00000000-0005-0000-0000-00009A3D0000}"/>
    <cellStyle name="Normal 8 3 2 4 2" xfId="16577" xr:uid="{00000000-0005-0000-0000-00009B3D0000}"/>
    <cellStyle name="Normal 8 3 2 4 3" xfId="16578" xr:uid="{00000000-0005-0000-0000-00009C3D0000}"/>
    <cellStyle name="Normal 8 3 2 5" xfId="16579" xr:uid="{00000000-0005-0000-0000-00009D3D0000}"/>
    <cellStyle name="Normal 8 3 2 6" xfId="16580" xr:uid="{00000000-0005-0000-0000-00009E3D0000}"/>
    <cellStyle name="Normal 8 3 2 7" xfId="16581" xr:uid="{00000000-0005-0000-0000-00009F3D0000}"/>
    <cellStyle name="Normal 8 3 2 8" xfId="16582" xr:uid="{00000000-0005-0000-0000-0000A03D0000}"/>
    <cellStyle name="Normal 8 3 3" xfId="16583" xr:uid="{00000000-0005-0000-0000-0000A13D0000}"/>
    <cellStyle name="Normal 8 3 3 2" xfId="16584" xr:uid="{00000000-0005-0000-0000-0000A23D0000}"/>
    <cellStyle name="Normal 8 3 3 2 2" xfId="16585" xr:uid="{00000000-0005-0000-0000-0000A33D0000}"/>
    <cellStyle name="Normal 8 3 3 2 3" xfId="16586" xr:uid="{00000000-0005-0000-0000-0000A43D0000}"/>
    <cellStyle name="Normal 8 3 3 2 4" xfId="16587" xr:uid="{00000000-0005-0000-0000-0000A53D0000}"/>
    <cellStyle name="Normal 8 3 3 3" xfId="16588" xr:uid="{00000000-0005-0000-0000-0000A63D0000}"/>
    <cellStyle name="Normal 8 3 3 4" xfId="16589" xr:uid="{00000000-0005-0000-0000-0000A73D0000}"/>
    <cellStyle name="Normal 8 3 3 5" xfId="16590" xr:uid="{00000000-0005-0000-0000-0000A83D0000}"/>
    <cellStyle name="Normal 8 3 3 6" xfId="16591" xr:uid="{00000000-0005-0000-0000-0000A93D0000}"/>
    <cellStyle name="Normal 8 3 4" xfId="16592" xr:uid="{00000000-0005-0000-0000-0000AA3D0000}"/>
    <cellStyle name="Normal 8 3 4 2" xfId="16593" xr:uid="{00000000-0005-0000-0000-0000AB3D0000}"/>
    <cellStyle name="Normal 8 3 4 2 2" xfId="16594" xr:uid="{00000000-0005-0000-0000-0000AC3D0000}"/>
    <cellStyle name="Normal 8 3 4 2 3" xfId="16595" xr:uid="{00000000-0005-0000-0000-0000AD3D0000}"/>
    <cellStyle name="Normal 8 3 4 2 4" xfId="16596" xr:uid="{00000000-0005-0000-0000-0000AE3D0000}"/>
    <cellStyle name="Normal 8 3 4 3" xfId="16597" xr:uid="{00000000-0005-0000-0000-0000AF3D0000}"/>
    <cellStyle name="Normal 8 3 4 4" xfId="16598" xr:uid="{00000000-0005-0000-0000-0000B03D0000}"/>
    <cellStyle name="Normal 8 3 4 5" xfId="16599" xr:uid="{00000000-0005-0000-0000-0000B13D0000}"/>
    <cellStyle name="Normal 8 3 4 6" xfId="16600" xr:uid="{00000000-0005-0000-0000-0000B23D0000}"/>
    <cellStyle name="Normal 8 3 5" xfId="16601" xr:uid="{00000000-0005-0000-0000-0000B33D0000}"/>
    <cellStyle name="Normal 8 3 5 2" xfId="16602" xr:uid="{00000000-0005-0000-0000-0000B43D0000}"/>
    <cellStyle name="Normal 8 3 5 2 2" xfId="16603" xr:uid="{00000000-0005-0000-0000-0000B53D0000}"/>
    <cellStyle name="Normal 8 3 5 3" xfId="16604" xr:uid="{00000000-0005-0000-0000-0000B63D0000}"/>
    <cellStyle name="Normal 8 3 5 4" xfId="16605" xr:uid="{00000000-0005-0000-0000-0000B73D0000}"/>
    <cellStyle name="Normal 8 3 5 5" xfId="16606" xr:uid="{00000000-0005-0000-0000-0000B83D0000}"/>
    <cellStyle name="Normal 8 3 6" xfId="16607" xr:uid="{00000000-0005-0000-0000-0000B93D0000}"/>
    <cellStyle name="Normal 8 3 6 2" xfId="16608" xr:uid="{00000000-0005-0000-0000-0000BA3D0000}"/>
    <cellStyle name="Normal 8 3 7" xfId="16609" xr:uid="{00000000-0005-0000-0000-0000BB3D0000}"/>
    <cellStyle name="Normal 8 3 8" xfId="5334" xr:uid="{00000000-0005-0000-0000-0000893D0000}"/>
    <cellStyle name="Normal 8 4" xfId="16610" xr:uid="{00000000-0005-0000-0000-0000BC3D0000}"/>
    <cellStyle name="Normal 8 4 2" xfId="16611" xr:uid="{00000000-0005-0000-0000-0000BD3D0000}"/>
    <cellStyle name="Normal 8 4 2 2" xfId="16612" xr:uid="{00000000-0005-0000-0000-0000BE3D0000}"/>
    <cellStyle name="Normal 8 4 2 3" xfId="16613" xr:uid="{00000000-0005-0000-0000-0000BF3D0000}"/>
    <cellStyle name="Normal 8 4 2 4" xfId="16614" xr:uid="{00000000-0005-0000-0000-0000C03D0000}"/>
    <cellStyle name="Normal 8 4 2 5" xfId="16615" xr:uid="{00000000-0005-0000-0000-0000C13D0000}"/>
    <cellStyle name="Normal 8 4 3" xfId="16616" xr:uid="{00000000-0005-0000-0000-0000C23D0000}"/>
    <cellStyle name="Normal 8 4 3 2" xfId="16617" xr:uid="{00000000-0005-0000-0000-0000C33D0000}"/>
    <cellStyle name="Normal 8 4 3 2 2" xfId="16618" xr:uid="{00000000-0005-0000-0000-0000C43D0000}"/>
    <cellStyle name="Normal 8 4 3 2 3" xfId="16619" xr:uid="{00000000-0005-0000-0000-0000C53D0000}"/>
    <cellStyle name="Normal 8 4 3 2 4" xfId="16620" xr:uid="{00000000-0005-0000-0000-0000C63D0000}"/>
    <cellStyle name="Normal 8 4 3 3" xfId="16621" xr:uid="{00000000-0005-0000-0000-0000C73D0000}"/>
    <cellStyle name="Normal 8 4 3 4" xfId="16622" xr:uid="{00000000-0005-0000-0000-0000C83D0000}"/>
    <cellStyle name="Normal 8 4 3 5" xfId="16623" xr:uid="{00000000-0005-0000-0000-0000C93D0000}"/>
    <cellStyle name="Normal 8 4 3 6" xfId="16624" xr:uid="{00000000-0005-0000-0000-0000CA3D0000}"/>
    <cellStyle name="Normal 8 4 4" xfId="16625" xr:uid="{00000000-0005-0000-0000-0000CB3D0000}"/>
    <cellStyle name="Normal 8 4 4 2" xfId="16626" xr:uid="{00000000-0005-0000-0000-0000CC3D0000}"/>
    <cellStyle name="Normal 8 4 4 3" xfId="16627" xr:uid="{00000000-0005-0000-0000-0000CD3D0000}"/>
    <cellStyle name="Normal 8 4 4 4" xfId="16628" xr:uid="{00000000-0005-0000-0000-0000CE3D0000}"/>
    <cellStyle name="Normal 8 4 5" xfId="16629" xr:uid="{00000000-0005-0000-0000-0000CF3D0000}"/>
    <cellStyle name="Normal 8 4 5 2" xfId="16630" xr:uid="{00000000-0005-0000-0000-0000D03D0000}"/>
    <cellStyle name="Normal 8 4 5 3" xfId="16631" xr:uid="{00000000-0005-0000-0000-0000D13D0000}"/>
    <cellStyle name="Normal 8 4 6" xfId="16632" xr:uid="{00000000-0005-0000-0000-0000D23D0000}"/>
    <cellStyle name="Normal 8 4 7" xfId="16633" xr:uid="{00000000-0005-0000-0000-0000D33D0000}"/>
    <cellStyle name="Normal 8 5" xfId="16634" xr:uid="{00000000-0005-0000-0000-0000D43D0000}"/>
    <cellStyle name="Normal 8 5 2" xfId="16635" xr:uid="{00000000-0005-0000-0000-0000D53D0000}"/>
    <cellStyle name="Normal 8 5 2 2" xfId="16636" xr:uid="{00000000-0005-0000-0000-0000D63D0000}"/>
    <cellStyle name="Normal 8 5 2 2 2" xfId="16637" xr:uid="{00000000-0005-0000-0000-0000D73D0000}"/>
    <cellStyle name="Normal 8 5 2 2 2 2" xfId="16638" xr:uid="{00000000-0005-0000-0000-0000D83D0000}"/>
    <cellStyle name="Normal 8 5 2 2 2 3" xfId="16639" xr:uid="{00000000-0005-0000-0000-0000D93D0000}"/>
    <cellStyle name="Normal 8 5 2 2 3" xfId="16640" xr:uid="{00000000-0005-0000-0000-0000DA3D0000}"/>
    <cellStyle name="Normal 8 5 2 2 3 2" xfId="16641" xr:uid="{00000000-0005-0000-0000-0000DB3D0000}"/>
    <cellStyle name="Normal 8 5 2 2 4" xfId="16642" xr:uid="{00000000-0005-0000-0000-0000DC3D0000}"/>
    <cellStyle name="Normal 8 5 2 3" xfId="16643" xr:uid="{00000000-0005-0000-0000-0000DD3D0000}"/>
    <cellStyle name="Normal 8 5 2 3 2" xfId="16644" xr:uid="{00000000-0005-0000-0000-0000DE3D0000}"/>
    <cellStyle name="Normal 8 5 2 3 3" xfId="16645" xr:uid="{00000000-0005-0000-0000-0000DF3D0000}"/>
    <cellStyle name="Normal 8 5 2 4" xfId="16646" xr:uid="{00000000-0005-0000-0000-0000E03D0000}"/>
    <cellStyle name="Normal 8 5 2 4 2" xfId="16647" xr:uid="{00000000-0005-0000-0000-0000E13D0000}"/>
    <cellStyle name="Normal 8 5 2 5" xfId="16648" xr:uid="{00000000-0005-0000-0000-0000E23D0000}"/>
    <cellStyle name="Normal 8 5 3" xfId="16649" xr:uid="{00000000-0005-0000-0000-0000E33D0000}"/>
    <cellStyle name="Normal 8 5 3 2" xfId="16650" xr:uid="{00000000-0005-0000-0000-0000E43D0000}"/>
    <cellStyle name="Normal 8 5 3 2 2" xfId="16651" xr:uid="{00000000-0005-0000-0000-0000E53D0000}"/>
    <cellStyle name="Normal 8 5 3 2 3" xfId="16652" xr:uid="{00000000-0005-0000-0000-0000E63D0000}"/>
    <cellStyle name="Normal 8 5 3 3" xfId="16653" xr:uid="{00000000-0005-0000-0000-0000E73D0000}"/>
    <cellStyle name="Normal 8 5 3 3 2" xfId="16654" xr:uid="{00000000-0005-0000-0000-0000E83D0000}"/>
    <cellStyle name="Normal 8 5 3 4" xfId="16655" xr:uid="{00000000-0005-0000-0000-0000E93D0000}"/>
    <cellStyle name="Normal 8 5 4" xfId="16656" xr:uid="{00000000-0005-0000-0000-0000EA3D0000}"/>
    <cellStyle name="Normal 8 5 4 2" xfId="16657" xr:uid="{00000000-0005-0000-0000-0000EB3D0000}"/>
    <cellStyle name="Normal 8 5 5" xfId="16658" xr:uid="{00000000-0005-0000-0000-0000EC3D0000}"/>
    <cellStyle name="Normal 8 5 6" xfId="16659" xr:uid="{00000000-0005-0000-0000-0000ED3D0000}"/>
    <cellStyle name="Normal 8 5 7" xfId="16660" xr:uid="{00000000-0005-0000-0000-0000EE3D0000}"/>
    <cellStyle name="Normal 8 6" xfId="16661" xr:uid="{00000000-0005-0000-0000-0000EF3D0000}"/>
    <cellStyle name="Normal 8 6 2" xfId="16662" xr:uid="{00000000-0005-0000-0000-0000F03D0000}"/>
    <cellStyle name="Normal 8 6 2 2" xfId="16663" xr:uid="{00000000-0005-0000-0000-0000F13D0000}"/>
    <cellStyle name="Normal 8 6 2 3" xfId="16664" xr:uid="{00000000-0005-0000-0000-0000F23D0000}"/>
    <cellStyle name="Normal 8 6 2 4" xfId="16665" xr:uid="{00000000-0005-0000-0000-0000F33D0000}"/>
    <cellStyle name="Normal 8 6 3" xfId="16666" xr:uid="{00000000-0005-0000-0000-0000F43D0000}"/>
    <cellStyle name="Normal 8 6 4" xfId="16667" xr:uid="{00000000-0005-0000-0000-0000F53D0000}"/>
    <cellStyle name="Normal 8 6 5" xfId="16668" xr:uid="{00000000-0005-0000-0000-0000F63D0000}"/>
    <cellStyle name="Normal 8 6 6" xfId="16669" xr:uid="{00000000-0005-0000-0000-0000F73D0000}"/>
    <cellStyle name="Normal 8 7" xfId="16670" xr:uid="{00000000-0005-0000-0000-0000F83D0000}"/>
    <cellStyle name="Normal 8 7 2" xfId="16671" xr:uid="{00000000-0005-0000-0000-0000F93D0000}"/>
    <cellStyle name="Normal 8 7 2 2" xfId="16672" xr:uid="{00000000-0005-0000-0000-0000FA3D0000}"/>
    <cellStyle name="Normal 8 7 2 3" xfId="16673" xr:uid="{00000000-0005-0000-0000-0000FB3D0000}"/>
    <cellStyle name="Normal 8 7 2 4" xfId="16674" xr:uid="{00000000-0005-0000-0000-0000FC3D0000}"/>
    <cellStyle name="Normal 8 7 3" xfId="16675" xr:uid="{00000000-0005-0000-0000-0000FD3D0000}"/>
    <cellStyle name="Normal 8 7 4" xfId="16676" xr:uid="{00000000-0005-0000-0000-0000FE3D0000}"/>
    <cellStyle name="Normal 8 7 5" xfId="16677" xr:uid="{00000000-0005-0000-0000-0000FF3D0000}"/>
    <cellStyle name="Normal 8 7 6" xfId="16678" xr:uid="{00000000-0005-0000-0000-0000003E0000}"/>
    <cellStyle name="Normal 8 8" xfId="16679" xr:uid="{00000000-0005-0000-0000-0000013E0000}"/>
    <cellStyle name="Normal 8 8 2" xfId="16680" xr:uid="{00000000-0005-0000-0000-0000023E0000}"/>
    <cellStyle name="Normal 8 8 2 2" xfId="16681" xr:uid="{00000000-0005-0000-0000-0000033E0000}"/>
    <cellStyle name="Normal 8 8 2 3" xfId="16682" xr:uid="{00000000-0005-0000-0000-0000043E0000}"/>
    <cellStyle name="Normal 8 8 2 4" xfId="16683" xr:uid="{00000000-0005-0000-0000-0000053E0000}"/>
    <cellStyle name="Normal 8 8 3" xfId="16684" xr:uid="{00000000-0005-0000-0000-0000063E0000}"/>
    <cellStyle name="Normal 8 8 4" xfId="16685" xr:uid="{00000000-0005-0000-0000-0000073E0000}"/>
    <cellStyle name="Normal 8 8 5" xfId="16686" xr:uid="{00000000-0005-0000-0000-0000083E0000}"/>
    <cellStyle name="Normal 8 8 6" xfId="16687" xr:uid="{00000000-0005-0000-0000-0000093E0000}"/>
    <cellStyle name="Normal 8 9" xfId="16688" xr:uid="{00000000-0005-0000-0000-00000A3E0000}"/>
    <cellStyle name="Normal 8 9 2" xfId="16689" xr:uid="{00000000-0005-0000-0000-00000B3E0000}"/>
    <cellStyle name="Normal 8 9 3" xfId="16690" xr:uid="{00000000-0005-0000-0000-00000C3E0000}"/>
    <cellStyle name="Normal 8_App b.3 Unspent_" xfId="2572" xr:uid="{00000000-0005-0000-0000-0000D3090000}"/>
    <cellStyle name="Normal 80" xfId="16691" xr:uid="{00000000-0005-0000-0000-00000D3E0000}"/>
    <cellStyle name="Normal 80 2" xfId="16692" xr:uid="{00000000-0005-0000-0000-00000E3E0000}"/>
    <cellStyle name="Normal 80 2 2" xfId="16693" xr:uid="{00000000-0005-0000-0000-00000F3E0000}"/>
    <cellStyle name="Normal 80 3" xfId="16694" xr:uid="{00000000-0005-0000-0000-0000103E0000}"/>
    <cellStyle name="Normal 81" xfId="16695" xr:uid="{00000000-0005-0000-0000-0000113E0000}"/>
    <cellStyle name="Normal 81 2" xfId="16696" xr:uid="{00000000-0005-0000-0000-0000123E0000}"/>
    <cellStyle name="Normal 81 2 2" xfId="16697" xr:uid="{00000000-0005-0000-0000-0000133E0000}"/>
    <cellStyle name="Normal 81 3" xfId="16698" xr:uid="{00000000-0005-0000-0000-0000143E0000}"/>
    <cellStyle name="Normal 82" xfId="16699" xr:uid="{00000000-0005-0000-0000-0000153E0000}"/>
    <cellStyle name="Normal 82 2" xfId="16700" xr:uid="{00000000-0005-0000-0000-0000163E0000}"/>
    <cellStyle name="Normal 82 2 2" xfId="16701" xr:uid="{00000000-0005-0000-0000-0000173E0000}"/>
    <cellStyle name="Normal 82 3" xfId="16702" xr:uid="{00000000-0005-0000-0000-0000183E0000}"/>
    <cellStyle name="Normal 83" xfId="16703" xr:uid="{00000000-0005-0000-0000-0000193E0000}"/>
    <cellStyle name="Normal 83 2" xfId="16704" xr:uid="{00000000-0005-0000-0000-00001A3E0000}"/>
    <cellStyle name="Normal 83 2 2" xfId="16705" xr:uid="{00000000-0005-0000-0000-00001B3E0000}"/>
    <cellStyle name="Normal 83 3" xfId="16706" xr:uid="{00000000-0005-0000-0000-00001C3E0000}"/>
    <cellStyle name="Normal 84" xfId="16707" xr:uid="{00000000-0005-0000-0000-00001D3E0000}"/>
    <cellStyle name="Normal 84 2" xfId="16708" xr:uid="{00000000-0005-0000-0000-00001E3E0000}"/>
    <cellStyle name="Normal 84 2 2" xfId="16709" xr:uid="{00000000-0005-0000-0000-00001F3E0000}"/>
    <cellStyle name="Normal 84 3" xfId="16710" xr:uid="{00000000-0005-0000-0000-0000203E0000}"/>
    <cellStyle name="Normal 85" xfId="16711" xr:uid="{00000000-0005-0000-0000-0000213E0000}"/>
    <cellStyle name="Normal 85 2" xfId="16712" xr:uid="{00000000-0005-0000-0000-0000223E0000}"/>
    <cellStyle name="Normal 85 2 2" xfId="16713" xr:uid="{00000000-0005-0000-0000-0000233E0000}"/>
    <cellStyle name="Normal 85 3" xfId="16714" xr:uid="{00000000-0005-0000-0000-0000243E0000}"/>
    <cellStyle name="Normal 86" xfId="16715" xr:uid="{00000000-0005-0000-0000-0000253E0000}"/>
    <cellStyle name="Normal 86 2" xfId="16716" xr:uid="{00000000-0005-0000-0000-0000263E0000}"/>
    <cellStyle name="Normal 87" xfId="16717" xr:uid="{00000000-0005-0000-0000-0000273E0000}"/>
    <cellStyle name="Normal 87 2" xfId="16718" xr:uid="{00000000-0005-0000-0000-0000283E0000}"/>
    <cellStyle name="Normal 88" xfId="16719" xr:uid="{00000000-0005-0000-0000-0000293E0000}"/>
    <cellStyle name="Normal 88 2" xfId="16720" xr:uid="{00000000-0005-0000-0000-00002A3E0000}"/>
    <cellStyle name="Normal 89" xfId="16721" xr:uid="{00000000-0005-0000-0000-00002B3E0000}"/>
    <cellStyle name="Normal 89 2" xfId="16722" xr:uid="{00000000-0005-0000-0000-00002C3E0000}"/>
    <cellStyle name="Normal 9" xfId="2573" xr:uid="{00000000-0005-0000-0000-0000D4090000}"/>
    <cellStyle name="Normal 9 10" xfId="16723" xr:uid="{00000000-0005-0000-0000-00002E3E0000}"/>
    <cellStyle name="Normal 9 11" xfId="16724" xr:uid="{00000000-0005-0000-0000-00002F3E0000}"/>
    <cellStyle name="Normal 9 2" xfId="2574" xr:uid="{00000000-0005-0000-0000-0000D5090000}"/>
    <cellStyle name="Normal 9 2 2" xfId="16725" xr:uid="{00000000-0005-0000-0000-0000313E0000}"/>
    <cellStyle name="Normal 9 2 2 2" xfId="16726" xr:uid="{00000000-0005-0000-0000-0000323E0000}"/>
    <cellStyle name="Normal 9 2 3" xfId="16727" xr:uid="{00000000-0005-0000-0000-0000333E0000}"/>
    <cellStyle name="Normal 9 3" xfId="16728" xr:uid="{00000000-0005-0000-0000-0000343E0000}"/>
    <cellStyle name="Normal 9 3 2" xfId="16729" xr:uid="{00000000-0005-0000-0000-0000353E0000}"/>
    <cellStyle name="Normal 9 3 2 2" xfId="16730" xr:uid="{00000000-0005-0000-0000-0000363E0000}"/>
    <cellStyle name="Normal 9 3 2 3" xfId="16731" xr:uid="{00000000-0005-0000-0000-0000373E0000}"/>
    <cellStyle name="Normal 9 3 2 4" xfId="16732" xr:uid="{00000000-0005-0000-0000-0000383E0000}"/>
    <cellStyle name="Normal 9 3 3" xfId="16733" xr:uid="{00000000-0005-0000-0000-0000393E0000}"/>
    <cellStyle name="Normal 9 3 3 2" xfId="16734" xr:uid="{00000000-0005-0000-0000-00003A3E0000}"/>
    <cellStyle name="Normal 9 3 4" xfId="16735" xr:uid="{00000000-0005-0000-0000-00003B3E0000}"/>
    <cellStyle name="Normal 9 3 5" xfId="16736" xr:uid="{00000000-0005-0000-0000-00003C3E0000}"/>
    <cellStyle name="Normal 9 3 6" xfId="16737" xr:uid="{00000000-0005-0000-0000-00003D3E0000}"/>
    <cellStyle name="Normal 9 4" xfId="16738" xr:uid="{00000000-0005-0000-0000-00003E3E0000}"/>
    <cellStyle name="Normal 9 4 2" xfId="16739" xr:uid="{00000000-0005-0000-0000-00003F3E0000}"/>
    <cellStyle name="Normal 9 4 2 2" xfId="16740" xr:uid="{00000000-0005-0000-0000-0000403E0000}"/>
    <cellStyle name="Normal 9 4 2 2 2" xfId="16741" xr:uid="{00000000-0005-0000-0000-0000413E0000}"/>
    <cellStyle name="Normal 9 4 2 2 3" xfId="16742" xr:uid="{00000000-0005-0000-0000-0000423E0000}"/>
    <cellStyle name="Normal 9 4 2 3" xfId="16743" xr:uid="{00000000-0005-0000-0000-0000433E0000}"/>
    <cellStyle name="Normal 9 4 2 4" xfId="16744" xr:uid="{00000000-0005-0000-0000-0000443E0000}"/>
    <cellStyle name="Normal 9 4 2 5" xfId="16745" xr:uid="{00000000-0005-0000-0000-0000453E0000}"/>
    <cellStyle name="Normal 9 4 2 6" xfId="16746" xr:uid="{00000000-0005-0000-0000-0000463E0000}"/>
    <cellStyle name="Normal 9 4 3" xfId="16747" xr:uid="{00000000-0005-0000-0000-0000473E0000}"/>
    <cellStyle name="Normal 9 4 3 2" xfId="16748" xr:uid="{00000000-0005-0000-0000-0000483E0000}"/>
    <cellStyle name="Normal 9 4 3 2 2" xfId="16749" xr:uid="{00000000-0005-0000-0000-0000493E0000}"/>
    <cellStyle name="Normal 9 4 3 2 3" xfId="16750" xr:uid="{00000000-0005-0000-0000-00004A3E0000}"/>
    <cellStyle name="Normal 9 4 3 3" xfId="16751" xr:uid="{00000000-0005-0000-0000-00004B3E0000}"/>
    <cellStyle name="Normal 9 4 3 3 2" xfId="16752" xr:uid="{00000000-0005-0000-0000-00004C3E0000}"/>
    <cellStyle name="Normal 9 4 3 4" xfId="16753" xr:uid="{00000000-0005-0000-0000-00004D3E0000}"/>
    <cellStyle name="Normal 9 4 4" xfId="16754" xr:uid="{00000000-0005-0000-0000-00004E3E0000}"/>
    <cellStyle name="Normal 9 4 4 2" xfId="16755" xr:uid="{00000000-0005-0000-0000-00004F3E0000}"/>
    <cellStyle name="Normal 9 4 4 3" xfId="16756" xr:uid="{00000000-0005-0000-0000-0000503E0000}"/>
    <cellStyle name="Normal 9 4 5" xfId="16757" xr:uid="{00000000-0005-0000-0000-0000513E0000}"/>
    <cellStyle name="Normal 9 4 6" xfId="16758" xr:uid="{00000000-0005-0000-0000-0000523E0000}"/>
    <cellStyle name="Normal 9 4 7" xfId="16759" xr:uid="{00000000-0005-0000-0000-0000533E0000}"/>
    <cellStyle name="Normal 9 4 8" xfId="16760" xr:uid="{00000000-0005-0000-0000-0000543E0000}"/>
    <cellStyle name="Normal 9 5" xfId="16761" xr:uid="{00000000-0005-0000-0000-0000553E0000}"/>
    <cellStyle name="Normal 9 5 2" xfId="16762" xr:uid="{00000000-0005-0000-0000-0000563E0000}"/>
    <cellStyle name="Normal 9 5 2 2" xfId="16763" xr:uid="{00000000-0005-0000-0000-0000573E0000}"/>
    <cellStyle name="Normal 9 5 3" xfId="16764" xr:uid="{00000000-0005-0000-0000-0000583E0000}"/>
    <cellStyle name="Normal 9 5 4" xfId="16765" xr:uid="{00000000-0005-0000-0000-0000593E0000}"/>
    <cellStyle name="Normal 9 5 5" xfId="16766" xr:uid="{00000000-0005-0000-0000-00005A3E0000}"/>
    <cellStyle name="Normal 9 6" xfId="16767" xr:uid="{00000000-0005-0000-0000-00005B3E0000}"/>
    <cellStyle name="Normal 9 6 2" xfId="16768" xr:uid="{00000000-0005-0000-0000-00005C3E0000}"/>
    <cellStyle name="Normal 9 6 2 2" xfId="16769" xr:uid="{00000000-0005-0000-0000-00005D3E0000}"/>
    <cellStyle name="Normal 9 6 2 3" xfId="16770" xr:uid="{00000000-0005-0000-0000-00005E3E0000}"/>
    <cellStyle name="Normal 9 6 3" xfId="16771" xr:uid="{00000000-0005-0000-0000-00005F3E0000}"/>
    <cellStyle name="Normal 9 6 4" xfId="16772" xr:uid="{00000000-0005-0000-0000-0000603E0000}"/>
    <cellStyle name="Normal 9 6 5" xfId="16773" xr:uid="{00000000-0005-0000-0000-0000613E0000}"/>
    <cellStyle name="Normal 9 6 6" xfId="16774" xr:uid="{00000000-0005-0000-0000-0000623E0000}"/>
    <cellStyle name="Normal 9 7" xfId="16775" xr:uid="{00000000-0005-0000-0000-0000633E0000}"/>
    <cellStyle name="Normal 9 7 2" xfId="16776" xr:uid="{00000000-0005-0000-0000-0000643E0000}"/>
    <cellStyle name="Normal 9 7 2 2" xfId="16777" xr:uid="{00000000-0005-0000-0000-0000653E0000}"/>
    <cellStyle name="Normal 9 7 2 3" xfId="16778" xr:uid="{00000000-0005-0000-0000-0000663E0000}"/>
    <cellStyle name="Normal 9 7 3" xfId="16779" xr:uid="{00000000-0005-0000-0000-0000673E0000}"/>
    <cellStyle name="Normal 9 7 4" xfId="16780" xr:uid="{00000000-0005-0000-0000-0000683E0000}"/>
    <cellStyle name="Normal 9 7 5" xfId="16781" xr:uid="{00000000-0005-0000-0000-0000693E0000}"/>
    <cellStyle name="Normal 9 7 6" xfId="16782" xr:uid="{00000000-0005-0000-0000-00006A3E0000}"/>
    <cellStyle name="Normal 9 8" xfId="16783" xr:uid="{00000000-0005-0000-0000-00006B3E0000}"/>
    <cellStyle name="Normal 9 8 2" xfId="16784" xr:uid="{00000000-0005-0000-0000-00006C3E0000}"/>
    <cellStyle name="Normal 9 8 3" xfId="16785" xr:uid="{00000000-0005-0000-0000-00006D3E0000}"/>
    <cellStyle name="Normal 9 9" xfId="16786" xr:uid="{00000000-0005-0000-0000-00006E3E0000}"/>
    <cellStyle name="Normal 9 9 2" xfId="16787" xr:uid="{00000000-0005-0000-0000-00006F3E0000}"/>
    <cellStyle name="Normal 9 9 3" xfId="16788" xr:uid="{00000000-0005-0000-0000-0000703E0000}"/>
    <cellStyle name="Normal 9_App b.3 Unspent_" xfId="2575" xr:uid="{00000000-0005-0000-0000-0000D6090000}"/>
    <cellStyle name="Normal 90" xfId="16789" xr:uid="{00000000-0005-0000-0000-0000713E0000}"/>
    <cellStyle name="Normal 90 2" xfId="16790" xr:uid="{00000000-0005-0000-0000-0000723E0000}"/>
    <cellStyle name="Normal 91" xfId="16791" xr:uid="{00000000-0005-0000-0000-0000733E0000}"/>
    <cellStyle name="Normal 91 2" xfId="16792" xr:uid="{00000000-0005-0000-0000-0000743E0000}"/>
    <cellStyle name="Normal 92" xfId="16793" xr:uid="{00000000-0005-0000-0000-0000753E0000}"/>
    <cellStyle name="Normal 92 2" xfId="16794" xr:uid="{00000000-0005-0000-0000-0000763E0000}"/>
    <cellStyle name="Normal 93" xfId="16795" xr:uid="{00000000-0005-0000-0000-0000773E0000}"/>
    <cellStyle name="Normal 93 2" xfId="16796" xr:uid="{00000000-0005-0000-0000-0000783E0000}"/>
    <cellStyle name="Normal 93 3" xfId="16797" xr:uid="{00000000-0005-0000-0000-0000793E0000}"/>
    <cellStyle name="Normal 94" xfId="16798" xr:uid="{00000000-0005-0000-0000-00007A3E0000}"/>
    <cellStyle name="Normal 94 2" xfId="16799" xr:uid="{00000000-0005-0000-0000-00007B3E0000}"/>
    <cellStyle name="Normal 94 3" xfId="16800" xr:uid="{00000000-0005-0000-0000-00007C3E0000}"/>
    <cellStyle name="Normal 95" xfId="16801" xr:uid="{00000000-0005-0000-0000-00007D3E0000}"/>
    <cellStyle name="Normal 95 2" xfId="16802" xr:uid="{00000000-0005-0000-0000-00007E3E0000}"/>
    <cellStyle name="Normal 95 3" xfId="16803" xr:uid="{00000000-0005-0000-0000-00007F3E0000}"/>
    <cellStyle name="Normal 96" xfId="16804" xr:uid="{00000000-0005-0000-0000-0000803E0000}"/>
    <cellStyle name="Normal 96 2" xfId="16805" xr:uid="{00000000-0005-0000-0000-0000813E0000}"/>
    <cellStyle name="Normal 96 3" xfId="16806" xr:uid="{00000000-0005-0000-0000-0000823E0000}"/>
    <cellStyle name="Normal 97" xfId="16807" xr:uid="{00000000-0005-0000-0000-0000833E0000}"/>
    <cellStyle name="Normal 97 2" xfId="16808" xr:uid="{00000000-0005-0000-0000-0000843E0000}"/>
    <cellStyle name="Normal 97 3" xfId="16809" xr:uid="{00000000-0005-0000-0000-0000853E0000}"/>
    <cellStyle name="Normal 98" xfId="16810" xr:uid="{00000000-0005-0000-0000-0000863E0000}"/>
    <cellStyle name="Normal 98 2" xfId="16811" xr:uid="{00000000-0005-0000-0000-0000873E0000}"/>
    <cellStyle name="Normal 98 3" xfId="16812" xr:uid="{00000000-0005-0000-0000-0000883E0000}"/>
    <cellStyle name="Normal 99" xfId="16813" xr:uid="{00000000-0005-0000-0000-0000893E0000}"/>
    <cellStyle name="Normal 99 2" xfId="16814" xr:uid="{00000000-0005-0000-0000-00008A3E0000}"/>
    <cellStyle name="Normal 99 3" xfId="16815" xr:uid="{00000000-0005-0000-0000-00008B3E0000}"/>
    <cellStyle name="Normal_Attachment 5A - Program Budget Workbook Dec22" xfId="6" xr:uid="{00000000-0005-0000-0000-00003C000000}"/>
    <cellStyle name="Normal_DRAFT_June1Filing_v05_zap041705" xfId="9" xr:uid="{00000000-0005-0000-0000-00003D000000}"/>
    <cellStyle name="Normal_PY2006-8_Planning_PreliminaryFunding-Budgets_forJune1Filing_05-23-05" xfId="2" xr:uid="{00000000-0005-0000-0000-00003E000000}"/>
    <cellStyle name="Note 10" xfId="16816" xr:uid="{00000000-0005-0000-0000-0000903E0000}"/>
    <cellStyle name="Note 10 2" xfId="20157" xr:uid="{00000000-0005-0000-0000-0000903E0000}"/>
    <cellStyle name="Note 11" xfId="16817" xr:uid="{00000000-0005-0000-0000-0000913E0000}"/>
    <cellStyle name="Note 2" xfId="2577" xr:uid="{00000000-0005-0000-0000-0000D8090000}"/>
    <cellStyle name="Note 2 10" xfId="16819" xr:uid="{00000000-0005-0000-0000-0000933E0000}"/>
    <cellStyle name="Note 2 10 2" xfId="16820" xr:uid="{00000000-0005-0000-0000-0000943E0000}"/>
    <cellStyle name="Note 2 10 3" xfId="16821" xr:uid="{00000000-0005-0000-0000-0000953E0000}"/>
    <cellStyle name="Note 2 11" xfId="16822" xr:uid="{00000000-0005-0000-0000-0000963E0000}"/>
    <cellStyle name="Note 2 11 2" xfId="16823" xr:uid="{00000000-0005-0000-0000-0000973E0000}"/>
    <cellStyle name="Note 2 11 2 2" xfId="16824" xr:uid="{00000000-0005-0000-0000-0000983E0000}"/>
    <cellStyle name="Note 2 11 3" xfId="16825" xr:uid="{00000000-0005-0000-0000-0000993E0000}"/>
    <cellStyle name="Note 2 12" xfId="16826" xr:uid="{00000000-0005-0000-0000-00009A3E0000}"/>
    <cellStyle name="Note 2 12 2" xfId="16827" xr:uid="{00000000-0005-0000-0000-00009B3E0000}"/>
    <cellStyle name="Note 2 13" xfId="16828" xr:uid="{00000000-0005-0000-0000-00009C3E0000}"/>
    <cellStyle name="Note 2 13 2" xfId="20158" xr:uid="{00000000-0005-0000-0000-00009C3E0000}"/>
    <cellStyle name="Note 2 14" xfId="16829" xr:uid="{00000000-0005-0000-0000-00009D3E0000}"/>
    <cellStyle name="Note 2 15" xfId="16818" xr:uid="{00000000-0005-0000-0000-0000923E0000}"/>
    <cellStyle name="Note 2 2" xfId="16830" xr:uid="{00000000-0005-0000-0000-00009E3E0000}"/>
    <cellStyle name="Note 2 2 2" xfId="16831" xr:uid="{00000000-0005-0000-0000-00009F3E0000}"/>
    <cellStyle name="Note 2 2 2 2" xfId="16832" xr:uid="{00000000-0005-0000-0000-0000A03E0000}"/>
    <cellStyle name="Note 2 2 2 2 2" xfId="16833" xr:uid="{00000000-0005-0000-0000-0000A13E0000}"/>
    <cellStyle name="Note 2 2 2 2 3" xfId="16834" xr:uid="{00000000-0005-0000-0000-0000A23E0000}"/>
    <cellStyle name="Note 2 2 2 2 4" xfId="16835" xr:uid="{00000000-0005-0000-0000-0000A33E0000}"/>
    <cellStyle name="Note 2 2 2 3" xfId="16836" xr:uid="{00000000-0005-0000-0000-0000A43E0000}"/>
    <cellStyle name="Note 2 2 2 4" xfId="16837" xr:uid="{00000000-0005-0000-0000-0000A53E0000}"/>
    <cellStyle name="Note 2 2 2 5" xfId="16838" xr:uid="{00000000-0005-0000-0000-0000A63E0000}"/>
    <cellStyle name="Note 2 2 3" xfId="16839" xr:uid="{00000000-0005-0000-0000-0000A73E0000}"/>
    <cellStyle name="Note 2 2 3 2" xfId="16840" xr:uid="{00000000-0005-0000-0000-0000A83E0000}"/>
    <cellStyle name="Note 2 2 3 2 2" xfId="20159" xr:uid="{00000000-0005-0000-0000-0000A83E0000}"/>
    <cellStyle name="Note 2 2 4" xfId="16841" xr:uid="{00000000-0005-0000-0000-0000A93E0000}"/>
    <cellStyle name="Note 2 2 4 2" xfId="20160" xr:uid="{00000000-0005-0000-0000-0000A93E0000}"/>
    <cellStyle name="Note 2 2 5" xfId="16842" xr:uid="{00000000-0005-0000-0000-0000AA3E0000}"/>
    <cellStyle name="Note 2 3" xfId="16843" xr:uid="{00000000-0005-0000-0000-0000AB3E0000}"/>
    <cellStyle name="Note 2 3 2" xfId="16844" xr:uid="{00000000-0005-0000-0000-0000AC3E0000}"/>
    <cellStyle name="Note 2 3 2 2" xfId="16845" xr:uid="{00000000-0005-0000-0000-0000AD3E0000}"/>
    <cellStyle name="Note 2 3 2 2 2" xfId="20162" xr:uid="{00000000-0005-0000-0000-0000AD3E0000}"/>
    <cellStyle name="Note 2 3 2 3" xfId="16846" xr:uid="{00000000-0005-0000-0000-0000AE3E0000}"/>
    <cellStyle name="Note 2 3 2 4" xfId="20161" xr:uid="{00000000-0005-0000-0000-0000AC3E0000}"/>
    <cellStyle name="Note 2 3 3" xfId="16847" xr:uid="{00000000-0005-0000-0000-0000AF3E0000}"/>
    <cellStyle name="Note 2 3 4" xfId="16848" xr:uid="{00000000-0005-0000-0000-0000B03E0000}"/>
    <cellStyle name="Note 2 3 5" xfId="16849" xr:uid="{00000000-0005-0000-0000-0000B13E0000}"/>
    <cellStyle name="Note 2 3 6" xfId="16850" xr:uid="{00000000-0005-0000-0000-0000B23E0000}"/>
    <cellStyle name="Note 2 4" xfId="16851" xr:uid="{00000000-0005-0000-0000-0000B33E0000}"/>
    <cellStyle name="Note 2 4 2" xfId="16852" xr:uid="{00000000-0005-0000-0000-0000B43E0000}"/>
    <cellStyle name="Note 2 4 2 2" xfId="16853" xr:uid="{00000000-0005-0000-0000-0000B53E0000}"/>
    <cellStyle name="Note 2 4 2 3" xfId="16854" xr:uid="{00000000-0005-0000-0000-0000B63E0000}"/>
    <cellStyle name="Note 2 4 2 4" xfId="16855" xr:uid="{00000000-0005-0000-0000-0000B73E0000}"/>
    <cellStyle name="Note 2 4 3" xfId="16856" xr:uid="{00000000-0005-0000-0000-0000B83E0000}"/>
    <cellStyle name="Note 2 4 3 2" xfId="16857" xr:uid="{00000000-0005-0000-0000-0000B93E0000}"/>
    <cellStyle name="Note 2 4 3 2 2" xfId="20163" xr:uid="{00000000-0005-0000-0000-0000B93E0000}"/>
    <cellStyle name="Note 2 4 3 3" xfId="16858" xr:uid="{00000000-0005-0000-0000-0000BA3E0000}"/>
    <cellStyle name="Note 2 4 4" xfId="16859" xr:uid="{00000000-0005-0000-0000-0000BB3E0000}"/>
    <cellStyle name="Note 2 4 5" xfId="16860" xr:uid="{00000000-0005-0000-0000-0000BC3E0000}"/>
    <cellStyle name="Note 2 4 6" xfId="16861" xr:uid="{00000000-0005-0000-0000-0000BD3E0000}"/>
    <cellStyle name="Note 2 4 7" xfId="16862" xr:uid="{00000000-0005-0000-0000-0000BE3E0000}"/>
    <cellStyle name="Note 2 5" xfId="16863" xr:uid="{00000000-0005-0000-0000-0000BF3E0000}"/>
    <cellStyle name="Note 2 5 2" xfId="16864" xr:uid="{00000000-0005-0000-0000-0000C03E0000}"/>
    <cellStyle name="Note 2 5 3" xfId="16865" xr:uid="{00000000-0005-0000-0000-0000C13E0000}"/>
    <cellStyle name="Note 2 5 4" xfId="16866" xr:uid="{00000000-0005-0000-0000-0000C23E0000}"/>
    <cellStyle name="Note 2 6" xfId="16867" xr:uid="{00000000-0005-0000-0000-0000C33E0000}"/>
    <cellStyle name="Note 2 6 2" xfId="16868" xr:uid="{00000000-0005-0000-0000-0000C43E0000}"/>
    <cellStyle name="Note 2 6 2 2" xfId="16869" xr:uid="{00000000-0005-0000-0000-0000C53E0000}"/>
    <cellStyle name="Note 2 6 2 2 2" xfId="16870" xr:uid="{00000000-0005-0000-0000-0000C63E0000}"/>
    <cellStyle name="Note 2 6 2 2 2 2" xfId="16871" xr:uid="{00000000-0005-0000-0000-0000C73E0000}"/>
    <cellStyle name="Note 2 6 2 2 3" xfId="16872" xr:uid="{00000000-0005-0000-0000-0000C83E0000}"/>
    <cellStyle name="Note 2 6 2 3" xfId="16873" xr:uid="{00000000-0005-0000-0000-0000C93E0000}"/>
    <cellStyle name="Note 2 6 2 3 2" xfId="16874" xr:uid="{00000000-0005-0000-0000-0000CA3E0000}"/>
    <cellStyle name="Note 2 6 2 4" xfId="16875" xr:uid="{00000000-0005-0000-0000-0000CB3E0000}"/>
    <cellStyle name="Note 2 6 3" xfId="16876" xr:uid="{00000000-0005-0000-0000-0000CC3E0000}"/>
    <cellStyle name="Note 2 6 4" xfId="16877" xr:uid="{00000000-0005-0000-0000-0000CD3E0000}"/>
    <cellStyle name="Note 2 6 4 2" xfId="20164" xr:uid="{00000000-0005-0000-0000-0000CD3E0000}"/>
    <cellStyle name="Note 2 6 5" xfId="16878" xr:uid="{00000000-0005-0000-0000-0000CE3E0000}"/>
    <cellStyle name="Note 2 6 6" xfId="16879" xr:uid="{00000000-0005-0000-0000-0000CF3E0000}"/>
    <cellStyle name="Note 2 7" xfId="16880" xr:uid="{00000000-0005-0000-0000-0000D03E0000}"/>
    <cellStyle name="Note 2 7 2" xfId="16881" xr:uid="{00000000-0005-0000-0000-0000D13E0000}"/>
    <cellStyle name="Note 2 7 2 2" xfId="16882" xr:uid="{00000000-0005-0000-0000-0000D23E0000}"/>
    <cellStyle name="Note 2 7 2 3" xfId="16883" xr:uid="{00000000-0005-0000-0000-0000D33E0000}"/>
    <cellStyle name="Note 2 7 2 4" xfId="16884" xr:uid="{00000000-0005-0000-0000-0000D43E0000}"/>
    <cellStyle name="Note 2 7 2 5" xfId="16885" xr:uid="{00000000-0005-0000-0000-0000D53E0000}"/>
    <cellStyle name="Note 2 7 3" xfId="16886" xr:uid="{00000000-0005-0000-0000-0000D63E0000}"/>
    <cellStyle name="Note 2 7 4" xfId="16887" xr:uid="{00000000-0005-0000-0000-0000D73E0000}"/>
    <cellStyle name="Note 2 7 5" xfId="16888" xr:uid="{00000000-0005-0000-0000-0000D83E0000}"/>
    <cellStyle name="Note 2 7 6" xfId="16889" xr:uid="{00000000-0005-0000-0000-0000D93E0000}"/>
    <cellStyle name="Note 2 8" xfId="16890" xr:uid="{00000000-0005-0000-0000-0000DA3E0000}"/>
    <cellStyle name="Note 2 8 2" xfId="16891" xr:uid="{00000000-0005-0000-0000-0000DB3E0000}"/>
    <cellStyle name="Note 2 8 2 2" xfId="16892" xr:uid="{00000000-0005-0000-0000-0000DC3E0000}"/>
    <cellStyle name="Note 2 8 2 2 2" xfId="16893" xr:uid="{00000000-0005-0000-0000-0000DD3E0000}"/>
    <cellStyle name="Note 2 8 2 3" xfId="16894" xr:uid="{00000000-0005-0000-0000-0000DE3E0000}"/>
    <cellStyle name="Note 2 8 3" xfId="16895" xr:uid="{00000000-0005-0000-0000-0000DF3E0000}"/>
    <cellStyle name="Note 2 8 4" xfId="16896" xr:uid="{00000000-0005-0000-0000-0000E03E0000}"/>
    <cellStyle name="Note 2 8 5" xfId="16897" xr:uid="{00000000-0005-0000-0000-0000E13E0000}"/>
    <cellStyle name="Note 2 8 5 2" xfId="20165" xr:uid="{00000000-0005-0000-0000-0000E13E0000}"/>
    <cellStyle name="Note 2 8 6" xfId="16898" xr:uid="{00000000-0005-0000-0000-0000E23E0000}"/>
    <cellStyle name="Note 2 9" xfId="16899" xr:uid="{00000000-0005-0000-0000-0000E33E0000}"/>
    <cellStyle name="Note 2 9 2" xfId="16900" xr:uid="{00000000-0005-0000-0000-0000E43E0000}"/>
    <cellStyle name="Note 2 9 2 2" xfId="16901" xr:uid="{00000000-0005-0000-0000-0000E53E0000}"/>
    <cellStyle name="Note 2 9 2 3" xfId="16902" xr:uid="{00000000-0005-0000-0000-0000E63E0000}"/>
    <cellStyle name="Note 2 9 3" xfId="16903" xr:uid="{00000000-0005-0000-0000-0000E73E0000}"/>
    <cellStyle name="Note 2 9 4" xfId="16904" xr:uid="{00000000-0005-0000-0000-0000E83E0000}"/>
    <cellStyle name="Note 2 9 5" xfId="16905" xr:uid="{00000000-0005-0000-0000-0000E93E0000}"/>
    <cellStyle name="Note 2 9 6" xfId="16906" xr:uid="{00000000-0005-0000-0000-0000EA3E0000}"/>
    <cellStyle name="Note 3" xfId="2578" xr:uid="{00000000-0005-0000-0000-0000D9090000}"/>
    <cellStyle name="Note 3 10" xfId="16908" xr:uid="{00000000-0005-0000-0000-0000EC3E0000}"/>
    <cellStyle name="Note 3 10 2" xfId="16909" xr:uid="{00000000-0005-0000-0000-0000ED3E0000}"/>
    <cellStyle name="Note 3 10 2 2" xfId="16910" xr:uid="{00000000-0005-0000-0000-0000EE3E0000}"/>
    <cellStyle name="Note 3 10 2 2 2" xfId="16911" xr:uid="{00000000-0005-0000-0000-0000EF3E0000}"/>
    <cellStyle name="Note 3 10 2 3" xfId="16912" xr:uid="{00000000-0005-0000-0000-0000F03E0000}"/>
    <cellStyle name="Note 3 10 3" xfId="16913" xr:uid="{00000000-0005-0000-0000-0000F13E0000}"/>
    <cellStyle name="Note 3 10 3 2" xfId="16914" xr:uid="{00000000-0005-0000-0000-0000F23E0000}"/>
    <cellStyle name="Note 3 10 4" xfId="16915" xr:uid="{00000000-0005-0000-0000-0000F33E0000}"/>
    <cellStyle name="Note 3 11" xfId="16916" xr:uid="{00000000-0005-0000-0000-0000F43E0000}"/>
    <cellStyle name="Note 3 11 2" xfId="16917" xr:uid="{00000000-0005-0000-0000-0000F53E0000}"/>
    <cellStyle name="Note 3 11 2 2" xfId="16918" xr:uid="{00000000-0005-0000-0000-0000F63E0000}"/>
    <cellStyle name="Note 3 11 2 3" xfId="16919" xr:uid="{00000000-0005-0000-0000-0000F73E0000}"/>
    <cellStyle name="Note 3 11 3" xfId="16920" xr:uid="{00000000-0005-0000-0000-0000F83E0000}"/>
    <cellStyle name="Note 3 11 3 2" xfId="16921" xr:uid="{00000000-0005-0000-0000-0000F93E0000}"/>
    <cellStyle name="Note 3 11 4" xfId="16922" xr:uid="{00000000-0005-0000-0000-0000FA3E0000}"/>
    <cellStyle name="Note 3 12" xfId="16923" xr:uid="{00000000-0005-0000-0000-0000FB3E0000}"/>
    <cellStyle name="Note 3 12 2" xfId="16924" xr:uid="{00000000-0005-0000-0000-0000FC3E0000}"/>
    <cellStyle name="Note 3 12 2 2" xfId="16925" xr:uid="{00000000-0005-0000-0000-0000FD3E0000}"/>
    <cellStyle name="Note 3 12 2 3" xfId="16926" xr:uid="{00000000-0005-0000-0000-0000FE3E0000}"/>
    <cellStyle name="Note 3 12 3" xfId="16927" xr:uid="{00000000-0005-0000-0000-0000FF3E0000}"/>
    <cellStyle name="Note 3 12 3 2" xfId="16928" xr:uid="{00000000-0005-0000-0000-0000003F0000}"/>
    <cellStyle name="Note 3 12 4" xfId="16929" xr:uid="{00000000-0005-0000-0000-0000013F0000}"/>
    <cellStyle name="Note 3 13" xfId="16930" xr:uid="{00000000-0005-0000-0000-0000023F0000}"/>
    <cellStyle name="Note 3 13 2" xfId="16931" xr:uid="{00000000-0005-0000-0000-0000033F0000}"/>
    <cellStyle name="Note 3 13 3" xfId="16932" xr:uid="{00000000-0005-0000-0000-0000043F0000}"/>
    <cellStyle name="Note 3 14" xfId="16933" xr:uid="{00000000-0005-0000-0000-0000053F0000}"/>
    <cellStyle name="Note 3 15" xfId="16934" xr:uid="{00000000-0005-0000-0000-0000063F0000}"/>
    <cellStyle name="Note 3 16" xfId="16935" xr:uid="{00000000-0005-0000-0000-0000073F0000}"/>
    <cellStyle name="Note 3 17" xfId="16936" xr:uid="{00000000-0005-0000-0000-0000083F0000}"/>
    <cellStyle name="Note 3 18" xfId="16907" xr:uid="{00000000-0005-0000-0000-0000EB3E0000}"/>
    <cellStyle name="Note 3 2" xfId="2579" xr:uid="{00000000-0005-0000-0000-0000DA090000}"/>
    <cellStyle name="Note 3 2 10" xfId="16938" xr:uid="{00000000-0005-0000-0000-00000A3F0000}"/>
    <cellStyle name="Note 3 2 11" xfId="16939" xr:uid="{00000000-0005-0000-0000-00000B3F0000}"/>
    <cellStyle name="Note 3 2 12" xfId="16937" xr:uid="{00000000-0005-0000-0000-0000093F0000}"/>
    <cellStyle name="Note 3 2 2" xfId="16940" xr:uid="{00000000-0005-0000-0000-00000C3F0000}"/>
    <cellStyle name="Note 3 2 2 2" xfId="16941" xr:uid="{00000000-0005-0000-0000-00000D3F0000}"/>
    <cellStyle name="Note 3 2 2 2 2" xfId="16942" xr:uid="{00000000-0005-0000-0000-00000E3F0000}"/>
    <cellStyle name="Note 3 2 2 2 2 2" xfId="16943" xr:uid="{00000000-0005-0000-0000-00000F3F0000}"/>
    <cellStyle name="Note 3 2 2 2 2 2 2" xfId="16944" xr:uid="{00000000-0005-0000-0000-0000103F0000}"/>
    <cellStyle name="Note 3 2 2 2 2 3" xfId="16945" xr:uid="{00000000-0005-0000-0000-0000113F0000}"/>
    <cellStyle name="Note 3 2 2 2 3" xfId="16946" xr:uid="{00000000-0005-0000-0000-0000123F0000}"/>
    <cellStyle name="Note 3 2 2 2 4" xfId="16947" xr:uid="{00000000-0005-0000-0000-0000133F0000}"/>
    <cellStyle name="Note 3 2 2 2 5" xfId="16948" xr:uid="{00000000-0005-0000-0000-0000143F0000}"/>
    <cellStyle name="Note 3 2 2 2 6" xfId="16949" xr:uid="{00000000-0005-0000-0000-0000153F0000}"/>
    <cellStyle name="Note 3 2 2 3" xfId="16950" xr:uid="{00000000-0005-0000-0000-0000163F0000}"/>
    <cellStyle name="Note 3 2 2 3 2" xfId="16951" xr:uid="{00000000-0005-0000-0000-0000173F0000}"/>
    <cellStyle name="Note 3 2 2 3 2 2" xfId="16952" xr:uid="{00000000-0005-0000-0000-0000183F0000}"/>
    <cellStyle name="Note 3 2 2 3 3" xfId="16953" xr:uid="{00000000-0005-0000-0000-0000193F0000}"/>
    <cellStyle name="Note 3 2 2 4" xfId="16954" xr:uid="{00000000-0005-0000-0000-00001A3F0000}"/>
    <cellStyle name="Note 3 2 2 4 2" xfId="16955" xr:uid="{00000000-0005-0000-0000-00001B3F0000}"/>
    <cellStyle name="Note 3 2 2 4 2 2" xfId="16956" xr:uid="{00000000-0005-0000-0000-00001C3F0000}"/>
    <cellStyle name="Note 3 2 2 4 2 2 2" xfId="16957" xr:uid="{00000000-0005-0000-0000-00001D3F0000}"/>
    <cellStyle name="Note 3 2 2 4 2 3" xfId="16958" xr:uid="{00000000-0005-0000-0000-00001E3F0000}"/>
    <cellStyle name="Note 3 2 2 4 3" xfId="16959" xr:uid="{00000000-0005-0000-0000-00001F3F0000}"/>
    <cellStyle name="Note 3 2 2 4 3 2" xfId="16960" xr:uid="{00000000-0005-0000-0000-0000203F0000}"/>
    <cellStyle name="Note 3 2 2 4 4" xfId="16961" xr:uid="{00000000-0005-0000-0000-0000213F0000}"/>
    <cellStyle name="Note 3 2 2 5" xfId="16962" xr:uid="{00000000-0005-0000-0000-0000223F0000}"/>
    <cellStyle name="Note 3 2 2 5 2" xfId="16963" xr:uid="{00000000-0005-0000-0000-0000233F0000}"/>
    <cellStyle name="Note 3 2 2 5 2 2" xfId="16964" xr:uid="{00000000-0005-0000-0000-0000243F0000}"/>
    <cellStyle name="Note 3 2 2 5 2 3" xfId="16965" xr:uid="{00000000-0005-0000-0000-0000253F0000}"/>
    <cellStyle name="Note 3 2 2 5 3" xfId="16966" xr:uid="{00000000-0005-0000-0000-0000263F0000}"/>
    <cellStyle name="Note 3 2 2 5 3 2" xfId="16967" xr:uid="{00000000-0005-0000-0000-0000273F0000}"/>
    <cellStyle name="Note 3 2 2 5 4" xfId="16968" xr:uid="{00000000-0005-0000-0000-0000283F0000}"/>
    <cellStyle name="Note 3 2 2 6" xfId="16969" xr:uid="{00000000-0005-0000-0000-0000293F0000}"/>
    <cellStyle name="Note 3 2 2 7" xfId="16970" xr:uid="{00000000-0005-0000-0000-00002A3F0000}"/>
    <cellStyle name="Note 3 2 2 8" xfId="16971" xr:uid="{00000000-0005-0000-0000-00002B3F0000}"/>
    <cellStyle name="Note 3 2 2 9" xfId="16972" xr:uid="{00000000-0005-0000-0000-00002C3F0000}"/>
    <cellStyle name="Note 3 2 3" xfId="16973" xr:uid="{00000000-0005-0000-0000-00002D3F0000}"/>
    <cellStyle name="Note 3 2 3 2" xfId="16974" xr:uid="{00000000-0005-0000-0000-00002E3F0000}"/>
    <cellStyle name="Note 3 2 3 2 2" xfId="16975" xr:uid="{00000000-0005-0000-0000-00002F3F0000}"/>
    <cellStyle name="Note 3 2 3 2 2 2" xfId="16976" xr:uid="{00000000-0005-0000-0000-0000303F0000}"/>
    <cellStyle name="Note 3 2 3 2 3" xfId="16977" xr:uid="{00000000-0005-0000-0000-0000313F0000}"/>
    <cellStyle name="Note 3 2 3 3" xfId="16978" xr:uid="{00000000-0005-0000-0000-0000323F0000}"/>
    <cellStyle name="Note 3 2 3 4" xfId="16979" xr:uid="{00000000-0005-0000-0000-0000333F0000}"/>
    <cellStyle name="Note 3 2 3 5" xfId="16980" xr:uid="{00000000-0005-0000-0000-0000343F0000}"/>
    <cellStyle name="Note 3 2 3 6" xfId="16981" xr:uid="{00000000-0005-0000-0000-0000353F0000}"/>
    <cellStyle name="Note 3 2 4" xfId="16982" xr:uid="{00000000-0005-0000-0000-0000363F0000}"/>
    <cellStyle name="Note 3 2 4 2" xfId="16983" xr:uid="{00000000-0005-0000-0000-0000373F0000}"/>
    <cellStyle name="Note 3 2 4 2 2" xfId="16984" xr:uid="{00000000-0005-0000-0000-0000383F0000}"/>
    <cellStyle name="Note 3 2 4 2 2 2" xfId="16985" xr:uid="{00000000-0005-0000-0000-0000393F0000}"/>
    <cellStyle name="Note 3 2 4 2 3" xfId="16986" xr:uid="{00000000-0005-0000-0000-00003A3F0000}"/>
    <cellStyle name="Note 3 2 4 3" xfId="16987" xr:uid="{00000000-0005-0000-0000-00003B3F0000}"/>
    <cellStyle name="Note 3 2 4 3 2" xfId="16988" xr:uid="{00000000-0005-0000-0000-00003C3F0000}"/>
    <cellStyle name="Note 3 2 4 4" xfId="16989" xr:uid="{00000000-0005-0000-0000-00003D3F0000}"/>
    <cellStyle name="Note 3 2 5" xfId="16990" xr:uid="{00000000-0005-0000-0000-00003E3F0000}"/>
    <cellStyle name="Note 3 2 5 2" xfId="16991" xr:uid="{00000000-0005-0000-0000-00003F3F0000}"/>
    <cellStyle name="Note 3 2 5 2 2" xfId="16992" xr:uid="{00000000-0005-0000-0000-0000403F0000}"/>
    <cellStyle name="Note 3 2 5 3" xfId="16993" xr:uid="{00000000-0005-0000-0000-0000413F0000}"/>
    <cellStyle name="Note 3 2 6" xfId="16994" xr:uid="{00000000-0005-0000-0000-0000423F0000}"/>
    <cellStyle name="Note 3 2 6 2" xfId="16995" xr:uid="{00000000-0005-0000-0000-0000433F0000}"/>
    <cellStyle name="Note 3 2 6 2 2" xfId="16996" xr:uid="{00000000-0005-0000-0000-0000443F0000}"/>
    <cellStyle name="Note 3 2 6 2 2 2" xfId="16997" xr:uid="{00000000-0005-0000-0000-0000453F0000}"/>
    <cellStyle name="Note 3 2 6 2 3" xfId="16998" xr:uid="{00000000-0005-0000-0000-0000463F0000}"/>
    <cellStyle name="Note 3 2 6 3" xfId="16999" xr:uid="{00000000-0005-0000-0000-0000473F0000}"/>
    <cellStyle name="Note 3 2 6 3 2" xfId="17000" xr:uid="{00000000-0005-0000-0000-0000483F0000}"/>
    <cellStyle name="Note 3 2 6 4" xfId="17001" xr:uid="{00000000-0005-0000-0000-0000493F0000}"/>
    <cellStyle name="Note 3 2 7" xfId="17002" xr:uid="{00000000-0005-0000-0000-00004A3F0000}"/>
    <cellStyle name="Note 3 2 7 2" xfId="17003" xr:uid="{00000000-0005-0000-0000-00004B3F0000}"/>
    <cellStyle name="Note 3 2 7 2 2" xfId="17004" xr:uid="{00000000-0005-0000-0000-00004C3F0000}"/>
    <cellStyle name="Note 3 2 7 2 3" xfId="17005" xr:uid="{00000000-0005-0000-0000-00004D3F0000}"/>
    <cellStyle name="Note 3 2 7 3" xfId="17006" xr:uid="{00000000-0005-0000-0000-00004E3F0000}"/>
    <cellStyle name="Note 3 2 7 3 2" xfId="17007" xr:uid="{00000000-0005-0000-0000-00004F3F0000}"/>
    <cellStyle name="Note 3 2 7 4" xfId="17008" xr:uid="{00000000-0005-0000-0000-0000503F0000}"/>
    <cellStyle name="Note 3 2 8" xfId="17009" xr:uid="{00000000-0005-0000-0000-0000513F0000}"/>
    <cellStyle name="Note 3 2 9" xfId="17010" xr:uid="{00000000-0005-0000-0000-0000523F0000}"/>
    <cellStyle name="Note 3 3" xfId="17011" xr:uid="{00000000-0005-0000-0000-0000533F0000}"/>
    <cellStyle name="Note 3 3 10" xfId="17012" xr:uid="{00000000-0005-0000-0000-0000543F0000}"/>
    <cellStyle name="Note 3 3 11" xfId="17013" xr:uid="{00000000-0005-0000-0000-0000553F0000}"/>
    <cellStyle name="Note 3 3 2" xfId="17014" xr:uid="{00000000-0005-0000-0000-0000563F0000}"/>
    <cellStyle name="Note 3 3 2 2" xfId="17015" xr:uid="{00000000-0005-0000-0000-0000573F0000}"/>
    <cellStyle name="Note 3 3 2 2 2" xfId="17016" xr:uid="{00000000-0005-0000-0000-0000583F0000}"/>
    <cellStyle name="Note 3 3 2 2 2 2" xfId="17017" xr:uid="{00000000-0005-0000-0000-0000593F0000}"/>
    <cellStyle name="Note 3 3 2 2 2 2 2" xfId="17018" xr:uid="{00000000-0005-0000-0000-00005A3F0000}"/>
    <cellStyle name="Note 3 3 2 2 2 3" xfId="17019" xr:uid="{00000000-0005-0000-0000-00005B3F0000}"/>
    <cellStyle name="Note 3 3 2 2 3" xfId="17020" xr:uid="{00000000-0005-0000-0000-00005C3F0000}"/>
    <cellStyle name="Note 3 3 2 2 3 2" xfId="17021" xr:uid="{00000000-0005-0000-0000-00005D3F0000}"/>
    <cellStyle name="Note 3 3 2 2 4" xfId="17022" xr:uid="{00000000-0005-0000-0000-00005E3F0000}"/>
    <cellStyle name="Note 3 3 2 3" xfId="17023" xr:uid="{00000000-0005-0000-0000-00005F3F0000}"/>
    <cellStyle name="Note 3 3 2 3 2" xfId="17024" xr:uid="{00000000-0005-0000-0000-0000603F0000}"/>
    <cellStyle name="Note 3 3 2 3 2 2" xfId="17025" xr:uid="{00000000-0005-0000-0000-0000613F0000}"/>
    <cellStyle name="Note 3 3 2 3 3" xfId="17026" xr:uid="{00000000-0005-0000-0000-0000623F0000}"/>
    <cellStyle name="Note 3 3 2 4" xfId="17027" xr:uid="{00000000-0005-0000-0000-0000633F0000}"/>
    <cellStyle name="Note 3 3 2 4 2" xfId="17028" xr:uid="{00000000-0005-0000-0000-0000643F0000}"/>
    <cellStyle name="Note 3 3 2 4 2 2" xfId="17029" xr:uid="{00000000-0005-0000-0000-0000653F0000}"/>
    <cellStyle name="Note 3 3 2 4 2 2 2" xfId="17030" xr:uid="{00000000-0005-0000-0000-0000663F0000}"/>
    <cellStyle name="Note 3 3 2 4 2 3" xfId="17031" xr:uid="{00000000-0005-0000-0000-0000673F0000}"/>
    <cellStyle name="Note 3 3 2 4 3" xfId="17032" xr:uid="{00000000-0005-0000-0000-0000683F0000}"/>
    <cellStyle name="Note 3 3 2 4 3 2" xfId="17033" xr:uid="{00000000-0005-0000-0000-0000693F0000}"/>
    <cellStyle name="Note 3 3 2 4 4" xfId="17034" xr:uid="{00000000-0005-0000-0000-00006A3F0000}"/>
    <cellStyle name="Note 3 3 2 5" xfId="17035" xr:uid="{00000000-0005-0000-0000-00006B3F0000}"/>
    <cellStyle name="Note 3 3 2 5 2" xfId="17036" xr:uid="{00000000-0005-0000-0000-00006C3F0000}"/>
    <cellStyle name="Note 3 3 2 5 2 2" xfId="17037" xr:uid="{00000000-0005-0000-0000-00006D3F0000}"/>
    <cellStyle name="Note 3 3 2 5 2 3" xfId="17038" xr:uid="{00000000-0005-0000-0000-00006E3F0000}"/>
    <cellStyle name="Note 3 3 2 5 3" xfId="17039" xr:uid="{00000000-0005-0000-0000-00006F3F0000}"/>
    <cellStyle name="Note 3 3 2 5 3 2" xfId="17040" xr:uid="{00000000-0005-0000-0000-0000703F0000}"/>
    <cellStyle name="Note 3 3 2 5 4" xfId="17041" xr:uid="{00000000-0005-0000-0000-0000713F0000}"/>
    <cellStyle name="Note 3 3 2 6" xfId="17042" xr:uid="{00000000-0005-0000-0000-0000723F0000}"/>
    <cellStyle name="Note 3 3 2 7" xfId="17043" xr:uid="{00000000-0005-0000-0000-0000733F0000}"/>
    <cellStyle name="Note 3 3 2 8" xfId="17044" xr:uid="{00000000-0005-0000-0000-0000743F0000}"/>
    <cellStyle name="Note 3 3 2 9" xfId="17045" xr:uid="{00000000-0005-0000-0000-0000753F0000}"/>
    <cellStyle name="Note 3 3 3" xfId="17046" xr:uid="{00000000-0005-0000-0000-0000763F0000}"/>
    <cellStyle name="Note 3 3 3 2" xfId="17047" xr:uid="{00000000-0005-0000-0000-0000773F0000}"/>
    <cellStyle name="Note 3 3 3 2 2" xfId="17048" xr:uid="{00000000-0005-0000-0000-0000783F0000}"/>
    <cellStyle name="Note 3 3 3 2 2 2" xfId="17049" xr:uid="{00000000-0005-0000-0000-0000793F0000}"/>
    <cellStyle name="Note 3 3 3 2 3" xfId="17050" xr:uid="{00000000-0005-0000-0000-00007A3F0000}"/>
    <cellStyle name="Note 3 3 3 3" xfId="17051" xr:uid="{00000000-0005-0000-0000-00007B3F0000}"/>
    <cellStyle name="Note 3 3 3 3 2" xfId="17052" xr:uid="{00000000-0005-0000-0000-00007C3F0000}"/>
    <cellStyle name="Note 3 3 3 4" xfId="17053" xr:uid="{00000000-0005-0000-0000-00007D3F0000}"/>
    <cellStyle name="Note 3 3 4" xfId="17054" xr:uid="{00000000-0005-0000-0000-00007E3F0000}"/>
    <cellStyle name="Note 3 3 4 2" xfId="17055" xr:uid="{00000000-0005-0000-0000-00007F3F0000}"/>
    <cellStyle name="Note 3 3 4 2 2" xfId="17056" xr:uid="{00000000-0005-0000-0000-0000803F0000}"/>
    <cellStyle name="Note 3 3 4 2 2 2" xfId="17057" xr:uid="{00000000-0005-0000-0000-0000813F0000}"/>
    <cellStyle name="Note 3 3 4 2 3" xfId="17058" xr:uid="{00000000-0005-0000-0000-0000823F0000}"/>
    <cellStyle name="Note 3 3 4 3" xfId="17059" xr:uid="{00000000-0005-0000-0000-0000833F0000}"/>
    <cellStyle name="Note 3 3 4 3 2" xfId="17060" xr:uid="{00000000-0005-0000-0000-0000843F0000}"/>
    <cellStyle name="Note 3 3 4 4" xfId="17061" xr:uid="{00000000-0005-0000-0000-0000853F0000}"/>
    <cellStyle name="Note 3 3 5" xfId="17062" xr:uid="{00000000-0005-0000-0000-0000863F0000}"/>
    <cellStyle name="Note 3 3 5 2" xfId="17063" xr:uid="{00000000-0005-0000-0000-0000873F0000}"/>
    <cellStyle name="Note 3 3 5 2 2" xfId="17064" xr:uid="{00000000-0005-0000-0000-0000883F0000}"/>
    <cellStyle name="Note 3 3 5 3" xfId="17065" xr:uid="{00000000-0005-0000-0000-0000893F0000}"/>
    <cellStyle name="Note 3 3 6" xfId="17066" xr:uid="{00000000-0005-0000-0000-00008A3F0000}"/>
    <cellStyle name="Note 3 3 6 2" xfId="17067" xr:uid="{00000000-0005-0000-0000-00008B3F0000}"/>
    <cellStyle name="Note 3 3 6 2 2" xfId="17068" xr:uid="{00000000-0005-0000-0000-00008C3F0000}"/>
    <cellStyle name="Note 3 3 6 2 2 2" xfId="17069" xr:uid="{00000000-0005-0000-0000-00008D3F0000}"/>
    <cellStyle name="Note 3 3 6 2 3" xfId="17070" xr:uid="{00000000-0005-0000-0000-00008E3F0000}"/>
    <cellStyle name="Note 3 3 6 3" xfId="17071" xr:uid="{00000000-0005-0000-0000-00008F3F0000}"/>
    <cellStyle name="Note 3 3 6 3 2" xfId="17072" xr:uid="{00000000-0005-0000-0000-0000903F0000}"/>
    <cellStyle name="Note 3 3 6 4" xfId="17073" xr:uid="{00000000-0005-0000-0000-0000913F0000}"/>
    <cellStyle name="Note 3 3 7" xfId="17074" xr:uid="{00000000-0005-0000-0000-0000923F0000}"/>
    <cellStyle name="Note 3 3 7 2" xfId="17075" xr:uid="{00000000-0005-0000-0000-0000933F0000}"/>
    <cellStyle name="Note 3 3 7 2 2" xfId="17076" xr:uid="{00000000-0005-0000-0000-0000943F0000}"/>
    <cellStyle name="Note 3 3 7 2 3" xfId="17077" xr:uid="{00000000-0005-0000-0000-0000953F0000}"/>
    <cellStyle name="Note 3 3 7 3" xfId="17078" xr:uid="{00000000-0005-0000-0000-0000963F0000}"/>
    <cellStyle name="Note 3 3 7 3 2" xfId="17079" xr:uid="{00000000-0005-0000-0000-0000973F0000}"/>
    <cellStyle name="Note 3 3 7 4" xfId="17080" xr:uid="{00000000-0005-0000-0000-0000983F0000}"/>
    <cellStyle name="Note 3 3 8" xfId="17081" xr:uid="{00000000-0005-0000-0000-0000993F0000}"/>
    <cellStyle name="Note 3 3 9" xfId="17082" xr:uid="{00000000-0005-0000-0000-00009A3F0000}"/>
    <cellStyle name="Note 3 4" xfId="17083" xr:uid="{00000000-0005-0000-0000-00009B3F0000}"/>
    <cellStyle name="Note 3 4 10" xfId="17084" xr:uid="{00000000-0005-0000-0000-00009C3F0000}"/>
    <cellStyle name="Note 3 4 11" xfId="17085" xr:uid="{00000000-0005-0000-0000-00009D3F0000}"/>
    <cellStyle name="Note 3 4 2" xfId="17086" xr:uid="{00000000-0005-0000-0000-00009E3F0000}"/>
    <cellStyle name="Note 3 4 2 2" xfId="17087" xr:uid="{00000000-0005-0000-0000-00009F3F0000}"/>
    <cellStyle name="Note 3 4 2 2 2" xfId="17088" xr:uid="{00000000-0005-0000-0000-0000A03F0000}"/>
    <cellStyle name="Note 3 4 2 2 2 2" xfId="17089" xr:uid="{00000000-0005-0000-0000-0000A13F0000}"/>
    <cellStyle name="Note 3 4 2 2 2 2 2" xfId="17090" xr:uid="{00000000-0005-0000-0000-0000A23F0000}"/>
    <cellStyle name="Note 3 4 2 2 2 3" xfId="17091" xr:uid="{00000000-0005-0000-0000-0000A33F0000}"/>
    <cellStyle name="Note 3 4 2 2 3" xfId="17092" xr:uid="{00000000-0005-0000-0000-0000A43F0000}"/>
    <cellStyle name="Note 3 4 2 2 3 2" xfId="17093" xr:uid="{00000000-0005-0000-0000-0000A53F0000}"/>
    <cellStyle name="Note 3 4 2 2 4" xfId="17094" xr:uid="{00000000-0005-0000-0000-0000A63F0000}"/>
    <cellStyle name="Note 3 4 2 3" xfId="17095" xr:uid="{00000000-0005-0000-0000-0000A73F0000}"/>
    <cellStyle name="Note 3 4 2 3 2" xfId="17096" xr:uid="{00000000-0005-0000-0000-0000A83F0000}"/>
    <cellStyle name="Note 3 4 2 3 2 2" xfId="17097" xr:uid="{00000000-0005-0000-0000-0000A93F0000}"/>
    <cellStyle name="Note 3 4 2 3 3" xfId="17098" xr:uid="{00000000-0005-0000-0000-0000AA3F0000}"/>
    <cellStyle name="Note 3 4 2 4" xfId="17099" xr:uid="{00000000-0005-0000-0000-0000AB3F0000}"/>
    <cellStyle name="Note 3 4 2 4 2" xfId="17100" xr:uid="{00000000-0005-0000-0000-0000AC3F0000}"/>
    <cellStyle name="Note 3 4 2 4 2 2" xfId="17101" xr:uid="{00000000-0005-0000-0000-0000AD3F0000}"/>
    <cellStyle name="Note 3 4 2 4 2 2 2" xfId="17102" xr:uid="{00000000-0005-0000-0000-0000AE3F0000}"/>
    <cellStyle name="Note 3 4 2 4 2 3" xfId="17103" xr:uid="{00000000-0005-0000-0000-0000AF3F0000}"/>
    <cellStyle name="Note 3 4 2 4 3" xfId="17104" xr:uid="{00000000-0005-0000-0000-0000B03F0000}"/>
    <cellStyle name="Note 3 4 2 4 3 2" xfId="17105" xr:uid="{00000000-0005-0000-0000-0000B13F0000}"/>
    <cellStyle name="Note 3 4 2 4 4" xfId="17106" xr:uid="{00000000-0005-0000-0000-0000B23F0000}"/>
    <cellStyle name="Note 3 4 2 5" xfId="17107" xr:uid="{00000000-0005-0000-0000-0000B33F0000}"/>
    <cellStyle name="Note 3 4 2 5 2" xfId="17108" xr:uid="{00000000-0005-0000-0000-0000B43F0000}"/>
    <cellStyle name="Note 3 4 2 5 2 2" xfId="17109" xr:uid="{00000000-0005-0000-0000-0000B53F0000}"/>
    <cellStyle name="Note 3 4 2 5 2 3" xfId="17110" xr:uid="{00000000-0005-0000-0000-0000B63F0000}"/>
    <cellStyle name="Note 3 4 2 5 3" xfId="17111" xr:uid="{00000000-0005-0000-0000-0000B73F0000}"/>
    <cellStyle name="Note 3 4 2 5 3 2" xfId="17112" xr:uid="{00000000-0005-0000-0000-0000B83F0000}"/>
    <cellStyle name="Note 3 4 2 5 4" xfId="17113" xr:uid="{00000000-0005-0000-0000-0000B93F0000}"/>
    <cellStyle name="Note 3 4 2 6" xfId="17114" xr:uid="{00000000-0005-0000-0000-0000BA3F0000}"/>
    <cellStyle name="Note 3 4 2 7" xfId="17115" xr:uid="{00000000-0005-0000-0000-0000BB3F0000}"/>
    <cellStyle name="Note 3 4 2 8" xfId="17116" xr:uid="{00000000-0005-0000-0000-0000BC3F0000}"/>
    <cellStyle name="Note 3 4 2 9" xfId="17117" xr:uid="{00000000-0005-0000-0000-0000BD3F0000}"/>
    <cellStyle name="Note 3 4 3" xfId="17118" xr:uid="{00000000-0005-0000-0000-0000BE3F0000}"/>
    <cellStyle name="Note 3 4 3 2" xfId="17119" xr:uid="{00000000-0005-0000-0000-0000BF3F0000}"/>
    <cellStyle name="Note 3 4 3 2 2" xfId="17120" xr:uid="{00000000-0005-0000-0000-0000C03F0000}"/>
    <cellStyle name="Note 3 4 3 2 2 2" xfId="17121" xr:uid="{00000000-0005-0000-0000-0000C13F0000}"/>
    <cellStyle name="Note 3 4 3 2 3" xfId="17122" xr:uid="{00000000-0005-0000-0000-0000C23F0000}"/>
    <cellStyle name="Note 3 4 3 3" xfId="17123" xr:uid="{00000000-0005-0000-0000-0000C33F0000}"/>
    <cellStyle name="Note 3 4 3 3 2" xfId="17124" xr:uid="{00000000-0005-0000-0000-0000C43F0000}"/>
    <cellStyle name="Note 3 4 3 4" xfId="17125" xr:uid="{00000000-0005-0000-0000-0000C53F0000}"/>
    <cellStyle name="Note 3 4 4" xfId="17126" xr:uid="{00000000-0005-0000-0000-0000C63F0000}"/>
    <cellStyle name="Note 3 4 4 2" xfId="17127" xr:uid="{00000000-0005-0000-0000-0000C73F0000}"/>
    <cellStyle name="Note 3 4 4 2 2" xfId="17128" xr:uid="{00000000-0005-0000-0000-0000C83F0000}"/>
    <cellStyle name="Note 3 4 4 2 2 2" xfId="17129" xr:uid="{00000000-0005-0000-0000-0000C93F0000}"/>
    <cellStyle name="Note 3 4 4 2 3" xfId="17130" xr:uid="{00000000-0005-0000-0000-0000CA3F0000}"/>
    <cellStyle name="Note 3 4 4 3" xfId="17131" xr:uid="{00000000-0005-0000-0000-0000CB3F0000}"/>
    <cellStyle name="Note 3 4 4 3 2" xfId="17132" xr:uid="{00000000-0005-0000-0000-0000CC3F0000}"/>
    <cellStyle name="Note 3 4 4 4" xfId="17133" xr:uid="{00000000-0005-0000-0000-0000CD3F0000}"/>
    <cellStyle name="Note 3 4 5" xfId="17134" xr:uid="{00000000-0005-0000-0000-0000CE3F0000}"/>
    <cellStyle name="Note 3 4 5 2" xfId="17135" xr:uid="{00000000-0005-0000-0000-0000CF3F0000}"/>
    <cellStyle name="Note 3 4 5 2 2" xfId="17136" xr:uid="{00000000-0005-0000-0000-0000D03F0000}"/>
    <cellStyle name="Note 3 4 5 3" xfId="17137" xr:uid="{00000000-0005-0000-0000-0000D13F0000}"/>
    <cellStyle name="Note 3 4 6" xfId="17138" xr:uid="{00000000-0005-0000-0000-0000D23F0000}"/>
    <cellStyle name="Note 3 4 6 2" xfId="17139" xr:uid="{00000000-0005-0000-0000-0000D33F0000}"/>
    <cellStyle name="Note 3 4 6 2 2" xfId="17140" xr:uid="{00000000-0005-0000-0000-0000D43F0000}"/>
    <cellStyle name="Note 3 4 6 2 2 2" xfId="17141" xr:uid="{00000000-0005-0000-0000-0000D53F0000}"/>
    <cellStyle name="Note 3 4 6 2 3" xfId="17142" xr:uid="{00000000-0005-0000-0000-0000D63F0000}"/>
    <cellStyle name="Note 3 4 6 3" xfId="17143" xr:uid="{00000000-0005-0000-0000-0000D73F0000}"/>
    <cellStyle name="Note 3 4 6 3 2" xfId="17144" xr:uid="{00000000-0005-0000-0000-0000D83F0000}"/>
    <cellStyle name="Note 3 4 6 4" xfId="17145" xr:uid="{00000000-0005-0000-0000-0000D93F0000}"/>
    <cellStyle name="Note 3 4 7" xfId="17146" xr:uid="{00000000-0005-0000-0000-0000DA3F0000}"/>
    <cellStyle name="Note 3 4 7 2" xfId="17147" xr:uid="{00000000-0005-0000-0000-0000DB3F0000}"/>
    <cellStyle name="Note 3 4 7 2 2" xfId="17148" xr:uid="{00000000-0005-0000-0000-0000DC3F0000}"/>
    <cellStyle name="Note 3 4 7 2 3" xfId="17149" xr:uid="{00000000-0005-0000-0000-0000DD3F0000}"/>
    <cellStyle name="Note 3 4 7 3" xfId="17150" xr:uid="{00000000-0005-0000-0000-0000DE3F0000}"/>
    <cellStyle name="Note 3 4 7 3 2" xfId="17151" xr:uid="{00000000-0005-0000-0000-0000DF3F0000}"/>
    <cellStyle name="Note 3 4 7 4" xfId="17152" xr:uid="{00000000-0005-0000-0000-0000E03F0000}"/>
    <cellStyle name="Note 3 4 8" xfId="17153" xr:uid="{00000000-0005-0000-0000-0000E13F0000}"/>
    <cellStyle name="Note 3 4 9" xfId="17154" xr:uid="{00000000-0005-0000-0000-0000E23F0000}"/>
    <cellStyle name="Note 3 5" xfId="17155" xr:uid="{00000000-0005-0000-0000-0000E33F0000}"/>
    <cellStyle name="Note 3 5 2" xfId="17156" xr:uid="{00000000-0005-0000-0000-0000E43F0000}"/>
    <cellStyle name="Note 3 5 2 2" xfId="17157" xr:uid="{00000000-0005-0000-0000-0000E53F0000}"/>
    <cellStyle name="Note 3 5 2 2 2" xfId="17158" xr:uid="{00000000-0005-0000-0000-0000E63F0000}"/>
    <cellStyle name="Note 3 5 2 2 2 2" xfId="17159" xr:uid="{00000000-0005-0000-0000-0000E73F0000}"/>
    <cellStyle name="Note 3 5 2 2 3" xfId="17160" xr:uid="{00000000-0005-0000-0000-0000E83F0000}"/>
    <cellStyle name="Note 3 5 2 3" xfId="17161" xr:uid="{00000000-0005-0000-0000-0000E93F0000}"/>
    <cellStyle name="Note 3 5 2 4" xfId="17162" xr:uid="{00000000-0005-0000-0000-0000EA3F0000}"/>
    <cellStyle name="Note 3 5 2 5" xfId="17163" xr:uid="{00000000-0005-0000-0000-0000EB3F0000}"/>
    <cellStyle name="Note 3 5 2 6" xfId="17164" xr:uid="{00000000-0005-0000-0000-0000EC3F0000}"/>
    <cellStyle name="Note 3 5 3" xfId="17165" xr:uid="{00000000-0005-0000-0000-0000ED3F0000}"/>
    <cellStyle name="Note 3 5 3 2" xfId="17166" xr:uid="{00000000-0005-0000-0000-0000EE3F0000}"/>
    <cellStyle name="Note 3 5 3 2 2" xfId="17167" xr:uid="{00000000-0005-0000-0000-0000EF3F0000}"/>
    <cellStyle name="Note 3 5 3 2 2 2" xfId="17168" xr:uid="{00000000-0005-0000-0000-0000F03F0000}"/>
    <cellStyle name="Note 3 5 3 2 3" xfId="17169" xr:uid="{00000000-0005-0000-0000-0000F13F0000}"/>
    <cellStyle name="Note 3 5 3 3" xfId="17170" xr:uid="{00000000-0005-0000-0000-0000F23F0000}"/>
    <cellStyle name="Note 3 5 3 3 2" xfId="17171" xr:uid="{00000000-0005-0000-0000-0000F33F0000}"/>
    <cellStyle name="Note 3 5 3 4" xfId="17172" xr:uid="{00000000-0005-0000-0000-0000F43F0000}"/>
    <cellStyle name="Note 3 5 4" xfId="17173" xr:uid="{00000000-0005-0000-0000-0000F53F0000}"/>
    <cellStyle name="Note 3 5 4 2" xfId="17174" xr:uid="{00000000-0005-0000-0000-0000F63F0000}"/>
    <cellStyle name="Note 3 5 4 2 2" xfId="17175" xr:uid="{00000000-0005-0000-0000-0000F73F0000}"/>
    <cellStyle name="Note 3 5 4 2 2 2" xfId="17176" xr:uid="{00000000-0005-0000-0000-0000F83F0000}"/>
    <cellStyle name="Note 3 5 4 2 3" xfId="17177" xr:uid="{00000000-0005-0000-0000-0000F93F0000}"/>
    <cellStyle name="Note 3 5 4 3" xfId="17178" xr:uid="{00000000-0005-0000-0000-0000FA3F0000}"/>
    <cellStyle name="Note 3 5 4 3 2" xfId="17179" xr:uid="{00000000-0005-0000-0000-0000FB3F0000}"/>
    <cellStyle name="Note 3 5 4 4" xfId="17180" xr:uid="{00000000-0005-0000-0000-0000FC3F0000}"/>
    <cellStyle name="Note 3 5 5" xfId="17181" xr:uid="{00000000-0005-0000-0000-0000FD3F0000}"/>
    <cellStyle name="Note 3 5 5 2" xfId="17182" xr:uid="{00000000-0005-0000-0000-0000FE3F0000}"/>
    <cellStyle name="Note 3 5 5 2 2" xfId="17183" xr:uid="{00000000-0005-0000-0000-0000FF3F0000}"/>
    <cellStyle name="Note 3 5 5 2 3" xfId="17184" xr:uid="{00000000-0005-0000-0000-000000400000}"/>
    <cellStyle name="Note 3 5 5 3" xfId="17185" xr:uid="{00000000-0005-0000-0000-000001400000}"/>
    <cellStyle name="Note 3 5 5 3 2" xfId="17186" xr:uid="{00000000-0005-0000-0000-000002400000}"/>
    <cellStyle name="Note 3 5 5 4" xfId="17187" xr:uid="{00000000-0005-0000-0000-000003400000}"/>
    <cellStyle name="Note 3 5 6" xfId="17188" xr:uid="{00000000-0005-0000-0000-000004400000}"/>
    <cellStyle name="Note 3 5 7" xfId="17189" xr:uid="{00000000-0005-0000-0000-000005400000}"/>
    <cellStyle name="Note 3 5 7 2" xfId="20166" xr:uid="{00000000-0005-0000-0000-000005400000}"/>
    <cellStyle name="Note 3 5 8" xfId="17190" xr:uid="{00000000-0005-0000-0000-000006400000}"/>
    <cellStyle name="Note 3 5 9" xfId="17191" xr:uid="{00000000-0005-0000-0000-000007400000}"/>
    <cellStyle name="Note 3 6" xfId="17192" xr:uid="{00000000-0005-0000-0000-000008400000}"/>
    <cellStyle name="Note 3 6 2" xfId="17193" xr:uid="{00000000-0005-0000-0000-000009400000}"/>
    <cellStyle name="Note 3 6 2 2" xfId="17194" xr:uid="{00000000-0005-0000-0000-00000A400000}"/>
    <cellStyle name="Note 3 6 2 2 2" xfId="17195" xr:uid="{00000000-0005-0000-0000-00000B400000}"/>
    <cellStyle name="Note 3 6 2 3" xfId="17196" xr:uid="{00000000-0005-0000-0000-00000C400000}"/>
    <cellStyle name="Note 3 6 3" xfId="17197" xr:uid="{00000000-0005-0000-0000-00000D400000}"/>
    <cellStyle name="Note 3 6 4" xfId="17198" xr:uid="{00000000-0005-0000-0000-00000E400000}"/>
    <cellStyle name="Note 3 6 5" xfId="17199" xr:uid="{00000000-0005-0000-0000-00000F400000}"/>
    <cellStyle name="Note 3 6 6" xfId="17200" xr:uid="{00000000-0005-0000-0000-000010400000}"/>
    <cellStyle name="Note 3 7" xfId="17201" xr:uid="{00000000-0005-0000-0000-000011400000}"/>
    <cellStyle name="Note 3 7 2" xfId="17202" xr:uid="{00000000-0005-0000-0000-000012400000}"/>
    <cellStyle name="Note 3 7 2 2" xfId="17203" xr:uid="{00000000-0005-0000-0000-000013400000}"/>
    <cellStyle name="Note 3 7 2 2 2" xfId="17204" xr:uid="{00000000-0005-0000-0000-000014400000}"/>
    <cellStyle name="Note 3 7 2 3" xfId="17205" xr:uid="{00000000-0005-0000-0000-000015400000}"/>
    <cellStyle name="Note 3 7 3" xfId="17206" xr:uid="{00000000-0005-0000-0000-000016400000}"/>
    <cellStyle name="Note 3 7 3 2" xfId="17207" xr:uid="{00000000-0005-0000-0000-000017400000}"/>
    <cellStyle name="Note 3 7 4" xfId="17208" xr:uid="{00000000-0005-0000-0000-000018400000}"/>
    <cellStyle name="Note 3 8" xfId="17209" xr:uid="{00000000-0005-0000-0000-000019400000}"/>
    <cellStyle name="Note 3 8 2" xfId="17210" xr:uid="{00000000-0005-0000-0000-00001A400000}"/>
    <cellStyle name="Note 3 8 2 2" xfId="17211" xr:uid="{00000000-0005-0000-0000-00001B400000}"/>
    <cellStyle name="Note 3 8 2 2 2" xfId="17212" xr:uid="{00000000-0005-0000-0000-00001C400000}"/>
    <cellStyle name="Note 3 8 2 3" xfId="17213" xr:uid="{00000000-0005-0000-0000-00001D400000}"/>
    <cellStyle name="Note 3 8 3" xfId="17214" xr:uid="{00000000-0005-0000-0000-00001E400000}"/>
    <cellStyle name="Note 3 8 3 2" xfId="17215" xr:uid="{00000000-0005-0000-0000-00001F400000}"/>
    <cellStyle name="Note 3 8 4" xfId="17216" xr:uid="{00000000-0005-0000-0000-000020400000}"/>
    <cellStyle name="Note 3 9" xfId="17217" xr:uid="{00000000-0005-0000-0000-000021400000}"/>
    <cellStyle name="Note 3 9 2" xfId="17218" xr:uid="{00000000-0005-0000-0000-000022400000}"/>
    <cellStyle name="Note 3 9 2 2" xfId="17219" xr:uid="{00000000-0005-0000-0000-000023400000}"/>
    <cellStyle name="Note 3 9 3" xfId="17220" xr:uid="{00000000-0005-0000-0000-000024400000}"/>
    <cellStyle name="Note 4" xfId="2580" xr:uid="{00000000-0005-0000-0000-0000DB090000}"/>
    <cellStyle name="Note 4 2" xfId="2581" xr:uid="{00000000-0005-0000-0000-0000DC090000}"/>
    <cellStyle name="Note 4 2 2" xfId="17223" xr:uid="{00000000-0005-0000-0000-000027400000}"/>
    <cellStyle name="Note 4 2 2 2" xfId="17224" xr:uid="{00000000-0005-0000-0000-000028400000}"/>
    <cellStyle name="Note 4 2 2 3" xfId="20167" xr:uid="{00000000-0005-0000-0000-000027400000}"/>
    <cellStyle name="Note 4 2 3" xfId="17225" xr:uid="{00000000-0005-0000-0000-000029400000}"/>
    <cellStyle name="Note 4 2 4" xfId="17222" xr:uid="{00000000-0005-0000-0000-000026400000}"/>
    <cellStyle name="Note 4 3" xfId="17226" xr:uid="{00000000-0005-0000-0000-00002A400000}"/>
    <cellStyle name="Note 4 3 2" xfId="17227" xr:uid="{00000000-0005-0000-0000-00002B400000}"/>
    <cellStyle name="Note 4 3 2 2" xfId="17228" xr:uid="{00000000-0005-0000-0000-00002C400000}"/>
    <cellStyle name="Note 4 3 2 3" xfId="17229" xr:uid="{00000000-0005-0000-0000-00002D400000}"/>
    <cellStyle name="Note 4 3 3" xfId="17230" xr:uid="{00000000-0005-0000-0000-00002E400000}"/>
    <cellStyle name="Note 4 3 3 2" xfId="17231" xr:uid="{00000000-0005-0000-0000-00002F400000}"/>
    <cellStyle name="Note 4 3 4" xfId="17232" xr:uid="{00000000-0005-0000-0000-000030400000}"/>
    <cellStyle name="Note 4 4" xfId="17233" xr:uid="{00000000-0005-0000-0000-000031400000}"/>
    <cellStyle name="Note 4 5" xfId="17234" xr:uid="{00000000-0005-0000-0000-000032400000}"/>
    <cellStyle name="Note 4 5 2" xfId="20168" xr:uid="{00000000-0005-0000-0000-000032400000}"/>
    <cellStyle name="Note 4 6" xfId="17235" xr:uid="{00000000-0005-0000-0000-000033400000}"/>
    <cellStyle name="Note 4 7" xfId="17221" xr:uid="{00000000-0005-0000-0000-000025400000}"/>
    <cellStyle name="Note 5" xfId="2582" xr:uid="{00000000-0005-0000-0000-0000DD090000}"/>
    <cellStyle name="Note 5 10" xfId="17237" xr:uid="{00000000-0005-0000-0000-000035400000}"/>
    <cellStyle name="Note 5 11" xfId="17238" xr:uid="{00000000-0005-0000-0000-000036400000}"/>
    <cellStyle name="Note 5 12" xfId="17239" xr:uid="{00000000-0005-0000-0000-000037400000}"/>
    <cellStyle name="Note 5 13" xfId="17236" xr:uid="{00000000-0005-0000-0000-000034400000}"/>
    <cellStyle name="Note 5 2" xfId="2583" xr:uid="{00000000-0005-0000-0000-0000DE090000}"/>
    <cellStyle name="Note 5 2 10" xfId="17240" xr:uid="{00000000-0005-0000-0000-000038400000}"/>
    <cellStyle name="Note 5 2 2" xfId="17241" xr:uid="{00000000-0005-0000-0000-000039400000}"/>
    <cellStyle name="Note 5 2 2 2" xfId="17242" xr:uid="{00000000-0005-0000-0000-00003A400000}"/>
    <cellStyle name="Note 5 2 2 2 2" xfId="17243" xr:uid="{00000000-0005-0000-0000-00003B400000}"/>
    <cellStyle name="Note 5 2 2 2 2 2" xfId="17244" xr:uid="{00000000-0005-0000-0000-00003C400000}"/>
    <cellStyle name="Note 5 2 2 2 3" xfId="17245" xr:uid="{00000000-0005-0000-0000-00003D400000}"/>
    <cellStyle name="Note 5 2 2 3" xfId="17246" xr:uid="{00000000-0005-0000-0000-00003E400000}"/>
    <cellStyle name="Note 5 2 2 3 2" xfId="17247" xr:uid="{00000000-0005-0000-0000-00003F400000}"/>
    <cellStyle name="Note 5 2 2 4" xfId="17248" xr:uid="{00000000-0005-0000-0000-000040400000}"/>
    <cellStyle name="Note 5 2 3" xfId="17249" xr:uid="{00000000-0005-0000-0000-000041400000}"/>
    <cellStyle name="Note 5 2 3 2" xfId="17250" xr:uid="{00000000-0005-0000-0000-000042400000}"/>
    <cellStyle name="Note 5 2 3 2 2" xfId="17251" xr:uid="{00000000-0005-0000-0000-000043400000}"/>
    <cellStyle name="Note 5 2 3 2 2 2" xfId="17252" xr:uid="{00000000-0005-0000-0000-000044400000}"/>
    <cellStyle name="Note 5 2 3 2 3" xfId="17253" xr:uid="{00000000-0005-0000-0000-000045400000}"/>
    <cellStyle name="Note 5 2 3 3" xfId="17254" xr:uid="{00000000-0005-0000-0000-000046400000}"/>
    <cellStyle name="Note 5 2 3 3 2" xfId="17255" xr:uid="{00000000-0005-0000-0000-000047400000}"/>
    <cellStyle name="Note 5 2 3 4" xfId="17256" xr:uid="{00000000-0005-0000-0000-000048400000}"/>
    <cellStyle name="Note 5 2 4" xfId="17257" xr:uid="{00000000-0005-0000-0000-000049400000}"/>
    <cellStyle name="Note 5 2 4 2" xfId="17258" xr:uid="{00000000-0005-0000-0000-00004A400000}"/>
    <cellStyle name="Note 5 2 4 2 2" xfId="17259" xr:uid="{00000000-0005-0000-0000-00004B400000}"/>
    <cellStyle name="Note 5 2 4 2 2 2" xfId="17260" xr:uid="{00000000-0005-0000-0000-00004C400000}"/>
    <cellStyle name="Note 5 2 4 2 3" xfId="17261" xr:uid="{00000000-0005-0000-0000-00004D400000}"/>
    <cellStyle name="Note 5 2 4 3" xfId="17262" xr:uid="{00000000-0005-0000-0000-00004E400000}"/>
    <cellStyle name="Note 5 2 4 3 2" xfId="17263" xr:uid="{00000000-0005-0000-0000-00004F400000}"/>
    <cellStyle name="Note 5 2 4 4" xfId="17264" xr:uid="{00000000-0005-0000-0000-000050400000}"/>
    <cellStyle name="Note 5 2 5" xfId="17265" xr:uid="{00000000-0005-0000-0000-000051400000}"/>
    <cellStyle name="Note 5 2 5 2" xfId="17266" xr:uid="{00000000-0005-0000-0000-000052400000}"/>
    <cellStyle name="Note 5 2 5 2 2" xfId="17267" xr:uid="{00000000-0005-0000-0000-000053400000}"/>
    <cellStyle name="Note 5 2 5 2 3" xfId="17268" xr:uid="{00000000-0005-0000-0000-000054400000}"/>
    <cellStyle name="Note 5 2 5 3" xfId="17269" xr:uid="{00000000-0005-0000-0000-000055400000}"/>
    <cellStyle name="Note 5 2 5 3 2" xfId="17270" xr:uid="{00000000-0005-0000-0000-000056400000}"/>
    <cellStyle name="Note 5 2 5 4" xfId="17271" xr:uid="{00000000-0005-0000-0000-000057400000}"/>
    <cellStyle name="Note 5 2 6" xfId="17272" xr:uid="{00000000-0005-0000-0000-000058400000}"/>
    <cellStyle name="Note 5 2 7" xfId="17273" xr:uid="{00000000-0005-0000-0000-000059400000}"/>
    <cellStyle name="Note 5 2 7 2" xfId="20169" xr:uid="{00000000-0005-0000-0000-000059400000}"/>
    <cellStyle name="Note 5 2 8" xfId="17274" xr:uid="{00000000-0005-0000-0000-00005A400000}"/>
    <cellStyle name="Note 5 2 9" xfId="17275" xr:uid="{00000000-0005-0000-0000-00005B400000}"/>
    <cellStyle name="Note 5 3" xfId="17276" xr:uid="{00000000-0005-0000-0000-00005C400000}"/>
    <cellStyle name="Note 5 3 2" xfId="17277" xr:uid="{00000000-0005-0000-0000-00005D400000}"/>
    <cellStyle name="Note 5 3 2 2" xfId="17278" xr:uid="{00000000-0005-0000-0000-00005E400000}"/>
    <cellStyle name="Note 5 3 2 2 2" xfId="17279" xr:uid="{00000000-0005-0000-0000-00005F400000}"/>
    <cellStyle name="Note 5 3 2 3" xfId="17280" xr:uid="{00000000-0005-0000-0000-000060400000}"/>
    <cellStyle name="Note 5 3 3" xfId="17281" xr:uid="{00000000-0005-0000-0000-000061400000}"/>
    <cellStyle name="Note 5 3 3 2" xfId="17282" xr:uid="{00000000-0005-0000-0000-000062400000}"/>
    <cellStyle name="Note 5 3 4" xfId="17283" xr:uid="{00000000-0005-0000-0000-000063400000}"/>
    <cellStyle name="Note 5 4" xfId="17284" xr:uid="{00000000-0005-0000-0000-000064400000}"/>
    <cellStyle name="Note 5 4 2" xfId="17285" xr:uid="{00000000-0005-0000-0000-000065400000}"/>
    <cellStyle name="Note 5 4 2 2" xfId="17286" xr:uid="{00000000-0005-0000-0000-000066400000}"/>
    <cellStyle name="Note 5 4 2 2 2" xfId="17287" xr:uid="{00000000-0005-0000-0000-000067400000}"/>
    <cellStyle name="Note 5 4 2 3" xfId="17288" xr:uid="{00000000-0005-0000-0000-000068400000}"/>
    <cellStyle name="Note 5 4 3" xfId="17289" xr:uid="{00000000-0005-0000-0000-000069400000}"/>
    <cellStyle name="Note 5 4 3 2" xfId="17290" xr:uid="{00000000-0005-0000-0000-00006A400000}"/>
    <cellStyle name="Note 5 4 4" xfId="17291" xr:uid="{00000000-0005-0000-0000-00006B400000}"/>
    <cellStyle name="Note 5 5" xfId="17292" xr:uid="{00000000-0005-0000-0000-00006C400000}"/>
    <cellStyle name="Note 5 5 2" xfId="17293" xr:uid="{00000000-0005-0000-0000-00006D400000}"/>
    <cellStyle name="Note 5 5 2 2" xfId="17294" xr:uid="{00000000-0005-0000-0000-00006E400000}"/>
    <cellStyle name="Note 5 5 3" xfId="17295" xr:uid="{00000000-0005-0000-0000-00006F400000}"/>
    <cellStyle name="Note 5 6" xfId="17296" xr:uid="{00000000-0005-0000-0000-000070400000}"/>
    <cellStyle name="Note 5 6 2" xfId="17297" xr:uid="{00000000-0005-0000-0000-000071400000}"/>
    <cellStyle name="Note 5 6 2 2" xfId="17298" xr:uid="{00000000-0005-0000-0000-000072400000}"/>
    <cellStyle name="Note 5 6 2 2 2" xfId="17299" xr:uid="{00000000-0005-0000-0000-000073400000}"/>
    <cellStyle name="Note 5 6 2 3" xfId="17300" xr:uid="{00000000-0005-0000-0000-000074400000}"/>
    <cellStyle name="Note 5 6 3" xfId="17301" xr:uid="{00000000-0005-0000-0000-000075400000}"/>
    <cellStyle name="Note 5 6 3 2" xfId="17302" xr:uid="{00000000-0005-0000-0000-000076400000}"/>
    <cellStyle name="Note 5 6 4" xfId="17303" xr:uid="{00000000-0005-0000-0000-000077400000}"/>
    <cellStyle name="Note 5 7" xfId="17304" xr:uid="{00000000-0005-0000-0000-000078400000}"/>
    <cellStyle name="Note 5 7 2" xfId="17305" xr:uid="{00000000-0005-0000-0000-000079400000}"/>
    <cellStyle name="Note 5 7 2 2" xfId="17306" xr:uid="{00000000-0005-0000-0000-00007A400000}"/>
    <cellStyle name="Note 5 7 2 3" xfId="17307" xr:uid="{00000000-0005-0000-0000-00007B400000}"/>
    <cellStyle name="Note 5 7 3" xfId="17308" xr:uid="{00000000-0005-0000-0000-00007C400000}"/>
    <cellStyle name="Note 5 7 3 2" xfId="17309" xr:uid="{00000000-0005-0000-0000-00007D400000}"/>
    <cellStyle name="Note 5 7 4" xfId="17310" xr:uid="{00000000-0005-0000-0000-00007E400000}"/>
    <cellStyle name="Note 5 8" xfId="17311" xr:uid="{00000000-0005-0000-0000-00007F400000}"/>
    <cellStyle name="Note 5 8 2" xfId="17312" xr:uid="{00000000-0005-0000-0000-000080400000}"/>
    <cellStyle name="Note 5 8 2 2" xfId="17313" xr:uid="{00000000-0005-0000-0000-000081400000}"/>
    <cellStyle name="Note 5 8 2 3" xfId="17314" xr:uid="{00000000-0005-0000-0000-000082400000}"/>
    <cellStyle name="Note 5 8 3" xfId="17315" xr:uid="{00000000-0005-0000-0000-000083400000}"/>
    <cellStyle name="Note 5 8 3 2" xfId="17316" xr:uid="{00000000-0005-0000-0000-000084400000}"/>
    <cellStyle name="Note 5 8 4" xfId="17317" xr:uid="{00000000-0005-0000-0000-000085400000}"/>
    <cellStyle name="Note 5 9" xfId="17318" xr:uid="{00000000-0005-0000-0000-000086400000}"/>
    <cellStyle name="Note 6" xfId="2584" xr:uid="{00000000-0005-0000-0000-0000DF090000}"/>
    <cellStyle name="Note 6 10" xfId="17320" xr:uid="{00000000-0005-0000-0000-000088400000}"/>
    <cellStyle name="Note 6 11" xfId="17321" xr:uid="{00000000-0005-0000-0000-000089400000}"/>
    <cellStyle name="Note 6 12" xfId="17319" xr:uid="{00000000-0005-0000-0000-000087400000}"/>
    <cellStyle name="Note 6 2" xfId="2585" xr:uid="{00000000-0005-0000-0000-0000E0090000}"/>
    <cellStyle name="Note 6 2 10" xfId="17322" xr:uid="{00000000-0005-0000-0000-00008A400000}"/>
    <cellStyle name="Note 6 2 2" xfId="17323" xr:uid="{00000000-0005-0000-0000-00008B400000}"/>
    <cellStyle name="Note 6 2 2 2" xfId="17324" xr:uid="{00000000-0005-0000-0000-00008C400000}"/>
    <cellStyle name="Note 6 2 2 2 2" xfId="17325" xr:uid="{00000000-0005-0000-0000-00008D400000}"/>
    <cellStyle name="Note 6 2 2 2 2 2" xfId="17326" xr:uid="{00000000-0005-0000-0000-00008E400000}"/>
    <cellStyle name="Note 6 2 2 2 3" xfId="17327" xr:uid="{00000000-0005-0000-0000-00008F400000}"/>
    <cellStyle name="Note 6 2 2 3" xfId="17328" xr:uid="{00000000-0005-0000-0000-000090400000}"/>
    <cellStyle name="Note 6 2 2 3 2" xfId="17329" xr:uid="{00000000-0005-0000-0000-000091400000}"/>
    <cellStyle name="Note 6 2 2 4" xfId="17330" xr:uid="{00000000-0005-0000-0000-000092400000}"/>
    <cellStyle name="Note 6 2 3" xfId="17331" xr:uid="{00000000-0005-0000-0000-000093400000}"/>
    <cellStyle name="Note 6 2 3 2" xfId="17332" xr:uid="{00000000-0005-0000-0000-000094400000}"/>
    <cellStyle name="Note 6 2 3 2 2" xfId="17333" xr:uid="{00000000-0005-0000-0000-000095400000}"/>
    <cellStyle name="Note 6 2 3 2 2 2" xfId="17334" xr:uid="{00000000-0005-0000-0000-000096400000}"/>
    <cellStyle name="Note 6 2 3 2 3" xfId="17335" xr:uid="{00000000-0005-0000-0000-000097400000}"/>
    <cellStyle name="Note 6 2 3 3" xfId="17336" xr:uid="{00000000-0005-0000-0000-000098400000}"/>
    <cellStyle name="Note 6 2 3 3 2" xfId="17337" xr:uid="{00000000-0005-0000-0000-000099400000}"/>
    <cellStyle name="Note 6 2 3 4" xfId="17338" xr:uid="{00000000-0005-0000-0000-00009A400000}"/>
    <cellStyle name="Note 6 2 4" xfId="17339" xr:uid="{00000000-0005-0000-0000-00009B400000}"/>
    <cellStyle name="Note 6 2 4 2" xfId="17340" xr:uid="{00000000-0005-0000-0000-00009C400000}"/>
    <cellStyle name="Note 6 2 4 2 2" xfId="17341" xr:uid="{00000000-0005-0000-0000-00009D400000}"/>
    <cellStyle name="Note 6 2 4 2 2 2" xfId="17342" xr:uid="{00000000-0005-0000-0000-00009E400000}"/>
    <cellStyle name="Note 6 2 4 2 3" xfId="17343" xr:uid="{00000000-0005-0000-0000-00009F400000}"/>
    <cellStyle name="Note 6 2 4 3" xfId="17344" xr:uid="{00000000-0005-0000-0000-0000A0400000}"/>
    <cellStyle name="Note 6 2 4 3 2" xfId="17345" xr:uid="{00000000-0005-0000-0000-0000A1400000}"/>
    <cellStyle name="Note 6 2 4 4" xfId="17346" xr:uid="{00000000-0005-0000-0000-0000A2400000}"/>
    <cellStyle name="Note 6 2 5" xfId="17347" xr:uid="{00000000-0005-0000-0000-0000A3400000}"/>
    <cellStyle name="Note 6 2 5 2" xfId="17348" xr:uid="{00000000-0005-0000-0000-0000A4400000}"/>
    <cellStyle name="Note 6 2 5 2 2" xfId="17349" xr:uid="{00000000-0005-0000-0000-0000A5400000}"/>
    <cellStyle name="Note 6 2 5 2 3" xfId="17350" xr:uid="{00000000-0005-0000-0000-0000A6400000}"/>
    <cellStyle name="Note 6 2 5 3" xfId="17351" xr:uid="{00000000-0005-0000-0000-0000A7400000}"/>
    <cellStyle name="Note 6 2 5 3 2" xfId="17352" xr:uid="{00000000-0005-0000-0000-0000A8400000}"/>
    <cellStyle name="Note 6 2 5 4" xfId="17353" xr:uid="{00000000-0005-0000-0000-0000A9400000}"/>
    <cellStyle name="Note 6 2 6" xfId="17354" xr:uid="{00000000-0005-0000-0000-0000AA400000}"/>
    <cellStyle name="Note 6 2 7" xfId="17355" xr:uid="{00000000-0005-0000-0000-0000AB400000}"/>
    <cellStyle name="Note 6 2 7 2" xfId="20170" xr:uid="{00000000-0005-0000-0000-0000AB400000}"/>
    <cellStyle name="Note 6 2 8" xfId="17356" xr:uid="{00000000-0005-0000-0000-0000AC400000}"/>
    <cellStyle name="Note 6 2 9" xfId="17357" xr:uid="{00000000-0005-0000-0000-0000AD400000}"/>
    <cellStyle name="Note 6 3" xfId="17358" xr:uid="{00000000-0005-0000-0000-0000AE400000}"/>
    <cellStyle name="Note 6 3 2" xfId="17359" xr:uid="{00000000-0005-0000-0000-0000AF400000}"/>
    <cellStyle name="Note 6 3 2 2" xfId="17360" xr:uid="{00000000-0005-0000-0000-0000B0400000}"/>
    <cellStyle name="Note 6 3 2 2 2" xfId="17361" xr:uid="{00000000-0005-0000-0000-0000B1400000}"/>
    <cellStyle name="Note 6 3 2 3" xfId="17362" xr:uid="{00000000-0005-0000-0000-0000B2400000}"/>
    <cellStyle name="Note 6 3 3" xfId="17363" xr:uid="{00000000-0005-0000-0000-0000B3400000}"/>
    <cellStyle name="Note 6 3 3 2" xfId="17364" xr:uid="{00000000-0005-0000-0000-0000B4400000}"/>
    <cellStyle name="Note 6 3 4" xfId="17365" xr:uid="{00000000-0005-0000-0000-0000B5400000}"/>
    <cellStyle name="Note 6 4" xfId="17366" xr:uid="{00000000-0005-0000-0000-0000B6400000}"/>
    <cellStyle name="Note 6 4 2" xfId="17367" xr:uid="{00000000-0005-0000-0000-0000B7400000}"/>
    <cellStyle name="Note 6 4 2 2" xfId="17368" xr:uid="{00000000-0005-0000-0000-0000B8400000}"/>
    <cellStyle name="Note 6 4 2 2 2" xfId="17369" xr:uid="{00000000-0005-0000-0000-0000B9400000}"/>
    <cellStyle name="Note 6 4 2 3" xfId="17370" xr:uid="{00000000-0005-0000-0000-0000BA400000}"/>
    <cellStyle name="Note 6 4 3" xfId="17371" xr:uid="{00000000-0005-0000-0000-0000BB400000}"/>
    <cellStyle name="Note 6 4 3 2" xfId="17372" xr:uid="{00000000-0005-0000-0000-0000BC400000}"/>
    <cellStyle name="Note 6 4 4" xfId="17373" xr:uid="{00000000-0005-0000-0000-0000BD400000}"/>
    <cellStyle name="Note 6 5" xfId="17374" xr:uid="{00000000-0005-0000-0000-0000BE400000}"/>
    <cellStyle name="Note 6 5 2" xfId="17375" xr:uid="{00000000-0005-0000-0000-0000BF400000}"/>
    <cellStyle name="Note 6 5 2 2" xfId="17376" xr:uid="{00000000-0005-0000-0000-0000C0400000}"/>
    <cellStyle name="Note 6 5 3" xfId="17377" xr:uid="{00000000-0005-0000-0000-0000C1400000}"/>
    <cellStyle name="Note 6 6" xfId="17378" xr:uid="{00000000-0005-0000-0000-0000C2400000}"/>
    <cellStyle name="Note 6 6 2" xfId="17379" xr:uid="{00000000-0005-0000-0000-0000C3400000}"/>
    <cellStyle name="Note 6 6 2 2" xfId="17380" xr:uid="{00000000-0005-0000-0000-0000C4400000}"/>
    <cellStyle name="Note 6 6 2 2 2" xfId="17381" xr:uid="{00000000-0005-0000-0000-0000C5400000}"/>
    <cellStyle name="Note 6 6 2 3" xfId="17382" xr:uid="{00000000-0005-0000-0000-0000C6400000}"/>
    <cellStyle name="Note 6 6 3" xfId="17383" xr:uid="{00000000-0005-0000-0000-0000C7400000}"/>
    <cellStyle name="Note 6 6 3 2" xfId="17384" xr:uid="{00000000-0005-0000-0000-0000C8400000}"/>
    <cellStyle name="Note 6 6 4" xfId="17385" xr:uid="{00000000-0005-0000-0000-0000C9400000}"/>
    <cellStyle name="Note 6 7" xfId="17386" xr:uid="{00000000-0005-0000-0000-0000CA400000}"/>
    <cellStyle name="Note 6 7 2" xfId="17387" xr:uid="{00000000-0005-0000-0000-0000CB400000}"/>
    <cellStyle name="Note 6 7 2 2" xfId="17388" xr:uid="{00000000-0005-0000-0000-0000CC400000}"/>
    <cellStyle name="Note 6 7 2 3" xfId="17389" xr:uid="{00000000-0005-0000-0000-0000CD400000}"/>
    <cellStyle name="Note 6 7 3" xfId="17390" xr:uid="{00000000-0005-0000-0000-0000CE400000}"/>
    <cellStyle name="Note 6 7 3 2" xfId="17391" xr:uid="{00000000-0005-0000-0000-0000CF400000}"/>
    <cellStyle name="Note 6 7 4" xfId="17392" xr:uid="{00000000-0005-0000-0000-0000D0400000}"/>
    <cellStyle name="Note 6 8" xfId="17393" xr:uid="{00000000-0005-0000-0000-0000D1400000}"/>
    <cellStyle name="Note 6 9" xfId="17394" xr:uid="{00000000-0005-0000-0000-0000D2400000}"/>
    <cellStyle name="Note 7" xfId="2586" xr:uid="{00000000-0005-0000-0000-0000E1090000}"/>
    <cellStyle name="Note 7 10" xfId="17396" xr:uid="{00000000-0005-0000-0000-0000D4400000}"/>
    <cellStyle name="Note 7 11" xfId="17397" xr:uid="{00000000-0005-0000-0000-0000D5400000}"/>
    <cellStyle name="Note 7 12" xfId="17395" xr:uid="{00000000-0005-0000-0000-0000D3400000}"/>
    <cellStyle name="Note 7 2" xfId="2587" xr:uid="{00000000-0005-0000-0000-0000E2090000}"/>
    <cellStyle name="Note 7 2 10" xfId="17398" xr:uid="{00000000-0005-0000-0000-0000D6400000}"/>
    <cellStyle name="Note 7 2 2" xfId="17399" xr:uid="{00000000-0005-0000-0000-0000D7400000}"/>
    <cellStyle name="Note 7 2 2 2" xfId="17400" xr:uid="{00000000-0005-0000-0000-0000D8400000}"/>
    <cellStyle name="Note 7 2 2 2 2" xfId="17401" xr:uid="{00000000-0005-0000-0000-0000D9400000}"/>
    <cellStyle name="Note 7 2 2 2 2 2" xfId="17402" xr:uid="{00000000-0005-0000-0000-0000DA400000}"/>
    <cellStyle name="Note 7 2 2 2 3" xfId="17403" xr:uid="{00000000-0005-0000-0000-0000DB400000}"/>
    <cellStyle name="Note 7 2 2 3" xfId="17404" xr:uid="{00000000-0005-0000-0000-0000DC400000}"/>
    <cellStyle name="Note 7 2 2 3 2" xfId="17405" xr:uid="{00000000-0005-0000-0000-0000DD400000}"/>
    <cellStyle name="Note 7 2 2 4" xfId="17406" xr:uid="{00000000-0005-0000-0000-0000DE400000}"/>
    <cellStyle name="Note 7 2 3" xfId="17407" xr:uid="{00000000-0005-0000-0000-0000DF400000}"/>
    <cellStyle name="Note 7 2 3 2" xfId="17408" xr:uid="{00000000-0005-0000-0000-0000E0400000}"/>
    <cellStyle name="Note 7 2 3 2 2" xfId="17409" xr:uid="{00000000-0005-0000-0000-0000E1400000}"/>
    <cellStyle name="Note 7 2 3 2 2 2" xfId="17410" xr:uid="{00000000-0005-0000-0000-0000E2400000}"/>
    <cellStyle name="Note 7 2 3 2 3" xfId="17411" xr:uid="{00000000-0005-0000-0000-0000E3400000}"/>
    <cellStyle name="Note 7 2 3 3" xfId="17412" xr:uid="{00000000-0005-0000-0000-0000E4400000}"/>
    <cellStyle name="Note 7 2 3 3 2" xfId="17413" xr:uid="{00000000-0005-0000-0000-0000E5400000}"/>
    <cellStyle name="Note 7 2 3 4" xfId="17414" xr:uid="{00000000-0005-0000-0000-0000E6400000}"/>
    <cellStyle name="Note 7 2 4" xfId="17415" xr:uid="{00000000-0005-0000-0000-0000E7400000}"/>
    <cellStyle name="Note 7 2 4 2" xfId="17416" xr:uid="{00000000-0005-0000-0000-0000E8400000}"/>
    <cellStyle name="Note 7 2 4 2 2" xfId="17417" xr:uid="{00000000-0005-0000-0000-0000E9400000}"/>
    <cellStyle name="Note 7 2 4 2 2 2" xfId="17418" xr:uid="{00000000-0005-0000-0000-0000EA400000}"/>
    <cellStyle name="Note 7 2 4 2 3" xfId="17419" xr:uid="{00000000-0005-0000-0000-0000EB400000}"/>
    <cellStyle name="Note 7 2 4 3" xfId="17420" xr:uid="{00000000-0005-0000-0000-0000EC400000}"/>
    <cellStyle name="Note 7 2 4 3 2" xfId="17421" xr:uid="{00000000-0005-0000-0000-0000ED400000}"/>
    <cellStyle name="Note 7 2 4 4" xfId="17422" xr:uid="{00000000-0005-0000-0000-0000EE400000}"/>
    <cellStyle name="Note 7 2 5" xfId="17423" xr:uid="{00000000-0005-0000-0000-0000EF400000}"/>
    <cellStyle name="Note 7 2 5 2" xfId="17424" xr:uid="{00000000-0005-0000-0000-0000F0400000}"/>
    <cellStyle name="Note 7 2 5 2 2" xfId="17425" xr:uid="{00000000-0005-0000-0000-0000F1400000}"/>
    <cellStyle name="Note 7 2 5 2 3" xfId="17426" xr:uid="{00000000-0005-0000-0000-0000F2400000}"/>
    <cellStyle name="Note 7 2 5 3" xfId="17427" xr:uid="{00000000-0005-0000-0000-0000F3400000}"/>
    <cellStyle name="Note 7 2 5 3 2" xfId="17428" xr:uid="{00000000-0005-0000-0000-0000F4400000}"/>
    <cellStyle name="Note 7 2 5 4" xfId="17429" xr:uid="{00000000-0005-0000-0000-0000F5400000}"/>
    <cellStyle name="Note 7 2 6" xfId="17430" xr:uid="{00000000-0005-0000-0000-0000F6400000}"/>
    <cellStyle name="Note 7 2 7" xfId="17431" xr:uid="{00000000-0005-0000-0000-0000F7400000}"/>
    <cellStyle name="Note 7 2 7 2" xfId="20171" xr:uid="{00000000-0005-0000-0000-0000F7400000}"/>
    <cellStyle name="Note 7 2 8" xfId="17432" xr:uid="{00000000-0005-0000-0000-0000F8400000}"/>
    <cellStyle name="Note 7 2 9" xfId="17433" xr:uid="{00000000-0005-0000-0000-0000F9400000}"/>
    <cellStyle name="Note 7 3" xfId="17434" xr:uid="{00000000-0005-0000-0000-0000FA400000}"/>
    <cellStyle name="Note 7 3 2" xfId="17435" xr:uid="{00000000-0005-0000-0000-0000FB400000}"/>
    <cellStyle name="Note 7 3 2 2" xfId="17436" xr:uid="{00000000-0005-0000-0000-0000FC400000}"/>
    <cellStyle name="Note 7 3 2 2 2" xfId="17437" xr:uid="{00000000-0005-0000-0000-0000FD400000}"/>
    <cellStyle name="Note 7 3 2 3" xfId="17438" xr:uid="{00000000-0005-0000-0000-0000FE400000}"/>
    <cellStyle name="Note 7 3 3" xfId="17439" xr:uid="{00000000-0005-0000-0000-0000FF400000}"/>
    <cellStyle name="Note 7 3 3 2" xfId="17440" xr:uid="{00000000-0005-0000-0000-000000410000}"/>
    <cellStyle name="Note 7 3 4" xfId="17441" xr:uid="{00000000-0005-0000-0000-000001410000}"/>
    <cellStyle name="Note 7 4" xfId="17442" xr:uid="{00000000-0005-0000-0000-000002410000}"/>
    <cellStyle name="Note 7 4 2" xfId="17443" xr:uid="{00000000-0005-0000-0000-000003410000}"/>
    <cellStyle name="Note 7 4 2 2" xfId="17444" xr:uid="{00000000-0005-0000-0000-000004410000}"/>
    <cellStyle name="Note 7 4 2 2 2" xfId="17445" xr:uid="{00000000-0005-0000-0000-000005410000}"/>
    <cellStyle name="Note 7 4 2 3" xfId="17446" xr:uid="{00000000-0005-0000-0000-000006410000}"/>
    <cellStyle name="Note 7 4 3" xfId="17447" xr:uid="{00000000-0005-0000-0000-000007410000}"/>
    <cellStyle name="Note 7 4 3 2" xfId="17448" xr:uid="{00000000-0005-0000-0000-000008410000}"/>
    <cellStyle name="Note 7 4 4" xfId="17449" xr:uid="{00000000-0005-0000-0000-000009410000}"/>
    <cellStyle name="Note 7 5" xfId="17450" xr:uid="{00000000-0005-0000-0000-00000A410000}"/>
    <cellStyle name="Note 7 5 2" xfId="17451" xr:uid="{00000000-0005-0000-0000-00000B410000}"/>
    <cellStyle name="Note 7 5 2 2" xfId="17452" xr:uid="{00000000-0005-0000-0000-00000C410000}"/>
    <cellStyle name="Note 7 5 3" xfId="17453" xr:uid="{00000000-0005-0000-0000-00000D410000}"/>
    <cellStyle name="Note 7 6" xfId="17454" xr:uid="{00000000-0005-0000-0000-00000E410000}"/>
    <cellStyle name="Note 7 6 2" xfId="17455" xr:uid="{00000000-0005-0000-0000-00000F410000}"/>
    <cellStyle name="Note 7 6 2 2" xfId="17456" xr:uid="{00000000-0005-0000-0000-000010410000}"/>
    <cellStyle name="Note 7 6 2 2 2" xfId="17457" xr:uid="{00000000-0005-0000-0000-000011410000}"/>
    <cellStyle name="Note 7 6 2 3" xfId="17458" xr:uid="{00000000-0005-0000-0000-000012410000}"/>
    <cellStyle name="Note 7 6 3" xfId="17459" xr:uid="{00000000-0005-0000-0000-000013410000}"/>
    <cellStyle name="Note 7 6 3 2" xfId="17460" xr:uid="{00000000-0005-0000-0000-000014410000}"/>
    <cellStyle name="Note 7 6 4" xfId="17461" xr:uid="{00000000-0005-0000-0000-000015410000}"/>
    <cellStyle name="Note 7 7" xfId="17462" xr:uid="{00000000-0005-0000-0000-000016410000}"/>
    <cellStyle name="Note 7 7 2" xfId="17463" xr:uid="{00000000-0005-0000-0000-000017410000}"/>
    <cellStyle name="Note 7 7 2 2" xfId="17464" xr:uid="{00000000-0005-0000-0000-000018410000}"/>
    <cellStyle name="Note 7 7 2 3" xfId="17465" xr:uid="{00000000-0005-0000-0000-000019410000}"/>
    <cellStyle name="Note 7 7 3" xfId="17466" xr:uid="{00000000-0005-0000-0000-00001A410000}"/>
    <cellStyle name="Note 7 7 3 2" xfId="17467" xr:uid="{00000000-0005-0000-0000-00001B410000}"/>
    <cellStyle name="Note 7 7 4" xfId="17468" xr:uid="{00000000-0005-0000-0000-00001C410000}"/>
    <cellStyle name="Note 7 8" xfId="17469" xr:uid="{00000000-0005-0000-0000-00001D410000}"/>
    <cellStyle name="Note 7 9" xfId="17470" xr:uid="{00000000-0005-0000-0000-00001E410000}"/>
    <cellStyle name="Note 8" xfId="17471" xr:uid="{00000000-0005-0000-0000-00001F410000}"/>
    <cellStyle name="Note 8 10" xfId="17472" xr:uid="{00000000-0005-0000-0000-000020410000}"/>
    <cellStyle name="Note 8 11" xfId="17473" xr:uid="{00000000-0005-0000-0000-000021410000}"/>
    <cellStyle name="Note 8 2" xfId="17474" xr:uid="{00000000-0005-0000-0000-000022410000}"/>
    <cellStyle name="Note 8 2 2" xfId="17475" xr:uid="{00000000-0005-0000-0000-000023410000}"/>
    <cellStyle name="Note 8 2 2 2" xfId="17476" xr:uid="{00000000-0005-0000-0000-000024410000}"/>
    <cellStyle name="Note 8 2 2 2 2" xfId="17477" xr:uid="{00000000-0005-0000-0000-000025410000}"/>
    <cellStyle name="Note 8 2 2 2 2 2" xfId="17478" xr:uid="{00000000-0005-0000-0000-000026410000}"/>
    <cellStyle name="Note 8 2 2 2 3" xfId="17479" xr:uid="{00000000-0005-0000-0000-000027410000}"/>
    <cellStyle name="Note 8 2 2 3" xfId="17480" xr:uid="{00000000-0005-0000-0000-000028410000}"/>
    <cellStyle name="Note 8 2 2 3 2" xfId="17481" xr:uid="{00000000-0005-0000-0000-000029410000}"/>
    <cellStyle name="Note 8 2 2 4" xfId="17482" xr:uid="{00000000-0005-0000-0000-00002A410000}"/>
    <cellStyle name="Note 8 2 3" xfId="17483" xr:uid="{00000000-0005-0000-0000-00002B410000}"/>
    <cellStyle name="Note 8 2 3 2" xfId="17484" xr:uid="{00000000-0005-0000-0000-00002C410000}"/>
    <cellStyle name="Note 8 2 3 2 2" xfId="17485" xr:uid="{00000000-0005-0000-0000-00002D410000}"/>
    <cellStyle name="Note 8 2 3 3" xfId="17486" xr:uid="{00000000-0005-0000-0000-00002E410000}"/>
    <cellStyle name="Note 8 2 4" xfId="17487" xr:uid="{00000000-0005-0000-0000-00002F410000}"/>
    <cellStyle name="Note 8 2 4 2" xfId="17488" xr:uid="{00000000-0005-0000-0000-000030410000}"/>
    <cellStyle name="Note 8 2 4 2 2" xfId="17489" xr:uid="{00000000-0005-0000-0000-000031410000}"/>
    <cellStyle name="Note 8 2 4 2 2 2" xfId="17490" xr:uid="{00000000-0005-0000-0000-000032410000}"/>
    <cellStyle name="Note 8 2 4 2 3" xfId="17491" xr:uid="{00000000-0005-0000-0000-000033410000}"/>
    <cellStyle name="Note 8 2 4 3" xfId="17492" xr:uid="{00000000-0005-0000-0000-000034410000}"/>
    <cellStyle name="Note 8 2 4 3 2" xfId="17493" xr:uid="{00000000-0005-0000-0000-000035410000}"/>
    <cellStyle name="Note 8 2 4 4" xfId="17494" xr:uid="{00000000-0005-0000-0000-000036410000}"/>
    <cellStyle name="Note 8 2 5" xfId="17495" xr:uid="{00000000-0005-0000-0000-000037410000}"/>
    <cellStyle name="Note 8 2 5 2" xfId="17496" xr:uid="{00000000-0005-0000-0000-000038410000}"/>
    <cellStyle name="Note 8 2 5 2 2" xfId="17497" xr:uid="{00000000-0005-0000-0000-000039410000}"/>
    <cellStyle name="Note 8 2 5 2 3" xfId="17498" xr:uid="{00000000-0005-0000-0000-00003A410000}"/>
    <cellStyle name="Note 8 2 5 3" xfId="17499" xr:uid="{00000000-0005-0000-0000-00003B410000}"/>
    <cellStyle name="Note 8 2 5 3 2" xfId="17500" xr:uid="{00000000-0005-0000-0000-00003C410000}"/>
    <cellStyle name="Note 8 2 5 4" xfId="17501" xr:uid="{00000000-0005-0000-0000-00003D410000}"/>
    <cellStyle name="Note 8 2 6" xfId="17502" xr:uid="{00000000-0005-0000-0000-00003E410000}"/>
    <cellStyle name="Note 8 2 7" xfId="17503" xr:uid="{00000000-0005-0000-0000-00003F410000}"/>
    <cellStyle name="Note 8 2 8" xfId="17504" xr:uid="{00000000-0005-0000-0000-000040410000}"/>
    <cellStyle name="Note 8 2 9" xfId="17505" xr:uid="{00000000-0005-0000-0000-000041410000}"/>
    <cellStyle name="Note 8 3" xfId="17506" xr:uid="{00000000-0005-0000-0000-000042410000}"/>
    <cellStyle name="Note 8 3 2" xfId="17507" xr:uid="{00000000-0005-0000-0000-000043410000}"/>
    <cellStyle name="Note 8 3 2 2" xfId="17508" xr:uid="{00000000-0005-0000-0000-000044410000}"/>
    <cellStyle name="Note 8 3 2 2 2" xfId="17509" xr:uid="{00000000-0005-0000-0000-000045410000}"/>
    <cellStyle name="Note 8 3 2 3" xfId="17510" xr:uid="{00000000-0005-0000-0000-000046410000}"/>
    <cellStyle name="Note 8 3 3" xfId="17511" xr:uid="{00000000-0005-0000-0000-000047410000}"/>
    <cellStyle name="Note 8 3 3 2" xfId="17512" xr:uid="{00000000-0005-0000-0000-000048410000}"/>
    <cellStyle name="Note 8 3 4" xfId="17513" xr:uid="{00000000-0005-0000-0000-000049410000}"/>
    <cellStyle name="Note 8 4" xfId="17514" xr:uid="{00000000-0005-0000-0000-00004A410000}"/>
    <cellStyle name="Note 8 4 2" xfId="17515" xr:uid="{00000000-0005-0000-0000-00004B410000}"/>
    <cellStyle name="Note 8 4 2 2" xfId="17516" xr:uid="{00000000-0005-0000-0000-00004C410000}"/>
    <cellStyle name="Note 8 4 2 2 2" xfId="17517" xr:uid="{00000000-0005-0000-0000-00004D410000}"/>
    <cellStyle name="Note 8 4 2 3" xfId="17518" xr:uid="{00000000-0005-0000-0000-00004E410000}"/>
    <cellStyle name="Note 8 4 3" xfId="17519" xr:uid="{00000000-0005-0000-0000-00004F410000}"/>
    <cellStyle name="Note 8 4 3 2" xfId="17520" xr:uid="{00000000-0005-0000-0000-000050410000}"/>
    <cellStyle name="Note 8 4 4" xfId="17521" xr:uid="{00000000-0005-0000-0000-000051410000}"/>
    <cellStyle name="Note 8 5" xfId="17522" xr:uid="{00000000-0005-0000-0000-000052410000}"/>
    <cellStyle name="Note 8 5 2" xfId="17523" xr:uid="{00000000-0005-0000-0000-000053410000}"/>
    <cellStyle name="Note 8 5 2 2" xfId="17524" xr:uid="{00000000-0005-0000-0000-000054410000}"/>
    <cellStyle name="Note 8 5 3" xfId="17525" xr:uid="{00000000-0005-0000-0000-000055410000}"/>
    <cellStyle name="Note 8 6" xfId="17526" xr:uid="{00000000-0005-0000-0000-000056410000}"/>
    <cellStyle name="Note 8 6 2" xfId="17527" xr:uid="{00000000-0005-0000-0000-000057410000}"/>
    <cellStyle name="Note 8 6 2 2" xfId="17528" xr:uid="{00000000-0005-0000-0000-000058410000}"/>
    <cellStyle name="Note 8 6 2 2 2" xfId="17529" xr:uid="{00000000-0005-0000-0000-000059410000}"/>
    <cellStyle name="Note 8 6 2 3" xfId="17530" xr:uid="{00000000-0005-0000-0000-00005A410000}"/>
    <cellStyle name="Note 8 6 3" xfId="17531" xr:uid="{00000000-0005-0000-0000-00005B410000}"/>
    <cellStyle name="Note 8 6 3 2" xfId="17532" xr:uid="{00000000-0005-0000-0000-00005C410000}"/>
    <cellStyle name="Note 8 6 4" xfId="17533" xr:uid="{00000000-0005-0000-0000-00005D410000}"/>
    <cellStyle name="Note 8 7" xfId="17534" xr:uid="{00000000-0005-0000-0000-00005E410000}"/>
    <cellStyle name="Note 8 7 2" xfId="17535" xr:uid="{00000000-0005-0000-0000-00005F410000}"/>
    <cellStyle name="Note 8 7 2 2" xfId="17536" xr:uid="{00000000-0005-0000-0000-000060410000}"/>
    <cellStyle name="Note 8 7 2 3" xfId="17537" xr:uid="{00000000-0005-0000-0000-000061410000}"/>
    <cellStyle name="Note 8 7 3" xfId="17538" xr:uid="{00000000-0005-0000-0000-000062410000}"/>
    <cellStyle name="Note 8 7 3 2" xfId="17539" xr:uid="{00000000-0005-0000-0000-000063410000}"/>
    <cellStyle name="Note 8 7 4" xfId="17540" xr:uid="{00000000-0005-0000-0000-000064410000}"/>
    <cellStyle name="Note 8 8" xfId="17541" xr:uid="{00000000-0005-0000-0000-000065410000}"/>
    <cellStyle name="Note 8 9" xfId="17542" xr:uid="{00000000-0005-0000-0000-000066410000}"/>
    <cellStyle name="Note 9" xfId="17543" xr:uid="{00000000-0005-0000-0000-000067410000}"/>
    <cellStyle name="Notes" xfId="2588" xr:uid="{00000000-0005-0000-0000-0000E3090000}"/>
    <cellStyle name="Output" xfId="74" builtinId="21" customBuiltin="1"/>
    <cellStyle name="Output 10" xfId="17544" xr:uid="{00000000-0005-0000-0000-000069410000}"/>
    <cellStyle name="Output 11" xfId="17545" xr:uid="{00000000-0005-0000-0000-00006A410000}"/>
    <cellStyle name="Output 11 2" xfId="20172" xr:uid="{00000000-0005-0000-0000-00006A410000}"/>
    <cellStyle name="Output 12" xfId="17546" xr:uid="{00000000-0005-0000-0000-00006B410000}"/>
    <cellStyle name="Output 2" xfId="2589" xr:uid="{00000000-0005-0000-0000-0000E4090000}"/>
    <cellStyle name="Output 2 2" xfId="2590" xr:uid="{00000000-0005-0000-0000-0000E5090000}"/>
    <cellStyle name="Output 2 2 2" xfId="17549" xr:uid="{00000000-0005-0000-0000-00006E410000}"/>
    <cellStyle name="Output 2 2 2 2" xfId="17550" xr:uid="{00000000-0005-0000-0000-00006F410000}"/>
    <cellStyle name="Output 2 2 2 2 2" xfId="20173" xr:uid="{00000000-0005-0000-0000-00006F410000}"/>
    <cellStyle name="Output 2 2 3" xfId="17551" xr:uid="{00000000-0005-0000-0000-000070410000}"/>
    <cellStyle name="Output 2 2 3 2" xfId="20174" xr:uid="{00000000-0005-0000-0000-000070410000}"/>
    <cellStyle name="Output 2 2 4" xfId="17552" xr:uid="{00000000-0005-0000-0000-000071410000}"/>
    <cellStyle name="Output 2 2 5" xfId="17548" xr:uid="{00000000-0005-0000-0000-00006D410000}"/>
    <cellStyle name="Output 2 3" xfId="17553" xr:uid="{00000000-0005-0000-0000-000072410000}"/>
    <cellStyle name="Output 2 3 2" xfId="17554" xr:uid="{00000000-0005-0000-0000-000073410000}"/>
    <cellStyle name="Output 2 3 2 2" xfId="20176" xr:uid="{00000000-0005-0000-0000-000073410000}"/>
    <cellStyle name="Output 2 3 3" xfId="17555" xr:uid="{00000000-0005-0000-0000-000074410000}"/>
    <cellStyle name="Output 2 3 4" xfId="20175" xr:uid="{00000000-0005-0000-0000-000072410000}"/>
    <cellStyle name="Output 2 4" xfId="17556" xr:uid="{00000000-0005-0000-0000-000075410000}"/>
    <cellStyle name="Output 2 5" xfId="17557" xr:uid="{00000000-0005-0000-0000-000076410000}"/>
    <cellStyle name="Output 2 5 2" xfId="20177" xr:uid="{00000000-0005-0000-0000-000076410000}"/>
    <cellStyle name="Output 2 6" xfId="17558" xr:uid="{00000000-0005-0000-0000-000077410000}"/>
    <cellStyle name="Output 2 7" xfId="17547" xr:uid="{00000000-0005-0000-0000-00006C410000}"/>
    <cellStyle name="Output 3" xfId="2591" xr:uid="{00000000-0005-0000-0000-0000E6090000}"/>
    <cellStyle name="Output 3 2" xfId="2592" xr:uid="{00000000-0005-0000-0000-0000E7090000}"/>
    <cellStyle name="Output 3 2 2" xfId="17560" xr:uid="{00000000-0005-0000-0000-000079410000}"/>
    <cellStyle name="Output 3 3" xfId="17561" xr:uid="{00000000-0005-0000-0000-00007A410000}"/>
    <cellStyle name="Output 3 3 2" xfId="20178" xr:uid="{00000000-0005-0000-0000-00007A410000}"/>
    <cellStyle name="Output 3 4" xfId="17562" xr:uid="{00000000-0005-0000-0000-00007B410000}"/>
    <cellStyle name="Output 3 5" xfId="17563" xr:uid="{00000000-0005-0000-0000-00007C410000}"/>
    <cellStyle name="Output 3 6" xfId="17559" xr:uid="{00000000-0005-0000-0000-000078410000}"/>
    <cellStyle name="Output 4" xfId="2593" xr:uid="{00000000-0005-0000-0000-0000E8090000}"/>
    <cellStyle name="Output 4 2" xfId="2594" xr:uid="{00000000-0005-0000-0000-0000E9090000}"/>
    <cellStyle name="Output 4 2 2" xfId="17565" xr:uid="{00000000-0005-0000-0000-00007F410000}"/>
    <cellStyle name="Output 4 2 3" xfId="20179" xr:uid="{00000000-0005-0000-0000-00007E410000}"/>
    <cellStyle name="Output 4 3" xfId="17566" xr:uid="{00000000-0005-0000-0000-000080410000}"/>
    <cellStyle name="Output 4 4" xfId="17564" xr:uid="{00000000-0005-0000-0000-00007D410000}"/>
    <cellStyle name="Output 5" xfId="2595" xr:uid="{00000000-0005-0000-0000-0000EA090000}"/>
    <cellStyle name="Output 5 2" xfId="2596" xr:uid="{00000000-0005-0000-0000-0000EB090000}"/>
    <cellStyle name="Output 5 2 2" xfId="17568" xr:uid="{00000000-0005-0000-0000-000083410000}"/>
    <cellStyle name="Output 5 2 3" xfId="20180" xr:uid="{00000000-0005-0000-0000-000082410000}"/>
    <cellStyle name="Output 5 3" xfId="17569" xr:uid="{00000000-0005-0000-0000-000084410000}"/>
    <cellStyle name="Output 5 4" xfId="17567" xr:uid="{00000000-0005-0000-0000-000081410000}"/>
    <cellStyle name="Output 6" xfId="2597" xr:uid="{00000000-0005-0000-0000-0000EC090000}"/>
    <cellStyle name="Output 6 2" xfId="2598" xr:uid="{00000000-0005-0000-0000-0000ED090000}"/>
    <cellStyle name="Output 6 2 2" xfId="17571" xr:uid="{00000000-0005-0000-0000-000087410000}"/>
    <cellStyle name="Output 6 2 3" xfId="20181" xr:uid="{00000000-0005-0000-0000-000086410000}"/>
    <cellStyle name="Output 6 3" xfId="17572" xr:uid="{00000000-0005-0000-0000-000088410000}"/>
    <cellStyle name="Output 6 4" xfId="17570" xr:uid="{00000000-0005-0000-0000-000085410000}"/>
    <cellStyle name="Output 7" xfId="2599" xr:uid="{00000000-0005-0000-0000-0000EE090000}"/>
    <cellStyle name="Output 7 2" xfId="2600" xr:uid="{00000000-0005-0000-0000-0000EF090000}"/>
    <cellStyle name="Output 7 2 2" xfId="17574" xr:uid="{00000000-0005-0000-0000-00008B410000}"/>
    <cellStyle name="Output 7 2 3" xfId="20182" xr:uid="{00000000-0005-0000-0000-00008A410000}"/>
    <cellStyle name="Output 7 3" xfId="17575" xr:uid="{00000000-0005-0000-0000-00008C410000}"/>
    <cellStyle name="Output 7 4" xfId="17573" xr:uid="{00000000-0005-0000-0000-000089410000}"/>
    <cellStyle name="Output 8" xfId="17576" xr:uid="{00000000-0005-0000-0000-00008D410000}"/>
    <cellStyle name="Output 8 2" xfId="17577" xr:uid="{00000000-0005-0000-0000-00008E410000}"/>
    <cellStyle name="Output 8 3" xfId="17578" xr:uid="{00000000-0005-0000-0000-00008F410000}"/>
    <cellStyle name="Output 9" xfId="17579" xr:uid="{00000000-0005-0000-0000-000090410000}"/>
    <cellStyle name="Output 9 2" xfId="17580" xr:uid="{00000000-0005-0000-0000-000091410000}"/>
    <cellStyle name="Owed_Amt" xfId="2601" xr:uid="{00000000-0005-0000-0000-0000F0090000}"/>
    <cellStyle name="Paid_Amt" xfId="2602" xr:uid="{00000000-0005-0000-0000-0000F1090000}"/>
    <cellStyle name="pb_page_heading_LS" xfId="2603" xr:uid="{00000000-0005-0000-0000-0000F2090000}"/>
    <cellStyle name="Pct_of_Sales" xfId="2604" xr:uid="{00000000-0005-0000-0000-0000F3090000}"/>
    <cellStyle name="Percent" xfId="58" builtinId="5"/>
    <cellStyle name="Percent [2]" xfId="2605" xr:uid="{00000000-0005-0000-0000-0000F5090000}"/>
    <cellStyle name="Percent [2] 2" xfId="2606" xr:uid="{00000000-0005-0000-0000-0000F6090000}"/>
    <cellStyle name="Percent [2] 2 2" xfId="17581" xr:uid="{00000000-0005-0000-0000-000099410000}"/>
    <cellStyle name="Percent [2] 2 3" xfId="17582" xr:uid="{00000000-0005-0000-0000-00009A410000}"/>
    <cellStyle name="Percent [2] 2 4" xfId="17583" xr:uid="{00000000-0005-0000-0000-00009B410000}"/>
    <cellStyle name="Percent [2] 3" xfId="2607" xr:uid="{00000000-0005-0000-0000-0000F7090000}"/>
    <cellStyle name="Percent [2] 3 2" xfId="17585" xr:uid="{00000000-0005-0000-0000-00009D410000}"/>
    <cellStyle name="Percent [2] 3 2 2" xfId="17586" xr:uid="{00000000-0005-0000-0000-00009E410000}"/>
    <cellStyle name="Percent [2] 3 3" xfId="17587" xr:uid="{00000000-0005-0000-0000-00009F410000}"/>
    <cellStyle name="Percent [2] 3 4" xfId="17584" xr:uid="{00000000-0005-0000-0000-00009C410000}"/>
    <cellStyle name="Percent [2] 4" xfId="17588" xr:uid="{00000000-0005-0000-0000-0000A0410000}"/>
    <cellStyle name="Percent [2] 5" xfId="17589" xr:uid="{00000000-0005-0000-0000-0000A1410000}"/>
    <cellStyle name="Percent [2] 6" xfId="17590" xr:uid="{00000000-0005-0000-0000-0000A2410000}"/>
    <cellStyle name="Percent 10" xfId="2608" xr:uid="{00000000-0005-0000-0000-0000F8090000}"/>
    <cellStyle name="Percent 10 2" xfId="5332" xr:uid="{00000000-0005-0000-0000-0000A4410000}"/>
    <cellStyle name="Percent 10 2 2" xfId="17591" xr:uid="{00000000-0005-0000-0000-0000A5410000}"/>
    <cellStyle name="Percent 10 2 3" xfId="17592" xr:uid="{00000000-0005-0000-0000-0000A6410000}"/>
    <cellStyle name="Percent 10 3" xfId="17593" xr:uid="{00000000-0005-0000-0000-0000A7410000}"/>
    <cellStyle name="Percent 10 3 2" xfId="17594" xr:uid="{00000000-0005-0000-0000-0000A8410000}"/>
    <cellStyle name="Percent 10 4" xfId="17595" xr:uid="{00000000-0005-0000-0000-0000A9410000}"/>
    <cellStyle name="Percent 10 4 2" xfId="17596" xr:uid="{00000000-0005-0000-0000-0000AA410000}"/>
    <cellStyle name="Percent 10 5" xfId="17597" xr:uid="{00000000-0005-0000-0000-0000AB410000}"/>
    <cellStyle name="Percent 10 6" xfId="17598" xr:uid="{00000000-0005-0000-0000-0000AC410000}"/>
    <cellStyle name="Percent 10 7" xfId="5333" xr:uid="{00000000-0005-0000-0000-0000A3410000}"/>
    <cellStyle name="Percent 11" xfId="2609" xr:uid="{00000000-0005-0000-0000-0000F9090000}"/>
    <cellStyle name="Percent 11 2" xfId="17599" xr:uid="{00000000-0005-0000-0000-0000AE410000}"/>
    <cellStyle name="Percent 11 2 2" xfId="17600" xr:uid="{00000000-0005-0000-0000-0000AF410000}"/>
    <cellStyle name="Percent 11 2 3" xfId="17601" xr:uid="{00000000-0005-0000-0000-0000B0410000}"/>
    <cellStyle name="Percent 11 3" xfId="17602" xr:uid="{00000000-0005-0000-0000-0000B1410000}"/>
    <cellStyle name="Percent 11 4" xfId="17603" xr:uid="{00000000-0005-0000-0000-0000B2410000}"/>
    <cellStyle name="Percent 11 5" xfId="17604" xr:uid="{00000000-0005-0000-0000-0000B3410000}"/>
    <cellStyle name="Percent 12" xfId="2610" xr:uid="{00000000-0005-0000-0000-0000FA090000}"/>
    <cellStyle name="Percent 12 2" xfId="5330" xr:uid="{00000000-0005-0000-0000-0000B5410000}"/>
    <cellStyle name="Percent 12 2 2" xfId="17605" xr:uid="{00000000-0005-0000-0000-0000B6410000}"/>
    <cellStyle name="Percent 12 2 2 2" xfId="17606" xr:uid="{00000000-0005-0000-0000-0000B7410000}"/>
    <cellStyle name="Percent 12 2 2 3" xfId="17607" xr:uid="{00000000-0005-0000-0000-0000B8410000}"/>
    <cellStyle name="Percent 12 2 2 4" xfId="17608" xr:uid="{00000000-0005-0000-0000-0000B9410000}"/>
    <cellStyle name="Percent 12 2 3" xfId="17609" xr:uid="{00000000-0005-0000-0000-0000BA410000}"/>
    <cellStyle name="Percent 12 2 3 2" xfId="17610" xr:uid="{00000000-0005-0000-0000-0000BB410000}"/>
    <cellStyle name="Percent 12 2 3 3" xfId="17611" xr:uid="{00000000-0005-0000-0000-0000BC410000}"/>
    <cellStyle name="Percent 12 2 4" xfId="17612" xr:uid="{00000000-0005-0000-0000-0000BD410000}"/>
    <cellStyle name="Percent 12 2 5" xfId="17613" xr:uid="{00000000-0005-0000-0000-0000BE410000}"/>
    <cellStyle name="Percent 12 2 6" xfId="17614" xr:uid="{00000000-0005-0000-0000-0000BF410000}"/>
    <cellStyle name="Percent 12 3" xfId="17615" xr:uid="{00000000-0005-0000-0000-0000C0410000}"/>
    <cellStyle name="Percent 12 3 2" xfId="17616" xr:uid="{00000000-0005-0000-0000-0000C1410000}"/>
    <cellStyle name="Percent 12 3 3" xfId="17617" xr:uid="{00000000-0005-0000-0000-0000C2410000}"/>
    <cellStyle name="Percent 12 3 4" xfId="17618" xr:uid="{00000000-0005-0000-0000-0000C3410000}"/>
    <cellStyle name="Percent 12 4" xfId="17619" xr:uid="{00000000-0005-0000-0000-0000C4410000}"/>
    <cellStyle name="Percent 12 4 2" xfId="17620" xr:uid="{00000000-0005-0000-0000-0000C5410000}"/>
    <cellStyle name="Percent 12 4 3" xfId="17621" xr:uid="{00000000-0005-0000-0000-0000C6410000}"/>
    <cellStyle name="Percent 12 4 4" xfId="17622" xr:uid="{00000000-0005-0000-0000-0000C7410000}"/>
    <cellStyle name="Percent 12 4 5" xfId="17623" xr:uid="{00000000-0005-0000-0000-0000C8410000}"/>
    <cellStyle name="Percent 12 5" xfId="17624" xr:uid="{00000000-0005-0000-0000-0000C9410000}"/>
    <cellStyle name="Percent 12 5 2" xfId="17625" xr:uid="{00000000-0005-0000-0000-0000CA410000}"/>
    <cellStyle name="Percent 12 5 3" xfId="17626" xr:uid="{00000000-0005-0000-0000-0000CB410000}"/>
    <cellStyle name="Percent 12 6" xfId="17627" xr:uid="{00000000-0005-0000-0000-0000CC410000}"/>
    <cellStyle name="Percent 12 7" xfId="17628" xr:uid="{00000000-0005-0000-0000-0000CD410000}"/>
    <cellStyle name="Percent 12 8" xfId="17629" xr:uid="{00000000-0005-0000-0000-0000CE410000}"/>
    <cellStyle name="Percent 12 9" xfId="5331" xr:uid="{00000000-0005-0000-0000-0000B4410000}"/>
    <cellStyle name="Percent 13" xfId="2611" xr:uid="{00000000-0005-0000-0000-0000FB090000}"/>
    <cellStyle name="Percent 13 2" xfId="17630" xr:uid="{00000000-0005-0000-0000-0000D0410000}"/>
    <cellStyle name="Percent 13 2 2" xfId="17631" xr:uid="{00000000-0005-0000-0000-0000D1410000}"/>
    <cellStyle name="Percent 13 2 2 2" xfId="17632" xr:uid="{00000000-0005-0000-0000-0000D2410000}"/>
    <cellStyle name="Percent 13 2 3" xfId="17633" xr:uid="{00000000-0005-0000-0000-0000D3410000}"/>
    <cellStyle name="Percent 13 2 3 2" xfId="17634" xr:uid="{00000000-0005-0000-0000-0000D4410000}"/>
    <cellStyle name="Percent 13 2 4" xfId="17635" xr:uid="{00000000-0005-0000-0000-0000D5410000}"/>
    <cellStyle name="Percent 13 3" xfId="17636" xr:uid="{00000000-0005-0000-0000-0000D6410000}"/>
    <cellStyle name="Percent 13 3 2" xfId="17637" xr:uid="{00000000-0005-0000-0000-0000D7410000}"/>
    <cellStyle name="Percent 13 3 2 2" xfId="17638" xr:uid="{00000000-0005-0000-0000-0000D8410000}"/>
    <cellStyle name="Percent 13 3 3" xfId="17639" xr:uid="{00000000-0005-0000-0000-0000D9410000}"/>
    <cellStyle name="Percent 13 3 4" xfId="17640" xr:uid="{00000000-0005-0000-0000-0000DA410000}"/>
    <cellStyle name="Percent 13 3 5" xfId="17641" xr:uid="{00000000-0005-0000-0000-0000DB410000}"/>
    <cellStyle name="Percent 13 4" xfId="17642" xr:uid="{00000000-0005-0000-0000-0000DC410000}"/>
    <cellStyle name="Percent 13 4 2" xfId="17643" xr:uid="{00000000-0005-0000-0000-0000DD410000}"/>
    <cellStyle name="Percent 13 5" xfId="17644" xr:uid="{00000000-0005-0000-0000-0000DE410000}"/>
    <cellStyle name="Percent 13 6" xfId="17645" xr:uid="{00000000-0005-0000-0000-0000DF410000}"/>
    <cellStyle name="Percent 14" xfId="2612" xr:uid="{00000000-0005-0000-0000-0000FC090000}"/>
    <cellStyle name="Percent 14 2" xfId="5328" xr:uid="{00000000-0005-0000-0000-0000E1410000}"/>
    <cellStyle name="Percent 14 2 2" xfId="17646" xr:uid="{00000000-0005-0000-0000-0000E2410000}"/>
    <cellStyle name="Percent 14 2 2 2" xfId="17647" xr:uid="{00000000-0005-0000-0000-0000E3410000}"/>
    <cellStyle name="Percent 14 2 3" xfId="17648" xr:uid="{00000000-0005-0000-0000-0000E4410000}"/>
    <cellStyle name="Percent 14 2 3 2" xfId="17649" xr:uid="{00000000-0005-0000-0000-0000E5410000}"/>
    <cellStyle name="Percent 14 2 4" xfId="17650" xr:uid="{00000000-0005-0000-0000-0000E6410000}"/>
    <cellStyle name="Percent 14 2 5" xfId="17651" xr:uid="{00000000-0005-0000-0000-0000E7410000}"/>
    <cellStyle name="Percent 14 3" xfId="17652" xr:uid="{00000000-0005-0000-0000-0000E8410000}"/>
    <cellStyle name="Percent 14 3 2" xfId="17653" xr:uid="{00000000-0005-0000-0000-0000E9410000}"/>
    <cellStyle name="Percent 14 3 2 2" xfId="17654" xr:uid="{00000000-0005-0000-0000-0000EA410000}"/>
    <cellStyle name="Percent 14 3 3" xfId="17655" xr:uid="{00000000-0005-0000-0000-0000EB410000}"/>
    <cellStyle name="Percent 14 3 4" xfId="17656" xr:uid="{00000000-0005-0000-0000-0000EC410000}"/>
    <cellStyle name="Percent 14 3 5" xfId="17657" xr:uid="{00000000-0005-0000-0000-0000ED410000}"/>
    <cellStyle name="Percent 14 4" xfId="17658" xr:uid="{00000000-0005-0000-0000-0000EE410000}"/>
    <cellStyle name="Percent 14 4 2" xfId="17659" xr:uid="{00000000-0005-0000-0000-0000EF410000}"/>
    <cellStyle name="Percent 14 4 3" xfId="17660" xr:uid="{00000000-0005-0000-0000-0000F0410000}"/>
    <cellStyle name="Percent 14 5" xfId="17661" xr:uid="{00000000-0005-0000-0000-0000F1410000}"/>
    <cellStyle name="Percent 14 6" xfId="17662" xr:uid="{00000000-0005-0000-0000-0000F2410000}"/>
    <cellStyle name="Percent 14 7" xfId="17663" xr:uid="{00000000-0005-0000-0000-0000F3410000}"/>
    <cellStyle name="Percent 14 8" xfId="5329" xr:uid="{00000000-0005-0000-0000-0000E0410000}"/>
    <cellStyle name="Percent 15" xfId="2613" xr:uid="{00000000-0005-0000-0000-0000FD090000}"/>
    <cellStyle name="Percent 15 2" xfId="17664" xr:uid="{00000000-0005-0000-0000-0000F5410000}"/>
    <cellStyle name="Percent 15 2 2" xfId="17665" xr:uid="{00000000-0005-0000-0000-0000F6410000}"/>
    <cellStyle name="Percent 15 2 2 2" xfId="17666" xr:uid="{00000000-0005-0000-0000-0000F7410000}"/>
    <cellStyle name="Percent 15 2 3" xfId="17667" xr:uid="{00000000-0005-0000-0000-0000F8410000}"/>
    <cellStyle name="Percent 15 2 4" xfId="17668" xr:uid="{00000000-0005-0000-0000-0000F9410000}"/>
    <cellStyle name="Percent 15 3" xfId="17669" xr:uid="{00000000-0005-0000-0000-0000FA410000}"/>
    <cellStyle name="Percent 15 3 2" xfId="17670" xr:uid="{00000000-0005-0000-0000-0000FB410000}"/>
    <cellStyle name="Percent 15 3 3" xfId="17671" xr:uid="{00000000-0005-0000-0000-0000FC410000}"/>
    <cellStyle name="Percent 15 3 4" xfId="17672" xr:uid="{00000000-0005-0000-0000-0000FD410000}"/>
    <cellStyle name="Percent 15 3 5" xfId="17673" xr:uid="{00000000-0005-0000-0000-0000FE410000}"/>
    <cellStyle name="Percent 15 4" xfId="17674" xr:uid="{00000000-0005-0000-0000-0000FF410000}"/>
    <cellStyle name="Percent 15 4 2" xfId="17675" xr:uid="{00000000-0005-0000-0000-000000420000}"/>
    <cellStyle name="Percent 15 5" xfId="17676" xr:uid="{00000000-0005-0000-0000-000001420000}"/>
    <cellStyle name="Percent 15 6" xfId="17677" xr:uid="{00000000-0005-0000-0000-000002420000}"/>
    <cellStyle name="Percent 16" xfId="2614" xr:uid="{00000000-0005-0000-0000-0000FE090000}"/>
    <cellStyle name="Percent 16 2" xfId="17678" xr:uid="{00000000-0005-0000-0000-000004420000}"/>
    <cellStyle name="Percent 16 2 2" xfId="17679" xr:uid="{00000000-0005-0000-0000-000005420000}"/>
    <cellStyle name="Percent 16 2 2 2" xfId="17680" xr:uid="{00000000-0005-0000-0000-000006420000}"/>
    <cellStyle name="Percent 16 2 3" xfId="17681" xr:uid="{00000000-0005-0000-0000-000007420000}"/>
    <cellStyle name="Percent 16 2 4" xfId="17682" xr:uid="{00000000-0005-0000-0000-000008420000}"/>
    <cellStyle name="Percent 16 3" xfId="17683" xr:uid="{00000000-0005-0000-0000-000009420000}"/>
    <cellStyle name="Percent 16 3 2" xfId="17684" xr:uid="{00000000-0005-0000-0000-00000A420000}"/>
    <cellStyle name="Percent 16 3 3" xfId="17685" xr:uid="{00000000-0005-0000-0000-00000B420000}"/>
    <cellStyle name="Percent 16 3 4" xfId="17686" xr:uid="{00000000-0005-0000-0000-00000C420000}"/>
    <cellStyle name="Percent 16 3 5" xfId="17687" xr:uid="{00000000-0005-0000-0000-00000D420000}"/>
    <cellStyle name="Percent 16 4" xfId="17688" xr:uid="{00000000-0005-0000-0000-00000E420000}"/>
    <cellStyle name="Percent 16 4 2" xfId="17689" xr:uid="{00000000-0005-0000-0000-00000F420000}"/>
    <cellStyle name="Percent 16 5" xfId="17690" xr:uid="{00000000-0005-0000-0000-000010420000}"/>
    <cellStyle name="Percent 16 6" xfId="17691" xr:uid="{00000000-0005-0000-0000-000011420000}"/>
    <cellStyle name="Percent 17" xfId="2615" xr:uid="{00000000-0005-0000-0000-0000FF090000}"/>
    <cellStyle name="Percent 17 2" xfId="17692" xr:uid="{00000000-0005-0000-0000-000013420000}"/>
    <cellStyle name="Percent 17 2 2" xfId="17693" xr:uid="{00000000-0005-0000-0000-000014420000}"/>
    <cellStyle name="Percent 17 2 3" xfId="17694" xr:uid="{00000000-0005-0000-0000-000015420000}"/>
    <cellStyle name="Percent 17 2 4" xfId="17695" xr:uid="{00000000-0005-0000-0000-000016420000}"/>
    <cellStyle name="Percent 17 2 5" xfId="17696" xr:uid="{00000000-0005-0000-0000-000017420000}"/>
    <cellStyle name="Percent 17 3" xfId="17697" xr:uid="{00000000-0005-0000-0000-000018420000}"/>
    <cellStyle name="Percent 17 3 2" xfId="17698" xr:uid="{00000000-0005-0000-0000-000019420000}"/>
    <cellStyle name="Percent 17 4" xfId="17699" xr:uid="{00000000-0005-0000-0000-00001A420000}"/>
    <cellStyle name="Percent 17 5" xfId="17700" xr:uid="{00000000-0005-0000-0000-00001B420000}"/>
    <cellStyle name="Percent 17 6" xfId="17701" xr:uid="{00000000-0005-0000-0000-00001C420000}"/>
    <cellStyle name="Percent 17 7" xfId="17702" xr:uid="{00000000-0005-0000-0000-00001D420000}"/>
    <cellStyle name="Percent 17 8" xfId="5327" xr:uid="{00000000-0005-0000-0000-000012420000}"/>
    <cellStyle name="Percent 18" xfId="2616" xr:uid="{00000000-0005-0000-0000-0000000A0000}"/>
    <cellStyle name="Percent 18 2" xfId="17703" xr:uid="{00000000-0005-0000-0000-00001F420000}"/>
    <cellStyle name="Percent 18 2 2" xfId="17704" xr:uid="{00000000-0005-0000-0000-000020420000}"/>
    <cellStyle name="Percent 18 3" xfId="17705" xr:uid="{00000000-0005-0000-0000-000021420000}"/>
    <cellStyle name="Percent 18 4" xfId="17706" xr:uid="{00000000-0005-0000-0000-000022420000}"/>
    <cellStyle name="Percent 18 5" xfId="17707" xr:uid="{00000000-0005-0000-0000-000023420000}"/>
    <cellStyle name="Percent 18 6" xfId="5326" xr:uid="{00000000-0005-0000-0000-00001E420000}"/>
    <cellStyle name="Percent 19" xfId="2617" xr:uid="{00000000-0005-0000-0000-0000010A0000}"/>
    <cellStyle name="Percent 19 2" xfId="17709" xr:uid="{00000000-0005-0000-0000-000025420000}"/>
    <cellStyle name="Percent 19 2 2" xfId="17710" xr:uid="{00000000-0005-0000-0000-000026420000}"/>
    <cellStyle name="Percent 19 2 3" xfId="17711" xr:uid="{00000000-0005-0000-0000-000027420000}"/>
    <cellStyle name="Percent 19 2 4" xfId="17712" xr:uid="{00000000-0005-0000-0000-000028420000}"/>
    <cellStyle name="Percent 19 2 5" xfId="17713" xr:uid="{00000000-0005-0000-0000-000029420000}"/>
    <cellStyle name="Percent 19 3" xfId="17714" xr:uid="{00000000-0005-0000-0000-00002A420000}"/>
    <cellStyle name="Percent 19 3 2" xfId="17715" xr:uid="{00000000-0005-0000-0000-00002B420000}"/>
    <cellStyle name="Percent 19 3 3" xfId="17716" xr:uid="{00000000-0005-0000-0000-00002C420000}"/>
    <cellStyle name="Percent 19 3 4" xfId="17717" xr:uid="{00000000-0005-0000-0000-00002D420000}"/>
    <cellStyle name="Percent 19 3 5" xfId="17718" xr:uid="{00000000-0005-0000-0000-00002E420000}"/>
    <cellStyle name="Percent 19 4" xfId="17719" xr:uid="{00000000-0005-0000-0000-00002F420000}"/>
    <cellStyle name="Percent 19 5" xfId="17720" xr:uid="{00000000-0005-0000-0000-000030420000}"/>
    <cellStyle name="Percent 19 6" xfId="17721" xr:uid="{00000000-0005-0000-0000-000031420000}"/>
    <cellStyle name="Percent 19 7" xfId="17722" xr:uid="{00000000-0005-0000-0000-000032420000}"/>
    <cellStyle name="Percent 19 8" xfId="17708" xr:uid="{00000000-0005-0000-0000-000024420000}"/>
    <cellStyle name="Percent 2" xfId="174" xr:uid="{00000000-0005-0000-0000-0000020A0000}"/>
    <cellStyle name="Percent 2 10" xfId="17723" xr:uid="{00000000-0005-0000-0000-000034420000}"/>
    <cellStyle name="Percent 2 11" xfId="17724" xr:uid="{00000000-0005-0000-0000-000035420000}"/>
    <cellStyle name="Percent 2 12" xfId="20544" xr:uid="{DCE5DAF8-994E-4A5F-B8B0-B116129741BD}"/>
    <cellStyle name="Percent 2 2" xfId="2618" xr:uid="{00000000-0005-0000-0000-0000030A0000}"/>
    <cellStyle name="Percent 2 2 2" xfId="5325" xr:uid="{00000000-0005-0000-0000-000037420000}"/>
    <cellStyle name="Percent 2 2 2 2" xfId="17725" xr:uid="{00000000-0005-0000-0000-000038420000}"/>
    <cellStyle name="Percent 2 2 2 2 2" xfId="17726" xr:uid="{00000000-0005-0000-0000-000039420000}"/>
    <cellStyle name="Percent 2 2 2 3" xfId="17727" xr:uid="{00000000-0005-0000-0000-00003A420000}"/>
    <cellStyle name="Percent 2 2 2 4" xfId="17728" xr:uid="{00000000-0005-0000-0000-00003B420000}"/>
    <cellStyle name="Percent 2 2 3" xfId="17729" xr:uid="{00000000-0005-0000-0000-00003C420000}"/>
    <cellStyle name="Percent 2 2 3 2" xfId="17730" xr:uid="{00000000-0005-0000-0000-00003D420000}"/>
    <cellStyle name="Percent 2 2 3 3" xfId="17731" xr:uid="{00000000-0005-0000-0000-00003E420000}"/>
    <cellStyle name="Percent 2 2 3 4" xfId="17732" xr:uid="{00000000-0005-0000-0000-00003F420000}"/>
    <cellStyle name="Percent 2 2 4" xfId="17733" xr:uid="{00000000-0005-0000-0000-000040420000}"/>
    <cellStyle name="Percent 2 2 4 2" xfId="17734" xr:uid="{00000000-0005-0000-0000-000041420000}"/>
    <cellStyle name="Percent 2 2 4 3" xfId="17735" xr:uid="{00000000-0005-0000-0000-000042420000}"/>
    <cellStyle name="Percent 2 2 4 4" xfId="17736" xr:uid="{00000000-0005-0000-0000-000043420000}"/>
    <cellStyle name="Percent 2 2 5" xfId="17737" xr:uid="{00000000-0005-0000-0000-000044420000}"/>
    <cellStyle name="Percent 2 2 5 2" xfId="17738" xr:uid="{00000000-0005-0000-0000-000045420000}"/>
    <cellStyle name="Percent 2 2 6" xfId="17739" xr:uid="{00000000-0005-0000-0000-000046420000}"/>
    <cellStyle name="Percent 2 2 7" xfId="17740" xr:uid="{00000000-0005-0000-0000-000047420000}"/>
    <cellStyle name="Percent 2 3" xfId="2619" xr:uid="{00000000-0005-0000-0000-0000040A0000}"/>
    <cellStyle name="Percent 2 3 2" xfId="17741" xr:uid="{00000000-0005-0000-0000-000049420000}"/>
    <cellStyle name="Percent 2 3 2 2" xfId="17742" xr:uid="{00000000-0005-0000-0000-00004A420000}"/>
    <cellStyle name="Percent 2 3 2 2 2" xfId="17743" xr:uid="{00000000-0005-0000-0000-00004B420000}"/>
    <cellStyle name="Percent 2 3 2 2 2 2" xfId="17744" xr:uid="{00000000-0005-0000-0000-00004C420000}"/>
    <cellStyle name="Percent 2 3 2 2 3" xfId="17745" xr:uid="{00000000-0005-0000-0000-00004D420000}"/>
    <cellStyle name="Percent 2 3 2 2 4" xfId="17746" xr:uid="{00000000-0005-0000-0000-00004E420000}"/>
    <cellStyle name="Percent 2 3 2 3" xfId="17747" xr:uid="{00000000-0005-0000-0000-00004F420000}"/>
    <cellStyle name="Percent 2 3 2 3 2" xfId="17748" xr:uid="{00000000-0005-0000-0000-000050420000}"/>
    <cellStyle name="Percent 2 3 2 4" xfId="17749" xr:uid="{00000000-0005-0000-0000-000051420000}"/>
    <cellStyle name="Percent 2 3 2 5" xfId="17750" xr:uid="{00000000-0005-0000-0000-000052420000}"/>
    <cellStyle name="Percent 2 3 3" xfId="17751" xr:uid="{00000000-0005-0000-0000-000053420000}"/>
    <cellStyle name="Percent 2 3 3 2" xfId="17752" xr:uid="{00000000-0005-0000-0000-000054420000}"/>
    <cellStyle name="Percent 2 3 3 2 2" xfId="17753" xr:uid="{00000000-0005-0000-0000-000055420000}"/>
    <cellStyle name="Percent 2 3 3 2 3" xfId="17754" xr:uid="{00000000-0005-0000-0000-000056420000}"/>
    <cellStyle name="Percent 2 3 3 2 4" xfId="17755" xr:uid="{00000000-0005-0000-0000-000057420000}"/>
    <cellStyle name="Percent 2 3 3 3" xfId="17756" xr:uid="{00000000-0005-0000-0000-000058420000}"/>
    <cellStyle name="Percent 2 3 3 3 2" xfId="17757" xr:uid="{00000000-0005-0000-0000-000059420000}"/>
    <cellStyle name="Percent 2 3 3 4" xfId="17758" xr:uid="{00000000-0005-0000-0000-00005A420000}"/>
    <cellStyle name="Percent 2 3 3 5" xfId="17759" xr:uid="{00000000-0005-0000-0000-00005B420000}"/>
    <cellStyle name="Percent 2 3 4" xfId="17760" xr:uid="{00000000-0005-0000-0000-00005C420000}"/>
    <cellStyle name="Percent 2 3 4 2" xfId="17761" xr:uid="{00000000-0005-0000-0000-00005D420000}"/>
    <cellStyle name="Percent 2 3 4 3" xfId="17762" xr:uid="{00000000-0005-0000-0000-00005E420000}"/>
    <cellStyle name="Percent 2 3 5" xfId="17763" xr:uid="{00000000-0005-0000-0000-00005F420000}"/>
    <cellStyle name="Percent 2 3 6" xfId="17764" xr:uid="{00000000-0005-0000-0000-000060420000}"/>
    <cellStyle name="Percent 2 3 7" xfId="17765" xr:uid="{00000000-0005-0000-0000-000061420000}"/>
    <cellStyle name="Percent 2 4" xfId="2620" xr:uid="{00000000-0005-0000-0000-0000050A0000}"/>
    <cellStyle name="Percent 2 4 2" xfId="5324" xr:uid="{00000000-0005-0000-0000-000063420000}"/>
    <cellStyle name="Percent 2 4 2 2" xfId="17766" xr:uid="{00000000-0005-0000-0000-000064420000}"/>
    <cellStyle name="Percent 2 4 2 3" xfId="17767" xr:uid="{00000000-0005-0000-0000-000065420000}"/>
    <cellStyle name="Percent 2 4 3" xfId="17768" xr:uid="{00000000-0005-0000-0000-000066420000}"/>
    <cellStyle name="Percent 2 4 3 2" xfId="17769" xr:uid="{00000000-0005-0000-0000-000067420000}"/>
    <cellStyle name="Percent 2 4 4" xfId="17770" xr:uid="{00000000-0005-0000-0000-000068420000}"/>
    <cellStyle name="Percent 2 4 5" xfId="17771" xr:uid="{00000000-0005-0000-0000-000069420000}"/>
    <cellStyle name="Percent 2 5" xfId="2864" xr:uid="{00000000-0005-0000-0000-0000060A0000}"/>
    <cellStyle name="Percent 2 5 2" xfId="17773" xr:uid="{00000000-0005-0000-0000-00006B420000}"/>
    <cellStyle name="Percent 2 5 2 2" xfId="17774" xr:uid="{00000000-0005-0000-0000-00006C420000}"/>
    <cellStyle name="Percent 2 5 2 2 2" xfId="17775" xr:uid="{00000000-0005-0000-0000-00006D420000}"/>
    <cellStyle name="Percent 2 5 2 3" xfId="17776" xr:uid="{00000000-0005-0000-0000-00006E420000}"/>
    <cellStyle name="Percent 2 5 2 4" xfId="17777" xr:uid="{00000000-0005-0000-0000-00006F420000}"/>
    <cellStyle name="Percent 2 5 3" xfId="17778" xr:uid="{00000000-0005-0000-0000-000070420000}"/>
    <cellStyle name="Percent 2 5 3 2" xfId="17779" xr:uid="{00000000-0005-0000-0000-000071420000}"/>
    <cellStyle name="Percent 2 5 4" xfId="17780" xr:uid="{00000000-0005-0000-0000-000072420000}"/>
    <cellStyle name="Percent 2 5 4 2" xfId="17781" xr:uid="{00000000-0005-0000-0000-000073420000}"/>
    <cellStyle name="Percent 2 5 5" xfId="17782" xr:uid="{00000000-0005-0000-0000-000074420000}"/>
    <cellStyle name="Percent 2 5 6" xfId="17772" xr:uid="{00000000-0005-0000-0000-00006A420000}"/>
    <cellStyle name="Percent 2 6" xfId="2870" xr:uid="{00000000-0005-0000-0000-0000070A0000}"/>
    <cellStyle name="Percent 2 6 2" xfId="2931" xr:uid="{00000000-0005-0000-0000-0000080A0000}"/>
    <cellStyle name="Percent 2 6 2 2" xfId="17785" xr:uid="{00000000-0005-0000-0000-000077420000}"/>
    <cellStyle name="Percent 2 6 2 3" xfId="17786" xr:uid="{00000000-0005-0000-0000-000078420000}"/>
    <cellStyle name="Percent 2 6 2 4" xfId="17784" xr:uid="{00000000-0005-0000-0000-000076420000}"/>
    <cellStyle name="Percent 2 6 3" xfId="17787" xr:uid="{00000000-0005-0000-0000-000079420000}"/>
    <cellStyle name="Percent 2 6 4" xfId="17788" xr:uid="{00000000-0005-0000-0000-00007A420000}"/>
    <cellStyle name="Percent 2 6 5" xfId="17789" xr:uid="{00000000-0005-0000-0000-00007B420000}"/>
    <cellStyle name="Percent 2 6 6" xfId="17783" xr:uid="{00000000-0005-0000-0000-000075420000}"/>
    <cellStyle name="Percent 2 7" xfId="2875" xr:uid="{00000000-0005-0000-0000-0000090A0000}"/>
    <cellStyle name="Percent 2 7 2" xfId="17791" xr:uid="{00000000-0005-0000-0000-00007D420000}"/>
    <cellStyle name="Percent 2 7 3" xfId="17792" xr:uid="{00000000-0005-0000-0000-00007E420000}"/>
    <cellStyle name="Percent 2 7 4" xfId="17793" xr:uid="{00000000-0005-0000-0000-00007F420000}"/>
    <cellStyle name="Percent 2 7 5" xfId="17794" xr:uid="{00000000-0005-0000-0000-000080420000}"/>
    <cellStyle name="Percent 2 7 6" xfId="17790" xr:uid="{00000000-0005-0000-0000-00007C420000}"/>
    <cellStyle name="Percent 2 8" xfId="2935" xr:uid="{00000000-0005-0000-0000-00000A0A0000}"/>
    <cellStyle name="Percent 2 8 2" xfId="17796" xr:uid="{00000000-0005-0000-0000-000082420000}"/>
    <cellStyle name="Percent 2 8 2 2" xfId="17797" xr:uid="{00000000-0005-0000-0000-000083420000}"/>
    <cellStyle name="Percent 2 8 3" xfId="17798" xr:uid="{00000000-0005-0000-0000-000084420000}"/>
    <cellStyle name="Percent 2 8 4" xfId="17795" xr:uid="{00000000-0005-0000-0000-000081420000}"/>
    <cellStyle name="Percent 2 9" xfId="17799" xr:uid="{00000000-0005-0000-0000-000085420000}"/>
    <cellStyle name="Percent 2 9 2" xfId="17800" xr:uid="{00000000-0005-0000-0000-000086420000}"/>
    <cellStyle name="Percent 20" xfId="2621" xr:uid="{00000000-0005-0000-0000-00000B0A0000}"/>
    <cellStyle name="Percent 20 2" xfId="17802" xr:uid="{00000000-0005-0000-0000-000088420000}"/>
    <cellStyle name="Percent 20 3" xfId="17803" xr:uid="{00000000-0005-0000-0000-000089420000}"/>
    <cellStyle name="Percent 20 4" xfId="17804" xr:uid="{00000000-0005-0000-0000-00008A420000}"/>
    <cellStyle name="Percent 20 5" xfId="17801" xr:uid="{00000000-0005-0000-0000-000087420000}"/>
    <cellStyle name="Percent 21" xfId="2622" xr:uid="{00000000-0005-0000-0000-00000C0A0000}"/>
    <cellStyle name="Percent 21 2" xfId="2892" xr:uid="{00000000-0005-0000-0000-00000D0A0000}"/>
    <cellStyle name="Percent 21 2 2" xfId="17807" xr:uid="{00000000-0005-0000-0000-00008D420000}"/>
    <cellStyle name="Percent 21 2 2 2" xfId="17808" xr:uid="{00000000-0005-0000-0000-00008E420000}"/>
    <cellStyle name="Percent 21 2 2 2 2" xfId="17809" xr:uid="{00000000-0005-0000-0000-00008F420000}"/>
    <cellStyle name="Percent 21 2 2 3" xfId="17810" xr:uid="{00000000-0005-0000-0000-000090420000}"/>
    <cellStyle name="Percent 21 2 3" xfId="17811" xr:uid="{00000000-0005-0000-0000-000091420000}"/>
    <cellStyle name="Percent 21 2 3 2" xfId="17812" xr:uid="{00000000-0005-0000-0000-000092420000}"/>
    <cellStyle name="Percent 21 2 4" xfId="17813" xr:uid="{00000000-0005-0000-0000-000093420000}"/>
    <cellStyle name="Percent 21 2 5" xfId="17806" xr:uid="{00000000-0005-0000-0000-00008C420000}"/>
    <cellStyle name="Percent 21 3" xfId="2970" xr:uid="{00000000-0005-0000-0000-00000E0A0000}"/>
    <cellStyle name="Percent 21 3 2" xfId="17815" xr:uid="{00000000-0005-0000-0000-000095420000}"/>
    <cellStyle name="Percent 21 3 2 2" xfId="17816" xr:uid="{00000000-0005-0000-0000-000096420000}"/>
    <cellStyle name="Percent 21 3 3" xfId="17817" xr:uid="{00000000-0005-0000-0000-000097420000}"/>
    <cellStyle name="Percent 21 3 4" xfId="17814" xr:uid="{00000000-0005-0000-0000-000094420000}"/>
    <cellStyle name="Percent 21 4" xfId="17818" xr:uid="{00000000-0005-0000-0000-000098420000}"/>
    <cellStyle name="Percent 21 5" xfId="17819" xr:uid="{00000000-0005-0000-0000-000099420000}"/>
    <cellStyle name="Percent 21 6" xfId="17820" xr:uid="{00000000-0005-0000-0000-00009A420000}"/>
    <cellStyle name="Percent 21 7" xfId="17821" xr:uid="{00000000-0005-0000-0000-00009B420000}"/>
    <cellStyle name="Percent 21 8" xfId="17805" xr:uid="{00000000-0005-0000-0000-00008B420000}"/>
    <cellStyle name="Percent 22" xfId="2623" xr:uid="{00000000-0005-0000-0000-00000F0A0000}"/>
    <cellStyle name="Percent 22 2" xfId="2893" xr:uid="{00000000-0005-0000-0000-0000100A0000}"/>
    <cellStyle name="Percent 22 2 2" xfId="17824" xr:uid="{00000000-0005-0000-0000-00009E420000}"/>
    <cellStyle name="Percent 22 2 2 2" xfId="17825" xr:uid="{00000000-0005-0000-0000-00009F420000}"/>
    <cellStyle name="Percent 22 2 2 2 2" xfId="17826" xr:uid="{00000000-0005-0000-0000-0000A0420000}"/>
    <cellStyle name="Percent 22 2 2 3" xfId="17827" xr:uid="{00000000-0005-0000-0000-0000A1420000}"/>
    <cellStyle name="Percent 22 2 3" xfId="17828" xr:uid="{00000000-0005-0000-0000-0000A2420000}"/>
    <cellStyle name="Percent 22 2 3 2" xfId="17829" xr:uid="{00000000-0005-0000-0000-0000A3420000}"/>
    <cellStyle name="Percent 22 2 4" xfId="17830" xr:uid="{00000000-0005-0000-0000-0000A4420000}"/>
    <cellStyle name="Percent 22 2 5" xfId="17823" xr:uid="{00000000-0005-0000-0000-00009D420000}"/>
    <cellStyle name="Percent 22 3" xfId="2971" xr:uid="{00000000-0005-0000-0000-0000110A0000}"/>
    <cellStyle name="Percent 22 3 2" xfId="17832" xr:uid="{00000000-0005-0000-0000-0000A6420000}"/>
    <cellStyle name="Percent 22 3 2 2" xfId="17833" xr:uid="{00000000-0005-0000-0000-0000A7420000}"/>
    <cellStyle name="Percent 22 3 3" xfId="17834" xr:uid="{00000000-0005-0000-0000-0000A8420000}"/>
    <cellStyle name="Percent 22 3 4" xfId="17831" xr:uid="{00000000-0005-0000-0000-0000A5420000}"/>
    <cellStyle name="Percent 22 4" xfId="17835" xr:uid="{00000000-0005-0000-0000-0000A9420000}"/>
    <cellStyle name="Percent 22 5" xfId="17836" xr:uid="{00000000-0005-0000-0000-0000AA420000}"/>
    <cellStyle name="Percent 22 6" xfId="17837" xr:uid="{00000000-0005-0000-0000-0000AB420000}"/>
    <cellStyle name="Percent 22 7" xfId="17838" xr:uid="{00000000-0005-0000-0000-0000AC420000}"/>
    <cellStyle name="Percent 22 8" xfId="17822" xr:uid="{00000000-0005-0000-0000-00009C420000}"/>
    <cellStyle name="Percent 23" xfId="2624" xr:uid="{00000000-0005-0000-0000-0000120A0000}"/>
    <cellStyle name="Percent 23 2" xfId="17840" xr:uid="{00000000-0005-0000-0000-0000AE420000}"/>
    <cellStyle name="Percent 23 3" xfId="17841" xr:uid="{00000000-0005-0000-0000-0000AF420000}"/>
    <cellStyle name="Percent 23 4" xfId="17842" xr:uid="{00000000-0005-0000-0000-0000B0420000}"/>
    <cellStyle name="Percent 23 5" xfId="17843" xr:uid="{00000000-0005-0000-0000-0000B1420000}"/>
    <cellStyle name="Percent 23 6" xfId="17839" xr:uid="{00000000-0005-0000-0000-0000AD420000}"/>
    <cellStyle name="Percent 24" xfId="17844" xr:uid="{00000000-0005-0000-0000-0000B2420000}"/>
    <cellStyle name="Percent 24 2" xfId="17845" xr:uid="{00000000-0005-0000-0000-0000B3420000}"/>
    <cellStyle name="Percent 24 3" xfId="17846" xr:uid="{00000000-0005-0000-0000-0000B4420000}"/>
    <cellStyle name="Percent 24 4" xfId="17847" xr:uid="{00000000-0005-0000-0000-0000B5420000}"/>
    <cellStyle name="Percent 25" xfId="17848" xr:uid="{00000000-0005-0000-0000-0000B6420000}"/>
    <cellStyle name="Percent 26" xfId="17849" xr:uid="{00000000-0005-0000-0000-0000B7420000}"/>
    <cellStyle name="Percent 27" xfId="17850" xr:uid="{00000000-0005-0000-0000-0000B8420000}"/>
    <cellStyle name="Percent 28" xfId="17851" xr:uid="{00000000-0005-0000-0000-0000B9420000}"/>
    <cellStyle name="Percent 29" xfId="17852" xr:uid="{00000000-0005-0000-0000-0000BA420000}"/>
    <cellStyle name="Percent 3" xfId="2625" xr:uid="{00000000-0005-0000-0000-0000130A0000}"/>
    <cellStyle name="Percent 3 10" xfId="17853" xr:uid="{00000000-0005-0000-0000-0000BC420000}"/>
    <cellStyle name="Percent 3 10 2" xfId="17854" xr:uid="{00000000-0005-0000-0000-0000BD420000}"/>
    <cellStyle name="Percent 3 11" xfId="17855" xr:uid="{00000000-0005-0000-0000-0000BE420000}"/>
    <cellStyle name="Percent 3 12" xfId="17856" xr:uid="{00000000-0005-0000-0000-0000BF420000}"/>
    <cellStyle name="Percent 3 2" xfId="2626" xr:uid="{00000000-0005-0000-0000-0000140A0000}"/>
    <cellStyle name="Percent 3 2 2" xfId="17857" xr:uid="{00000000-0005-0000-0000-0000C1420000}"/>
    <cellStyle name="Percent 3 2 2 2" xfId="17858" xr:uid="{00000000-0005-0000-0000-0000C2420000}"/>
    <cellStyle name="Percent 3 2 2 2 2" xfId="17859" xr:uid="{00000000-0005-0000-0000-0000C3420000}"/>
    <cellStyle name="Percent 3 2 2 2 3" xfId="17860" xr:uid="{00000000-0005-0000-0000-0000C4420000}"/>
    <cellStyle name="Percent 3 2 2 3" xfId="17861" xr:uid="{00000000-0005-0000-0000-0000C5420000}"/>
    <cellStyle name="Percent 3 2 3" xfId="17862" xr:uid="{00000000-0005-0000-0000-0000C6420000}"/>
    <cellStyle name="Percent 3 2 3 2" xfId="17863" xr:uid="{00000000-0005-0000-0000-0000C7420000}"/>
    <cellStyle name="Percent 3 2 4" xfId="17864" xr:uid="{00000000-0005-0000-0000-0000C8420000}"/>
    <cellStyle name="Percent 3 2 5" xfId="17865" xr:uid="{00000000-0005-0000-0000-0000C9420000}"/>
    <cellStyle name="Percent 3 2 6" xfId="5323" xr:uid="{00000000-0005-0000-0000-0000C0420000}"/>
    <cellStyle name="Percent 3 3" xfId="2627" xr:uid="{00000000-0005-0000-0000-0000150A0000}"/>
    <cellStyle name="Percent 3 3 2" xfId="17866" xr:uid="{00000000-0005-0000-0000-0000CB420000}"/>
    <cellStyle name="Percent 3 3 2 2" xfId="17867" xr:uid="{00000000-0005-0000-0000-0000CC420000}"/>
    <cellStyle name="Percent 3 3 2 3" xfId="17868" xr:uid="{00000000-0005-0000-0000-0000CD420000}"/>
    <cellStyle name="Percent 3 3 3" xfId="17869" xr:uid="{00000000-0005-0000-0000-0000CE420000}"/>
    <cellStyle name="Percent 3 3 4" xfId="17870" xr:uid="{00000000-0005-0000-0000-0000CF420000}"/>
    <cellStyle name="Percent 3 3 5" xfId="17871" xr:uid="{00000000-0005-0000-0000-0000D0420000}"/>
    <cellStyle name="Percent 3 3 6" xfId="5322" xr:uid="{00000000-0005-0000-0000-0000CA420000}"/>
    <cellStyle name="Percent 3 4" xfId="17872" xr:uid="{00000000-0005-0000-0000-0000D1420000}"/>
    <cellStyle name="Percent 3 4 2" xfId="17873" xr:uid="{00000000-0005-0000-0000-0000D2420000}"/>
    <cellStyle name="Percent 3 4 3" xfId="17874" xr:uid="{00000000-0005-0000-0000-0000D3420000}"/>
    <cellStyle name="Percent 3 4 4" xfId="17875" xr:uid="{00000000-0005-0000-0000-0000D4420000}"/>
    <cellStyle name="Percent 3 5" xfId="17876" xr:uid="{00000000-0005-0000-0000-0000D5420000}"/>
    <cellStyle name="Percent 3 5 2" xfId="17877" xr:uid="{00000000-0005-0000-0000-0000D6420000}"/>
    <cellStyle name="Percent 3 5 3" xfId="17878" xr:uid="{00000000-0005-0000-0000-0000D7420000}"/>
    <cellStyle name="Percent 3 5 4" xfId="17879" xr:uid="{00000000-0005-0000-0000-0000D8420000}"/>
    <cellStyle name="Percent 3 6" xfId="17880" xr:uid="{00000000-0005-0000-0000-0000D9420000}"/>
    <cellStyle name="Percent 3 6 2" xfId="17881" xr:uid="{00000000-0005-0000-0000-0000DA420000}"/>
    <cellStyle name="Percent 3 6 2 2" xfId="17882" xr:uid="{00000000-0005-0000-0000-0000DB420000}"/>
    <cellStyle name="Percent 3 6 3" xfId="17883" xr:uid="{00000000-0005-0000-0000-0000DC420000}"/>
    <cellStyle name="Percent 3 6 4" xfId="17884" xr:uid="{00000000-0005-0000-0000-0000DD420000}"/>
    <cellStyle name="Percent 3 6 5" xfId="17885" xr:uid="{00000000-0005-0000-0000-0000DE420000}"/>
    <cellStyle name="Percent 3 6 6" xfId="17886" xr:uid="{00000000-0005-0000-0000-0000DF420000}"/>
    <cellStyle name="Percent 3 7" xfId="17887" xr:uid="{00000000-0005-0000-0000-0000E0420000}"/>
    <cellStyle name="Percent 3 7 2" xfId="17888" xr:uid="{00000000-0005-0000-0000-0000E1420000}"/>
    <cellStyle name="Percent 3 7 3" xfId="17889" xr:uid="{00000000-0005-0000-0000-0000E2420000}"/>
    <cellStyle name="Percent 3 7 4" xfId="17890" xr:uid="{00000000-0005-0000-0000-0000E3420000}"/>
    <cellStyle name="Percent 3 8" xfId="17891" xr:uid="{00000000-0005-0000-0000-0000E4420000}"/>
    <cellStyle name="Percent 3 8 2" xfId="17892" xr:uid="{00000000-0005-0000-0000-0000E5420000}"/>
    <cellStyle name="Percent 3 8 2 2" xfId="17893" xr:uid="{00000000-0005-0000-0000-0000E6420000}"/>
    <cellStyle name="Percent 3 8 2 2 2" xfId="17894" xr:uid="{00000000-0005-0000-0000-0000E7420000}"/>
    <cellStyle name="Percent 3 8 2 3" xfId="17895" xr:uid="{00000000-0005-0000-0000-0000E8420000}"/>
    <cellStyle name="Percent 3 8 3" xfId="17896" xr:uid="{00000000-0005-0000-0000-0000E9420000}"/>
    <cellStyle name="Percent 3 8 4" xfId="17897" xr:uid="{00000000-0005-0000-0000-0000EA420000}"/>
    <cellStyle name="Percent 3 8 5" xfId="17898" xr:uid="{00000000-0005-0000-0000-0000EB420000}"/>
    <cellStyle name="Percent 3 8 6" xfId="17899" xr:uid="{00000000-0005-0000-0000-0000EC420000}"/>
    <cellStyle name="Percent 3 9" xfId="17900" xr:uid="{00000000-0005-0000-0000-0000ED420000}"/>
    <cellStyle name="Percent 3 9 2" xfId="17901" xr:uid="{00000000-0005-0000-0000-0000EE420000}"/>
    <cellStyle name="Percent 3 9 3" xfId="17902" xr:uid="{00000000-0005-0000-0000-0000EF420000}"/>
    <cellStyle name="Percent 30" xfId="17903" xr:uid="{00000000-0005-0000-0000-0000F0420000}"/>
    <cellStyle name="Percent 31" xfId="17904" xr:uid="{00000000-0005-0000-0000-0000F1420000}"/>
    <cellStyle name="Percent 32" xfId="17905" xr:uid="{00000000-0005-0000-0000-0000F2420000}"/>
    <cellStyle name="Percent 33" xfId="17906" xr:uid="{00000000-0005-0000-0000-0000F3420000}"/>
    <cellStyle name="Percent 34" xfId="17907" xr:uid="{00000000-0005-0000-0000-0000F4420000}"/>
    <cellStyle name="Percent 35" xfId="17908" xr:uid="{00000000-0005-0000-0000-0000F5420000}"/>
    <cellStyle name="Percent 36" xfId="17909" xr:uid="{00000000-0005-0000-0000-0000F6420000}"/>
    <cellStyle name="Percent 37" xfId="17910" xr:uid="{00000000-0005-0000-0000-0000F7420000}"/>
    <cellStyle name="Percent 38" xfId="17911" xr:uid="{00000000-0005-0000-0000-0000F8420000}"/>
    <cellStyle name="Percent 39" xfId="17912" xr:uid="{00000000-0005-0000-0000-0000F9420000}"/>
    <cellStyle name="Percent 4" xfId="2628" xr:uid="{00000000-0005-0000-0000-0000160A0000}"/>
    <cellStyle name="Percent 4 10" xfId="5321" xr:uid="{00000000-0005-0000-0000-0000FA420000}"/>
    <cellStyle name="Percent 4 2" xfId="5320" xr:uid="{00000000-0005-0000-0000-0000FB420000}"/>
    <cellStyle name="Percent 4 2 2" xfId="17913" xr:uid="{00000000-0005-0000-0000-0000FC420000}"/>
    <cellStyle name="Percent 4 2 2 2" xfId="17914" xr:uid="{00000000-0005-0000-0000-0000FD420000}"/>
    <cellStyle name="Percent 4 2 3" xfId="17915" xr:uid="{00000000-0005-0000-0000-0000FE420000}"/>
    <cellStyle name="Percent 4 2 3 2" xfId="17916" xr:uid="{00000000-0005-0000-0000-0000FF420000}"/>
    <cellStyle name="Percent 4 2 4" xfId="17917" xr:uid="{00000000-0005-0000-0000-000000430000}"/>
    <cellStyle name="Percent 4 3" xfId="17918" xr:uid="{00000000-0005-0000-0000-000001430000}"/>
    <cellStyle name="Percent 4 3 2" xfId="17919" xr:uid="{00000000-0005-0000-0000-000002430000}"/>
    <cellStyle name="Percent 4 3 2 2" xfId="17920" xr:uid="{00000000-0005-0000-0000-000003430000}"/>
    <cellStyle name="Percent 4 3 2 3" xfId="17921" xr:uid="{00000000-0005-0000-0000-000004430000}"/>
    <cellStyle name="Percent 4 3 2 4" xfId="17922" xr:uid="{00000000-0005-0000-0000-000005430000}"/>
    <cellStyle name="Percent 4 3 3" xfId="17923" xr:uid="{00000000-0005-0000-0000-000006430000}"/>
    <cellStyle name="Percent 4 3 3 2" xfId="17924" xr:uid="{00000000-0005-0000-0000-000007430000}"/>
    <cellStyle name="Percent 4 3 4" xfId="17925" xr:uid="{00000000-0005-0000-0000-000008430000}"/>
    <cellStyle name="Percent 4 3 5" xfId="17926" xr:uid="{00000000-0005-0000-0000-000009430000}"/>
    <cellStyle name="Percent 4 4" xfId="17927" xr:uid="{00000000-0005-0000-0000-00000A430000}"/>
    <cellStyle name="Percent 4 4 2" xfId="17928" xr:uid="{00000000-0005-0000-0000-00000B430000}"/>
    <cellStyle name="Percent 4 4 3" xfId="17929" xr:uid="{00000000-0005-0000-0000-00000C430000}"/>
    <cellStyle name="Percent 4 4 4" xfId="17930" xr:uid="{00000000-0005-0000-0000-00000D430000}"/>
    <cellStyle name="Percent 4 5" xfId="17931" xr:uid="{00000000-0005-0000-0000-00000E430000}"/>
    <cellStyle name="Percent 4 5 2" xfId="17932" xr:uid="{00000000-0005-0000-0000-00000F430000}"/>
    <cellStyle name="Percent 4 5 3" xfId="17933" xr:uid="{00000000-0005-0000-0000-000010430000}"/>
    <cellStyle name="Percent 4 5 4" xfId="17934" xr:uid="{00000000-0005-0000-0000-000011430000}"/>
    <cellStyle name="Percent 4 6" xfId="17935" xr:uid="{00000000-0005-0000-0000-000012430000}"/>
    <cellStyle name="Percent 4 6 2" xfId="17936" xr:uid="{00000000-0005-0000-0000-000013430000}"/>
    <cellStyle name="Percent 4 6 2 2" xfId="17937" xr:uid="{00000000-0005-0000-0000-000014430000}"/>
    <cellStyle name="Percent 4 6 2 2 2" xfId="17938" xr:uid="{00000000-0005-0000-0000-000015430000}"/>
    <cellStyle name="Percent 4 6 2 3" xfId="17939" xr:uid="{00000000-0005-0000-0000-000016430000}"/>
    <cellStyle name="Percent 4 6 3" xfId="17940" xr:uid="{00000000-0005-0000-0000-000017430000}"/>
    <cellStyle name="Percent 4 6 4" xfId="17941" xr:uid="{00000000-0005-0000-0000-000018430000}"/>
    <cellStyle name="Percent 4 6 5" xfId="17942" xr:uid="{00000000-0005-0000-0000-000019430000}"/>
    <cellStyle name="Percent 4 6 6" xfId="17943" xr:uid="{00000000-0005-0000-0000-00001A430000}"/>
    <cellStyle name="Percent 4 7" xfId="17944" xr:uid="{00000000-0005-0000-0000-00001B430000}"/>
    <cellStyle name="Percent 4 7 2" xfId="17945" xr:uid="{00000000-0005-0000-0000-00001C430000}"/>
    <cellStyle name="Percent 4 8" xfId="17946" xr:uid="{00000000-0005-0000-0000-00001D430000}"/>
    <cellStyle name="Percent 4 9" xfId="17947" xr:uid="{00000000-0005-0000-0000-00001E430000}"/>
    <cellStyle name="Percent 40" xfId="17948" xr:uid="{00000000-0005-0000-0000-00001F430000}"/>
    <cellStyle name="Percent 41" xfId="17949" xr:uid="{00000000-0005-0000-0000-000020430000}"/>
    <cellStyle name="Percent 42" xfId="17950" xr:uid="{00000000-0005-0000-0000-000021430000}"/>
    <cellStyle name="Percent 43" xfId="17951" xr:uid="{00000000-0005-0000-0000-000022430000}"/>
    <cellStyle name="Percent 44" xfId="17952" xr:uid="{00000000-0005-0000-0000-000023430000}"/>
    <cellStyle name="Percent 45" xfId="17953" xr:uid="{00000000-0005-0000-0000-000024430000}"/>
    <cellStyle name="Percent 46" xfId="17954" xr:uid="{00000000-0005-0000-0000-000025430000}"/>
    <cellStyle name="Percent 47" xfId="17955" xr:uid="{00000000-0005-0000-0000-000026430000}"/>
    <cellStyle name="Percent 48" xfId="17956" xr:uid="{00000000-0005-0000-0000-000027430000}"/>
    <cellStyle name="Percent 49" xfId="17957" xr:uid="{00000000-0005-0000-0000-000028430000}"/>
    <cellStyle name="Percent 5" xfId="2629" xr:uid="{00000000-0005-0000-0000-0000170A0000}"/>
    <cellStyle name="Percent 5 2" xfId="2630" xr:uid="{00000000-0005-0000-0000-0000180A0000}"/>
    <cellStyle name="Percent 5 2 2" xfId="17958" xr:uid="{00000000-0005-0000-0000-00002B430000}"/>
    <cellStyle name="Percent 5 2 2 2" xfId="17959" xr:uid="{00000000-0005-0000-0000-00002C430000}"/>
    <cellStyle name="Percent 5 2 2 3" xfId="17960" xr:uid="{00000000-0005-0000-0000-00002D430000}"/>
    <cellStyle name="Percent 5 2 2 4" xfId="17961" xr:uid="{00000000-0005-0000-0000-00002E430000}"/>
    <cellStyle name="Percent 5 2 2 5" xfId="17962" xr:uid="{00000000-0005-0000-0000-00002F430000}"/>
    <cellStyle name="Percent 5 2 3" xfId="17963" xr:uid="{00000000-0005-0000-0000-000030430000}"/>
    <cellStyle name="Percent 5 2 3 2" xfId="17964" xr:uid="{00000000-0005-0000-0000-000031430000}"/>
    <cellStyle name="Percent 5 2 4" xfId="17965" xr:uid="{00000000-0005-0000-0000-000032430000}"/>
    <cellStyle name="Percent 5 2 5" xfId="17966" xr:uid="{00000000-0005-0000-0000-000033430000}"/>
    <cellStyle name="Percent 5 2 6" xfId="5319" xr:uid="{00000000-0005-0000-0000-00002A430000}"/>
    <cellStyle name="Percent 5 3" xfId="2631" xr:uid="{00000000-0005-0000-0000-0000190A0000}"/>
    <cellStyle name="Percent 5 3 2" xfId="17967" xr:uid="{00000000-0005-0000-0000-000035430000}"/>
    <cellStyle name="Percent 5 4" xfId="17968" xr:uid="{00000000-0005-0000-0000-000036430000}"/>
    <cellStyle name="Percent 5 5" xfId="17969" xr:uid="{00000000-0005-0000-0000-000037430000}"/>
    <cellStyle name="Percent 5 6" xfId="17970" xr:uid="{00000000-0005-0000-0000-000038430000}"/>
    <cellStyle name="Percent 50" xfId="17971" xr:uid="{00000000-0005-0000-0000-000039430000}"/>
    <cellStyle name="Percent 51" xfId="17972" xr:uid="{00000000-0005-0000-0000-00003A430000}"/>
    <cellStyle name="Percent 52" xfId="17973" xr:uid="{00000000-0005-0000-0000-00003B430000}"/>
    <cellStyle name="Percent 53" xfId="17974" xr:uid="{00000000-0005-0000-0000-00003C430000}"/>
    <cellStyle name="Percent 54" xfId="17975" xr:uid="{00000000-0005-0000-0000-00003D430000}"/>
    <cellStyle name="Percent 55" xfId="17976" xr:uid="{00000000-0005-0000-0000-00003E430000}"/>
    <cellStyle name="Percent 56" xfId="17977" xr:uid="{00000000-0005-0000-0000-00003F430000}"/>
    <cellStyle name="Percent 57" xfId="17978" xr:uid="{00000000-0005-0000-0000-000040430000}"/>
    <cellStyle name="Percent 58" xfId="17979" xr:uid="{00000000-0005-0000-0000-000041430000}"/>
    <cellStyle name="Percent 59" xfId="17980" xr:uid="{00000000-0005-0000-0000-000042430000}"/>
    <cellStyle name="Percent 6" xfId="2632" xr:uid="{00000000-0005-0000-0000-00001A0A0000}"/>
    <cellStyle name="Percent 6 2" xfId="2633" xr:uid="{00000000-0005-0000-0000-00001B0A0000}"/>
    <cellStyle name="Percent 6 2 2" xfId="17981" xr:uid="{00000000-0005-0000-0000-000045430000}"/>
    <cellStyle name="Percent 6 2 2 2" xfId="17982" xr:uid="{00000000-0005-0000-0000-000046430000}"/>
    <cellStyle name="Percent 6 2 3" xfId="17983" xr:uid="{00000000-0005-0000-0000-000047430000}"/>
    <cellStyle name="Percent 6 2 4" xfId="17984" xr:uid="{00000000-0005-0000-0000-000048430000}"/>
    <cellStyle name="Percent 6 3" xfId="2634" xr:uid="{00000000-0005-0000-0000-00001C0A0000}"/>
    <cellStyle name="Percent 6 3 2" xfId="2894" xr:uid="{00000000-0005-0000-0000-00001D0A0000}"/>
    <cellStyle name="Percent 6 3 2 2" xfId="17987" xr:uid="{00000000-0005-0000-0000-00004B430000}"/>
    <cellStyle name="Percent 6 3 2 2 2" xfId="17988" xr:uid="{00000000-0005-0000-0000-00004C430000}"/>
    <cellStyle name="Percent 6 3 2 3" xfId="17989" xr:uid="{00000000-0005-0000-0000-00004D430000}"/>
    <cellStyle name="Percent 6 3 2 4" xfId="17986" xr:uid="{00000000-0005-0000-0000-00004A430000}"/>
    <cellStyle name="Percent 6 3 3" xfId="2972" xr:uid="{00000000-0005-0000-0000-00001E0A0000}"/>
    <cellStyle name="Percent 6 3 3 2" xfId="17991" xr:uid="{00000000-0005-0000-0000-00004F430000}"/>
    <cellStyle name="Percent 6 3 3 3" xfId="17990" xr:uid="{00000000-0005-0000-0000-00004E430000}"/>
    <cellStyle name="Percent 6 3 4" xfId="17992" xr:uid="{00000000-0005-0000-0000-000050430000}"/>
    <cellStyle name="Percent 6 3 5" xfId="17993" xr:uid="{00000000-0005-0000-0000-000051430000}"/>
    <cellStyle name="Percent 6 3 6" xfId="17994" xr:uid="{00000000-0005-0000-0000-000052430000}"/>
    <cellStyle name="Percent 6 3 7" xfId="17985" xr:uid="{00000000-0005-0000-0000-000049430000}"/>
    <cellStyle name="Percent 6 4" xfId="17995" xr:uid="{00000000-0005-0000-0000-000053430000}"/>
    <cellStyle name="Percent 6 4 2" xfId="17996" xr:uid="{00000000-0005-0000-0000-000054430000}"/>
    <cellStyle name="Percent 6 4 2 2" xfId="17997" xr:uid="{00000000-0005-0000-0000-000055430000}"/>
    <cellStyle name="Percent 6 4 2 2 2" xfId="17998" xr:uid="{00000000-0005-0000-0000-000056430000}"/>
    <cellStyle name="Percent 6 4 2 3" xfId="17999" xr:uid="{00000000-0005-0000-0000-000057430000}"/>
    <cellStyle name="Percent 6 4 3" xfId="18000" xr:uid="{00000000-0005-0000-0000-000058430000}"/>
    <cellStyle name="Percent 6 4 3 2" xfId="18001" xr:uid="{00000000-0005-0000-0000-000059430000}"/>
    <cellStyle name="Percent 6 4 4" xfId="18002" xr:uid="{00000000-0005-0000-0000-00005A430000}"/>
    <cellStyle name="Percent 6 5" xfId="18003" xr:uid="{00000000-0005-0000-0000-00005B430000}"/>
    <cellStyle name="Percent 6 5 2" xfId="18004" xr:uid="{00000000-0005-0000-0000-00005C430000}"/>
    <cellStyle name="Percent 6 6" xfId="18005" xr:uid="{00000000-0005-0000-0000-00005D430000}"/>
    <cellStyle name="Percent 6 7" xfId="18006" xr:uid="{00000000-0005-0000-0000-00005E430000}"/>
    <cellStyle name="Percent 6 8" xfId="5318" xr:uid="{00000000-0005-0000-0000-000043430000}"/>
    <cellStyle name="Percent 60" xfId="18007" xr:uid="{00000000-0005-0000-0000-00005F430000}"/>
    <cellStyle name="Percent 61" xfId="18008" xr:uid="{00000000-0005-0000-0000-000060430000}"/>
    <cellStyle name="Percent 62" xfId="18009" xr:uid="{00000000-0005-0000-0000-000061430000}"/>
    <cellStyle name="Percent 63" xfId="18010" xr:uid="{00000000-0005-0000-0000-000062430000}"/>
    <cellStyle name="Percent 64" xfId="18011" xr:uid="{00000000-0005-0000-0000-000063430000}"/>
    <cellStyle name="Percent 65" xfId="18012" xr:uid="{00000000-0005-0000-0000-000064430000}"/>
    <cellStyle name="Percent 66" xfId="18013" xr:uid="{00000000-0005-0000-0000-000065430000}"/>
    <cellStyle name="Percent 67" xfId="18014" xr:uid="{00000000-0005-0000-0000-000066430000}"/>
    <cellStyle name="Percent 68" xfId="18015" xr:uid="{00000000-0005-0000-0000-000067430000}"/>
    <cellStyle name="Percent 69" xfId="18016" xr:uid="{00000000-0005-0000-0000-000068430000}"/>
    <cellStyle name="Percent 7" xfId="2635" xr:uid="{00000000-0005-0000-0000-00001F0A0000}"/>
    <cellStyle name="Percent 7 2" xfId="5315" xr:uid="{00000000-0005-0000-0000-00006A430000}"/>
    <cellStyle name="Percent 7 2 2" xfId="18017" xr:uid="{00000000-0005-0000-0000-00006B430000}"/>
    <cellStyle name="Percent 7 2 2 2" xfId="18018" xr:uid="{00000000-0005-0000-0000-00006C430000}"/>
    <cellStyle name="Percent 7 2 3" xfId="18019" xr:uid="{00000000-0005-0000-0000-00006D430000}"/>
    <cellStyle name="Percent 7 2 4" xfId="18020" xr:uid="{00000000-0005-0000-0000-00006E430000}"/>
    <cellStyle name="Percent 7 3" xfId="18021" xr:uid="{00000000-0005-0000-0000-00006F430000}"/>
    <cellStyle name="Percent 7 3 2" xfId="18022" xr:uid="{00000000-0005-0000-0000-000070430000}"/>
    <cellStyle name="Percent 7 4" xfId="18023" xr:uid="{00000000-0005-0000-0000-000071430000}"/>
    <cellStyle name="Percent 7 5" xfId="18024" xr:uid="{00000000-0005-0000-0000-000072430000}"/>
    <cellStyle name="Percent 70" xfId="18025" xr:uid="{00000000-0005-0000-0000-000073430000}"/>
    <cellStyle name="Percent 71" xfId="18026" xr:uid="{00000000-0005-0000-0000-000074430000}"/>
    <cellStyle name="Percent 72" xfId="18027" xr:uid="{00000000-0005-0000-0000-000075430000}"/>
    <cellStyle name="Percent 73" xfId="18028" xr:uid="{00000000-0005-0000-0000-000076430000}"/>
    <cellStyle name="Percent 74" xfId="18029" xr:uid="{00000000-0005-0000-0000-000077430000}"/>
    <cellStyle name="Percent 75" xfId="18030" xr:uid="{00000000-0005-0000-0000-000078430000}"/>
    <cellStyle name="Percent 76" xfId="18031" xr:uid="{00000000-0005-0000-0000-000079430000}"/>
    <cellStyle name="Percent 77" xfId="18032" xr:uid="{00000000-0005-0000-0000-00007A430000}"/>
    <cellStyle name="Percent 78" xfId="18033" xr:uid="{00000000-0005-0000-0000-00007B430000}"/>
    <cellStyle name="Percent 79" xfId="18034" xr:uid="{00000000-0005-0000-0000-00007C430000}"/>
    <cellStyle name="Percent 8" xfId="2636" xr:uid="{00000000-0005-0000-0000-0000200A0000}"/>
    <cellStyle name="Percent 8 2" xfId="5313" xr:uid="{00000000-0005-0000-0000-00007E430000}"/>
    <cellStyle name="Percent 8 2 2" xfId="18035" xr:uid="{00000000-0005-0000-0000-00007F430000}"/>
    <cellStyle name="Percent 8 2 2 2" xfId="18036" xr:uid="{00000000-0005-0000-0000-000080430000}"/>
    <cellStyle name="Percent 8 2 3" xfId="18037" xr:uid="{00000000-0005-0000-0000-000081430000}"/>
    <cellStyle name="Percent 8 2 4" xfId="18038" xr:uid="{00000000-0005-0000-0000-000082430000}"/>
    <cellStyle name="Percent 8 3" xfId="18039" xr:uid="{00000000-0005-0000-0000-000083430000}"/>
    <cellStyle name="Percent 8 3 2" xfId="18040" xr:uid="{00000000-0005-0000-0000-000084430000}"/>
    <cellStyle name="Percent 8 3 3" xfId="18041" xr:uid="{00000000-0005-0000-0000-000085430000}"/>
    <cellStyle name="Percent 8 4" xfId="18042" xr:uid="{00000000-0005-0000-0000-000086430000}"/>
    <cellStyle name="Percent 8 4 2" xfId="18043" xr:uid="{00000000-0005-0000-0000-000087430000}"/>
    <cellStyle name="Percent 8 5" xfId="18044" xr:uid="{00000000-0005-0000-0000-000088430000}"/>
    <cellStyle name="Percent 8 6" xfId="18045" xr:uid="{00000000-0005-0000-0000-000089430000}"/>
    <cellStyle name="Percent 8 7" xfId="5314" xr:uid="{00000000-0005-0000-0000-00007D430000}"/>
    <cellStyle name="Percent 80" xfId="18046" xr:uid="{00000000-0005-0000-0000-00008A430000}"/>
    <cellStyle name="Percent 81" xfId="18047" xr:uid="{00000000-0005-0000-0000-00008B430000}"/>
    <cellStyle name="Percent 82" xfId="18048" xr:uid="{00000000-0005-0000-0000-00008C430000}"/>
    <cellStyle name="Percent 83" xfId="18049" xr:uid="{00000000-0005-0000-0000-00008D430000}"/>
    <cellStyle name="Percent 84" xfId="18050" xr:uid="{00000000-0005-0000-0000-00008E430000}"/>
    <cellStyle name="Percent 85" xfId="18051" xr:uid="{00000000-0005-0000-0000-00008F430000}"/>
    <cellStyle name="Percent 86" xfId="18052" xr:uid="{00000000-0005-0000-0000-000090430000}"/>
    <cellStyle name="Percent 87" xfId="18053" xr:uid="{00000000-0005-0000-0000-000091430000}"/>
    <cellStyle name="Percent 88" xfId="5503" xr:uid="{00000000-0005-0000-0000-00008A440000}"/>
    <cellStyle name="Percent 89" xfId="5504" xr:uid="{00000000-0005-0000-0000-0000F34E0000}"/>
    <cellStyle name="Percent 9" xfId="2637" xr:uid="{00000000-0005-0000-0000-0000210A0000}"/>
    <cellStyle name="Percent 9 2" xfId="18054" xr:uid="{00000000-0005-0000-0000-000093430000}"/>
    <cellStyle name="Percent 9 2 2" xfId="18055" xr:uid="{00000000-0005-0000-0000-000094430000}"/>
    <cellStyle name="Percent 9 2 2 2" xfId="18056" xr:uid="{00000000-0005-0000-0000-000095430000}"/>
    <cellStyle name="Percent 9 2 2 2 2" xfId="18057" xr:uid="{00000000-0005-0000-0000-000096430000}"/>
    <cellStyle name="Percent 9 2 2 3" xfId="18058" xr:uid="{00000000-0005-0000-0000-000097430000}"/>
    <cellStyle name="Percent 9 2 2 4" xfId="18059" xr:uid="{00000000-0005-0000-0000-000098430000}"/>
    <cellStyle name="Percent 9 2 3" xfId="18060" xr:uid="{00000000-0005-0000-0000-000099430000}"/>
    <cellStyle name="Percent 9 2 3 2" xfId="18061" xr:uid="{00000000-0005-0000-0000-00009A430000}"/>
    <cellStyle name="Percent 9 2 4" xfId="18062" xr:uid="{00000000-0005-0000-0000-00009B430000}"/>
    <cellStyle name="Percent 9 2 5" xfId="18063" xr:uid="{00000000-0005-0000-0000-00009C430000}"/>
    <cellStyle name="Percent 9 3" xfId="18064" xr:uid="{00000000-0005-0000-0000-00009D430000}"/>
    <cellStyle name="Percent 9 3 2" xfId="18065" xr:uid="{00000000-0005-0000-0000-00009E430000}"/>
    <cellStyle name="Percent 9 3 2 2" xfId="18066" xr:uid="{00000000-0005-0000-0000-00009F430000}"/>
    <cellStyle name="Percent 9 3 3" xfId="18067" xr:uid="{00000000-0005-0000-0000-0000A0430000}"/>
    <cellStyle name="Percent 9 3 4" xfId="18068" xr:uid="{00000000-0005-0000-0000-0000A1430000}"/>
    <cellStyle name="Percent 9 4" xfId="18069" xr:uid="{00000000-0005-0000-0000-0000A2430000}"/>
    <cellStyle name="Percent 9 4 2" xfId="18070" xr:uid="{00000000-0005-0000-0000-0000A3430000}"/>
    <cellStyle name="Percent 9 5" xfId="18071" xr:uid="{00000000-0005-0000-0000-0000A4430000}"/>
    <cellStyle name="Percent 9 6" xfId="18072" xr:uid="{00000000-0005-0000-0000-0000A5430000}"/>
    <cellStyle name="Percent 90" xfId="20538" xr:uid="{F9C4CC58-D932-46EA-87A9-4E1E9AE93362}"/>
    <cellStyle name="Percent 90 2" xfId="20556" xr:uid="{50182F06-16D7-4708-8DE9-26BD47BA791B}"/>
    <cellStyle name="Percent2" xfId="2638" xr:uid="{00000000-0005-0000-0000-0000220A0000}"/>
    <cellStyle name="Percent2 2" xfId="18074" xr:uid="{00000000-0005-0000-0000-0000A7430000}"/>
    <cellStyle name="Percent2 2 2" xfId="18075" xr:uid="{00000000-0005-0000-0000-0000A8430000}"/>
    <cellStyle name="Percent2 3" xfId="18076" xr:uid="{00000000-0005-0000-0000-0000A9430000}"/>
    <cellStyle name="Percent2 4" xfId="18073" xr:uid="{00000000-0005-0000-0000-0000A6430000}"/>
    <cellStyle name="Phone_No" xfId="2639" xr:uid="{00000000-0005-0000-0000-0000230A0000}"/>
    <cellStyle name="Red Text" xfId="2640" xr:uid="{00000000-0005-0000-0000-0000240A0000}"/>
    <cellStyle name="Red Text 2" xfId="18078" xr:uid="{00000000-0005-0000-0000-0000AC430000}"/>
    <cellStyle name="Red Text 2 2" xfId="18079" xr:uid="{00000000-0005-0000-0000-0000AD430000}"/>
    <cellStyle name="Red Text 2 3" xfId="20183" xr:uid="{00000000-0005-0000-0000-0000AC430000}"/>
    <cellStyle name="Red Text 3" xfId="18080" xr:uid="{00000000-0005-0000-0000-0000AE430000}"/>
    <cellStyle name="Red Text 4" xfId="18077" xr:uid="{00000000-0005-0000-0000-0000AB430000}"/>
    <cellStyle name="Remote" xfId="2641" xr:uid="{00000000-0005-0000-0000-0000250A0000}"/>
    <cellStyle name="Revenue" xfId="2642" xr:uid="{00000000-0005-0000-0000-0000260A0000}"/>
    <cellStyle name="RevList" xfId="2643" xr:uid="{00000000-0005-0000-0000-0000270A0000}"/>
    <cellStyle name="s]_x000d__x000a_spooler=no_x000d__x000a_LOAD=C:\CONTROL\VIRUSCAN\VSHWIN.EXE_x000d__x000a_run=_x000d__x000a_Beep=yes_x000d__x000a_NullPort=None_x000d__x000a_BorderWidth=3_x000d__x000a_CursorBlinkRate=530_x000d_" xfId="2644" xr:uid="{00000000-0005-0000-0000-0000280A0000}"/>
    <cellStyle name="s]_x000d__x000a_spooler=no_x000d__x000a_LOAD=C:\CONTROL\VIRUSCAN\VSHWIN.EXE_x000d__x000a_run=_x000d__x000a_Beep=yes_x000d__x000a_NullPort=None_x000d__x000a_BorderWidth=3_x000d__x000a_CursorBlinkRate=530_x000d_ 2" xfId="18081" xr:uid="{00000000-0005-0000-0000-0000B3430000}"/>
    <cellStyle name="s]_x000d__x000a_spooler=no_x000d__x000a_LOAD=C:\CONTROL\VIRUSCAN\VSHWIN.EXE_x000d__x000a_run=_x000d__x000a_Beep=yes_x000d__x000a_NullPort=None_x000d__x000a_BorderWidth=3_x000d__x000a_CursorBlinkRate=530_x000d_ 3" xfId="18082" xr:uid="{00000000-0005-0000-0000-0000B4430000}"/>
    <cellStyle name="Sales_Amt" xfId="2645" xr:uid="{00000000-0005-0000-0000-0000290A0000}"/>
    <cellStyle name="SAPBEXaggData" xfId="2646" xr:uid="{00000000-0005-0000-0000-00002A0A0000}"/>
    <cellStyle name="SAPBEXaggData 2" xfId="2647" xr:uid="{00000000-0005-0000-0000-00002B0A0000}"/>
    <cellStyle name="SAPBEXaggData 2 2" xfId="2895" xr:uid="{00000000-0005-0000-0000-00002C0A0000}"/>
    <cellStyle name="SAPBEXaggData 2 2 2" xfId="18085" xr:uid="{00000000-0005-0000-0000-0000B9430000}"/>
    <cellStyle name="SAPBEXaggData 2 2 2 2" xfId="18086" xr:uid="{00000000-0005-0000-0000-0000BA430000}"/>
    <cellStyle name="SAPBEXaggData 2 2 2 3" xfId="18087" xr:uid="{00000000-0005-0000-0000-0000BB430000}"/>
    <cellStyle name="SAPBEXaggData 2 2 2 3 2" xfId="20184" xr:uid="{00000000-0005-0000-0000-0000BB430000}"/>
    <cellStyle name="SAPBEXaggData 2 2 2 4" xfId="18088" xr:uid="{00000000-0005-0000-0000-0000BC430000}"/>
    <cellStyle name="SAPBEXaggData 2 2 3" xfId="18089" xr:uid="{00000000-0005-0000-0000-0000BD430000}"/>
    <cellStyle name="SAPBEXaggData 2 2 3 2" xfId="18090" xr:uid="{00000000-0005-0000-0000-0000BE430000}"/>
    <cellStyle name="SAPBEXaggData 2 2 3 2 2" xfId="20185" xr:uid="{00000000-0005-0000-0000-0000BE430000}"/>
    <cellStyle name="SAPBEXaggData 2 2 4" xfId="18091" xr:uid="{00000000-0005-0000-0000-0000BF430000}"/>
    <cellStyle name="SAPBEXaggData 2 2 4 2" xfId="20186" xr:uid="{00000000-0005-0000-0000-0000BF430000}"/>
    <cellStyle name="SAPBEXaggData 2 2 5" xfId="18092" xr:uid="{00000000-0005-0000-0000-0000C0430000}"/>
    <cellStyle name="SAPBEXaggData 2 2 6" xfId="18084" xr:uid="{00000000-0005-0000-0000-0000B8430000}"/>
    <cellStyle name="SAPBEXaggData 2 3" xfId="18093" xr:uid="{00000000-0005-0000-0000-0000C1430000}"/>
    <cellStyle name="SAPBEXaggData 2 3 2" xfId="18094" xr:uid="{00000000-0005-0000-0000-0000C2430000}"/>
    <cellStyle name="SAPBEXaggData 2 3 3" xfId="18095" xr:uid="{00000000-0005-0000-0000-0000C3430000}"/>
    <cellStyle name="SAPBEXaggData 2 3 3 2" xfId="20187" xr:uid="{00000000-0005-0000-0000-0000C3430000}"/>
    <cellStyle name="SAPBEXaggData 2 3 4" xfId="18096" xr:uid="{00000000-0005-0000-0000-0000C4430000}"/>
    <cellStyle name="SAPBEXaggData 2 4" xfId="18097" xr:uid="{00000000-0005-0000-0000-0000C5430000}"/>
    <cellStyle name="SAPBEXaggData 2 4 2" xfId="18098" xr:uid="{00000000-0005-0000-0000-0000C6430000}"/>
    <cellStyle name="SAPBEXaggData 2 4 2 2" xfId="20188" xr:uid="{00000000-0005-0000-0000-0000C6430000}"/>
    <cellStyle name="SAPBEXaggData 2 5" xfId="18099" xr:uid="{00000000-0005-0000-0000-0000C7430000}"/>
    <cellStyle name="SAPBEXaggData 2 5 2" xfId="20189" xr:uid="{00000000-0005-0000-0000-0000C7430000}"/>
    <cellStyle name="SAPBEXaggData 2 6" xfId="18100" xr:uid="{00000000-0005-0000-0000-0000C8430000}"/>
    <cellStyle name="SAPBEXaggData 2 7" xfId="18083" xr:uid="{00000000-0005-0000-0000-0000B7430000}"/>
    <cellStyle name="SAPBEXaggData 3" xfId="18101" xr:uid="{00000000-0005-0000-0000-0000C9430000}"/>
    <cellStyle name="SAPBEXaggData 3 2" xfId="18102" xr:uid="{00000000-0005-0000-0000-0000CA430000}"/>
    <cellStyle name="SAPBEXaggData 3 2 2" xfId="18103" xr:uid="{00000000-0005-0000-0000-0000CB430000}"/>
    <cellStyle name="SAPBEXaggData 3 2 2 2" xfId="20190" xr:uid="{00000000-0005-0000-0000-0000CB430000}"/>
    <cellStyle name="SAPBEXaggData 3 3" xfId="18104" xr:uid="{00000000-0005-0000-0000-0000CC430000}"/>
    <cellStyle name="SAPBEXaggData 3 3 2" xfId="20191" xr:uid="{00000000-0005-0000-0000-0000CC430000}"/>
    <cellStyle name="SAPBEXaggData 3 4" xfId="18105" xr:uid="{00000000-0005-0000-0000-0000CD430000}"/>
    <cellStyle name="SAPBEXaggData 3 4 2" xfId="20192" xr:uid="{00000000-0005-0000-0000-0000CD430000}"/>
    <cellStyle name="SAPBEXaggData 3 5" xfId="18106" xr:uid="{00000000-0005-0000-0000-0000CE430000}"/>
    <cellStyle name="SAPBEXaggData 4" xfId="18107" xr:uid="{00000000-0005-0000-0000-0000CF430000}"/>
    <cellStyle name="SAPBEXaggData 4 2" xfId="18108" xr:uid="{00000000-0005-0000-0000-0000D0430000}"/>
    <cellStyle name="SAPBEXaggData 4 3" xfId="20193" xr:uid="{00000000-0005-0000-0000-0000CF430000}"/>
    <cellStyle name="SAPBEXaggData 5" xfId="18109" xr:uid="{00000000-0005-0000-0000-0000D1430000}"/>
    <cellStyle name="SAPBEXaggData 6" xfId="18110" xr:uid="{00000000-0005-0000-0000-0000D2430000}"/>
    <cellStyle name="SAPBEXaggData 6 2" xfId="20194" xr:uid="{00000000-0005-0000-0000-0000D2430000}"/>
    <cellStyle name="SAPBEXaggData 7" xfId="18111" xr:uid="{00000000-0005-0000-0000-0000D3430000}"/>
    <cellStyle name="SAPBEXaggData 8" xfId="13621" xr:uid="{00000000-0005-0000-0000-0000B6430000}"/>
    <cellStyle name="SAPBEXaggData_App b.3 Unspent_" xfId="2648" xr:uid="{00000000-0005-0000-0000-00002D0A0000}"/>
    <cellStyle name="SAPBEXaggDataEmph" xfId="2649" xr:uid="{00000000-0005-0000-0000-00002E0A0000}"/>
    <cellStyle name="SAPBEXaggDataEmph 2" xfId="2650" xr:uid="{00000000-0005-0000-0000-00002F0A0000}"/>
    <cellStyle name="SAPBEXaggDataEmph 2 2" xfId="18114" xr:uid="{00000000-0005-0000-0000-0000D6430000}"/>
    <cellStyle name="SAPBEXaggDataEmph 2 2 2" xfId="18115" xr:uid="{00000000-0005-0000-0000-0000D7430000}"/>
    <cellStyle name="SAPBEXaggDataEmph 2 2 2 2" xfId="20195" xr:uid="{00000000-0005-0000-0000-0000D7430000}"/>
    <cellStyle name="SAPBEXaggDataEmph 2 3" xfId="18116" xr:uid="{00000000-0005-0000-0000-0000D8430000}"/>
    <cellStyle name="SAPBEXaggDataEmph 2 3 2" xfId="20196" xr:uid="{00000000-0005-0000-0000-0000D8430000}"/>
    <cellStyle name="SAPBEXaggDataEmph 2 4" xfId="18117" xr:uid="{00000000-0005-0000-0000-0000D9430000}"/>
    <cellStyle name="SAPBEXaggDataEmph 2 5" xfId="18113" xr:uid="{00000000-0005-0000-0000-0000D5430000}"/>
    <cellStyle name="SAPBEXaggDataEmph 3" xfId="18118" xr:uid="{00000000-0005-0000-0000-0000DA430000}"/>
    <cellStyle name="SAPBEXaggDataEmph 3 2" xfId="18119" xr:uid="{00000000-0005-0000-0000-0000DB430000}"/>
    <cellStyle name="SAPBEXaggDataEmph 3 3" xfId="18120" xr:uid="{00000000-0005-0000-0000-0000DC430000}"/>
    <cellStyle name="SAPBEXaggDataEmph 3 3 2" xfId="20197" xr:uid="{00000000-0005-0000-0000-0000DC430000}"/>
    <cellStyle name="SAPBEXaggDataEmph 3 4" xfId="18121" xr:uid="{00000000-0005-0000-0000-0000DD430000}"/>
    <cellStyle name="SAPBEXaggDataEmph 3 4 2" xfId="20198" xr:uid="{00000000-0005-0000-0000-0000DD430000}"/>
    <cellStyle name="SAPBEXaggDataEmph 3 5" xfId="18122" xr:uid="{00000000-0005-0000-0000-0000DE430000}"/>
    <cellStyle name="SAPBEXaggDataEmph 4" xfId="18123" xr:uid="{00000000-0005-0000-0000-0000DF430000}"/>
    <cellStyle name="SAPBEXaggDataEmph 4 2" xfId="18124" xr:uid="{00000000-0005-0000-0000-0000E0430000}"/>
    <cellStyle name="SAPBEXaggDataEmph 4 2 2" xfId="20199" xr:uid="{00000000-0005-0000-0000-0000E0430000}"/>
    <cellStyle name="SAPBEXaggDataEmph 5" xfId="18125" xr:uid="{00000000-0005-0000-0000-0000E1430000}"/>
    <cellStyle name="SAPBEXaggDataEmph 5 2" xfId="20200" xr:uid="{00000000-0005-0000-0000-0000E1430000}"/>
    <cellStyle name="SAPBEXaggDataEmph 6" xfId="18126" xr:uid="{00000000-0005-0000-0000-0000E2430000}"/>
    <cellStyle name="SAPBEXaggDataEmph 7" xfId="18112" xr:uid="{00000000-0005-0000-0000-0000D4430000}"/>
    <cellStyle name="SAPBEXaggExc1" xfId="2651" xr:uid="{00000000-0005-0000-0000-0000300A0000}"/>
    <cellStyle name="SAPBEXaggExc1 2" xfId="18128" xr:uid="{00000000-0005-0000-0000-0000E4430000}"/>
    <cellStyle name="SAPBEXaggExc1 2 2" xfId="18129" xr:uid="{00000000-0005-0000-0000-0000E5430000}"/>
    <cellStyle name="SAPBEXaggExc1 3" xfId="18130" xr:uid="{00000000-0005-0000-0000-0000E6430000}"/>
    <cellStyle name="SAPBEXaggExc1 4" xfId="18127" xr:uid="{00000000-0005-0000-0000-0000E3430000}"/>
    <cellStyle name="SAPBEXaggExc1Emph" xfId="2652" xr:uid="{00000000-0005-0000-0000-0000310A0000}"/>
    <cellStyle name="SAPBEXaggExc1Emph 2" xfId="18132" xr:uid="{00000000-0005-0000-0000-0000E8430000}"/>
    <cellStyle name="SAPBEXaggExc1Emph 2 2" xfId="18133" xr:uid="{00000000-0005-0000-0000-0000E9430000}"/>
    <cellStyle name="SAPBEXaggExc1Emph 3" xfId="18134" xr:uid="{00000000-0005-0000-0000-0000EA430000}"/>
    <cellStyle name="SAPBEXaggExc1Emph 4" xfId="18131" xr:uid="{00000000-0005-0000-0000-0000E7430000}"/>
    <cellStyle name="SAPBEXaggExc2" xfId="2653" xr:uid="{00000000-0005-0000-0000-0000320A0000}"/>
    <cellStyle name="SAPBEXaggExc2 2" xfId="18136" xr:uid="{00000000-0005-0000-0000-0000EC430000}"/>
    <cellStyle name="SAPBEXaggExc2 2 2" xfId="18137" xr:uid="{00000000-0005-0000-0000-0000ED430000}"/>
    <cellStyle name="SAPBEXaggExc2 3" xfId="18138" xr:uid="{00000000-0005-0000-0000-0000EE430000}"/>
    <cellStyle name="SAPBEXaggExc2 4" xfId="18135" xr:uid="{00000000-0005-0000-0000-0000EB430000}"/>
    <cellStyle name="SAPBEXaggExc2Emph" xfId="2654" xr:uid="{00000000-0005-0000-0000-0000330A0000}"/>
    <cellStyle name="SAPBEXaggExc2Emph 2" xfId="18140" xr:uid="{00000000-0005-0000-0000-0000F0430000}"/>
    <cellStyle name="SAPBEXaggExc2Emph 2 2" xfId="18141" xr:uid="{00000000-0005-0000-0000-0000F1430000}"/>
    <cellStyle name="SAPBEXaggExc2Emph 3" xfId="18142" xr:uid="{00000000-0005-0000-0000-0000F2430000}"/>
    <cellStyle name="SAPBEXaggExc2Emph 4" xfId="18139" xr:uid="{00000000-0005-0000-0000-0000EF430000}"/>
    <cellStyle name="SAPBEXaggItem" xfId="2655" xr:uid="{00000000-0005-0000-0000-0000340A0000}"/>
    <cellStyle name="SAPBEXaggItem 2" xfId="2896" xr:uid="{00000000-0005-0000-0000-0000350A0000}"/>
    <cellStyle name="SAPBEXaggItem 2 2" xfId="18145" xr:uid="{00000000-0005-0000-0000-0000F5430000}"/>
    <cellStyle name="SAPBEXaggItem 2 2 2" xfId="18146" xr:uid="{00000000-0005-0000-0000-0000F6430000}"/>
    <cellStyle name="SAPBEXaggItem 2 2 3" xfId="18147" xr:uid="{00000000-0005-0000-0000-0000F7430000}"/>
    <cellStyle name="SAPBEXaggItem 2 2 3 2" xfId="20201" xr:uid="{00000000-0005-0000-0000-0000F7430000}"/>
    <cellStyle name="SAPBEXaggItem 2 2 4" xfId="18148" xr:uid="{00000000-0005-0000-0000-0000F8430000}"/>
    <cellStyle name="SAPBEXaggItem 2 3" xfId="18149" xr:uid="{00000000-0005-0000-0000-0000F9430000}"/>
    <cellStyle name="SAPBEXaggItem 2 3 2" xfId="18150" xr:uid="{00000000-0005-0000-0000-0000FA430000}"/>
    <cellStyle name="SAPBEXaggItem 2 3 3" xfId="18151" xr:uid="{00000000-0005-0000-0000-0000FB430000}"/>
    <cellStyle name="SAPBEXaggItem 2 3 3 2" xfId="20202" xr:uid="{00000000-0005-0000-0000-0000FB430000}"/>
    <cellStyle name="SAPBEXaggItem 2 3 4" xfId="18152" xr:uid="{00000000-0005-0000-0000-0000FC430000}"/>
    <cellStyle name="SAPBEXaggItem 2 4" xfId="18153" xr:uid="{00000000-0005-0000-0000-0000FD430000}"/>
    <cellStyle name="SAPBEXaggItem 2 4 2" xfId="18154" xr:uid="{00000000-0005-0000-0000-0000FE430000}"/>
    <cellStyle name="SAPBEXaggItem 2 4 2 2" xfId="20203" xr:uid="{00000000-0005-0000-0000-0000FE430000}"/>
    <cellStyle name="SAPBEXaggItem 2 5" xfId="18155" xr:uid="{00000000-0005-0000-0000-0000FF430000}"/>
    <cellStyle name="SAPBEXaggItem 2 5 2" xfId="20204" xr:uid="{00000000-0005-0000-0000-0000FF430000}"/>
    <cellStyle name="SAPBEXaggItem 2 6" xfId="18156" xr:uid="{00000000-0005-0000-0000-000000440000}"/>
    <cellStyle name="SAPBEXaggItem 2 7" xfId="18144" xr:uid="{00000000-0005-0000-0000-0000F4430000}"/>
    <cellStyle name="SAPBEXaggItem 3" xfId="18157" xr:uid="{00000000-0005-0000-0000-000001440000}"/>
    <cellStyle name="SAPBEXaggItem 3 2" xfId="18158" xr:uid="{00000000-0005-0000-0000-000002440000}"/>
    <cellStyle name="SAPBEXaggItem 3 3" xfId="18159" xr:uid="{00000000-0005-0000-0000-000003440000}"/>
    <cellStyle name="SAPBEXaggItem 3 3 2" xfId="20205" xr:uid="{00000000-0005-0000-0000-000003440000}"/>
    <cellStyle name="SAPBEXaggItem 3 4" xfId="18160" xr:uid="{00000000-0005-0000-0000-000004440000}"/>
    <cellStyle name="SAPBEXaggItem 3 4 2" xfId="20206" xr:uid="{00000000-0005-0000-0000-000004440000}"/>
    <cellStyle name="SAPBEXaggItem 3 5" xfId="18161" xr:uid="{00000000-0005-0000-0000-000005440000}"/>
    <cellStyle name="SAPBEXaggItem 4" xfId="18162" xr:uid="{00000000-0005-0000-0000-000006440000}"/>
    <cellStyle name="SAPBEXaggItem 4 2" xfId="18163" xr:uid="{00000000-0005-0000-0000-000007440000}"/>
    <cellStyle name="SAPBEXaggItem 4 2 2" xfId="20207" xr:uid="{00000000-0005-0000-0000-000007440000}"/>
    <cellStyle name="SAPBEXaggItem 5" xfId="18164" xr:uid="{00000000-0005-0000-0000-000008440000}"/>
    <cellStyle name="SAPBEXaggItem 5 2" xfId="20208" xr:uid="{00000000-0005-0000-0000-000008440000}"/>
    <cellStyle name="SAPBEXaggItem 6" xfId="18165" xr:uid="{00000000-0005-0000-0000-000009440000}"/>
    <cellStyle name="SAPBEXaggItem 7" xfId="18143" xr:uid="{00000000-0005-0000-0000-0000F3430000}"/>
    <cellStyle name="SAPBEXaggItemX" xfId="2656" xr:uid="{00000000-0005-0000-0000-0000360A0000}"/>
    <cellStyle name="SAPBEXaggItemX 2" xfId="2657" xr:uid="{00000000-0005-0000-0000-0000370A0000}"/>
    <cellStyle name="SAPBEXaggItemX 2 2" xfId="18168" xr:uid="{00000000-0005-0000-0000-00000C440000}"/>
    <cellStyle name="SAPBEXaggItemX 2 2 2" xfId="18169" xr:uid="{00000000-0005-0000-0000-00000D440000}"/>
    <cellStyle name="SAPBEXaggItemX 2 2 2 2" xfId="20209" xr:uid="{00000000-0005-0000-0000-00000D440000}"/>
    <cellStyle name="SAPBEXaggItemX 2 3" xfId="18170" xr:uid="{00000000-0005-0000-0000-00000E440000}"/>
    <cellStyle name="SAPBEXaggItemX 2 3 2" xfId="20210" xr:uid="{00000000-0005-0000-0000-00000E440000}"/>
    <cellStyle name="SAPBEXaggItemX 2 4" xfId="18171" xr:uid="{00000000-0005-0000-0000-00000F440000}"/>
    <cellStyle name="SAPBEXaggItemX 2 5" xfId="18167" xr:uid="{00000000-0005-0000-0000-00000B440000}"/>
    <cellStyle name="SAPBEXaggItemX 3" xfId="18172" xr:uid="{00000000-0005-0000-0000-000010440000}"/>
    <cellStyle name="SAPBEXaggItemX 3 2" xfId="18173" xr:uid="{00000000-0005-0000-0000-000011440000}"/>
    <cellStyle name="SAPBEXaggItemX 3 3" xfId="18174" xr:uid="{00000000-0005-0000-0000-000012440000}"/>
    <cellStyle name="SAPBEXaggItemX 3 3 2" xfId="20211" xr:uid="{00000000-0005-0000-0000-000012440000}"/>
    <cellStyle name="SAPBEXaggItemX 3 4" xfId="18175" xr:uid="{00000000-0005-0000-0000-000013440000}"/>
    <cellStyle name="SAPBEXaggItemX 3 4 2" xfId="20212" xr:uid="{00000000-0005-0000-0000-000013440000}"/>
    <cellStyle name="SAPBEXaggItemX 3 5" xfId="18176" xr:uid="{00000000-0005-0000-0000-000014440000}"/>
    <cellStyle name="SAPBEXaggItemX 4" xfId="18177" xr:uid="{00000000-0005-0000-0000-000015440000}"/>
    <cellStyle name="SAPBEXaggItemX 4 2" xfId="18178" xr:uid="{00000000-0005-0000-0000-000016440000}"/>
    <cellStyle name="SAPBEXaggItemX 4 2 2" xfId="20213" xr:uid="{00000000-0005-0000-0000-000016440000}"/>
    <cellStyle name="SAPBEXaggItemX 5" xfId="18179" xr:uid="{00000000-0005-0000-0000-000017440000}"/>
    <cellStyle name="SAPBEXaggItemX 5 2" xfId="20214" xr:uid="{00000000-0005-0000-0000-000017440000}"/>
    <cellStyle name="SAPBEXaggItemX 6" xfId="18180" xr:uid="{00000000-0005-0000-0000-000018440000}"/>
    <cellStyle name="SAPBEXaggItemX 7" xfId="18166" xr:uid="{00000000-0005-0000-0000-00000A440000}"/>
    <cellStyle name="SAPBEXchaText" xfId="2658" xr:uid="{00000000-0005-0000-0000-0000380A0000}"/>
    <cellStyle name="SAPBEXchaText 2" xfId="2659" xr:uid="{00000000-0005-0000-0000-0000390A0000}"/>
    <cellStyle name="SAPBEXchaText 2 2" xfId="2898" xr:uid="{00000000-0005-0000-0000-00003A0A0000}"/>
    <cellStyle name="SAPBEXchaText 2 2 2" xfId="18184" xr:uid="{00000000-0005-0000-0000-00001C440000}"/>
    <cellStyle name="SAPBEXchaText 2 2 3" xfId="18185" xr:uid="{00000000-0005-0000-0000-00001D440000}"/>
    <cellStyle name="SAPBEXchaText 2 2 3 2" xfId="20215" xr:uid="{00000000-0005-0000-0000-00001D440000}"/>
    <cellStyle name="SAPBEXchaText 2 2 4" xfId="18186" xr:uid="{00000000-0005-0000-0000-00001E440000}"/>
    <cellStyle name="SAPBEXchaText 2 2 5" xfId="18183" xr:uid="{00000000-0005-0000-0000-00001B440000}"/>
    <cellStyle name="SAPBEXchaText 2 3" xfId="18187" xr:uid="{00000000-0005-0000-0000-00001F440000}"/>
    <cellStyle name="SAPBEXchaText 2 3 2" xfId="18188" xr:uid="{00000000-0005-0000-0000-000020440000}"/>
    <cellStyle name="SAPBEXchaText 2 3 3" xfId="18189" xr:uid="{00000000-0005-0000-0000-000021440000}"/>
    <cellStyle name="SAPBEXchaText 2 3 3 2" xfId="20216" xr:uid="{00000000-0005-0000-0000-000021440000}"/>
    <cellStyle name="SAPBEXchaText 2 3 4" xfId="18190" xr:uid="{00000000-0005-0000-0000-000022440000}"/>
    <cellStyle name="SAPBEXchaText 2 4" xfId="18191" xr:uid="{00000000-0005-0000-0000-000023440000}"/>
    <cellStyle name="SAPBEXchaText 2 4 2" xfId="18192" xr:uid="{00000000-0005-0000-0000-000024440000}"/>
    <cellStyle name="SAPBEXchaText 2 4 2 2" xfId="18193" xr:uid="{00000000-0005-0000-0000-000025440000}"/>
    <cellStyle name="SAPBEXchaText 2 4 2 3" xfId="20217" xr:uid="{00000000-0005-0000-0000-000024440000}"/>
    <cellStyle name="SAPBEXchaText 2 4 3" xfId="18194" xr:uid="{00000000-0005-0000-0000-000026440000}"/>
    <cellStyle name="SAPBEXchaText 2 5" xfId="18195" xr:uid="{00000000-0005-0000-0000-000027440000}"/>
    <cellStyle name="SAPBEXchaText 2 5 2" xfId="18196" xr:uid="{00000000-0005-0000-0000-000028440000}"/>
    <cellStyle name="SAPBEXchaText 2 5 2 2" xfId="20218" xr:uid="{00000000-0005-0000-0000-000028440000}"/>
    <cellStyle name="SAPBEXchaText 2 6" xfId="18197" xr:uid="{00000000-0005-0000-0000-000029440000}"/>
    <cellStyle name="SAPBEXchaText 2 6 2" xfId="20219" xr:uid="{00000000-0005-0000-0000-000029440000}"/>
    <cellStyle name="SAPBEXchaText 2 7" xfId="18198" xr:uid="{00000000-0005-0000-0000-00002A440000}"/>
    <cellStyle name="SAPBEXchaText 2 8" xfId="18182" xr:uid="{00000000-0005-0000-0000-00001A440000}"/>
    <cellStyle name="SAPBEXchaText 3" xfId="2897" xr:uid="{00000000-0005-0000-0000-00003B0A0000}"/>
    <cellStyle name="SAPBEXchaText 3 2" xfId="18200" xr:uid="{00000000-0005-0000-0000-00002C440000}"/>
    <cellStyle name="SAPBEXchaText 3 2 2" xfId="18201" xr:uid="{00000000-0005-0000-0000-00002D440000}"/>
    <cellStyle name="SAPBEXchaText 3 2 2 2" xfId="20220" xr:uid="{00000000-0005-0000-0000-00002D440000}"/>
    <cellStyle name="SAPBEXchaText 3 3" xfId="18202" xr:uid="{00000000-0005-0000-0000-00002E440000}"/>
    <cellStyle name="SAPBEXchaText 3 3 2" xfId="18203" xr:uid="{00000000-0005-0000-0000-00002F440000}"/>
    <cellStyle name="SAPBEXchaText 3 3 2 2" xfId="20222" xr:uid="{00000000-0005-0000-0000-00002F440000}"/>
    <cellStyle name="SAPBEXchaText 3 3 3" xfId="20221" xr:uid="{00000000-0005-0000-0000-00002E440000}"/>
    <cellStyle name="SAPBEXchaText 3 4" xfId="18204" xr:uid="{00000000-0005-0000-0000-000030440000}"/>
    <cellStyle name="SAPBEXchaText 3 4 2" xfId="20223" xr:uid="{00000000-0005-0000-0000-000030440000}"/>
    <cellStyle name="SAPBEXchaText 3 5" xfId="18205" xr:uid="{00000000-0005-0000-0000-000031440000}"/>
    <cellStyle name="SAPBEXchaText 3 6" xfId="18199" xr:uid="{00000000-0005-0000-0000-00002B440000}"/>
    <cellStyle name="SAPBEXchaText 4" xfId="18206" xr:uid="{00000000-0005-0000-0000-000032440000}"/>
    <cellStyle name="SAPBEXchaText 4 2" xfId="18207" xr:uid="{00000000-0005-0000-0000-000033440000}"/>
    <cellStyle name="SAPBEXchaText 4 2 2" xfId="20224" xr:uid="{00000000-0005-0000-0000-000033440000}"/>
    <cellStyle name="SAPBEXchaText 5" xfId="18208" xr:uid="{00000000-0005-0000-0000-000034440000}"/>
    <cellStyle name="SAPBEXchaText 5 2" xfId="18209" xr:uid="{00000000-0005-0000-0000-000035440000}"/>
    <cellStyle name="SAPBEXchaText 5 2 2" xfId="20225" xr:uid="{00000000-0005-0000-0000-000035440000}"/>
    <cellStyle name="SAPBEXchaText 6" xfId="18210" xr:uid="{00000000-0005-0000-0000-000036440000}"/>
    <cellStyle name="SAPBEXchaText 7" xfId="18181" xr:uid="{00000000-0005-0000-0000-000019440000}"/>
    <cellStyle name="SAPBEXchaText_Budget Consolidation by Balancing Acct v1" xfId="2660" xr:uid="{00000000-0005-0000-0000-00003C0A0000}"/>
    <cellStyle name="SAPBEXColoum_Header_SA" xfId="2661" xr:uid="{00000000-0005-0000-0000-00003D0A0000}"/>
    <cellStyle name="SAPBEXexcBad7" xfId="2662" xr:uid="{00000000-0005-0000-0000-00003E0A0000}"/>
    <cellStyle name="SAPBEXexcBad7 2" xfId="2663" xr:uid="{00000000-0005-0000-0000-00003F0A0000}"/>
    <cellStyle name="SAPBEXexcBad7 2 2" xfId="18213" xr:uid="{00000000-0005-0000-0000-00003B440000}"/>
    <cellStyle name="SAPBEXexcBad7 2 2 2" xfId="18214" xr:uid="{00000000-0005-0000-0000-00003C440000}"/>
    <cellStyle name="SAPBEXexcBad7 2 2 3" xfId="18215" xr:uid="{00000000-0005-0000-0000-00003D440000}"/>
    <cellStyle name="SAPBEXexcBad7 2 2 3 2" xfId="20226" xr:uid="{00000000-0005-0000-0000-00003D440000}"/>
    <cellStyle name="SAPBEXexcBad7 2 2 4" xfId="18216" xr:uid="{00000000-0005-0000-0000-00003E440000}"/>
    <cellStyle name="SAPBEXexcBad7 2 3" xfId="18217" xr:uid="{00000000-0005-0000-0000-00003F440000}"/>
    <cellStyle name="SAPBEXexcBad7 2 3 2" xfId="18218" xr:uid="{00000000-0005-0000-0000-000040440000}"/>
    <cellStyle name="SAPBEXexcBad7 2 3 3" xfId="18219" xr:uid="{00000000-0005-0000-0000-000041440000}"/>
    <cellStyle name="SAPBEXexcBad7 2 3 3 2" xfId="20227" xr:uid="{00000000-0005-0000-0000-000041440000}"/>
    <cellStyle name="SAPBEXexcBad7 2 3 4" xfId="18220" xr:uid="{00000000-0005-0000-0000-000042440000}"/>
    <cellStyle name="SAPBEXexcBad7 2 4" xfId="18221" xr:uid="{00000000-0005-0000-0000-000043440000}"/>
    <cellStyle name="SAPBEXexcBad7 2 4 2" xfId="18222" xr:uid="{00000000-0005-0000-0000-000044440000}"/>
    <cellStyle name="SAPBEXexcBad7 2 4 2 2" xfId="20228" xr:uid="{00000000-0005-0000-0000-000044440000}"/>
    <cellStyle name="SAPBEXexcBad7 2 5" xfId="18223" xr:uid="{00000000-0005-0000-0000-000045440000}"/>
    <cellStyle name="SAPBEXexcBad7 2 5 2" xfId="20229" xr:uid="{00000000-0005-0000-0000-000045440000}"/>
    <cellStyle name="SAPBEXexcBad7 2 6" xfId="18224" xr:uid="{00000000-0005-0000-0000-000046440000}"/>
    <cellStyle name="SAPBEXexcBad7 2 7" xfId="18212" xr:uid="{00000000-0005-0000-0000-00003A440000}"/>
    <cellStyle name="SAPBEXexcBad7 3" xfId="18225" xr:uid="{00000000-0005-0000-0000-000047440000}"/>
    <cellStyle name="SAPBEXexcBad7 3 2" xfId="18226" xr:uid="{00000000-0005-0000-0000-000048440000}"/>
    <cellStyle name="SAPBEXexcBad7 3 3" xfId="18227" xr:uid="{00000000-0005-0000-0000-000049440000}"/>
    <cellStyle name="SAPBEXexcBad7 3 3 2" xfId="20230" xr:uid="{00000000-0005-0000-0000-000049440000}"/>
    <cellStyle name="SAPBEXexcBad7 3 4" xfId="18228" xr:uid="{00000000-0005-0000-0000-00004A440000}"/>
    <cellStyle name="SAPBEXexcBad7 3 4 2" xfId="20231" xr:uid="{00000000-0005-0000-0000-00004A440000}"/>
    <cellStyle name="SAPBEXexcBad7 3 5" xfId="18229" xr:uid="{00000000-0005-0000-0000-00004B440000}"/>
    <cellStyle name="SAPBEXexcBad7 4" xfId="18230" xr:uid="{00000000-0005-0000-0000-00004C440000}"/>
    <cellStyle name="SAPBEXexcBad7 4 2" xfId="18231" xr:uid="{00000000-0005-0000-0000-00004D440000}"/>
    <cellStyle name="SAPBEXexcBad7 4 2 2" xfId="20232" xr:uid="{00000000-0005-0000-0000-00004D440000}"/>
    <cellStyle name="SAPBEXexcBad7 5" xfId="18232" xr:uid="{00000000-0005-0000-0000-00004E440000}"/>
    <cellStyle name="SAPBEXexcBad7 5 2" xfId="20233" xr:uid="{00000000-0005-0000-0000-00004E440000}"/>
    <cellStyle name="SAPBEXexcBad7 6" xfId="18233" xr:uid="{00000000-0005-0000-0000-00004F440000}"/>
    <cellStyle name="SAPBEXexcBad7 7" xfId="18211" xr:uid="{00000000-0005-0000-0000-000039440000}"/>
    <cellStyle name="SAPBEXexcBad8" xfId="2664" xr:uid="{00000000-0005-0000-0000-0000400A0000}"/>
    <cellStyle name="SAPBEXexcBad8 2" xfId="2665" xr:uid="{00000000-0005-0000-0000-0000410A0000}"/>
    <cellStyle name="SAPBEXexcBad8 2 2" xfId="18236" xr:uid="{00000000-0005-0000-0000-000052440000}"/>
    <cellStyle name="SAPBEXexcBad8 2 2 2" xfId="18237" xr:uid="{00000000-0005-0000-0000-000053440000}"/>
    <cellStyle name="SAPBEXexcBad8 2 2 3" xfId="18238" xr:uid="{00000000-0005-0000-0000-000054440000}"/>
    <cellStyle name="SAPBEXexcBad8 2 2 3 2" xfId="20234" xr:uid="{00000000-0005-0000-0000-000054440000}"/>
    <cellStyle name="SAPBEXexcBad8 2 2 4" xfId="18239" xr:uid="{00000000-0005-0000-0000-000055440000}"/>
    <cellStyle name="SAPBEXexcBad8 2 3" xfId="18240" xr:uid="{00000000-0005-0000-0000-000056440000}"/>
    <cellStyle name="SAPBEXexcBad8 2 3 2" xfId="18241" xr:uid="{00000000-0005-0000-0000-000057440000}"/>
    <cellStyle name="SAPBEXexcBad8 2 3 3" xfId="18242" xr:uid="{00000000-0005-0000-0000-000058440000}"/>
    <cellStyle name="SAPBEXexcBad8 2 3 3 2" xfId="20235" xr:uid="{00000000-0005-0000-0000-000058440000}"/>
    <cellStyle name="SAPBEXexcBad8 2 3 4" xfId="18243" xr:uid="{00000000-0005-0000-0000-000059440000}"/>
    <cellStyle name="SAPBEXexcBad8 2 4" xfId="18244" xr:uid="{00000000-0005-0000-0000-00005A440000}"/>
    <cellStyle name="SAPBEXexcBad8 2 4 2" xfId="18245" xr:uid="{00000000-0005-0000-0000-00005B440000}"/>
    <cellStyle name="SAPBEXexcBad8 2 4 2 2" xfId="20236" xr:uid="{00000000-0005-0000-0000-00005B440000}"/>
    <cellStyle name="SAPBEXexcBad8 2 5" xfId="18246" xr:uid="{00000000-0005-0000-0000-00005C440000}"/>
    <cellStyle name="SAPBEXexcBad8 2 5 2" xfId="20237" xr:uid="{00000000-0005-0000-0000-00005C440000}"/>
    <cellStyle name="SAPBEXexcBad8 2 6" xfId="18247" xr:uid="{00000000-0005-0000-0000-00005D440000}"/>
    <cellStyle name="SAPBEXexcBad8 2 7" xfId="18235" xr:uid="{00000000-0005-0000-0000-000051440000}"/>
    <cellStyle name="SAPBEXexcBad8 3" xfId="18248" xr:uid="{00000000-0005-0000-0000-00005E440000}"/>
    <cellStyle name="SAPBEXexcBad8 3 2" xfId="18249" xr:uid="{00000000-0005-0000-0000-00005F440000}"/>
    <cellStyle name="SAPBEXexcBad8 3 3" xfId="18250" xr:uid="{00000000-0005-0000-0000-000060440000}"/>
    <cellStyle name="SAPBEXexcBad8 3 3 2" xfId="20238" xr:uid="{00000000-0005-0000-0000-000060440000}"/>
    <cellStyle name="SAPBEXexcBad8 3 4" xfId="18251" xr:uid="{00000000-0005-0000-0000-000061440000}"/>
    <cellStyle name="SAPBEXexcBad8 3 4 2" xfId="20239" xr:uid="{00000000-0005-0000-0000-000061440000}"/>
    <cellStyle name="SAPBEXexcBad8 3 5" xfId="18252" xr:uid="{00000000-0005-0000-0000-000062440000}"/>
    <cellStyle name="SAPBEXexcBad8 4" xfId="18253" xr:uid="{00000000-0005-0000-0000-000063440000}"/>
    <cellStyle name="SAPBEXexcBad8 4 2" xfId="18254" xr:uid="{00000000-0005-0000-0000-000064440000}"/>
    <cellStyle name="SAPBEXexcBad8 4 2 2" xfId="20240" xr:uid="{00000000-0005-0000-0000-000064440000}"/>
    <cellStyle name="SAPBEXexcBad8 5" xfId="18255" xr:uid="{00000000-0005-0000-0000-000065440000}"/>
    <cellStyle name="SAPBEXexcBad8 5 2" xfId="20241" xr:uid="{00000000-0005-0000-0000-000065440000}"/>
    <cellStyle name="SAPBEXexcBad8 6" xfId="18256" xr:uid="{00000000-0005-0000-0000-000066440000}"/>
    <cellStyle name="SAPBEXexcBad8 7" xfId="18234" xr:uid="{00000000-0005-0000-0000-000050440000}"/>
    <cellStyle name="SAPBEXexcBad9" xfId="2666" xr:uid="{00000000-0005-0000-0000-0000420A0000}"/>
    <cellStyle name="SAPBEXexcBad9 2" xfId="2667" xr:uid="{00000000-0005-0000-0000-0000430A0000}"/>
    <cellStyle name="SAPBEXexcBad9 2 2" xfId="18259" xr:uid="{00000000-0005-0000-0000-000069440000}"/>
    <cellStyle name="SAPBEXexcBad9 2 2 2" xfId="18260" xr:uid="{00000000-0005-0000-0000-00006A440000}"/>
    <cellStyle name="SAPBEXexcBad9 2 2 3" xfId="18261" xr:uid="{00000000-0005-0000-0000-00006B440000}"/>
    <cellStyle name="SAPBEXexcBad9 2 2 3 2" xfId="20242" xr:uid="{00000000-0005-0000-0000-00006B440000}"/>
    <cellStyle name="SAPBEXexcBad9 2 2 4" xfId="18262" xr:uid="{00000000-0005-0000-0000-00006C440000}"/>
    <cellStyle name="SAPBEXexcBad9 2 3" xfId="18263" xr:uid="{00000000-0005-0000-0000-00006D440000}"/>
    <cellStyle name="SAPBEXexcBad9 2 3 2" xfId="18264" xr:uid="{00000000-0005-0000-0000-00006E440000}"/>
    <cellStyle name="SAPBEXexcBad9 2 3 3" xfId="18265" xr:uid="{00000000-0005-0000-0000-00006F440000}"/>
    <cellStyle name="SAPBEXexcBad9 2 3 3 2" xfId="20243" xr:uid="{00000000-0005-0000-0000-00006F440000}"/>
    <cellStyle name="SAPBEXexcBad9 2 3 4" xfId="18266" xr:uid="{00000000-0005-0000-0000-000070440000}"/>
    <cellStyle name="SAPBEXexcBad9 2 4" xfId="18267" xr:uid="{00000000-0005-0000-0000-000071440000}"/>
    <cellStyle name="SAPBEXexcBad9 2 4 2" xfId="18268" xr:uid="{00000000-0005-0000-0000-000072440000}"/>
    <cellStyle name="SAPBEXexcBad9 2 4 2 2" xfId="20244" xr:uid="{00000000-0005-0000-0000-000072440000}"/>
    <cellStyle name="SAPBEXexcBad9 2 5" xfId="18269" xr:uid="{00000000-0005-0000-0000-000073440000}"/>
    <cellStyle name="SAPBEXexcBad9 2 5 2" xfId="20245" xr:uid="{00000000-0005-0000-0000-000073440000}"/>
    <cellStyle name="SAPBEXexcBad9 2 6" xfId="18270" xr:uid="{00000000-0005-0000-0000-000074440000}"/>
    <cellStyle name="SAPBEXexcBad9 2 7" xfId="18258" xr:uid="{00000000-0005-0000-0000-000068440000}"/>
    <cellStyle name="SAPBEXexcBad9 3" xfId="18271" xr:uid="{00000000-0005-0000-0000-000075440000}"/>
    <cellStyle name="SAPBEXexcBad9 3 2" xfId="18272" xr:uid="{00000000-0005-0000-0000-000076440000}"/>
    <cellStyle name="SAPBEXexcBad9 3 3" xfId="18273" xr:uid="{00000000-0005-0000-0000-000077440000}"/>
    <cellStyle name="SAPBEXexcBad9 3 3 2" xfId="20246" xr:uid="{00000000-0005-0000-0000-000077440000}"/>
    <cellStyle name="SAPBEXexcBad9 3 4" xfId="18274" xr:uid="{00000000-0005-0000-0000-000078440000}"/>
    <cellStyle name="SAPBEXexcBad9 3 4 2" xfId="20247" xr:uid="{00000000-0005-0000-0000-000078440000}"/>
    <cellStyle name="SAPBEXexcBad9 3 5" xfId="18275" xr:uid="{00000000-0005-0000-0000-000079440000}"/>
    <cellStyle name="SAPBEXexcBad9 4" xfId="18276" xr:uid="{00000000-0005-0000-0000-00007A440000}"/>
    <cellStyle name="SAPBEXexcBad9 4 2" xfId="18277" xr:uid="{00000000-0005-0000-0000-00007B440000}"/>
    <cellStyle name="SAPBEXexcBad9 4 2 2" xfId="20248" xr:uid="{00000000-0005-0000-0000-00007B440000}"/>
    <cellStyle name="SAPBEXexcBad9 5" xfId="18278" xr:uid="{00000000-0005-0000-0000-00007C440000}"/>
    <cellStyle name="SAPBEXexcBad9 5 2" xfId="20249" xr:uid="{00000000-0005-0000-0000-00007C440000}"/>
    <cellStyle name="SAPBEXexcBad9 6" xfId="18279" xr:uid="{00000000-0005-0000-0000-00007D440000}"/>
    <cellStyle name="SAPBEXexcBad9 7" xfId="18257" xr:uid="{00000000-0005-0000-0000-000067440000}"/>
    <cellStyle name="SAPBEXexcCritical4" xfId="2668" xr:uid="{00000000-0005-0000-0000-0000440A0000}"/>
    <cellStyle name="SAPBEXexcCritical4 2" xfId="2669" xr:uid="{00000000-0005-0000-0000-0000450A0000}"/>
    <cellStyle name="SAPBEXexcCritical4 2 2" xfId="18282" xr:uid="{00000000-0005-0000-0000-000080440000}"/>
    <cellStyle name="SAPBEXexcCritical4 2 2 2" xfId="18283" xr:uid="{00000000-0005-0000-0000-000081440000}"/>
    <cellStyle name="SAPBEXexcCritical4 2 2 3" xfId="18284" xr:uid="{00000000-0005-0000-0000-000082440000}"/>
    <cellStyle name="SAPBEXexcCritical4 2 2 3 2" xfId="20250" xr:uid="{00000000-0005-0000-0000-000082440000}"/>
    <cellStyle name="SAPBEXexcCritical4 2 2 4" xfId="18285" xr:uid="{00000000-0005-0000-0000-000083440000}"/>
    <cellStyle name="SAPBEXexcCritical4 2 3" xfId="18286" xr:uid="{00000000-0005-0000-0000-000084440000}"/>
    <cellStyle name="SAPBEXexcCritical4 2 3 2" xfId="18287" xr:uid="{00000000-0005-0000-0000-000085440000}"/>
    <cellStyle name="SAPBEXexcCritical4 2 3 3" xfId="18288" xr:uid="{00000000-0005-0000-0000-000086440000}"/>
    <cellStyle name="SAPBEXexcCritical4 2 3 3 2" xfId="20251" xr:uid="{00000000-0005-0000-0000-000086440000}"/>
    <cellStyle name="SAPBEXexcCritical4 2 3 4" xfId="18289" xr:uid="{00000000-0005-0000-0000-000087440000}"/>
    <cellStyle name="SAPBEXexcCritical4 2 4" xfId="18290" xr:uid="{00000000-0005-0000-0000-000088440000}"/>
    <cellStyle name="SAPBEXexcCritical4 2 4 2" xfId="18291" xr:uid="{00000000-0005-0000-0000-000089440000}"/>
    <cellStyle name="SAPBEXexcCritical4 2 4 2 2" xfId="20252" xr:uid="{00000000-0005-0000-0000-000089440000}"/>
    <cellStyle name="SAPBEXexcCritical4 2 5" xfId="18292" xr:uid="{00000000-0005-0000-0000-00008A440000}"/>
    <cellStyle name="SAPBEXexcCritical4 2 5 2" xfId="20253" xr:uid="{00000000-0005-0000-0000-00008A440000}"/>
    <cellStyle name="SAPBEXexcCritical4 2 6" xfId="18293" xr:uid="{00000000-0005-0000-0000-00008B440000}"/>
    <cellStyle name="SAPBEXexcCritical4 2 7" xfId="18281" xr:uid="{00000000-0005-0000-0000-00007F440000}"/>
    <cellStyle name="SAPBEXexcCritical4 3" xfId="18294" xr:uid="{00000000-0005-0000-0000-00008C440000}"/>
    <cellStyle name="SAPBEXexcCritical4 3 2" xfId="18295" xr:uid="{00000000-0005-0000-0000-00008D440000}"/>
    <cellStyle name="SAPBEXexcCritical4 3 3" xfId="18296" xr:uid="{00000000-0005-0000-0000-00008E440000}"/>
    <cellStyle name="SAPBEXexcCritical4 3 3 2" xfId="20254" xr:uid="{00000000-0005-0000-0000-00008E440000}"/>
    <cellStyle name="SAPBEXexcCritical4 3 4" xfId="18297" xr:uid="{00000000-0005-0000-0000-00008F440000}"/>
    <cellStyle name="SAPBEXexcCritical4 3 4 2" xfId="20255" xr:uid="{00000000-0005-0000-0000-00008F440000}"/>
    <cellStyle name="SAPBEXexcCritical4 3 5" xfId="18298" xr:uid="{00000000-0005-0000-0000-000090440000}"/>
    <cellStyle name="SAPBEXexcCritical4 4" xfId="18299" xr:uid="{00000000-0005-0000-0000-000091440000}"/>
    <cellStyle name="SAPBEXexcCritical4 4 2" xfId="18300" xr:uid="{00000000-0005-0000-0000-000092440000}"/>
    <cellStyle name="SAPBEXexcCritical4 4 2 2" xfId="20256" xr:uid="{00000000-0005-0000-0000-000092440000}"/>
    <cellStyle name="SAPBEXexcCritical4 5" xfId="18301" xr:uid="{00000000-0005-0000-0000-000093440000}"/>
    <cellStyle name="SAPBEXexcCritical4 5 2" xfId="20257" xr:uid="{00000000-0005-0000-0000-000093440000}"/>
    <cellStyle name="SAPBEXexcCritical4 6" xfId="18302" xr:uid="{00000000-0005-0000-0000-000094440000}"/>
    <cellStyle name="SAPBEXexcCritical4 7" xfId="18280" xr:uid="{00000000-0005-0000-0000-00007E440000}"/>
    <cellStyle name="SAPBEXexcCritical5" xfId="2670" xr:uid="{00000000-0005-0000-0000-0000460A0000}"/>
    <cellStyle name="SAPBEXexcCritical5 2" xfId="2671" xr:uid="{00000000-0005-0000-0000-0000470A0000}"/>
    <cellStyle name="SAPBEXexcCritical5 2 2" xfId="18305" xr:uid="{00000000-0005-0000-0000-000097440000}"/>
    <cellStyle name="SAPBEXexcCritical5 2 2 2" xfId="18306" xr:uid="{00000000-0005-0000-0000-000098440000}"/>
    <cellStyle name="SAPBEXexcCritical5 2 2 3" xfId="18307" xr:uid="{00000000-0005-0000-0000-000099440000}"/>
    <cellStyle name="SAPBEXexcCritical5 2 2 3 2" xfId="20258" xr:uid="{00000000-0005-0000-0000-000099440000}"/>
    <cellStyle name="SAPBEXexcCritical5 2 2 4" xfId="18308" xr:uid="{00000000-0005-0000-0000-00009A440000}"/>
    <cellStyle name="SAPBEXexcCritical5 2 3" xfId="18309" xr:uid="{00000000-0005-0000-0000-00009B440000}"/>
    <cellStyle name="SAPBEXexcCritical5 2 3 2" xfId="18310" xr:uid="{00000000-0005-0000-0000-00009C440000}"/>
    <cellStyle name="SAPBEXexcCritical5 2 3 3" xfId="18311" xr:uid="{00000000-0005-0000-0000-00009D440000}"/>
    <cellStyle name="SAPBEXexcCritical5 2 3 3 2" xfId="20259" xr:uid="{00000000-0005-0000-0000-00009D440000}"/>
    <cellStyle name="SAPBEXexcCritical5 2 3 4" xfId="18312" xr:uid="{00000000-0005-0000-0000-00009E440000}"/>
    <cellStyle name="SAPBEXexcCritical5 2 4" xfId="18313" xr:uid="{00000000-0005-0000-0000-00009F440000}"/>
    <cellStyle name="SAPBEXexcCritical5 2 4 2" xfId="18314" xr:uid="{00000000-0005-0000-0000-0000A0440000}"/>
    <cellStyle name="SAPBEXexcCritical5 2 4 2 2" xfId="20260" xr:uid="{00000000-0005-0000-0000-0000A0440000}"/>
    <cellStyle name="SAPBEXexcCritical5 2 5" xfId="18315" xr:uid="{00000000-0005-0000-0000-0000A1440000}"/>
    <cellStyle name="SAPBEXexcCritical5 2 5 2" xfId="20261" xr:uid="{00000000-0005-0000-0000-0000A1440000}"/>
    <cellStyle name="SAPBEXexcCritical5 2 6" xfId="18316" xr:uid="{00000000-0005-0000-0000-0000A2440000}"/>
    <cellStyle name="SAPBEXexcCritical5 2 7" xfId="18304" xr:uid="{00000000-0005-0000-0000-000096440000}"/>
    <cellStyle name="SAPBEXexcCritical5 3" xfId="18317" xr:uid="{00000000-0005-0000-0000-0000A3440000}"/>
    <cellStyle name="SAPBEXexcCritical5 3 2" xfId="18318" xr:uid="{00000000-0005-0000-0000-0000A4440000}"/>
    <cellStyle name="SAPBEXexcCritical5 3 3" xfId="18319" xr:uid="{00000000-0005-0000-0000-0000A5440000}"/>
    <cellStyle name="SAPBEXexcCritical5 3 3 2" xfId="20262" xr:uid="{00000000-0005-0000-0000-0000A5440000}"/>
    <cellStyle name="SAPBEXexcCritical5 3 4" xfId="18320" xr:uid="{00000000-0005-0000-0000-0000A6440000}"/>
    <cellStyle name="SAPBEXexcCritical5 3 4 2" xfId="20263" xr:uid="{00000000-0005-0000-0000-0000A6440000}"/>
    <cellStyle name="SAPBEXexcCritical5 3 5" xfId="18321" xr:uid="{00000000-0005-0000-0000-0000A7440000}"/>
    <cellStyle name="SAPBEXexcCritical5 4" xfId="18322" xr:uid="{00000000-0005-0000-0000-0000A8440000}"/>
    <cellStyle name="SAPBEXexcCritical5 4 2" xfId="18323" xr:uid="{00000000-0005-0000-0000-0000A9440000}"/>
    <cellStyle name="SAPBEXexcCritical5 4 2 2" xfId="20264" xr:uid="{00000000-0005-0000-0000-0000A9440000}"/>
    <cellStyle name="SAPBEXexcCritical5 5" xfId="18324" xr:uid="{00000000-0005-0000-0000-0000AA440000}"/>
    <cellStyle name="SAPBEXexcCritical5 5 2" xfId="20265" xr:uid="{00000000-0005-0000-0000-0000AA440000}"/>
    <cellStyle name="SAPBEXexcCritical5 6" xfId="18325" xr:uid="{00000000-0005-0000-0000-0000AB440000}"/>
    <cellStyle name="SAPBEXexcCritical5 7" xfId="18303" xr:uid="{00000000-0005-0000-0000-000095440000}"/>
    <cellStyle name="SAPBEXexcCritical6" xfId="2672" xr:uid="{00000000-0005-0000-0000-0000480A0000}"/>
    <cellStyle name="SAPBEXexcCritical6 2" xfId="2673" xr:uid="{00000000-0005-0000-0000-0000490A0000}"/>
    <cellStyle name="SAPBEXexcCritical6 2 2" xfId="18328" xr:uid="{00000000-0005-0000-0000-0000AE440000}"/>
    <cellStyle name="SAPBEXexcCritical6 2 2 2" xfId="18329" xr:uid="{00000000-0005-0000-0000-0000AF440000}"/>
    <cellStyle name="SAPBEXexcCritical6 2 2 3" xfId="18330" xr:uid="{00000000-0005-0000-0000-0000B0440000}"/>
    <cellStyle name="SAPBEXexcCritical6 2 2 3 2" xfId="20266" xr:uid="{00000000-0005-0000-0000-0000B0440000}"/>
    <cellStyle name="SAPBEXexcCritical6 2 2 4" xfId="18331" xr:uid="{00000000-0005-0000-0000-0000B1440000}"/>
    <cellStyle name="SAPBEXexcCritical6 2 3" xfId="18332" xr:uid="{00000000-0005-0000-0000-0000B2440000}"/>
    <cellStyle name="SAPBEXexcCritical6 2 3 2" xfId="18333" xr:uid="{00000000-0005-0000-0000-0000B3440000}"/>
    <cellStyle name="SAPBEXexcCritical6 2 3 3" xfId="18334" xr:uid="{00000000-0005-0000-0000-0000B4440000}"/>
    <cellStyle name="SAPBEXexcCritical6 2 3 3 2" xfId="20267" xr:uid="{00000000-0005-0000-0000-0000B4440000}"/>
    <cellStyle name="SAPBEXexcCritical6 2 3 4" xfId="18335" xr:uid="{00000000-0005-0000-0000-0000B5440000}"/>
    <cellStyle name="SAPBEXexcCritical6 2 4" xfId="18336" xr:uid="{00000000-0005-0000-0000-0000B6440000}"/>
    <cellStyle name="SAPBEXexcCritical6 2 4 2" xfId="18337" xr:uid="{00000000-0005-0000-0000-0000B7440000}"/>
    <cellStyle name="SAPBEXexcCritical6 2 4 2 2" xfId="20268" xr:uid="{00000000-0005-0000-0000-0000B7440000}"/>
    <cellStyle name="SAPBEXexcCritical6 2 5" xfId="18338" xr:uid="{00000000-0005-0000-0000-0000B8440000}"/>
    <cellStyle name="SAPBEXexcCritical6 2 5 2" xfId="20269" xr:uid="{00000000-0005-0000-0000-0000B8440000}"/>
    <cellStyle name="SAPBEXexcCritical6 2 6" xfId="18339" xr:uid="{00000000-0005-0000-0000-0000B9440000}"/>
    <cellStyle name="SAPBEXexcCritical6 2 7" xfId="18327" xr:uid="{00000000-0005-0000-0000-0000AD440000}"/>
    <cellStyle name="SAPBEXexcCritical6 3" xfId="18340" xr:uid="{00000000-0005-0000-0000-0000BA440000}"/>
    <cellStyle name="SAPBEXexcCritical6 3 2" xfId="18341" xr:uid="{00000000-0005-0000-0000-0000BB440000}"/>
    <cellStyle name="SAPBEXexcCritical6 3 3" xfId="18342" xr:uid="{00000000-0005-0000-0000-0000BC440000}"/>
    <cellStyle name="SAPBEXexcCritical6 3 3 2" xfId="20270" xr:uid="{00000000-0005-0000-0000-0000BC440000}"/>
    <cellStyle name="SAPBEXexcCritical6 3 4" xfId="18343" xr:uid="{00000000-0005-0000-0000-0000BD440000}"/>
    <cellStyle name="SAPBEXexcCritical6 3 4 2" xfId="20271" xr:uid="{00000000-0005-0000-0000-0000BD440000}"/>
    <cellStyle name="SAPBEXexcCritical6 3 5" xfId="18344" xr:uid="{00000000-0005-0000-0000-0000BE440000}"/>
    <cellStyle name="SAPBEXexcCritical6 4" xfId="18345" xr:uid="{00000000-0005-0000-0000-0000BF440000}"/>
    <cellStyle name="SAPBEXexcCritical6 4 2" xfId="18346" xr:uid="{00000000-0005-0000-0000-0000C0440000}"/>
    <cellStyle name="SAPBEXexcCritical6 4 2 2" xfId="20272" xr:uid="{00000000-0005-0000-0000-0000C0440000}"/>
    <cellStyle name="SAPBEXexcCritical6 5" xfId="18347" xr:uid="{00000000-0005-0000-0000-0000C1440000}"/>
    <cellStyle name="SAPBEXexcCritical6 5 2" xfId="20273" xr:uid="{00000000-0005-0000-0000-0000C1440000}"/>
    <cellStyle name="SAPBEXexcCritical6 6" xfId="18348" xr:uid="{00000000-0005-0000-0000-0000C2440000}"/>
    <cellStyle name="SAPBEXexcCritical6 7" xfId="18326" xr:uid="{00000000-0005-0000-0000-0000AC440000}"/>
    <cellStyle name="SAPBEXexcGood1" xfId="2674" xr:uid="{00000000-0005-0000-0000-00004A0A0000}"/>
    <cellStyle name="SAPBEXexcGood1 2" xfId="2675" xr:uid="{00000000-0005-0000-0000-00004B0A0000}"/>
    <cellStyle name="SAPBEXexcGood1 2 2" xfId="18351" xr:uid="{00000000-0005-0000-0000-0000C5440000}"/>
    <cellStyle name="SAPBEXexcGood1 2 2 2" xfId="18352" xr:uid="{00000000-0005-0000-0000-0000C6440000}"/>
    <cellStyle name="SAPBEXexcGood1 2 2 3" xfId="18353" xr:uid="{00000000-0005-0000-0000-0000C7440000}"/>
    <cellStyle name="SAPBEXexcGood1 2 2 3 2" xfId="20274" xr:uid="{00000000-0005-0000-0000-0000C7440000}"/>
    <cellStyle name="SAPBEXexcGood1 2 2 4" xfId="18354" xr:uid="{00000000-0005-0000-0000-0000C8440000}"/>
    <cellStyle name="SAPBEXexcGood1 2 3" xfId="18355" xr:uid="{00000000-0005-0000-0000-0000C9440000}"/>
    <cellStyle name="SAPBEXexcGood1 2 3 2" xfId="18356" xr:uid="{00000000-0005-0000-0000-0000CA440000}"/>
    <cellStyle name="SAPBEXexcGood1 2 3 3" xfId="18357" xr:uid="{00000000-0005-0000-0000-0000CB440000}"/>
    <cellStyle name="SAPBEXexcGood1 2 3 3 2" xfId="20275" xr:uid="{00000000-0005-0000-0000-0000CB440000}"/>
    <cellStyle name="SAPBEXexcGood1 2 3 4" xfId="18358" xr:uid="{00000000-0005-0000-0000-0000CC440000}"/>
    <cellStyle name="SAPBEXexcGood1 2 4" xfId="18359" xr:uid="{00000000-0005-0000-0000-0000CD440000}"/>
    <cellStyle name="SAPBEXexcGood1 2 4 2" xfId="18360" xr:uid="{00000000-0005-0000-0000-0000CE440000}"/>
    <cellStyle name="SAPBEXexcGood1 2 4 2 2" xfId="20276" xr:uid="{00000000-0005-0000-0000-0000CE440000}"/>
    <cellStyle name="SAPBEXexcGood1 2 5" xfId="18361" xr:uid="{00000000-0005-0000-0000-0000CF440000}"/>
    <cellStyle name="SAPBEXexcGood1 2 5 2" xfId="20277" xr:uid="{00000000-0005-0000-0000-0000CF440000}"/>
    <cellStyle name="SAPBEXexcGood1 2 6" xfId="18362" xr:uid="{00000000-0005-0000-0000-0000D0440000}"/>
    <cellStyle name="SAPBEXexcGood1 2 7" xfId="18350" xr:uid="{00000000-0005-0000-0000-0000C4440000}"/>
    <cellStyle name="SAPBEXexcGood1 3" xfId="18363" xr:uid="{00000000-0005-0000-0000-0000D1440000}"/>
    <cellStyle name="SAPBEXexcGood1 3 2" xfId="18364" xr:uid="{00000000-0005-0000-0000-0000D2440000}"/>
    <cellStyle name="SAPBEXexcGood1 3 3" xfId="18365" xr:uid="{00000000-0005-0000-0000-0000D3440000}"/>
    <cellStyle name="SAPBEXexcGood1 3 3 2" xfId="20278" xr:uid="{00000000-0005-0000-0000-0000D3440000}"/>
    <cellStyle name="SAPBEXexcGood1 3 4" xfId="18366" xr:uid="{00000000-0005-0000-0000-0000D4440000}"/>
    <cellStyle name="SAPBEXexcGood1 3 4 2" xfId="20279" xr:uid="{00000000-0005-0000-0000-0000D4440000}"/>
    <cellStyle name="SAPBEXexcGood1 3 5" xfId="18367" xr:uid="{00000000-0005-0000-0000-0000D5440000}"/>
    <cellStyle name="SAPBEXexcGood1 4" xfId="18368" xr:uid="{00000000-0005-0000-0000-0000D6440000}"/>
    <cellStyle name="SAPBEXexcGood1 4 2" xfId="18369" xr:uid="{00000000-0005-0000-0000-0000D7440000}"/>
    <cellStyle name="SAPBEXexcGood1 4 2 2" xfId="20280" xr:uid="{00000000-0005-0000-0000-0000D7440000}"/>
    <cellStyle name="SAPBEXexcGood1 5" xfId="18370" xr:uid="{00000000-0005-0000-0000-0000D8440000}"/>
    <cellStyle name="SAPBEXexcGood1 5 2" xfId="20281" xr:uid="{00000000-0005-0000-0000-0000D8440000}"/>
    <cellStyle name="SAPBEXexcGood1 6" xfId="18371" xr:uid="{00000000-0005-0000-0000-0000D9440000}"/>
    <cellStyle name="SAPBEXexcGood1 7" xfId="18349" xr:uid="{00000000-0005-0000-0000-0000C3440000}"/>
    <cellStyle name="SAPBEXexcGood2" xfId="2676" xr:uid="{00000000-0005-0000-0000-00004C0A0000}"/>
    <cellStyle name="SAPBEXexcGood2 2" xfId="2677" xr:uid="{00000000-0005-0000-0000-00004D0A0000}"/>
    <cellStyle name="SAPBEXexcGood2 2 2" xfId="18374" xr:uid="{00000000-0005-0000-0000-0000DC440000}"/>
    <cellStyle name="SAPBEXexcGood2 2 2 2" xfId="18375" xr:uid="{00000000-0005-0000-0000-0000DD440000}"/>
    <cellStyle name="SAPBEXexcGood2 2 2 3" xfId="18376" xr:uid="{00000000-0005-0000-0000-0000DE440000}"/>
    <cellStyle name="SAPBEXexcGood2 2 2 3 2" xfId="20282" xr:uid="{00000000-0005-0000-0000-0000DE440000}"/>
    <cellStyle name="SAPBEXexcGood2 2 2 4" xfId="18377" xr:uid="{00000000-0005-0000-0000-0000DF440000}"/>
    <cellStyle name="SAPBEXexcGood2 2 3" xfId="18378" xr:uid="{00000000-0005-0000-0000-0000E0440000}"/>
    <cellStyle name="SAPBEXexcGood2 2 3 2" xfId="18379" xr:uid="{00000000-0005-0000-0000-0000E1440000}"/>
    <cellStyle name="SAPBEXexcGood2 2 3 3" xfId="18380" xr:uid="{00000000-0005-0000-0000-0000E2440000}"/>
    <cellStyle name="SAPBEXexcGood2 2 3 3 2" xfId="20283" xr:uid="{00000000-0005-0000-0000-0000E2440000}"/>
    <cellStyle name="SAPBEXexcGood2 2 3 4" xfId="18381" xr:uid="{00000000-0005-0000-0000-0000E3440000}"/>
    <cellStyle name="SAPBEXexcGood2 2 4" xfId="18382" xr:uid="{00000000-0005-0000-0000-0000E4440000}"/>
    <cellStyle name="SAPBEXexcGood2 2 4 2" xfId="18383" xr:uid="{00000000-0005-0000-0000-0000E5440000}"/>
    <cellStyle name="SAPBEXexcGood2 2 4 2 2" xfId="20284" xr:uid="{00000000-0005-0000-0000-0000E5440000}"/>
    <cellStyle name="SAPBEXexcGood2 2 5" xfId="18384" xr:uid="{00000000-0005-0000-0000-0000E6440000}"/>
    <cellStyle name="SAPBEXexcGood2 2 5 2" xfId="20285" xr:uid="{00000000-0005-0000-0000-0000E6440000}"/>
    <cellStyle name="SAPBEXexcGood2 2 6" xfId="18385" xr:uid="{00000000-0005-0000-0000-0000E7440000}"/>
    <cellStyle name="SAPBEXexcGood2 2 7" xfId="18373" xr:uid="{00000000-0005-0000-0000-0000DB440000}"/>
    <cellStyle name="SAPBEXexcGood2 3" xfId="18386" xr:uid="{00000000-0005-0000-0000-0000E8440000}"/>
    <cellStyle name="SAPBEXexcGood2 3 2" xfId="18387" xr:uid="{00000000-0005-0000-0000-0000E9440000}"/>
    <cellStyle name="SAPBEXexcGood2 3 3" xfId="18388" xr:uid="{00000000-0005-0000-0000-0000EA440000}"/>
    <cellStyle name="SAPBEXexcGood2 3 3 2" xfId="20286" xr:uid="{00000000-0005-0000-0000-0000EA440000}"/>
    <cellStyle name="SAPBEXexcGood2 3 4" xfId="18389" xr:uid="{00000000-0005-0000-0000-0000EB440000}"/>
    <cellStyle name="SAPBEXexcGood2 3 4 2" xfId="20287" xr:uid="{00000000-0005-0000-0000-0000EB440000}"/>
    <cellStyle name="SAPBEXexcGood2 3 5" xfId="18390" xr:uid="{00000000-0005-0000-0000-0000EC440000}"/>
    <cellStyle name="SAPBEXexcGood2 4" xfId="18391" xr:uid="{00000000-0005-0000-0000-0000ED440000}"/>
    <cellStyle name="SAPBEXexcGood2 4 2" xfId="18392" xr:uid="{00000000-0005-0000-0000-0000EE440000}"/>
    <cellStyle name="SAPBEXexcGood2 4 2 2" xfId="20288" xr:uid="{00000000-0005-0000-0000-0000EE440000}"/>
    <cellStyle name="SAPBEXexcGood2 5" xfId="18393" xr:uid="{00000000-0005-0000-0000-0000EF440000}"/>
    <cellStyle name="SAPBEXexcGood2 5 2" xfId="20289" xr:uid="{00000000-0005-0000-0000-0000EF440000}"/>
    <cellStyle name="SAPBEXexcGood2 6" xfId="18394" xr:uid="{00000000-0005-0000-0000-0000F0440000}"/>
    <cellStyle name="SAPBEXexcGood2 7" xfId="18372" xr:uid="{00000000-0005-0000-0000-0000DA440000}"/>
    <cellStyle name="SAPBEXexcGood3" xfId="2678" xr:uid="{00000000-0005-0000-0000-00004E0A0000}"/>
    <cellStyle name="SAPBEXexcGood3 2" xfId="2679" xr:uid="{00000000-0005-0000-0000-00004F0A0000}"/>
    <cellStyle name="SAPBEXexcGood3 2 2" xfId="18397" xr:uid="{00000000-0005-0000-0000-0000F3440000}"/>
    <cellStyle name="SAPBEXexcGood3 2 2 2" xfId="18398" xr:uid="{00000000-0005-0000-0000-0000F4440000}"/>
    <cellStyle name="SAPBEXexcGood3 2 2 3" xfId="18399" xr:uid="{00000000-0005-0000-0000-0000F5440000}"/>
    <cellStyle name="SAPBEXexcGood3 2 2 3 2" xfId="20290" xr:uid="{00000000-0005-0000-0000-0000F5440000}"/>
    <cellStyle name="SAPBEXexcGood3 2 2 4" xfId="18400" xr:uid="{00000000-0005-0000-0000-0000F6440000}"/>
    <cellStyle name="SAPBEXexcGood3 2 3" xfId="18401" xr:uid="{00000000-0005-0000-0000-0000F7440000}"/>
    <cellStyle name="SAPBEXexcGood3 2 3 2" xfId="18402" xr:uid="{00000000-0005-0000-0000-0000F8440000}"/>
    <cellStyle name="SAPBEXexcGood3 2 3 3" xfId="18403" xr:uid="{00000000-0005-0000-0000-0000F9440000}"/>
    <cellStyle name="SAPBEXexcGood3 2 3 3 2" xfId="20291" xr:uid="{00000000-0005-0000-0000-0000F9440000}"/>
    <cellStyle name="SAPBEXexcGood3 2 3 4" xfId="18404" xr:uid="{00000000-0005-0000-0000-0000FA440000}"/>
    <cellStyle name="SAPBEXexcGood3 2 4" xfId="18405" xr:uid="{00000000-0005-0000-0000-0000FB440000}"/>
    <cellStyle name="SAPBEXexcGood3 2 4 2" xfId="18406" xr:uid="{00000000-0005-0000-0000-0000FC440000}"/>
    <cellStyle name="SAPBEXexcGood3 2 4 2 2" xfId="20292" xr:uid="{00000000-0005-0000-0000-0000FC440000}"/>
    <cellStyle name="SAPBEXexcGood3 2 5" xfId="18407" xr:uid="{00000000-0005-0000-0000-0000FD440000}"/>
    <cellStyle name="SAPBEXexcGood3 2 5 2" xfId="20293" xr:uid="{00000000-0005-0000-0000-0000FD440000}"/>
    <cellStyle name="SAPBEXexcGood3 2 6" xfId="18408" xr:uid="{00000000-0005-0000-0000-0000FE440000}"/>
    <cellStyle name="SAPBEXexcGood3 2 7" xfId="18396" xr:uid="{00000000-0005-0000-0000-0000F2440000}"/>
    <cellStyle name="SAPBEXexcGood3 3" xfId="18409" xr:uid="{00000000-0005-0000-0000-0000FF440000}"/>
    <cellStyle name="SAPBEXexcGood3 3 2" xfId="18410" xr:uid="{00000000-0005-0000-0000-000000450000}"/>
    <cellStyle name="SAPBEXexcGood3 3 3" xfId="18411" xr:uid="{00000000-0005-0000-0000-000001450000}"/>
    <cellStyle name="SAPBEXexcGood3 3 3 2" xfId="20294" xr:uid="{00000000-0005-0000-0000-000001450000}"/>
    <cellStyle name="SAPBEXexcGood3 3 4" xfId="18412" xr:uid="{00000000-0005-0000-0000-000002450000}"/>
    <cellStyle name="SAPBEXexcGood3 3 4 2" xfId="20295" xr:uid="{00000000-0005-0000-0000-000002450000}"/>
    <cellStyle name="SAPBEXexcGood3 3 5" xfId="18413" xr:uid="{00000000-0005-0000-0000-000003450000}"/>
    <cellStyle name="SAPBEXexcGood3 4" xfId="18414" xr:uid="{00000000-0005-0000-0000-000004450000}"/>
    <cellStyle name="SAPBEXexcGood3 4 2" xfId="18415" xr:uid="{00000000-0005-0000-0000-000005450000}"/>
    <cellStyle name="SAPBEXexcGood3 4 2 2" xfId="20296" xr:uid="{00000000-0005-0000-0000-000005450000}"/>
    <cellStyle name="SAPBEXexcGood3 5" xfId="18416" xr:uid="{00000000-0005-0000-0000-000006450000}"/>
    <cellStyle name="SAPBEXexcGood3 5 2" xfId="20297" xr:uid="{00000000-0005-0000-0000-000006450000}"/>
    <cellStyle name="SAPBEXexcGood3 6" xfId="18417" xr:uid="{00000000-0005-0000-0000-000007450000}"/>
    <cellStyle name="SAPBEXexcGood3 7" xfId="18395" xr:uid="{00000000-0005-0000-0000-0000F1440000}"/>
    <cellStyle name="SAPBEXfilterDrill" xfId="2680" xr:uid="{00000000-0005-0000-0000-0000500A0000}"/>
    <cellStyle name="SAPBEXfilterDrill 2" xfId="2899" xr:uid="{00000000-0005-0000-0000-0000510A0000}"/>
    <cellStyle name="SAPBEXfilterDrill 2 2" xfId="18420" xr:uid="{00000000-0005-0000-0000-00000A450000}"/>
    <cellStyle name="SAPBEXfilterDrill 2 2 2" xfId="18421" xr:uid="{00000000-0005-0000-0000-00000B450000}"/>
    <cellStyle name="SAPBEXfilterDrill 2 2 3" xfId="18422" xr:uid="{00000000-0005-0000-0000-00000C450000}"/>
    <cellStyle name="SAPBEXfilterDrill 2 2 3 2" xfId="20298" xr:uid="{00000000-0005-0000-0000-00000C450000}"/>
    <cellStyle name="SAPBEXfilterDrill 2 2 4" xfId="18423" xr:uid="{00000000-0005-0000-0000-00000D450000}"/>
    <cellStyle name="SAPBEXfilterDrill 2 3" xfId="18424" xr:uid="{00000000-0005-0000-0000-00000E450000}"/>
    <cellStyle name="SAPBEXfilterDrill 2 3 2" xfId="18425" xr:uid="{00000000-0005-0000-0000-00000F450000}"/>
    <cellStyle name="SAPBEXfilterDrill 2 3 3" xfId="18426" xr:uid="{00000000-0005-0000-0000-000010450000}"/>
    <cellStyle name="SAPBEXfilterDrill 2 3 3 2" xfId="20299" xr:uid="{00000000-0005-0000-0000-000010450000}"/>
    <cellStyle name="SAPBEXfilterDrill 2 3 4" xfId="18427" xr:uid="{00000000-0005-0000-0000-000011450000}"/>
    <cellStyle name="SAPBEXfilterDrill 2 4" xfId="18428" xr:uid="{00000000-0005-0000-0000-000012450000}"/>
    <cellStyle name="SAPBEXfilterDrill 2 4 2" xfId="18429" xr:uid="{00000000-0005-0000-0000-000013450000}"/>
    <cellStyle name="SAPBEXfilterDrill 2 4 2 2" xfId="20300" xr:uid="{00000000-0005-0000-0000-000013450000}"/>
    <cellStyle name="SAPBEXfilterDrill 2 5" xfId="18430" xr:uid="{00000000-0005-0000-0000-000014450000}"/>
    <cellStyle name="SAPBEXfilterDrill 2 5 2" xfId="20301" xr:uid="{00000000-0005-0000-0000-000014450000}"/>
    <cellStyle name="SAPBEXfilterDrill 2 6" xfId="18431" xr:uid="{00000000-0005-0000-0000-000015450000}"/>
    <cellStyle name="SAPBEXfilterDrill 2 7" xfId="18419" xr:uid="{00000000-0005-0000-0000-000009450000}"/>
    <cellStyle name="SAPBEXfilterDrill 3" xfId="18432" xr:uid="{00000000-0005-0000-0000-000016450000}"/>
    <cellStyle name="SAPBEXfilterDrill 3 2" xfId="18433" xr:uid="{00000000-0005-0000-0000-000017450000}"/>
    <cellStyle name="SAPBEXfilterDrill 3 3" xfId="18434" xr:uid="{00000000-0005-0000-0000-000018450000}"/>
    <cellStyle name="SAPBEXfilterDrill 3 3 2" xfId="20302" xr:uid="{00000000-0005-0000-0000-000018450000}"/>
    <cellStyle name="SAPBEXfilterDrill 3 4" xfId="18435" xr:uid="{00000000-0005-0000-0000-000019450000}"/>
    <cellStyle name="SAPBEXfilterDrill 3 4 2" xfId="20303" xr:uid="{00000000-0005-0000-0000-000019450000}"/>
    <cellStyle name="SAPBEXfilterDrill 3 5" xfId="18436" xr:uid="{00000000-0005-0000-0000-00001A450000}"/>
    <cellStyle name="SAPBEXfilterDrill 4" xfId="18437" xr:uid="{00000000-0005-0000-0000-00001B450000}"/>
    <cellStyle name="SAPBEXfilterDrill 4 2" xfId="18438" xr:uid="{00000000-0005-0000-0000-00001C450000}"/>
    <cellStyle name="SAPBEXfilterDrill 4 2 2" xfId="20304" xr:uid="{00000000-0005-0000-0000-00001C450000}"/>
    <cellStyle name="SAPBEXfilterDrill 5" xfId="18439" xr:uid="{00000000-0005-0000-0000-00001D450000}"/>
    <cellStyle name="SAPBEXfilterDrill 6" xfId="18440" xr:uid="{00000000-0005-0000-0000-00001E450000}"/>
    <cellStyle name="SAPBEXfilterDrill 7" xfId="18418" xr:uid="{00000000-0005-0000-0000-000008450000}"/>
    <cellStyle name="SAPBEXfilterItem" xfId="2681" xr:uid="{00000000-0005-0000-0000-0000520A0000}"/>
    <cellStyle name="SAPBEXfilterItem 2" xfId="2900" xr:uid="{00000000-0005-0000-0000-0000530A0000}"/>
    <cellStyle name="SAPBEXfilterItem 2 2" xfId="18443" xr:uid="{00000000-0005-0000-0000-000021450000}"/>
    <cellStyle name="SAPBEXfilterItem 2 2 2" xfId="18444" xr:uid="{00000000-0005-0000-0000-000022450000}"/>
    <cellStyle name="SAPBEXfilterItem 2 2 2 2" xfId="20305" xr:uid="{00000000-0005-0000-0000-000022450000}"/>
    <cellStyle name="SAPBEXfilterItem 2 3" xfId="18445" xr:uid="{00000000-0005-0000-0000-000023450000}"/>
    <cellStyle name="SAPBEXfilterItem 2 3 2" xfId="20306" xr:uid="{00000000-0005-0000-0000-000023450000}"/>
    <cellStyle name="SAPBEXfilterItem 2 4" xfId="18446" xr:uid="{00000000-0005-0000-0000-000024450000}"/>
    <cellStyle name="SAPBEXfilterItem 2 5" xfId="18442" xr:uid="{00000000-0005-0000-0000-000020450000}"/>
    <cellStyle name="SAPBEXfilterItem 3" xfId="18447" xr:uid="{00000000-0005-0000-0000-000025450000}"/>
    <cellStyle name="SAPBEXfilterItem 3 2" xfId="18448" xr:uid="{00000000-0005-0000-0000-000026450000}"/>
    <cellStyle name="SAPBEXfilterItem 3 3" xfId="18449" xr:uid="{00000000-0005-0000-0000-000027450000}"/>
    <cellStyle name="SAPBEXfilterItem 3 3 2" xfId="20307" xr:uid="{00000000-0005-0000-0000-000027450000}"/>
    <cellStyle name="SAPBEXfilterItem 3 4" xfId="18450" xr:uid="{00000000-0005-0000-0000-000028450000}"/>
    <cellStyle name="SAPBEXfilterItem 3 4 2" xfId="20308" xr:uid="{00000000-0005-0000-0000-000028450000}"/>
    <cellStyle name="SAPBEXfilterItem 3 5" xfId="18451" xr:uid="{00000000-0005-0000-0000-000029450000}"/>
    <cellStyle name="SAPBEXfilterItem 4" xfId="18452" xr:uid="{00000000-0005-0000-0000-00002A450000}"/>
    <cellStyle name="SAPBEXfilterItem 4 2" xfId="18453" xr:uid="{00000000-0005-0000-0000-00002B450000}"/>
    <cellStyle name="SAPBEXfilterItem 4 2 2" xfId="20309" xr:uid="{00000000-0005-0000-0000-00002B450000}"/>
    <cellStyle name="SAPBEXfilterItem 5" xfId="18454" xr:uid="{00000000-0005-0000-0000-00002C450000}"/>
    <cellStyle name="SAPBEXfilterItem 6" xfId="18455" xr:uid="{00000000-0005-0000-0000-00002D450000}"/>
    <cellStyle name="SAPBEXfilterItem 7" xfId="18441" xr:uid="{00000000-0005-0000-0000-00001F450000}"/>
    <cellStyle name="SAPBEXfilterText" xfId="2682" xr:uid="{00000000-0005-0000-0000-0000540A0000}"/>
    <cellStyle name="SAPBEXfilterText 2" xfId="18457" xr:uid="{00000000-0005-0000-0000-00002F450000}"/>
    <cellStyle name="SAPBEXfilterText 2 2" xfId="18458" xr:uid="{00000000-0005-0000-0000-000030450000}"/>
    <cellStyle name="SAPBEXfilterText 2 2 2" xfId="18459" xr:uid="{00000000-0005-0000-0000-000031450000}"/>
    <cellStyle name="SAPBEXfilterText 2 2 2 2" xfId="20310" xr:uid="{00000000-0005-0000-0000-000031450000}"/>
    <cellStyle name="SAPBEXfilterText 2 3" xfId="18460" xr:uid="{00000000-0005-0000-0000-000032450000}"/>
    <cellStyle name="SAPBEXfilterText 2 3 2" xfId="20311" xr:uid="{00000000-0005-0000-0000-000032450000}"/>
    <cellStyle name="SAPBEXfilterText 2 4" xfId="18461" xr:uid="{00000000-0005-0000-0000-000033450000}"/>
    <cellStyle name="SAPBEXfilterText 3" xfId="18462" xr:uid="{00000000-0005-0000-0000-000034450000}"/>
    <cellStyle name="SAPBEXfilterText 3 2" xfId="18463" xr:uid="{00000000-0005-0000-0000-000035450000}"/>
    <cellStyle name="SAPBEXfilterText 4" xfId="18464" xr:uid="{00000000-0005-0000-0000-000036450000}"/>
    <cellStyle name="SAPBEXfilterText 5" xfId="18465" xr:uid="{00000000-0005-0000-0000-000037450000}"/>
    <cellStyle name="SAPBEXfilterText 6" xfId="18466" xr:uid="{00000000-0005-0000-0000-000038450000}"/>
    <cellStyle name="SAPBEXfilterText 7" xfId="18456" xr:uid="{00000000-0005-0000-0000-00002E450000}"/>
    <cellStyle name="SAPBEXformats" xfId="2683" xr:uid="{00000000-0005-0000-0000-0000550A0000}"/>
    <cellStyle name="SAPBEXformats 2" xfId="2684" xr:uid="{00000000-0005-0000-0000-0000560A0000}"/>
    <cellStyle name="SAPBEXformats 2 2" xfId="18469" xr:uid="{00000000-0005-0000-0000-00003B450000}"/>
    <cellStyle name="SAPBEXformats 2 2 2" xfId="18470" xr:uid="{00000000-0005-0000-0000-00003C450000}"/>
    <cellStyle name="SAPBEXformats 2 2 3" xfId="18471" xr:uid="{00000000-0005-0000-0000-00003D450000}"/>
    <cellStyle name="SAPBEXformats 2 2 3 2" xfId="20312" xr:uid="{00000000-0005-0000-0000-00003D450000}"/>
    <cellStyle name="SAPBEXformats 2 2 4" xfId="18472" xr:uid="{00000000-0005-0000-0000-00003E450000}"/>
    <cellStyle name="SAPBEXformats 2 3" xfId="18473" xr:uid="{00000000-0005-0000-0000-00003F450000}"/>
    <cellStyle name="SAPBEXformats 2 3 2" xfId="18474" xr:uid="{00000000-0005-0000-0000-000040450000}"/>
    <cellStyle name="SAPBEXformats 2 3 3" xfId="18475" xr:uid="{00000000-0005-0000-0000-000041450000}"/>
    <cellStyle name="SAPBEXformats 2 3 3 2" xfId="20313" xr:uid="{00000000-0005-0000-0000-000041450000}"/>
    <cellStyle name="SAPBEXformats 2 3 4" xfId="18476" xr:uid="{00000000-0005-0000-0000-000042450000}"/>
    <cellStyle name="SAPBEXformats 2 4" xfId="18477" xr:uid="{00000000-0005-0000-0000-000043450000}"/>
    <cellStyle name="SAPBEXformats 2 4 2" xfId="18478" xr:uid="{00000000-0005-0000-0000-000044450000}"/>
    <cellStyle name="SAPBEXformats 2 4 2 2" xfId="20314" xr:uid="{00000000-0005-0000-0000-000044450000}"/>
    <cellStyle name="SAPBEXformats 2 5" xfId="18479" xr:uid="{00000000-0005-0000-0000-000045450000}"/>
    <cellStyle name="SAPBEXformats 2 5 2" xfId="20315" xr:uid="{00000000-0005-0000-0000-000045450000}"/>
    <cellStyle name="SAPBEXformats 2 6" xfId="18480" xr:uid="{00000000-0005-0000-0000-000046450000}"/>
    <cellStyle name="SAPBEXformats 2 7" xfId="18468" xr:uid="{00000000-0005-0000-0000-00003A450000}"/>
    <cellStyle name="SAPBEXformats 3" xfId="18481" xr:uid="{00000000-0005-0000-0000-000047450000}"/>
    <cellStyle name="SAPBEXformats 3 2" xfId="18482" xr:uid="{00000000-0005-0000-0000-000048450000}"/>
    <cellStyle name="SAPBEXformats 3 2 2" xfId="18483" xr:uid="{00000000-0005-0000-0000-000049450000}"/>
    <cellStyle name="SAPBEXformats 3 2 2 2" xfId="20316" xr:uid="{00000000-0005-0000-0000-000049450000}"/>
    <cellStyle name="SAPBEXformats 3 3" xfId="18484" xr:uid="{00000000-0005-0000-0000-00004A450000}"/>
    <cellStyle name="SAPBEXformats 3 3 2" xfId="18485" xr:uid="{00000000-0005-0000-0000-00004B450000}"/>
    <cellStyle name="SAPBEXformats 3 3 2 2" xfId="20318" xr:uid="{00000000-0005-0000-0000-00004B450000}"/>
    <cellStyle name="SAPBEXformats 3 3 3" xfId="20317" xr:uid="{00000000-0005-0000-0000-00004A450000}"/>
    <cellStyle name="SAPBEXformats 3 4" xfId="18486" xr:uid="{00000000-0005-0000-0000-00004C450000}"/>
    <cellStyle name="SAPBEXformats 3 4 2" xfId="20319" xr:uid="{00000000-0005-0000-0000-00004C450000}"/>
    <cellStyle name="SAPBEXformats 3 5" xfId="18487" xr:uid="{00000000-0005-0000-0000-00004D450000}"/>
    <cellStyle name="SAPBEXformats 4" xfId="18488" xr:uid="{00000000-0005-0000-0000-00004E450000}"/>
    <cellStyle name="SAPBEXformats 4 2" xfId="18489" xr:uid="{00000000-0005-0000-0000-00004F450000}"/>
    <cellStyle name="SAPBEXformats 4 2 2" xfId="20320" xr:uid="{00000000-0005-0000-0000-00004F450000}"/>
    <cellStyle name="SAPBEXformats 5" xfId="18490" xr:uid="{00000000-0005-0000-0000-000050450000}"/>
    <cellStyle name="SAPBEXformats 5 2" xfId="18491" xr:uid="{00000000-0005-0000-0000-000051450000}"/>
    <cellStyle name="SAPBEXformats 5 2 2" xfId="20322" xr:uid="{00000000-0005-0000-0000-000051450000}"/>
    <cellStyle name="SAPBEXformats 5 3" xfId="20321" xr:uid="{00000000-0005-0000-0000-000050450000}"/>
    <cellStyle name="SAPBEXformats 6" xfId="18492" xr:uid="{00000000-0005-0000-0000-000052450000}"/>
    <cellStyle name="SAPBEXformats 7" xfId="18467" xr:uid="{00000000-0005-0000-0000-000039450000}"/>
    <cellStyle name="SAPBEXheaderData" xfId="2685" xr:uid="{00000000-0005-0000-0000-0000570A0000}"/>
    <cellStyle name="SAPBEXheaderData 2" xfId="18494" xr:uid="{00000000-0005-0000-0000-000054450000}"/>
    <cellStyle name="SAPBEXheaderData 2 2" xfId="18495" xr:uid="{00000000-0005-0000-0000-000055450000}"/>
    <cellStyle name="SAPBEXheaderData 3" xfId="18496" xr:uid="{00000000-0005-0000-0000-000056450000}"/>
    <cellStyle name="SAPBEXheaderData 4" xfId="18493" xr:uid="{00000000-0005-0000-0000-000053450000}"/>
    <cellStyle name="SAPBEXheaderItem" xfId="2686" xr:uid="{00000000-0005-0000-0000-0000580A0000}"/>
    <cellStyle name="SAPBEXheaderItem 2" xfId="2687" xr:uid="{00000000-0005-0000-0000-0000590A0000}"/>
    <cellStyle name="SAPBEXheaderItem 2 2" xfId="18499" xr:uid="{00000000-0005-0000-0000-000059450000}"/>
    <cellStyle name="SAPBEXheaderItem 2 2 2" xfId="18500" xr:uid="{00000000-0005-0000-0000-00005A450000}"/>
    <cellStyle name="SAPBEXheaderItem 2 2 3" xfId="18501" xr:uid="{00000000-0005-0000-0000-00005B450000}"/>
    <cellStyle name="SAPBEXheaderItem 2 2 3 2" xfId="20323" xr:uid="{00000000-0005-0000-0000-00005B450000}"/>
    <cellStyle name="SAPBEXheaderItem 2 2 4" xfId="18502" xr:uid="{00000000-0005-0000-0000-00005C450000}"/>
    <cellStyle name="SAPBEXheaderItem 2 3" xfId="18503" xr:uid="{00000000-0005-0000-0000-00005D450000}"/>
    <cellStyle name="SAPBEXheaderItem 2 3 2" xfId="18504" xr:uid="{00000000-0005-0000-0000-00005E450000}"/>
    <cellStyle name="SAPBEXheaderItem 2 3 3" xfId="18505" xr:uid="{00000000-0005-0000-0000-00005F450000}"/>
    <cellStyle name="SAPBEXheaderItem 2 3 3 2" xfId="20324" xr:uid="{00000000-0005-0000-0000-00005F450000}"/>
    <cellStyle name="SAPBEXheaderItem 2 3 4" xfId="18506" xr:uid="{00000000-0005-0000-0000-000060450000}"/>
    <cellStyle name="SAPBEXheaderItem 2 4" xfId="18507" xr:uid="{00000000-0005-0000-0000-000061450000}"/>
    <cellStyle name="SAPBEXheaderItem 2 4 2" xfId="18508" xr:uid="{00000000-0005-0000-0000-000062450000}"/>
    <cellStyle name="SAPBEXheaderItem 2 4 2 2" xfId="18509" xr:uid="{00000000-0005-0000-0000-000063450000}"/>
    <cellStyle name="SAPBEXheaderItem 2 4 3" xfId="18510" xr:uid="{00000000-0005-0000-0000-000064450000}"/>
    <cellStyle name="SAPBEXheaderItem 2 5" xfId="18511" xr:uid="{00000000-0005-0000-0000-000065450000}"/>
    <cellStyle name="SAPBEXheaderItem 2 5 2" xfId="18512" xr:uid="{00000000-0005-0000-0000-000066450000}"/>
    <cellStyle name="SAPBEXheaderItem 2 5 2 2" xfId="20325" xr:uid="{00000000-0005-0000-0000-000066450000}"/>
    <cellStyle name="SAPBEXheaderItem 2 6" xfId="18513" xr:uid="{00000000-0005-0000-0000-000067450000}"/>
    <cellStyle name="SAPBEXheaderItem 2 6 2" xfId="20326" xr:uid="{00000000-0005-0000-0000-000067450000}"/>
    <cellStyle name="SAPBEXheaderItem 2 7" xfId="18514" xr:uid="{00000000-0005-0000-0000-000068450000}"/>
    <cellStyle name="SAPBEXheaderItem 2 8" xfId="18498" xr:uid="{00000000-0005-0000-0000-000058450000}"/>
    <cellStyle name="SAPBEXheaderItem 3" xfId="18515" xr:uid="{00000000-0005-0000-0000-000069450000}"/>
    <cellStyle name="SAPBEXheaderItem 3 2" xfId="18516" xr:uid="{00000000-0005-0000-0000-00006A450000}"/>
    <cellStyle name="SAPBEXheaderItem 3 3" xfId="18517" xr:uid="{00000000-0005-0000-0000-00006B450000}"/>
    <cellStyle name="SAPBEXheaderItem 3 4" xfId="18518" xr:uid="{00000000-0005-0000-0000-00006C450000}"/>
    <cellStyle name="SAPBEXheaderItem 3 4 2" xfId="20327" xr:uid="{00000000-0005-0000-0000-00006C450000}"/>
    <cellStyle name="SAPBEXheaderItem 3 5" xfId="18519" xr:uid="{00000000-0005-0000-0000-00006D450000}"/>
    <cellStyle name="SAPBEXheaderItem 4" xfId="18520" xr:uid="{00000000-0005-0000-0000-00006E450000}"/>
    <cellStyle name="SAPBEXheaderItem 4 2" xfId="18521" xr:uid="{00000000-0005-0000-0000-00006F450000}"/>
    <cellStyle name="SAPBEXheaderItem 4 2 2" xfId="20328" xr:uid="{00000000-0005-0000-0000-00006F450000}"/>
    <cellStyle name="SAPBEXheaderItem 5" xfId="18522" xr:uid="{00000000-0005-0000-0000-000070450000}"/>
    <cellStyle name="SAPBEXheaderItem 6" xfId="18523" xr:uid="{00000000-0005-0000-0000-000071450000}"/>
    <cellStyle name="SAPBEXheaderItem 7" xfId="18497" xr:uid="{00000000-0005-0000-0000-000057450000}"/>
    <cellStyle name="SAPBEXheaderItem_2010-2012 Program Workbook Completed_Incent_V2" xfId="2688" xr:uid="{00000000-0005-0000-0000-00005A0A0000}"/>
    <cellStyle name="SAPBEXheaderText" xfId="2689" xr:uid="{00000000-0005-0000-0000-00005B0A0000}"/>
    <cellStyle name="SAPBEXheaderText 2" xfId="2690" xr:uid="{00000000-0005-0000-0000-00005C0A0000}"/>
    <cellStyle name="SAPBEXheaderText 2 2" xfId="18526" xr:uid="{00000000-0005-0000-0000-000075450000}"/>
    <cellStyle name="SAPBEXheaderText 2 2 2" xfId="18527" xr:uid="{00000000-0005-0000-0000-000076450000}"/>
    <cellStyle name="SAPBEXheaderText 2 2 3" xfId="18528" xr:uid="{00000000-0005-0000-0000-000077450000}"/>
    <cellStyle name="SAPBEXheaderText 2 2 3 2" xfId="20329" xr:uid="{00000000-0005-0000-0000-000077450000}"/>
    <cellStyle name="SAPBEXheaderText 2 2 4" xfId="18529" xr:uid="{00000000-0005-0000-0000-000078450000}"/>
    <cellStyle name="SAPBEXheaderText 2 3" xfId="18530" xr:uid="{00000000-0005-0000-0000-000079450000}"/>
    <cellStyle name="SAPBEXheaderText 2 3 2" xfId="18531" xr:uid="{00000000-0005-0000-0000-00007A450000}"/>
    <cellStyle name="SAPBEXheaderText 2 3 3" xfId="18532" xr:uid="{00000000-0005-0000-0000-00007B450000}"/>
    <cellStyle name="SAPBEXheaderText 2 3 3 2" xfId="20330" xr:uid="{00000000-0005-0000-0000-00007B450000}"/>
    <cellStyle name="SAPBEXheaderText 2 3 4" xfId="18533" xr:uid="{00000000-0005-0000-0000-00007C450000}"/>
    <cellStyle name="SAPBEXheaderText 2 4" xfId="18534" xr:uid="{00000000-0005-0000-0000-00007D450000}"/>
    <cellStyle name="SAPBEXheaderText 2 4 2" xfId="18535" xr:uid="{00000000-0005-0000-0000-00007E450000}"/>
    <cellStyle name="SAPBEXheaderText 2 4 2 2" xfId="18536" xr:uid="{00000000-0005-0000-0000-00007F450000}"/>
    <cellStyle name="SAPBEXheaderText 2 4 3" xfId="18537" xr:uid="{00000000-0005-0000-0000-000080450000}"/>
    <cellStyle name="SAPBEXheaderText 2 5" xfId="18538" xr:uid="{00000000-0005-0000-0000-000081450000}"/>
    <cellStyle name="SAPBEXheaderText 2 5 2" xfId="18539" xr:uid="{00000000-0005-0000-0000-000082450000}"/>
    <cellStyle name="SAPBEXheaderText 2 5 2 2" xfId="20331" xr:uid="{00000000-0005-0000-0000-000082450000}"/>
    <cellStyle name="SAPBEXheaderText 2 6" xfId="18540" xr:uid="{00000000-0005-0000-0000-000083450000}"/>
    <cellStyle name="SAPBEXheaderText 2 6 2" xfId="20332" xr:uid="{00000000-0005-0000-0000-000083450000}"/>
    <cellStyle name="SAPBEXheaderText 2 7" xfId="18541" xr:uid="{00000000-0005-0000-0000-000084450000}"/>
    <cellStyle name="SAPBEXheaderText 2 8" xfId="18525" xr:uid="{00000000-0005-0000-0000-000074450000}"/>
    <cellStyle name="SAPBEXheaderText 3" xfId="18542" xr:uid="{00000000-0005-0000-0000-000085450000}"/>
    <cellStyle name="SAPBEXheaderText 3 2" xfId="18543" xr:uid="{00000000-0005-0000-0000-000086450000}"/>
    <cellStyle name="SAPBEXheaderText 3 3" xfId="18544" xr:uid="{00000000-0005-0000-0000-000087450000}"/>
    <cellStyle name="SAPBEXheaderText 3 4" xfId="18545" xr:uid="{00000000-0005-0000-0000-000088450000}"/>
    <cellStyle name="SAPBEXheaderText 3 4 2" xfId="20333" xr:uid="{00000000-0005-0000-0000-000088450000}"/>
    <cellStyle name="SAPBEXheaderText 3 5" xfId="18546" xr:uid="{00000000-0005-0000-0000-000089450000}"/>
    <cellStyle name="SAPBEXheaderText 4" xfId="18547" xr:uid="{00000000-0005-0000-0000-00008A450000}"/>
    <cellStyle name="SAPBEXheaderText 4 2" xfId="18548" xr:uid="{00000000-0005-0000-0000-00008B450000}"/>
    <cellStyle name="SAPBEXheaderText 4 2 2" xfId="20334" xr:uid="{00000000-0005-0000-0000-00008B450000}"/>
    <cellStyle name="SAPBEXheaderText 5" xfId="18549" xr:uid="{00000000-0005-0000-0000-00008C450000}"/>
    <cellStyle name="SAPBEXheaderText 6" xfId="18550" xr:uid="{00000000-0005-0000-0000-00008D450000}"/>
    <cellStyle name="SAPBEXheaderText 7" xfId="18524" xr:uid="{00000000-0005-0000-0000-000073450000}"/>
    <cellStyle name="SAPBEXheaderText_2010-2012 Program Workbook Completed_Incent_V2" xfId="2691" xr:uid="{00000000-0005-0000-0000-00005D0A0000}"/>
    <cellStyle name="SAPBEXHLevel0" xfId="2692" xr:uid="{00000000-0005-0000-0000-00005E0A0000}"/>
    <cellStyle name="SAPBEXHLevel0 2" xfId="2693" xr:uid="{00000000-0005-0000-0000-00005F0A0000}"/>
    <cellStyle name="SAPBEXHLevel0 2 2" xfId="2902" xr:uid="{00000000-0005-0000-0000-0000600A0000}"/>
    <cellStyle name="SAPBEXHLevel0 2 2 2" xfId="18554" xr:uid="{00000000-0005-0000-0000-000092450000}"/>
    <cellStyle name="SAPBEXHLevel0 2 2 3" xfId="18555" xr:uid="{00000000-0005-0000-0000-000093450000}"/>
    <cellStyle name="SAPBEXHLevel0 2 2 3 2" xfId="20335" xr:uid="{00000000-0005-0000-0000-000093450000}"/>
    <cellStyle name="SAPBEXHLevel0 2 2 4" xfId="18556" xr:uid="{00000000-0005-0000-0000-000094450000}"/>
    <cellStyle name="SAPBEXHLevel0 2 2 5" xfId="18553" xr:uid="{00000000-0005-0000-0000-000091450000}"/>
    <cellStyle name="SAPBEXHLevel0 2 3" xfId="18557" xr:uid="{00000000-0005-0000-0000-000095450000}"/>
    <cellStyle name="SAPBEXHLevel0 2 3 2" xfId="18558" xr:uid="{00000000-0005-0000-0000-000096450000}"/>
    <cellStyle name="SAPBEXHLevel0 2 3 3" xfId="18559" xr:uid="{00000000-0005-0000-0000-000097450000}"/>
    <cellStyle name="SAPBEXHLevel0 2 3 3 2" xfId="20336" xr:uid="{00000000-0005-0000-0000-000097450000}"/>
    <cellStyle name="SAPBEXHLevel0 2 3 4" xfId="18560" xr:uid="{00000000-0005-0000-0000-000098450000}"/>
    <cellStyle name="SAPBEXHLevel0 2 4" xfId="18561" xr:uid="{00000000-0005-0000-0000-000099450000}"/>
    <cellStyle name="SAPBEXHLevel0 2 4 2" xfId="18562" xr:uid="{00000000-0005-0000-0000-00009A450000}"/>
    <cellStyle name="SAPBEXHLevel0 2 4 2 2" xfId="18563" xr:uid="{00000000-0005-0000-0000-00009B450000}"/>
    <cellStyle name="SAPBEXHLevel0 2 4 2 3" xfId="20337" xr:uid="{00000000-0005-0000-0000-00009A450000}"/>
    <cellStyle name="SAPBEXHLevel0 2 4 3" xfId="18564" xr:uid="{00000000-0005-0000-0000-00009C450000}"/>
    <cellStyle name="SAPBEXHLevel0 2 5" xfId="18565" xr:uid="{00000000-0005-0000-0000-00009D450000}"/>
    <cellStyle name="SAPBEXHLevel0 2 5 2" xfId="18566" xr:uid="{00000000-0005-0000-0000-00009E450000}"/>
    <cellStyle name="SAPBEXHLevel0 2 5 2 2" xfId="20338" xr:uid="{00000000-0005-0000-0000-00009E450000}"/>
    <cellStyle name="SAPBEXHLevel0 2 6" xfId="18567" xr:uid="{00000000-0005-0000-0000-00009F450000}"/>
    <cellStyle name="SAPBEXHLevel0 2 6 2" xfId="20339" xr:uid="{00000000-0005-0000-0000-00009F450000}"/>
    <cellStyle name="SAPBEXHLevel0 2 7" xfId="18568" xr:uid="{00000000-0005-0000-0000-0000A0450000}"/>
    <cellStyle name="SAPBEXHLevel0 2 8" xfId="18552" xr:uid="{00000000-0005-0000-0000-000090450000}"/>
    <cellStyle name="SAPBEXHLevel0 3" xfId="2901" xr:uid="{00000000-0005-0000-0000-0000610A0000}"/>
    <cellStyle name="SAPBEXHLevel0 3 2" xfId="18570" xr:uid="{00000000-0005-0000-0000-0000A2450000}"/>
    <cellStyle name="SAPBEXHLevel0 3 2 2" xfId="18571" xr:uid="{00000000-0005-0000-0000-0000A3450000}"/>
    <cellStyle name="SAPBEXHLevel0 3 2 2 2" xfId="20340" xr:uid="{00000000-0005-0000-0000-0000A3450000}"/>
    <cellStyle name="SAPBEXHLevel0 3 3" xfId="18572" xr:uid="{00000000-0005-0000-0000-0000A4450000}"/>
    <cellStyle name="SAPBEXHLevel0 3 3 2" xfId="18573" xr:uid="{00000000-0005-0000-0000-0000A5450000}"/>
    <cellStyle name="SAPBEXHLevel0 3 3 2 2" xfId="20342" xr:uid="{00000000-0005-0000-0000-0000A5450000}"/>
    <cellStyle name="SAPBEXHLevel0 3 3 3" xfId="20341" xr:uid="{00000000-0005-0000-0000-0000A4450000}"/>
    <cellStyle name="SAPBEXHLevel0 3 4" xfId="18574" xr:uid="{00000000-0005-0000-0000-0000A6450000}"/>
    <cellStyle name="SAPBEXHLevel0 3 4 2" xfId="20343" xr:uid="{00000000-0005-0000-0000-0000A6450000}"/>
    <cellStyle name="SAPBEXHLevel0 3 5" xfId="18575" xr:uid="{00000000-0005-0000-0000-0000A7450000}"/>
    <cellStyle name="SAPBEXHLevel0 3 6" xfId="18569" xr:uid="{00000000-0005-0000-0000-0000A1450000}"/>
    <cellStyle name="SAPBEXHLevel0 4" xfId="18576" xr:uid="{00000000-0005-0000-0000-0000A8450000}"/>
    <cellStyle name="SAPBEXHLevel0 4 2" xfId="18577" xr:uid="{00000000-0005-0000-0000-0000A9450000}"/>
    <cellStyle name="SAPBEXHLevel0 4 2 2" xfId="20344" xr:uid="{00000000-0005-0000-0000-0000A9450000}"/>
    <cellStyle name="SAPBEXHLevel0 5" xfId="18578" xr:uid="{00000000-0005-0000-0000-0000AA450000}"/>
    <cellStyle name="SAPBEXHLevel0 5 2" xfId="18579" xr:uid="{00000000-0005-0000-0000-0000AB450000}"/>
    <cellStyle name="SAPBEXHLevel0 5 2 2" xfId="20346" xr:uid="{00000000-0005-0000-0000-0000AB450000}"/>
    <cellStyle name="SAPBEXHLevel0 5 3" xfId="20345" xr:uid="{00000000-0005-0000-0000-0000AA450000}"/>
    <cellStyle name="SAPBEXHLevel0 6" xfId="18580" xr:uid="{00000000-0005-0000-0000-0000AC450000}"/>
    <cellStyle name="SAPBEXHLevel0 7" xfId="18551" xr:uid="{00000000-0005-0000-0000-00008F450000}"/>
    <cellStyle name="SAPBEXHLevel0_2010-2012 Program Workbook Completed_Incent_V2" xfId="2694" xr:uid="{00000000-0005-0000-0000-0000620A0000}"/>
    <cellStyle name="SAPBEXHLevel0X" xfId="2695" xr:uid="{00000000-0005-0000-0000-0000630A0000}"/>
    <cellStyle name="SAPBEXHLevel0X 2" xfId="2696" xr:uid="{00000000-0005-0000-0000-0000640A0000}"/>
    <cellStyle name="SAPBEXHLevel0X 2 2" xfId="2697" xr:uid="{00000000-0005-0000-0000-0000650A0000}"/>
    <cellStyle name="SAPBEXHLevel0X 2 2 2" xfId="18584" xr:uid="{00000000-0005-0000-0000-0000B1450000}"/>
    <cellStyle name="SAPBEXHLevel0X 2 2 2 2" xfId="18585" xr:uid="{00000000-0005-0000-0000-0000B2450000}"/>
    <cellStyle name="SAPBEXHLevel0X 2 2 2 3" xfId="20347" xr:uid="{00000000-0005-0000-0000-0000B1450000}"/>
    <cellStyle name="SAPBEXHLevel0X 2 2 3" xfId="18586" xr:uid="{00000000-0005-0000-0000-0000B3450000}"/>
    <cellStyle name="SAPBEXHLevel0X 2 2 4" xfId="18583" xr:uid="{00000000-0005-0000-0000-0000B0450000}"/>
    <cellStyle name="SAPBEXHLevel0X 2 3" xfId="18587" xr:uid="{00000000-0005-0000-0000-0000B4450000}"/>
    <cellStyle name="SAPBEXHLevel0X 2 3 2" xfId="18588" xr:uid="{00000000-0005-0000-0000-0000B5450000}"/>
    <cellStyle name="SAPBEXHLevel0X 2 3 2 2" xfId="20348" xr:uid="{00000000-0005-0000-0000-0000B5450000}"/>
    <cellStyle name="SAPBEXHLevel0X 2 4" xfId="18589" xr:uid="{00000000-0005-0000-0000-0000B6450000}"/>
    <cellStyle name="SAPBEXHLevel0X 2 4 2" xfId="20349" xr:uid="{00000000-0005-0000-0000-0000B6450000}"/>
    <cellStyle name="SAPBEXHLevel0X 2 5" xfId="18590" xr:uid="{00000000-0005-0000-0000-0000B7450000}"/>
    <cellStyle name="SAPBEXHLevel0X 2 6" xfId="18582" xr:uid="{00000000-0005-0000-0000-0000AF450000}"/>
    <cellStyle name="SAPBEXHLevel0X 3" xfId="2698" xr:uid="{00000000-0005-0000-0000-0000660A0000}"/>
    <cellStyle name="SAPBEXHLevel0X 3 2" xfId="2699" xr:uid="{00000000-0005-0000-0000-0000670A0000}"/>
    <cellStyle name="SAPBEXHLevel0X 3 2 2" xfId="18593" xr:uid="{00000000-0005-0000-0000-0000BA450000}"/>
    <cellStyle name="SAPBEXHLevel0X 3 2 2 2" xfId="20350" xr:uid="{00000000-0005-0000-0000-0000BA450000}"/>
    <cellStyle name="SAPBEXHLevel0X 3 2 3" xfId="18592" xr:uid="{00000000-0005-0000-0000-0000B9450000}"/>
    <cellStyle name="SAPBEXHLevel0X 3 3" xfId="18594" xr:uid="{00000000-0005-0000-0000-0000BB450000}"/>
    <cellStyle name="SAPBEXHLevel0X 3 3 2" xfId="18595" xr:uid="{00000000-0005-0000-0000-0000BC450000}"/>
    <cellStyle name="SAPBEXHLevel0X 3 3 2 2" xfId="20352" xr:uid="{00000000-0005-0000-0000-0000BC450000}"/>
    <cellStyle name="SAPBEXHLevel0X 3 3 3" xfId="20351" xr:uid="{00000000-0005-0000-0000-0000BB450000}"/>
    <cellStyle name="SAPBEXHLevel0X 3 4" xfId="18596" xr:uid="{00000000-0005-0000-0000-0000BD450000}"/>
    <cellStyle name="SAPBEXHLevel0X 3 4 2" xfId="20353" xr:uid="{00000000-0005-0000-0000-0000BD450000}"/>
    <cellStyle name="SAPBEXHLevel0X 3 5" xfId="18597" xr:uid="{00000000-0005-0000-0000-0000BE450000}"/>
    <cellStyle name="SAPBEXHLevel0X 3 6" xfId="18591" xr:uid="{00000000-0005-0000-0000-0000B8450000}"/>
    <cellStyle name="SAPBEXHLevel0X 4" xfId="2700" xr:uid="{00000000-0005-0000-0000-0000680A0000}"/>
    <cellStyle name="SAPBEXHLevel0X 4 2" xfId="18599" xr:uid="{00000000-0005-0000-0000-0000C0450000}"/>
    <cellStyle name="SAPBEXHLevel0X 4 2 2" xfId="18600" xr:uid="{00000000-0005-0000-0000-0000C1450000}"/>
    <cellStyle name="SAPBEXHLevel0X 4 2 2 2" xfId="20355" xr:uid="{00000000-0005-0000-0000-0000C1450000}"/>
    <cellStyle name="SAPBEXHLevel0X 4 2 3" xfId="18601" xr:uid="{00000000-0005-0000-0000-0000C2450000}"/>
    <cellStyle name="SAPBEXHLevel0X 4 2 4" xfId="20354" xr:uid="{00000000-0005-0000-0000-0000C0450000}"/>
    <cellStyle name="SAPBEXHLevel0X 4 3" xfId="18602" xr:uid="{00000000-0005-0000-0000-0000C3450000}"/>
    <cellStyle name="SAPBEXHLevel0X 4 4" xfId="18598" xr:uid="{00000000-0005-0000-0000-0000BF450000}"/>
    <cellStyle name="SAPBEXHLevel0X 5" xfId="18603" xr:uid="{00000000-0005-0000-0000-0000C4450000}"/>
    <cellStyle name="SAPBEXHLevel0X 5 2" xfId="18604" xr:uid="{00000000-0005-0000-0000-0000C5450000}"/>
    <cellStyle name="SAPBEXHLevel0X 5 2 2" xfId="20356" xr:uid="{00000000-0005-0000-0000-0000C5450000}"/>
    <cellStyle name="SAPBEXHLevel0X 6" xfId="18605" xr:uid="{00000000-0005-0000-0000-0000C6450000}"/>
    <cellStyle name="SAPBEXHLevel0X 6 2" xfId="20357" xr:uid="{00000000-0005-0000-0000-0000C6450000}"/>
    <cellStyle name="SAPBEXHLevel0X 7" xfId="18606" xr:uid="{00000000-0005-0000-0000-0000C7450000}"/>
    <cellStyle name="SAPBEXHLevel0X 8" xfId="18581" xr:uid="{00000000-0005-0000-0000-0000AE450000}"/>
    <cellStyle name="SAPBEXHLevel0X_2010-2012 Program Workbook_Incent_FS" xfId="2701" xr:uid="{00000000-0005-0000-0000-0000690A0000}"/>
    <cellStyle name="SAPBEXHLevel1" xfId="2702" xr:uid="{00000000-0005-0000-0000-00006A0A0000}"/>
    <cellStyle name="SAPBEXHLevel1 2" xfId="2903" xr:uid="{00000000-0005-0000-0000-00006B0A0000}"/>
    <cellStyle name="SAPBEXHLevel1 2 2" xfId="18609" xr:uid="{00000000-0005-0000-0000-0000CB450000}"/>
    <cellStyle name="SAPBEXHLevel1 2 2 2" xfId="18610" xr:uid="{00000000-0005-0000-0000-0000CC450000}"/>
    <cellStyle name="SAPBEXHLevel1 2 2 3" xfId="18611" xr:uid="{00000000-0005-0000-0000-0000CD450000}"/>
    <cellStyle name="SAPBEXHLevel1 2 2 3 2" xfId="20358" xr:uid="{00000000-0005-0000-0000-0000CD450000}"/>
    <cellStyle name="SAPBEXHLevel1 2 2 4" xfId="18612" xr:uid="{00000000-0005-0000-0000-0000CE450000}"/>
    <cellStyle name="SAPBEXHLevel1 2 3" xfId="18613" xr:uid="{00000000-0005-0000-0000-0000CF450000}"/>
    <cellStyle name="SAPBEXHLevel1 2 3 2" xfId="18614" xr:uid="{00000000-0005-0000-0000-0000D0450000}"/>
    <cellStyle name="SAPBEXHLevel1 2 3 3" xfId="18615" xr:uid="{00000000-0005-0000-0000-0000D1450000}"/>
    <cellStyle name="SAPBEXHLevel1 2 3 3 2" xfId="20359" xr:uid="{00000000-0005-0000-0000-0000D1450000}"/>
    <cellStyle name="SAPBEXHLevel1 2 3 4" xfId="18616" xr:uid="{00000000-0005-0000-0000-0000D2450000}"/>
    <cellStyle name="SAPBEXHLevel1 2 4" xfId="18617" xr:uid="{00000000-0005-0000-0000-0000D3450000}"/>
    <cellStyle name="SAPBEXHLevel1 2 4 2" xfId="18618" xr:uid="{00000000-0005-0000-0000-0000D4450000}"/>
    <cellStyle name="SAPBEXHLevel1 2 4 2 2" xfId="20360" xr:uid="{00000000-0005-0000-0000-0000D4450000}"/>
    <cellStyle name="SAPBEXHLevel1 2 5" xfId="18619" xr:uid="{00000000-0005-0000-0000-0000D5450000}"/>
    <cellStyle name="SAPBEXHLevel1 2 5 2" xfId="20361" xr:uid="{00000000-0005-0000-0000-0000D5450000}"/>
    <cellStyle name="SAPBEXHLevel1 2 6" xfId="18620" xr:uid="{00000000-0005-0000-0000-0000D6450000}"/>
    <cellStyle name="SAPBEXHLevel1 2 7" xfId="18608" xr:uid="{00000000-0005-0000-0000-0000CA450000}"/>
    <cellStyle name="SAPBEXHLevel1 3" xfId="18621" xr:uid="{00000000-0005-0000-0000-0000D7450000}"/>
    <cellStyle name="SAPBEXHLevel1 3 2" xfId="18622" xr:uid="{00000000-0005-0000-0000-0000D8450000}"/>
    <cellStyle name="SAPBEXHLevel1 3 2 2" xfId="18623" xr:uid="{00000000-0005-0000-0000-0000D9450000}"/>
    <cellStyle name="SAPBEXHLevel1 3 2 2 2" xfId="20362" xr:uid="{00000000-0005-0000-0000-0000D9450000}"/>
    <cellStyle name="SAPBEXHLevel1 3 3" xfId="18624" xr:uid="{00000000-0005-0000-0000-0000DA450000}"/>
    <cellStyle name="SAPBEXHLevel1 3 3 2" xfId="18625" xr:uid="{00000000-0005-0000-0000-0000DB450000}"/>
    <cellStyle name="SAPBEXHLevel1 3 3 2 2" xfId="20364" xr:uid="{00000000-0005-0000-0000-0000DB450000}"/>
    <cellStyle name="SAPBEXHLevel1 3 3 3" xfId="20363" xr:uid="{00000000-0005-0000-0000-0000DA450000}"/>
    <cellStyle name="SAPBEXHLevel1 3 4" xfId="18626" xr:uid="{00000000-0005-0000-0000-0000DC450000}"/>
    <cellStyle name="SAPBEXHLevel1 3 4 2" xfId="20365" xr:uid="{00000000-0005-0000-0000-0000DC450000}"/>
    <cellStyle name="SAPBEXHLevel1 3 5" xfId="18627" xr:uid="{00000000-0005-0000-0000-0000DD450000}"/>
    <cellStyle name="SAPBEXHLevel1 4" xfId="18628" xr:uid="{00000000-0005-0000-0000-0000DE450000}"/>
    <cellStyle name="SAPBEXHLevel1 4 2" xfId="18629" xr:uid="{00000000-0005-0000-0000-0000DF450000}"/>
    <cellStyle name="SAPBEXHLevel1 4 2 2" xfId="20366" xr:uid="{00000000-0005-0000-0000-0000DF450000}"/>
    <cellStyle name="SAPBEXHLevel1 5" xfId="18630" xr:uid="{00000000-0005-0000-0000-0000E0450000}"/>
    <cellStyle name="SAPBEXHLevel1 5 2" xfId="18631" xr:uid="{00000000-0005-0000-0000-0000E1450000}"/>
    <cellStyle name="SAPBEXHLevel1 5 2 2" xfId="20368" xr:uid="{00000000-0005-0000-0000-0000E1450000}"/>
    <cellStyle name="SAPBEXHLevel1 5 3" xfId="20367" xr:uid="{00000000-0005-0000-0000-0000E0450000}"/>
    <cellStyle name="SAPBEXHLevel1 6" xfId="18632" xr:uid="{00000000-0005-0000-0000-0000E2450000}"/>
    <cellStyle name="SAPBEXHLevel1 7" xfId="18607" xr:uid="{00000000-0005-0000-0000-0000C9450000}"/>
    <cellStyle name="SAPBEXHLevel1X" xfId="2703" xr:uid="{00000000-0005-0000-0000-00006C0A0000}"/>
    <cellStyle name="SAPBEXHLevel1X 2" xfId="2704" xr:uid="{00000000-0005-0000-0000-00006D0A0000}"/>
    <cellStyle name="SAPBEXHLevel1X 2 2" xfId="2705" xr:uid="{00000000-0005-0000-0000-00006E0A0000}"/>
    <cellStyle name="SAPBEXHLevel1X 2 2 2" xfId="18636" xr:uid="{00000000-0005-0000-0000-0000E6450000}"/>
    <cellStyle name="SAPBEXHLevel1X 2 2 2 2" xfId="18637" xr:uid="{00000000-0005-0000-0000-0000E7450000}"/>
    <cellStyle name="SAPBEXHLevel1X 2 2 2 3" xfId="20369" xr:uid="{00000000-0005-0000-0000-0000E6450000}"/>
    <cellStyle name="SAPBEXHLevel1X 2 2 3" xfId="18638" xr:uid="{00000000-0005-0000-0000-0000E8450000}"/>
    <cellStyle name="SAPBEXHLevel1X 2 2 4" xfId="18635" xr:uid="{00000000-0005-0000-0000-0000E5450000}"/>
    <cellStyle name="SAPBEXHLevel1X 2 3" xfId="18639" xr:uid="{00000000-0005-0000-0000-0000E9450000}"/>
    <cellStyle name="SAPBEXHLevel1X 2 3 2" xfId="18640" xr:uid="{00000000-0005-0000-0000-0000EA450000}"/>
    <cellStyle name="SAPBEXHLevel1X 2 3 2 2" xfId="20370" xr:uid="{00000000-0005-0000-0000-0000EA450000}"/>
    <cellStyle name="SAPBEXHLevel1X 2 4" xfId="18641" xr:uid="{00000000-0005-0000-0000-0000EB450000}"/>
    <cellStyle name="SAPBEXHLevel1X 2 4 2" xfId="20371" xr:uid="{00000000-0005-0000-0000-0000EB450000}"/>
    <cellStyle name="SAPBEXHLevel1X 2 5" xfId="18642" xr:uid="{00000000-0005-0000-0000-0000EC450000}"/>
    <cellStyle name="SAPBEXHLevel1X 2 6" xfId="18634" xr:uid="{00000000-0005-0000-0000-0000E4450000}"/>
    <cellStyle name="SAPBEXHLevel1X 3" xfId="2706" xr:uid="{00000000-0005-0000-0000-00006F0A0000}"/>
    <cellStyle name="SAPBEXHLevel1X 3 2" xfId="2707" xr:uid="{00000000-0005-0000-0000-0000700A0000}"/>
    <cellStyle name="SAPBEXHLevel1X 3 2 2" xfId="18645" xr:uid="{00000000-0005-0000-0000-0000EF450000}"/>
    <cellStyle name="SAPBEXHLevel1X 3 2 2 2" xfId="20372" xr:uid="{00000000-0005-0000-0000-0000EF450000}"/>
    <cellStyle name="SAPBEXHLevel1X 3 2 3" xfId="18644" xr:uid="{00000000-0005-0000-0000-0000EE450000}"/>
    <cellStyle name="SAPBEXHLevel1X 3 3" xfId="18646" xr:uid="{00000000-0005-0000-0000-0000F0450000}"/>
    <cellStyle name="SAPBEXHLevel1X 3 3 2" xfId="18647" xr:uid="{00000000-0005-0000-0000-0000F1450000}"/>
    <cellStyle name="SAPBEXHLevel1X 3 3 2 2" xfId="20374" xr:uid="{00000000-0005-0000-0000-0000F1450000}"/>
    <cellStyle name="SAPBEXHLevel1X 3 3 3" xfId="20373" xr:uid="{00000000-0005-0000-0000-0000F0450000}"/>
    <cellStyle name="SAPBEXHLevel1X 3 4" xfId="18648" xr:uid="{00000000-0005-0000-0000-0000F2450000}"/>
    <cellStyle name="SAPBEXHLevel1X 3 4 2" xfId="20375" xr:uid="{00000000-0005-0000-0000-0000F2450000}"/>
    <cellStyle name="SAPBEXHLevel1X 3 5" xfId="18649" xr:uid="{00000000-0005-0000-0000-0000F3450000}"/>
    <cellStyle name="SAPBEXHLevel1X 3 6" xfId="18643" xr:uid="{00000000-0005-0000-0000-0000ED450000}"/>
    <cellStyle name="SAPBEXHLevel1X 4" xfId="2708" xr:uid="{00000000-0005-0000-0000-0000710A0000}"/>
    <cellStyle name="SAPBEXHLevel1X 4 2" xfId="18651" xr:uid="{00000000-0005-0000-0000-0000F5450000}"/>
    <cellStyle name="SAPBEXHLevel1X 4 2 2" xfId="18652" xr:uid="{00000000-0005-0000-0000-0000F6450000}"/>
    <cellStyle name="SAPBEXHLevel1X 4 2 2 2" xfId="20377" xr:uid="{00000000-0005-0000-0000-0000F6450000}"/>
    <cellStyle name="SAPBEXHLevel1X 4 2 3" xfId="18653" xr:uid="{00000000-0005-0000-0000-0000F7450000}"/>
    <cellStyle name="SAPBEXHLevel1X 4 2 4" xfId="20376" xr:uid="{00000000-0005-0000-0000-0000F5450000}"/>
    <cellStyle name="SAPBEXHLevel1X 4 3" xfId="18654" xr:uid="{00000000-0005-0000-0000-0000F8450000}"/>
    <cellStyle name="SAPBEXHLevel1X 4 4" xfId="18650" xr:uid="{00000000-0005-0000-0000-0000F4450000}"/>
    <cellStyle name="SAPBEXHLevel1X 5" xfId="18655" xr:uid="{00000000-0005-0000-0000-0000F9450000}"/>
    <cellStyle name="SAPBEXHLevel1X 5 2" xfId="18656" xr:uid="{00000000-0005-0000-0000-0000FA450000}"/>
    <cellStyle name="SAPBEXHLevel1X 5 2 2" xfId="20378" xr:uid="{00000000-0005-0000-0000-0000FA450000}"/>
    <cellStyle name="SAPBEXHLevel1X 6" xfId="18657" xr:uid="{00000000-0005-0000-0000-0000FB450000}"/>
    <cellStyle name="SAPBEXHLevel1X 6 2" xfId="20379" xr:uid="{00000000-0005-0000-0000-0000FB450000}"/>
    <cellStyle name="SAPBEXHLevel1X 7" xfId="18658" xr:uid="{00000000-0005-0000-0000-0000FC450000}"/>
    <cellStyle name="SAPBEXHLevel1X 8" xfId="18633" xr:uid="{00000000-0005-0000-0000-0000E3450000}"/>
    <cellStyle name="SAPBEXHLevel1X_2010-2012 Program Workbook_Incent_FS" xfId="2709" xr:uid="{00000000-0005-0000-0000-0000720A0000}"/>
    <cellStyle name="SAPBEXHLevel2" xfId="2710" xr:uid="{00000000-0005-0000-0000-0000730A0000}"/>
    <cellStyle name="SAPBEXHLevel2 2" xfId="2904" xr:uid="{00000000-0005-0000-0000-0000740A0000}"/>
    <cellStyle name="SAPBEXHLevel2 2 2" xfId="18661" xr:uid="{00000000-0005-0000-0000-000000460000}"/>
    <cellStyle name="SAPBEXHLevel2 2 2 2" xfId="18662" xr:uid="{00000000-0005-0000-0000-000001460000}"/>
    <cellStyle name="SAPBEXHLevel2 2 2 3" xfId="18663" xr:uid="{00000000-0005-0000-0000-000002460000}"/>
    <cellStyle name="SAPBEXHLevel2 2 2 3 2" xfId="20380" xr:uid="{00000000-0005-0000-0000-000002460000}"/>
    <cellStyle name="SAPBEXHLevel2 2 2 4" xfId="18664" xr:uid="{00000000-0005-0000-0000-000003460000}"/>
    <cellStyle name="SAPBEXHLevel2 2 3" xfId="18665" xr:uid="{00000000-0005-0000-0000-000004460000}"/>
    <cellStyle name="SAPBEXHLevel2 2 3 2" xfId="18666" xr:uid="{00000000-0005-0000-0000-000005460000}"/>
    <cellStyle name="SAPBEXHLevel2 2 3 3" xfId="18667" xr:uid="{00000000-0005-0000-0000-000006460000}"/>
    <cellStyle name="SAPBEXHLevel2 2 3 3 2" xfId="20381" xr:uid="{00000000-0005-0000-0000-000006460000}"/>
    <cellStyle name="SAPBEXHLevel2 2 3 4" xfId="18668" xr:uid="{00000000-0005-0000-0000-000007460000}"/>
    <cellStyle name="SAPBEXHLevel2 2 4" xfId="18669" xr:uid="{00000000-0005-0000-0000-000008460000}"/>
    <cellStyle name="SAPBEXHLevel2 2 4 2" xfId="18670" xr:uid="{00000000-0005-0000-0000-000009460000}"/>
    <cellStyle name="SAPBEXHLevel2 2 4 2 2" xfId="20382" xr:uid="{00000000-0005-0000-0000-000009460000}"/>
    <cellStyle name="SAPBEXHLevel2 2 5" xfId="18671" xr:uid="{00000000-0005-0000-0000-00000A460000}"/>
    <cellStyle name="SAPBEXHLevel2 2 5 2" xfId="20383" xr:uid="{00000000-0005-0000-0000-00000A460000}"/>
    <cellStyle name="SAPBEXHLevel2 2 6" xfId="18672" xr:uid="{00000000-0005-0000-0000-00000B460000}"/>
    <cellStyle name="SAPBEXHLevel2 2 7" xfId="18660" xr:uid="{00000000-0005-0000-0000-0000FF450000}"/>
    <cellStyle name="SAPBEXHLevel2 3" xfId="18673" xr:uid="{00000000-0005-0000-0000-00000C460000}"/>
    <cellStyle name="SAPBEXHLevel2 3 2" xfId="18674" xr:uid="{00000000-0005-0000-0000-00000D460000}"/>
    <cellStyle name="SAPBEXHLevel2 3 2 2" xfId="18675" xr:uid="{00000000-0005-0000-0000-00000E460000}"/>
    <cellStyle name="SAPBEXHLevel2 3 2 2 2" xfId="20384" xr:uid="{00000000-0005-0000-0000-00000E460000}"/>
    <cellStyle name="SAPBEXHLevel2 3 3" xfId="18676" xr:uid="{00000000-0005-0000-0000-00000F460000}"/>
    <cellStyle name="SAPBEXHLevel2 3 3 2" xfId="18677" xr:uid="{00000000-0005-0000-0000-000010460000}"/>
    <cellStyle name="SAPBEXHLevel2 3 3 2 2" xfId="20386" xr:uid="{00000000-0005-0000-0000-000010460000}"/>
    <cellStyle name="SAPBEXHLevel2 3 3 3" xfId="20385" xr:uid="{00000000-0005-0000-0000-00000F460000}"/>
    <cellStyle name="SAPBEXHLevel2 3 4" xfId="18678" xr:uid="{00000000-0005-0000-0000-000011460000}"/>
    <cellStyle name="SAPBEXHLevel2 3 4 2" xfId="20387" xr:uid="{00000000-0005-0000-0000-000011460000}"/>
    <cellStyle name="SAPBEXHLevel2 3 5" xfId="18679" xr:uid="{00000000-0005-0000-0000-000012460000}"/>
    <cellStyle name="SAPBEXHLevel2 4" xfId="18680" xr:uid="{00000000-0005-0000-0000-000013460000}"/>
    <cellStyle name="SAPBEXHLevel2 4 2" xfId="18681" xr:uid="{00000000-0005-0000-0000-000014460000}"/>
    <cellStyle name="SAPBEXHLevel2 4 2 2" xfId="20388" xr:uid="{00000000-0005-0000-0000-000014460000}"/>
    <cellStyle name="SAPBEXHLevel2 5" xfId="18682" xr:uid="{00000000-0005-0000-0000-000015460000}"/>
    <cellStyle name="SAPBEXHLevel2 5 2" xfId="18683" xr:uid="{00000000-0005-0000-0000-000016460000}"/>
    <cellStyle name="SAPBEXHLevel2 5 2 2" xfId="20390" xr:uid="{00000000-0005-0000-0000-000016460000}"/>
    <cellStyle name="SAPBEXHLevel2 5 3" xfId="20389" xr:uid="{00000000-0005-0000-0000-000015460000}"/>
    <cellStyle name="SAPBEXHLevel2 6" xfId="18684" xr:uid="{00000000-0005-0000-0000-000017460000}"/>
    <cellStyle name="SAPBEXHLevel2 7" xfId="18659" xr:uid="{00000000-0005-0000-0000-0000FE450000}"/>
    <cellStyle name="SAPBEXHLevel2X" xfId="2711" xr:uid="{00000000-0005-0000-0000-0000750A0000}"/>
    <cellStyle name="SAPBEXHLevel2X 2" xfId="2712" xr:uid="{00000000-0005-0000-0000-0000760A0000}"/>
    <cellStyle name="SAPBEXHLevel2X 2 2" xfId="2713" xr:uid="{00000000-0005-0000-0000-0000770A0000}"/>
    <cellStyle name="SAPBEXHLevel2X 2 2 2" xfId="18688" xr:uid="{00000000-0005-0000-0000-00001B460000}"/>
    <cellStyle name="SAPBEXHLevel2X 2 2 2 2" xfId="18689" xr:uid="{00000000-0005-0000-0000-00001C460000}"/>
    <cellStyle name="SAPBEXHLevel2X 2 2 2 3" xfId="20391" xr:uid="{00000000-0005-0000-0000-00001B460000}"/>
    <cellStyle name="SAPBEXHLevel2X 2 2 3" xfId="18690" xr:uid="{00000000-0005-0000-0000-00001D460000}"/>
    <cellStyle name="SAPBEXHLevel2X 2 2 4" xfId="18687" xr:uid="{00000000-0005-0000-0000-00001A460000}"/>
    <cellStyle name="SAPBEXHLevel2X 2 3" xfId="18691" xr:uid="{00000000-0005-0000-0000-00001E460000}"/>
    <cellStyle name="SAPBEXHLevel2X 2 3 2" xfId="18692" xr:uid="{00000000-0005-0000-0000-00001F460000}"/>
    <cellStyle name="SAPBEXHLevel2X 2 3 2 2" xfId="20392" xr:uid="{00000000-0005-0000-0000-00001F460000}"/>
    <cellStyle name="SAPBEXHLevel2X 2 4" xfId="18693" xr:uid="{00000000-0005-0000-0000-000020460000}"/>
    <cellStyle name="SAPBEXHLevel2X 2 4 2" xfId="20393" xr:uid="{00000000-0005-0000-0000-000020460000}"/>
    <cellStyle name="SAPBEXHLevel2X 2 5" xfId="18694" xr:uid="{00000000-0005-0000-0000-000021460000}"/>
    <cellStyle name="SAPBEXHLevel2X 2 6" xfId="18686" xr:uid="{00000000-0005-0000-0000-000019460000}"/>
    <cellStyle name="SAPBEXHLevel2X 3" xfId="2714" xr:uid="{00000000-0005-0000-0000-0000780A0000}"/>
    <cellStyle name="SAPBEXHLevel2X 3 2" xfId="2715" xr:uid="{00000000-0005-0000-0000-0000790A0000}"/>
    <cellStyle name="SAPBEXHLevel2X 3 2 2" xfId="18697" xr:uid="{00000000-0005-0000-0000-000024460000}"/>
    <cellStyle name="SAPBEXHLevel2X 3 2 2 2" xfId="20394" xr:uid="{00000000-0005-0000-0000-000024460000}"/>
    <cellStyle name="SAPBEXHLevel2X 3 2 3" xfId="18696" xr:uid="{00000000-0005-0000-0000-000023460000}"/>
    <cellStyle name="SAPBEXHLevel2X 3 3" xfId="18698" xr:uid="{00000000-0005-0000-0000-000025460000}"/>
    <cellStyle name="SAPBEXHLevel2X 3 3 2" xfId="18699" xr:uid="{00000000-0005-0000-0000-000026460000}"/>
    <cellStyle name="SAPBEXHLevel2X 3 3 2 2" xfId="20396" xr:uid="{00000000-0005-0000-0000-000026460000}"/>
    <cellStyle name="SAPBEXHLevel2X 3 3 3" xfId="20395" xr:uid="{00000000-0005-0000-0000-000025460000}"/>
    <cellStyle name="SAPBEXHLevel2X 3 4" xfId="18700" xr:uid="{00000000-0005-0000-0000-000027460000}"/>
    <cellStyle name="SAPBEXHLevel2X 3 4 2" xfId="20397" xr:uid="{00000000-0005-0000-0000-000027460000}"/>
    <cellStyle name="SAPBEXHLevel2X 3 5" xfId="18701" xr:uid="{00000000-0005-0000-0000-000028460000}"/>
    <cellStyle name="SAPBEXHLevel2X 3 6" xfId="18695" xr:uid="{00000000-0005-0000-0000-000022460000}"/>
    <cellStyle name="SAPBEXHLevel2X 4" xfId="2716" xr:uid="{00000000-0005-0000-0000-00007A0A0000}"/>
    <cellStyle name="SAPBEXHLevel2X 4 2" xfId="18703" xr:uid="{00000000-0005-0000-0000-00002A460000}"/>
    <cellStyle name="SAPBEXHLevel2X 4 2 2" xfId="18704" xr:uid="{00000000-0005-0000-0000-00002B460000}"/>
    <cellStyle name="SAPBEXHLevel2X 4 2 2 2" xfId="20399" xr:uid="{00000000-0005-0000-0000-00002B460000}"/>
    <cellStyle name="SAPBEXHLevel2X 4 2 3" xfId="18705" xr:uid="{00000000-0005-0000-0000-00002C460000}"/>
    <cellStyle name="SAPBEXHLevel2X 4 2 4" xfId="20398" xr:uid="{00000000-0005-0000-0000-00002A460000}"/>
    <cellStyle name="SAPBEXHLevel2X 4 3" xfId="18706" xr:uid="{00000000-0005-0000-0000-00002D460000}"/>
    <cellStyle name="SAPBEXHLevel2X 4 4" xfId="18702" xr:uid="{00000000-0005-0000-0000-000029460000}"/>
    <cellStyle name="SAPBEXHLevel2X 5" xfId="18707" xr:uid="{00000000-0005-0000-0000-00002E460000}"/>
    <cellStyle name="SAPBEXHLevel2X 5 2" xfId="18708" xr:uid="{00000000-0005-0000-0000-00002F460000}"/>
    <cellStyle name="SAPBEXHLevel2X 5 2 2" xfId="20400" xr:uid="{00000000-0005-0000-0000-00002F460000}"/>
    <cellStyle name="SAPBEXHLevel2X 6" xfId="18709" xr:uid="{00000000-0005-0000-0000-000030460000}"/>
    <cellStyle name="SAPBEXHLevel2X 6 2" xfId="20401" xr:uid="{00000000-0005-0000-0000-000030460000}"/>
    <cellStyle name="SAPBEXHLevel2X 7" xfId="18710" xr:uid="{00000000-0005-0000-0000-000031460000}"/>
    <cellStyle name="SAPBEXHLevel2X 8" xfId="18685" xr:uid="{00000000-0005-0000-0000-000018460000}"/>
    <cellStyle name="SAPBEXHLevel2X_2010-2012 Program Workbook_Incent_FS" xfId="2717" xr:uid="{00000000-0005-0000-0000-00007B0A0000}"/>
    <cellStyle name="SAPBEXHLevel3" xfId="2718" xr:uid="{00000000-0005-0000-0000-00007C0A0000}"/>
    <cellStyle name="SAPBEXHLevel3 2" xfId="2905" xr:uid="{00000000-0005-0000-0000-00007D0A0000}"/>
    <cellStyle name="SAPBEXHLevel3 2 2" xfId="18713" xr:uid="{00000000-0005-0000-0000-000035460000}"/>
    <cellStyle name="SAPBEXHLevel3 2 2 2" xfId="18714" xr:uid="{00000000-0005-0000-0000-000036460000}"/>
    <cellStyle name="SAPBEXHLevel3 2 2 3" xfId="18715" xr:uid="{00000000-0005-0000-0000-000037460000}"/>
    <cellStyle name="SAPBEXHLevel3 2 2 3 2" xfId="20402" xr:uid="{00000000-0005-0000-0000-000037460000}"/>
    <cellStyle name="SAPBEXHLevel3 2 2 4" xfId="18716" xr:uid="{00000000-0005-0000-0000-000038460000}"/>
    <cellStyle name="SAPBEXHLevel3 2 3" xfId="18717" xr:uid="{00000000-0005-0000-0000-000039460000}"/>
    <cellStyle name="SAPBEXHLevel3 2 3 2" xfId="18718" xr:uid="{00000000-0005-0000-0000-00003A460000}"/>
    <cellStyle name="SAPBEXHLevel3 2 3 3" xfId="18719" xr:uid="{00000000-0005-0000-0000-00003B460000}"/>
    <cellStyle name="SAPBEXHLevel3 2 3 3 2" xfId="20403" xr:uid="{00000000-0005-0000-0000-00003B460000}"/>
    <cellStyle name="SAPBEXHLevel3 2 3 4" xfId="18720" xr:uid="{00000000-0005-0000-0000-00003C460000}"/>
    <cellStyle name="SAPBEXHLevel3 2 4" xfId="18721" xr:uid="{00000000-0005-0000-0000-00003D460000}"/>
    <cellStyle name="SAPBEXHLevel3 2 4 2" xfId="18722" xr:uid="{00000000-0005-0000-0000-00003E460000}"/>
    <cellStyle name="SAPBEXHLevel3 2 4 2 2" xfId="20404" xr:uid="{00000000-0005-0000-0000-00003E460000}"/>
    <cellStyle name="SAPBEXHLevel3 2 5" xfId="18723" xr:uid="{00000000-0005-0000-0000-00003F460000}"/>
    <cellStyle name="SAPBEXHLevel3 2 5 2" xfId="20405" xr:uid="{00000000-0005-0000-0000-00003F460000}"/>
    <cellStyle name="SAPBEXHLevel3 2 6" xfId="18724" xr:uid="{00000000-0005-0000-0000-000040460000}"/>
    <cellStyle name="SAPBEXHLevel3 2 7" xfId="18712" xr:uid="{00000000-0005-0000-0000-000034460000}"/>
    <cellStyle name="SAPBEXHLevel3 3" xfId="18725" xr:uid="{00000000-0005-0000-0000-000041460000}"/>
    <cellStyle name="SAPBEXHLevel3 3 2" xfId="18726" xr:uid="{00000000-0005-0000-0000-000042460000}"/>
    <cellStyle name="SAPBEXHLevel3 3 2 2" xfId="18727" xr:uid="{00000000-0005-0000-0000-000043460000}"/>
    <cellStyle name="SAPBEXHLevel3 3 2 2 2" xfId="20406" xr:uid="{00000000-0005-0000-0000-000043460000}"/>
    <cellStyle name="SAPBEXHLevel3 3 3" xfId="18728" xr:uid="{00000000-0005-0000-0000-000044460000}"/>
    <cellStyle name="SAPBEXHLevel3 3 3 2" xfId="18729" xr:uid="{00000000-0005-0000-0000-000045460000}"/>
    <cellStyle name="SAPBEXHLevel3 3 3 2 2" xfId="20408" xr:uid="{00000000-0005-0000-0000-000045460000}"/>
    <cellStyle name="SAPBEXHLevel3 3 3 3" xfId="20407" xr:uid="{00000000-0005-0000-0000-000044460000}"/>
    <cellStyle name="SAPBEXHLevel3 3 4" xfId="18730" xr:uid="{00000000-0005-0000-0000-000046460000}"/>
    <cellStyle name="SAPBEXHLevel3 3 4 2" xfId="20409" xr:uid="{00000000-0005-0000-0000-000046460000}"/>
    <cellStyle name="SAPBEXHLevel3 3 5" xfId="18731" xr:uid="{00000000-0005-0000-0000-000047460000}"/>
    <cellStyle name="SAPBEXHLevel3 4" xfId="18732" xr:uid="{00000000-0005-0000-0000-000048460000}"/>
    <cellStyle name="SAPBEXHLevel3 4 2" xfId="18733" xr:uid="{00000000-0005-0000-0000-000049460000}"/>
    <cellStyle name="SAPBEXHLevel3 4 2 2" xfId="20410" xr:uid="{00000000-0005-0000-0000-000049460000}"/>
    <cellStyle name="SAPBEXHLevel3 5" xfId="18734" xr:uid="{00000000-0005-0000-0000-00004A460000}"/>
    <cellStyle name="SAPBEXHLevel3 5 2" xfId="18735" xr:uid="{00000000-0005-0000-0000-00004B460000}"/>
    <cellStyle name="SAPBEXHLevel3 5 2 2" xfId="20412" xr:uid="{00000000-0005-0000-0000-00004B460000}"/>
    <cellStyle name="SAPBEXHLevel3 5 3" xfId="20411" xr:uid="{00000000-0005-0000-0000-00004A460000}"/>
    <cellStyle name="SAPBEXHLevel3 6" xfId="18736" xr:uid="{00000000-0005-0000-0000-00004C460000}"/>
    <cellStyle name="SAPBEXHLevel3 7" xfId="18711" xr:uid="{00000000-0005-0000-0000-000033460000}"/>
    <cellStyle name="SAPBEXHLevel3X" xfId="2719" xr:uid="{00000000-0005-0000-0000-00007E0A0000}"/>
    <cellStyle name="SAPBEXHLevel3X 2" xfId="2720" xr:uid="{00000000-0005-0000-0000-00007F0A0000}"/>
    <cellStyle name="SAPBEXHLevel3X 2 2" xfId="2721" xr:uid="{00000000-0005-0000-0000-0000800A0000}"/>
    <cellStyle name="SAPBEXHLevel3X 2 2 2" xfId="18740" xr:uid="{00000000-0005-0000-0000-000050460000}"/>
    <cellStyle name="SAPBEXHLevel3X 2 2 2 2" xfId="18741" xr:uid="{00000000-0005-0000-0000-000051460000}"/>
    <cellStyle name="SAPBEXHLevel3X 2 2 2 3" xfId="20413" xr:uid="{00000000-0005-0000-0000-000050460000}"/>
    <cellStyle name="SAPBEXHLevel3X 2 2 3" xfId="18742" xr:uid="{00000000-0005-0000-0000-000052460000}"/>
    <cellStyle name="SAPBEXHLevel3X 2 2 4" xfId="18739" xr:uid="{00000000-0005-0000-0000-00004F460000}"/>
    <cellStyle name="SAPBEXHLevel3X 2 3" xfId="18743" xr:uid="{00000000-0005-0000-0000-000053460000}"/>
    <cellStyle name="SAPBEXHLevel3X 2 3 2" xfId="18744" xr:uid="{00000000-0005-0000-0000-000054460000}"/>
    <cellStyle name="SAPBEXHLevel3X 2 3 2 2" xfId="20414" xr:uid="{00000000-0005-0000-0000-000054460000}"/>
    <cellStyle name="SAPBEXHLevel3X 2 4" xfId="18745" xr:uid="{00000000-0005-0000-0000-000055460000}"/>
    <cellStyle name="SAPBEXHLevel3X 2 4 2" xfId="20415" xr:uid="{00000000-0005-0000-0000-000055460000}"/>
    <cellStyle name="SAPBEXHLevel3X 2 5" xfId="18746" xr:uid="{00000000-0005-0000-0000-000056460000}"/>
    <cellStyle name="SAPBEXHLevel3X 2 6" xfId="18738" xr:uid="{00000000-0005-0000-0000-00004E460000}"/>
    <cellStyle name="SAPBEXHLevel3X 3" xfId="2722" xr:uid="{00000000-0005-0000-0000-0000810A0000}"/>
    <cellStyle name="SAPBEXHLevel3X 3 2" xfId="2723" xr:uid="{00000000-0005-0000-0000-0000820A0000}"/>
    <cellStyle name="SAPBEXHLevel3X 3 2 2" xfId="18749" xr:uid="{00000000-0005-0000-0000-000059460000}"/>
    <cellStyle name="SAPBEXHLevel3X 3 2 2 2" xfId="20416" xr:uid="{00000000-0005-0000-0000-000059460000}"/>
    <cellStyle name="SAPBEXHLevel3X 3 2 3" xfId="18748" xr:uid="{00000000-0005-0000-0000-000058460000}"/>
    <cellStyle name="SAPBEXHLevel3X 3 3" xfId="18750" xr:uid="{00000000-0005-0000-0000-00005A460000}"/>
    <cellStyle name="SAPBEXHLevel3X 3 3 2" xfId="18751" xr:uid="{00000000-0005-0000-0000-00005B460000}"/>
    <cellStyle name="SAPBEXHLevel3X 3 3 2 2" xfId="20418" xr:uid="{00000000-0005-0000-0000-00005B460000}"/>
    <cellStyle name="SAPBEXHLevel3X 3 3 3" xfId="20417" xr:uid="{00000000-0005-0000-0000-00005A460000}"/>
    <cellStyle name="SAPBEXHLevel3X 3 4" xfId="18752" xr:uid="{00000000-0005-0000-0000-00005C460000}"/>
    <cellStyle name="SAPBEXHLevel3X 3 4 2" xfId="20419" xr:uid="{00000000-0005-0000-0000-00005C460000}"/>
    <cellStyle name="SAPBEXHLevel3X 3 5" xfId="18753" xr:uid="{00000000-0005-0000-0000-00005D460000}"/>
    <cellStyle name="SAPBEXHLevel3X 3 6" xfId="18747" xr:uid="{00000000-0005-0000-0000-000057460000}"/>
    <cellStyle name="SAPBEXHLevel3X 4" xfId="2724" xr:uid="{00000000-0005-0000-0000-0000830A0000}"/>
    <cellStyle name="SAPBEXHLevel3X 4 2" xfId="18755" xr:uid="{00000000-0005-0000-0000-00005F460000}"/>
    <cellStyle name="SAPBEXHLevel3X 4 2 2" xfId="18756" xr:uid="{00000000-0005-0000-0000-000060460000}"/>
    <cellStyle name="SAPBEXHLevel3X 4 2 2 2" xfId="20421" xr:uid="{00000000-0005-0000-0000-000060460000}"/>
    <cellStyle name="SAPBEXHLevel3X 4 2 3" xfId="18757" xr:uid="{00000000-0005-0000-0000-000061460000}"/>
    <cellStyle name="SAPBEXHLevel3X 4 2 4" xfId="20420" xr:uid="{00000000-0005-0000-0000-00005F460000}"/>
    <cellStyle name="SAPBEXHLevel3X 4 3" xfId="18758" xr:uid="{00000000-0005-0000-0000-000062460000}"/>
    <cellStyle name="SAPBEXHLevel3X 4 4" xfId="18754" xr:uid="{00000000-0005-0000-0000-00005E460000}"/>
    <cellStyle name="SAPBEXHLevel3X 5" xfId="18759" xr:uid="{00000000-0005-0000-0000-000063460000}"/>
    <cellStyle name="SAPBEXHLevel3X 5 2" xfId="18760" xr:uid="{00000000-0005-0000-0000-000064460000}"/>
    <cellStyle name="SAPBEXHLevel3X 5 2 2" xfId="20422" xr:uid="{00000000-0005-0000-0000-000064460000}"/>
    <cellStyle name="SAPBEXHLevel3X 6" xfId="18761" xr:uid="{00000000-0005-0000-0000-000065460000}"/>
    <cellStyle name="SAPBEXHLevel3X 6 2" xfId="20423" xr:uid="{00000000-0005-0000-0000-000065460000}"/>
    <cellStyle name="SAPBEXHLevel3X 7" xfId="18762" xr:uid="{00000000-0005-0000-0000-000066460000}"/>
    <cellStyle name="SAPBEXHLevel3X 8" xfId="18737" xr:uid="{00000000-0005-0000-0000-00004D460000}"/>
    <cellStyle name="SAPBEXHLevel3X_2010-2012 Program Workbook_Incent_FS" xfId="2725" xr:uid="{00000000-0005-0000-0000-0000840A0000}"/>
    <cellStyle name="SAPBEXinputData" xfId="2726" xr:uid="{00000000-0005-0000-0000-0000850A0000}"/>
    <cellStyle name="SAPBEXinputData 10" xfId="18764" xr:uid="{00000000-0005-0000-0000-000069460000}"/>
    <cellStyle name="SAPBEXinputData 10 2" xfId="18765" xr:uid="{00000000-0005-0000-0000-00006A460000}"/>
    <cellStyle name="SAPBEXinputData 10 2 2" xfId="18766" xr:uid="{00000000-0005-0000-0000-00006B460000}"/>
    <cellStyle name="SAPBEXinputData 10 2 3" xfId="18767" xr:uid="{00000000-0005-0000-0000-00006C460000}"/>
    <cellStyle name="SAPBEXinputData 10 3" xfId="18768" xr:uid="{00000000-0005-0000-0000-00006D460000}"/>
    <cellStyle name="SAPBEXinputData 10 4" xfId="18769" xr:uid="{00000000-0005-0000-0000-00006E460000}"/>
    <cellStyle name="SAPBEXinputData 10 5" xfId="18770" xr:uid="{00000000-0005-0000-0000-00006F460000}"/>
    <cellStyle name="SAPBEXinputData 10 6" xfId="18771" xr:uid="{00000000-0005-0000-0000-000070460000}"/>
    <cellStyle name="SAPBEXinputData 11" xfId="18772" xr:uid="{00000000-0005-0000-0000-000071460000}"/>
    <cellStyle name="SAPBEXinputData 11 2" xfId="18773" xr:uid="{00000000-0005-0000-0000-000072460000}"/>
    <cellStyle name="SAPBEXinputData 11 3" xfId="18774" xr:uid="{00000000-0005-0000-0000-000073460000}"/>
    <cellStyle name="SAPBEXinputData 12" xfId="18775" xr:uid="{00000000-0005-0000-0000-000074460000}"/>
    <cellStyle name="SAPBEXinputData 12 2" xfId="18776" xr:uid="{00000000-0005-0000-0000-000075460000}"/>
    <cellStyle name="SAPBEXinputData 13" xfId="18777" xr:uid="{00000000-0005-0000-0000-000076460000}"/>
    <cellStyle name="SAPBEXinputData 14" xfId="18778" xr:uid="{00000000-0005-0000-0000-000077460000}"/>
    <cellStyle name="SAPBEXinputData 14 2" xfId="20424" xr:uid="{00000000-0005-0000-0000-000077460000}"/>
    <cellStyle name="SAPBEXinputData 15" xfId="18779" xr:uid="{00000000-0005-0000-0000-000078460000}"/>
    <cellStyle name="SAPBEXinputData 16" xfId="18763" xr:uid="{00000000-0005-0000-0000-000068460000}"/>
    <cellStyle name="SAPBEXinputData 2" xfId="2727" xr:uid="{00000000-0005-0000-0000-0000860A0000}"/>
    <cellStyle name="SAPBEXinputData 2 2" xfId="2907" xr:uid="{00000000-0005-0000-0000-0000870A0000}"/>
    <cellStyle name="SAPBEXinputData 2 2 2" xfId="18782" xr:uid="{00000000-0005-0000-0000-00007B460000}"/>
    <cellStyle name="SAPBEXinputData 2 2 2 2" xfId="18783" xr:uid="{00000000-0005-0000-0000-00007C460000}"/>
    <cellStyle name="SAPBEXinputData 2 2 2 3" xfId="20425" xr:uid="{00000000-0005-0000-0000-00007B460000}"/>
    <cellStyle name="SAPBEXinputData 2 2 3" xfId="18784" xr:uid="{00000000-0005-0000-0000-00007D460000}"/>
    <cellStyle name="SAPBEXinputData 2 2 4" xfId="18781" xr:uid="{00000000-0005-0000-0000-00007A460000}"/>
    <cellStyle name="SAPBEXinputData 2 3" xfId="18785" xr:uid="{00000000-0005-0000-0000-00007E460000}"/>
    <cellStyle name="SAPBEXinputData 2 4" xfId="18786" xr:uid="{00000000-0005-0000-0000-00007F460000}"/>
    <cellStyle name="SAPBEXinputData 2 5" xfId="18787" xr:uid="{00000000-0005-0000-0000-000080460000}"/>
    <cellStyle name="SAPBEXinputData 2 6" xfId="18780" xr:uid="{00000000-0005-0000-0000-000079460000}"/>
    <cellStyle name="SAPBEXinputData 3" xfId="2728" xr:uid="{00000000-0005-0000-0000-0000880A0000}"/>
    <cellStyle name="SAPBEXinputData 3 10" xfId="18789" xr:uid="{00000000-0005-0000-0000-000082460000}"/>
    <cellStyle name="SAPBEXinputData 3 11" xfId="18790" xr:uid="{00000000-0005-0000-0000-000083460000}"/>
    <cellStyle name="SAPBEXinputData 3 12" xfId="18791" xr:uid="{00000000-0005-0000-0000-000084460000}"/>
    <cellStyle name="SAPBEXinputData 3 13" xfId="18792" xr:uid="{00000000-0005-0000-0000-000085460000}"/>
    <cellStyle name="SAPBEXinputData 3 14" xfId="18788" xr:uid="{00000000-0005-0000-0000-000081460000}"/>
    <cellStyle name="SAPBEXinputData 3 2" xfId="2908" xr:uid="{00000000-0005-0000-0000-0000890A0000}"/>
    <cellStyle name="SAPBEXinputData 3 2 10" xfId="18794" xr:uid="{00000000-0005-0000-0000-000087460000}"/>
    <cellStyle name="SAPBEXinputData 3 2 11" xfId="18795" xr:uid="{00000000-0005-0000-0000-000088460000}"/>
    <cellStyle name="SAPBEXinputData 3 2 12" xfId="18793" xr:uid="{00000000-0005-0000-0000-000086460000}"/>
    <cellStyle name="SAPBEXinputData 3 2 2" xfId="18796" xr:uid="{00000000-0005-0000-0000-000089460000}"/>
    <cellStyle name="SAPBEXinputData 3 2 2 10" xfId="18797" xr:uid="{00000000-0005-0000-0000-00008A460000}"/>
    <cellStyle name="SAPBEXinputData 3 2 2 2" xfId="18798" xr:uid="{00000000-0005-0000-0000-00008B460000}"/>
    <cellStyle name="SAPBEXinputData 3 2 2 2 2" xfId="18799" xr:uid="{00000000-0005-0000-0000-00008C460000}"/>
    <cellStyle name="SAPBEXinputData 3 2 2 2 2 2" xfId="18800" xr:uid="{00000000-0005-0000-0000-00008D460000}"/>
    <cellStyle name="SAPBEXinputData 3 2 2 2 2 2 2" xfId="18801" xr:uid="{00000000-0005-0000-0000-00008E460000}"/>
    <cellStyle name="SAPBEXinputData 3 2 2 2 2 2 2 2" xfId="18802" xr:uid="{00000000-0005-0000-0000-00008F460000}"/>
    <cellStyle name="SAPBEXinputData 3 2 2 2 2 2 2 3" xfId="18803" xr:uid="{00000000-0005-0000-0000-000090460000}"/>
    <cellStyle name="SAPBEXinputData 3 2 2 2 2 2 3" xfId="18804" xr:uid="{00000000-0005-0000-0000-000091460000}"/>
    <cellStyle name="SAPBEXinputData 3 2 2 2 2 2 4" xfId="18805" xr:uid="{00000000-0005-0000-0000-000092460000}"/>
    <cellStyle name="SAPBEXinputData 3 2 2 2 2 2 5" xfId="18806" xr:uid="{00000000-0005-0000-0000-000093460000}"/>
    <cellStyle name="SAPBEXinputData 3 2 2 2 2 2 6" xfId="18807" xr:uid="{00000000-0005-0000-0000-000094460000}"/>
    <cellStyle name="SAPBEXinputData 3 2 2 2 2 3" xfId="18808" xr:uid="{00000000-0005-0000-0000-000095460000}"/>
    <cellStyle name="SAPBEXinputData 3 2 2 2 2 3 2" xfId="18809" xr:uid="{00000000-0005-0000-0000-000096460000}"/>
    <cellStyle name="SAPBEXinputData 3 2 2 2 2 3 2 2" xfId="18810" xr:uid="{00000000-0005-0000-0000-000097460000}"/>
    <cellStyle name="SAPBEXinputData 3 2 2 2 2 3 2 3" xfId="18811" xr:uid="{00000000-0005-0000-0000-000098460000}"/>
    <cellStyle name="SAPBEXinputData 3 2 2 2 2 3 3" xfId="18812" xr:uid="{00000000-0005-0000-0000-000099460000}"/>
    <cellStyle name="SAPBEXinputData 3 2 2 2 2 3 3 2" xfId="18813" xr:uid="{00000000-0005-0000-0000-00009A460000}"/>
    <cellStyle name="SAPBEXinputData 3 2 2 2 2 3 4" xfId="18814" xr:uid="{00000000-0005-0000-0000-00009B460000}"/>
    <cellStyle name="SAPBEXinputData 3 2 2 2 2 4" xfId="18815" xr:uid="{00000000-0005-0000-0000-00009C460000}"/>
    <cellStyle name="SAPBEXinputData 3 2 2 2 2 4 2" xfId="18816" xr:uid="{00000000-0005-0000-0000-00009D460000}"/>
    <cellStyle name="SAPBEXinputData 3 2 2 2 2 4 3" xfId="18817" xr:uid="{00000000-0005-0000-0000-00009E460000}"/>
    <cellStyle name="SAPBEXinputData 3 2 2 2 2 5" xfId="18818" xr:uid="{00000000-0005-0000-0000-00009F460000}"/>
    <cellStyle name="SAPBEXinputData 3 2 2 2 2 6" xfId="18819" xr:uid="{00000000-0005-0000-0000-0000A0460000}"/>
    <cellStyle name="SAPBEXinputData 3 2 2 2 2 7" xfId="18820" xr:uid="{00000000-0005-0000-0000-0000A1460000}"/>
    <cellStyle name="SAPBEXinputData 3 2 2 2 2 8" xfId="18821" xr:uid="{00000000-0005-0000-0000-0000A2460000}"/>
    <cellStyle name="SAPBEXinputData 3 2 2 2 3" xfId="18822" xr:uid="{00000000-0005-0000-0000-0000A3460000}"/>
    <cellStyle name="SAPBEXinputData 3 2 2 2 3 2" xfId="18823" xr:uid="{00000000-0005-0000-0000-0000A4460000}"/>
    <cellStyle name="SAPBEXinputData 3 2 2 2 3 2 2" xfId="18824" xr:uid="{00000000-0005-0000-0000-0000A5460000}"/>
    <cellStyle name="SAPBEXinputData 3 2 2 2 3 2 3" xfId="18825" xr:uid="{00000000-0005-0000-0000-0000A6460000}"/>
    <cellStyle name="SAPBEXinputData 3 2 2 2 3 3" xfId="18826" xr:uid="{00000000-0005-0000-0000-0000A7460000}"/>
    <cellStyle name="SAPBEXinputData 3 2 2 2 3 4" xfId="18827" xr:uid="{00000000-0005-0000-0000-0000A8460000}"/>
    <cellStyle name="SAPBEXinputData 3 2 2 2 3 5" xfId="18828" xr:uid="{00000000-0005-0000-0000-0000A9460000}"/>
    <cellStyle name="SAPBEXinputData 3 2 2 2 3 6" xfId="18829" xr:uid="{00000000-0005-0000-0000-0000AA460000}"/>
    <cellStyle name="SAPBEXinputData 3 2 2 2 4" xfId="18830" xr:uid="{00000000-0005-0000-0000-0000AB460000}"/>
    <cellStyle name="SAPBEXinputData 3 2 2 2 4 2" xfId="18831" xr:uid="{00000000-0005-0000-0000-0000AC460000}"/>
    <cellStyle name="SAPBEXinputData 3 2 2 2 4 2 2" xfId="18832" xr:uid="{00000000-0005-0000-0000-0000AD460000}"/>
    <cellStyle name="SAPBEXinputData 3 2 2 2 4 2 3" xfId="18833" xr:uid="{00000000-0005-0000-0000-0000AE460000}"/>
    <cellStyle name="SAPBEXinputData 3 2 2 2 4 3" xfId="18834" xr:uid="{00000000-0005-0000-0000-0000AF460000}"/>
    <cellStyle name="SAPBEXinputData 3 2 2 2 4 3 2" xfId="18835" xr:uid="{00000000-0005-0000-0000-0000B0460000}"/>
    <cellStyle name="SAPBEXinputData 3 2 2 2 4 4" xfId="18836" xr:uid="{00000000-0005-0000-0000-0000B1460000}"/>
    <cellStyle name="SAPBEXinputData 3 2 2 2 5" xfId="18837" xr:uid="{00000000-0005-0000-0000-0000B2460000}"/>
    <cellStyle name="SAPBEXinputData 3 2 2 2 5 2" xfId="18838" xr:uid="{00000000-0005-0000-0000-0000B3460000}"/>
    <cellStyle name="SAPBEXinputData 3 2 2 2 5 3" xfId="18839" xr:uid="{00000000-0005-0000-0000-0000B4460000}"/>
    <cellStyle name="SAPBEXinputData 3 2 2 2 6" xfId="18840" xr:uid="{00000000-0005-0000-0000-0000B5460000}"/>
    <cellStyle name="SAPBEXinputData 3 2 2 2 7" xfId="18841" xr:uid="{00000000-0005-0000-0000-0000B6460000}"/>
    <cellStyle name="SAPBEXinputData 3 2 2 2 8" xfId="18842" xr:uid="{00000000-0005-0000-0000-0000B7460000}"/>
    <cellStyle name="SAPBEXinputData 3 2 2 2 9" xfId="18843" xr:uid="{00000000-0005-0000-0000-0000B8460000}"/>
    <cellStyle name="SAPBEXinputData 3 2 2 3" xfId="18844" xr:uid="{00000000-0005-0000-0000-0000B9460000}"/>
    <cellStyle name="SAPBEXinputData 3 2 2 3 2" xfId="18845" xr:uid="{00000000-0005-0000-0000-0000BA460000}"/>
    <cellStyle name="SAPBEXinputData 3 2 2 3 2 2" xfId="18846" xr:uid="{00000000-0005-0000-0000-0000BB460000}"/>
    <cellStyle name="SAPBEXinputData 3 2 2 3 2 2 2" xfId="18847" xr:uid="{00000000-0005-0000-0000-0000BC460000}"/>
    <cellStyle name="SAPBEXinputData 3 2 2 3 2 2 3" xfId="18848" xr:uid="{00000000-0005-0000-0000-0000BD460000}"/>
    <cellStyle name="SAPBEXinputData 3 2 2 3 2 3" xfId="18849" xr:uid="{00000000-0005-0000-0000-0000BE460000}"/>
    <cellStyle name="SAPBEXinputData 3 2 2 3 2 4" xfId="18850" xr:uid="{00000000-0005-0000-0000-0000BF460000}"/>
    <cellStyle name="SAPBEXinputData 3 2 2 3 2 5" xfId="18851" xr:uid="{00000000-0005-0000-0000-0000C0460000}"/>
    <cellStyle name="SAPBEXinputData 3 2 2 3 2 6" xfId="18852" xr:uid="{00000000-0005-0000-0000-0000C1460000}"/>
    <cellStyle name="SAPBEXinputData 3 2 2 3 3" xfId="18853" xr:uid="{00000000-0005-0000-0000-0000C2460000}"/>
    <cellStyle name="SAPBEXinputData 3 2 2 3 3 2" xfId="18854" xr:uid="{00000000-0005-0000-0000-0000C3460000}"/>
    <cellStyle name="SAPBEXinputData 3 2 2 3 3 2 2" xfId="18855" xr:uid="{00000000-0005-0000-0000-0000C4460000}"/>
    <cellStyle name="SAPBEXinputData 3 2 2 3 3 2 3" xfId="18856" xr:uid="{00000000-0005-0000-0000-0000C5460000}"/>
    <cellStyle name="SAPBEXinputData 3 2 2 3 3 3" xfId="18857" xr:uid="{00000000-0005-0000-0000-0000C6460000}"/>
    <cellStyle name="SAPBEXinputData 3 2 2 3 3 3 2" xfId="18858" xr:uid="{00000000-0005-0000-0000-0000C7460000}"/>
    <cellStyle name="SAPBEXinputData 3 2 2 3 3 4" xfId="18859" xr:uid="{00000000-0005-0000-0000-0000C8460000}"/>
    <cellStyle name="SAPBEXinputData 3 2 2 3 4" xfId="18860" xr:uid="{00000000-0005-0000-0000-0000C9460000}"/>
    <cellStyle name="SAPBEXinputData 3 2 2 3 4 2" xfId="18861" xr:uid="{00000000-0005-0000-0000-0000CA460000}"/>
    <cellStyle name="SAPBEXinputData 3 2 2 3 4 3" xfId="18862" xr:uid="{00000000-0005-0000-0000-0000CB460000}"/>
    <cellStyle name="SAPBEXinputData 3 2 2 3 5" xfId="18863" xr:uid="{00000000-0005-0000-0000-0000CC460000}"/>
    <cellStyle name="SAPBEXinputData 3 2 2 3 6" xfId="18864" xr:uid="{00000000-0005-0000-0000-0000CD460000}"/>
    <cellStyle name="SAPBEXinputData 3 2 2 3 7" xfId="18865" xr:uid="{00000000-0005-0000-0000-0000CE460000}"/>
    <cellStyle name="SAPBEXinputData 3 2 2 3 8" xfId="18866" xr:uid="{00000000-0005-0000-0000-0000CF460000}"/>
    <cellStyle name="SAPBEXinputData 3 2 2 4" xfId="18867" xr:uid="{00000000-0005-0000-0000-0000D0460000}"/>
    <cellStyle name="SAPBEXinputData 3 2 2 4 2" xfId="18868" xr:uid="{00000000-0005-0000-0000-0000D1460000}"/>
    <cellStyle name="SAPBEXinputData 3 2 2 4 2 2" xfId="18869" xr:uid="{00000000-0005-0000-0000-0000D2460000}"/>
    <cellStyle name="SAPBEXinputData 3 2 2 4 2 3" xfId="18870" xr:uid="{00000000-0005-0000-0000-0000D3460000}"/>
    <cellStyle name="SAPBEXinputData 3 2 2 4 2 4" xfId="18871" xr:uid="{00000000-0005-0000-0000-0000D4460000}"/>
    <cellStyle name="SAPBEXinputData 3 2 2 4 3" xfId="18872" xr:uid="{00000000-0005-0000-0000-0000D5460000}"/>
    <cellStyle name="SAPBEXinputData 3 2 2 4 4" xfId="18873" xr:uid="{00000000-0005-0000-0000-0000D6460000}"/>
    <cellStyle name="SAPBEXinputData 3 2 2 4 5" xfId="18874" xr:uid="{00000000-0005-0000-0000-0000D7460000}"/>
    <cellStyle name="SAPBEXinputData 3 2 2 4 6" xfId="18875" xr:uid="{00000000-0005-0000-0000-0000D8460000}"/>
    <cellStyle name="SAPBEXinputData 3 2 2 5" xfId="18876" xr:uid="{00000000-0005-0000-0000-0000D9460000}"/>
    <cellStyle name="SAPBEXinputData 3 2 2 5 2" xfId="18877" xr:uid="{00000000-0005-0000-0000-0000DA460000}"/>
    <cellStyle name="SAPBEXinputData 3 2 2 5 2 2" xfId="18878" xr:uid="{00000000-0005-0000-0000-0000DB460000}"/>
    <cellStyle name="SAPBEXinputData 3 2 2 5 2 3" xfId="18879" xr:uid="{00000000-0005-0000-0000-0000DC460000}"/>
    <cellStyle name="SAPBEXinputData 3 2 2 5 3" xfId="18880" xr:uid="{00000000-0005-0000-0000-0000DD460000}"/>
    <cellStyle name="SAPBEXinputData 3 2 2 5 4" xfId="18881" xr:uid="{00000000-0005-0000-0000-0000DE460000}"/>
    <cellStyle name="SAPBEXinputData 3 2 2 5 5" xfId="18882" xr:uid="{00000000-0005-0000-0000-0000DF460000}"/>
    <cellStyle name="SAPBEXinputData 3 2 2 5 6" xfId="18883" xr:uid="{00000000-0005-0000-0000-0000E0460000}"/>
    <cellStyle name="SAPBEXinputData 3 2 2 6" xfId="18884" xr:uid="{00000000-0005-0000-0000-0000E1460000}"/>
    <cellStyle name="SAPBEXinputData 3 2 2 6 2" xfId="18885" xr:uid="{00000000-0005-0000-0000-0000E2460000}"/>
    <cellStyle name="SAPBEXinputData 3 2 2 6 3" xfId="18886" xr:uid="{00000000-0005-0000-0000-0000E3460000}"/>
    <cellStyle name="SAPBEXinputData 3 2 2 7" xfId="18887" xr:uid="{00000000-0005-0000-0000-0000E4460000}"/>
    <cellStyle name="SAPBEXinputData 3 2 2 8" xfId="18888" xr:uid="{00000000-0005-0000-0000-0000E5460000}"/>
    <cellStyle name="SAPBEXinputData 3 2 2 9" xfId="18889" xr:uid="{00000000-0005-0000-0000-0000E6460000}"/>
    <cellStyle name="SAPBEXinputData 3 2 3" xfId="18890" xr:uid="{00000000-0005-0000-0000-0000E7460000}"/>
    <cellStyle name="SAPBEXinputData 3 2 3 2" xfId="18891" xr:uid="{00000000-0005-0000-0000-0000E8460000}"/>
    <cellStyle name="SAPBEXinputData 3 2 3 2 2" xfId="18892" xr:uid="{00000000-0005-0000-0000-0000E9460000}"/>
    <cellStyle name="SAPBEXinputData 3 2 3 2 2 2" xfId="18893" xr:uid="{00000000-0005-0000-0000-0000EA460000}"/>
    <cellStyle name="SAPBEXinputData 3 2 3 2 2 2 2" xfId="18894" xr:uid="{00000000-0005-0000-0000-0000EB460000}"/>
    <cellStyle name="SAPBEXinputData 3 2 3 2 2 2 3" xfId="18895" xr:uid="{00000000-0005-0000-0000-0000EC460000}"/>
    <cellStyle name="SAPBEXinputData 3 2 3 2 2 3" xfId="18896" xr:uid="{00000000-0005-0000-0000-0000ED460000}"/>
    <cellStyle name="SAPBEXinputData 3 2 3 2 2 4" xfId="18897" xr:uid="{00000000-0005-0000-0000-0000EE460000}"/>
    <cellStyle name="SAPBEXinputData 3 2 3 2 2 5" xfId="18898" xr:uid="{00000000-0005-0000-0000-0000EF460000}"/>
    <cellStyle name="SAPBEXinputData 3 2 3 2 2 6" xfId="18899" xr:uid="{00000000-0005-0000-0000-0000F0460000}"/>
    <cellStyle name="SAPBEXinputData 3 2 3 2 3" xfId="18900" xr:uid="{00000000-0005-0000-0000-0000F1460000}"/>
    <cellStyle name="SAPBEXinputData 3 2 3 2 3 2" xfId="18901" xr:uid="{00000000-0005-0000-0000-0000F2460000}"/>
    <cellStyle name="SAPBEXinputData 3 2 3 2 3 2 2" xfId="18902" xr:uid="{00000000-0005-0000-0000-0000F3460000}"/>
    <cellStyle name="SAPBEXinputData 3 2 3 2 3 2 3" xfId="18903" xr:uid="{00000000-0005-0000-0000-0000F4460000}"/>
    <cellStyle name="SAPBEXinputData 3 2 3 2 3 3" xfId="18904" xr:uid="{00000000-0005-0000-0000-0000F5460000}"/>
    <cellStyle name="SAPBEXinputData 3 2 3 2 3 3 2" xfId="18905" xr:uid="{00000000-0005-0000-0000-0000F6460000}"/>
    <cellStyle name="SAPBEXinputData 3 2 3 2 3 4" xfId="18906" xr:uid="{00000000-0005-0000-0000-0000F7460000}"/>
    <cellStyle name="SAPBEXinputData 3 2 3 2 4" xfId="18907" xr:uid="{00000000-0005-0000-0000-0000F8460000}"/>
    <cellStyle name="SAPBEXinputData 3 2 3 2 4 2" xfId="18908" xr:uid="{00000000-0005-0000-0000-0000F9460000}"/>
    <cellStyle name="SAPBEXinputData 3 2 3 2 4 3" xfId="18909" xr:uid="{00000000-0005-0000-0000-0000FA460000}"/>
    <cellStyle name="SAPBEXinputData 3 2 3 2 5" xfId="18910" xr:uid="{00000000-0005-0000-0000-0000FB460000}"/>
    <cellStyle name="SAPBEXinputData 3 2 3 2 6" xfId="18911" xr:uid="{00000000-0005-0000-0000-0000FC460000}"/>
    <cellStyle name="SAPBEXinputData 3 2 3 2 7" xfId="18912" xr:uid="{00000000-0005-0000-0000-0000FD460000}"/>
    <cellStyle name="SAPBEXinputData 3 2 3 2 8" xfId="18913" xr:uid="{00000000-0005-0000-0000-0000FE460000}"/>
    <cellStyle name="SAPBEXinputData 3 2 3 3" xfId="18914" xr:uid="{00000000-0005-0000-0000-0000FF460000}"/>
    <cellStyle name="SAPBEXinputData 3 2 3 3 2" xfId="18915" xr:uid="{00000000-0005-0000-0000-000000470000}"/>
    <cellStyle name="SAPBEXinputData 3 2 3 3 2 2" xfId="18916" xr:uid="{00000000-0005-0000-0000-000001470000}"/>
    <cellStyle name="SAPBEXinputData 3 2 3 3 2 3" xfId="18917" xr:uid="{00000000-0005-0000-0000-000002470000}"/>
    <cellStyle name="SAPBEXinputData 3 2 3 3 3" xfId="18918" xr:uid="{00000000-0005-0000-0000-000003470000}"/>
    <cellStyle name="SAPBEXinputData 3 2 3 3 4" xfId="18919" xr:uid="{00000000-0005-0000-0000-000004470000}"/>
    <cellStyle name="SAPBEXinputData 3 2 3 3 5" xfId="18920" xr:uid="{00000000-0005-0000-0000-000005470000}"/>
    <cellStyle name="SAPBEXinputData 3 2 3 3 6" xfId="18921" xr:uid="{00000000-0005-0000-0000-000006470000}"/>
    <cellStyle name="SAPBEXinputData 3 2 3 4" xfId="18922" xr:uid="{00000000-0005-0000-0000-000007470000}"/>
    <cellStyle name="SAPBEXinputData 3 2 3 4 2" xfId="18923" xr:uid="{00000000-0005-0000-0000-000008470000}"/>
    <cellStyle name="SAPBEXinputData 3 2 3 4 2 2" xfId="18924" xr:uid="{00000000-0005-0000-0000-000009470000}"/>
    <cellStyle name="SAPBEXinputData 3 2 3 4 2 3" xfId="18925" xr:uid="{00000000-0005-0000-0000-00000A470000}"/>
    <cellStyle name="SAPBEXinputData 3 2 3 4 3" xfId="18926" xr:uid="{00000000-0005-0000-0000-00000B470000}"/>
    <cellStyle name="SAPBEXinputData 3 2 3 4 3 2" xfId="18927" xr:uid="{00000000-0005-0000-0000-00000C470000}"/>
    <cellStyle name="SAPBEXinputData 3 2 3 4 4" xfId="18928" xr:uid="{00000000-0005-0000-0000-00000D470000}"/>
    <cellStyle name="SAPBEXinputData 3 2 3 5" xfId="18929" xr:uid="{00000000-0005-0000-0000-00000E470000}"/>
    <cellStyle name="SAPBEXinputData 3 2 3 5 2" xfId="18930" xr:uid="{00000000-0005-0000-0000-00000F470000}"/>
    <cellStyle name="SAPBEXinputData 3 2 3 5 3" xfId="18931" xr:uid="{00000000-0005-0000-0000-000010470000}"/>
    <cellStyle name="SAPBEXinputData 3 2 3 6" xfId="18932" xr:uid="{00000000-0005-0000-0000-000011470000}"/>
    <cellStyle name="SAPBEXinputData 3 2 3 7" xfId="18933" xr:uid="{00000000-0005-0000-0000-000012470000}"/>
    <cellStyle name="SAPBEXinputData 3 2 3 8" xfId="18934" xr:uid="{00000000-0005-0000-0000-000013470000}"/>
    <cellStyle name="SAPBEXinputData 3 2 3 9" xfId="18935" xr:uid="{00000000-0005-0000-0000-000014470000}"/>
    <cellStyle name="SAPBEXinputData 3 2 4" xfId="18936" xr:uid="{00000000-0005-0000-0000-000015470000}"/>
    <cellStyle name="SAPBEXinputData 3 2 4 2" xfId="18937" xr:uid="{00000000-0005-0000-0000-000016470000}"/>
    <cellStyle name="SAPBEXinputData 3 2 4 2 2" xfId="18938" xr:uid="{00000000-0005-0000-0000-000017470000}"/>
    <cellStyle name="SAPBEXinputData 3 2 4 2 2 2" xfId="18939" xr:uid="{00000000-0005-0000-0000-000018470000}"/>
    <cellStyle name="SAPBEXinputData 3 2 4 2 2 3" xfId="18940" xr:uid="{00000000-0005-0000-0000-000019470000}"/>
    <cellStyle name="SAPBEXinputData 3 2 4 2 2 4" xfId="18941" xr:uid="{00000000-0005-0000-0000-00001A470000}"/>
    <cellStyle name="SAPBEXinputData 3 2 4 2 3" xfId="18942" xr:uid="{00000000-0005-0000-0000-00001B470000}"/>
    <cellStyle name="SAPBEXinputData 3 2 4 2 4" xfId="18943" xr:uid="{00000000-0005-0000-0000-00001C470000}"/>
    <cellStyle name="SAPBEXinputData 3 2 4 2 5" xfId="18944" xr:uid="{00000000-0005-0000-0000-00001D470000}"/>
    <cellStyle name="SAPBEXinputData 3 2 4 2 6" xfId="18945" xr:uid="{00000000-0005-0000-0000-00001E470000}"/>
    <cellStyle name="SAPBEXinputData 3 2 4 3" xfId="18946" xr:uid="{00000000-0005-0000-0000-00001F470000}"/>
    <cellStyle name="SAPBEXinputData 3 2 4 3 2" xfId="18947" xr:uid="{00000000-0005-0000-0000-000020470000}"/>
    <cellStyle name="SAPBEXinputData 3 2 4 3 2 2" xfId="18948" xr:uid="{00000000-0005-0000-0000-000021470000}"/>
    <cellStyle name="SAPBEXinputData 3 2 4 3 2 3" xfId="18949" xr:uid="{00000000-0005-0000-0000-000022470000}"/>
    <cellStyle name="SAPBEXinputData 3 2 4 3 3" xfId="18950" xr:uid="{00000000-0005-0000-0000-000023470000}"/>
    <cellStyle name="SAPBEXinputData 3 2 4 3 4" xfId="18951" xr:uid="{00000000-0005-0000-0000-000024470000}"/>
    <cellStyle name="SAPBEXinputData 3 2 4 3 5" xfId="18952" xr:uid="{00000000-0005-0000-0000-000025470000}"/>
    <cellStyle name="SAPBEXinputData 3 2 4 3 6" xfId="18953" xr:uid="{00000000-0005-0000-0000-000026470000}"/>
    <cellStyle name="SAPBEXinputData 3 2 4 4" xfId="18954" xr:uid="{00000000-0005-0000-0000-000027470000}"/>
    <cellStyle name="SAPBEXinputData 3 2 4 4 2" xfId="18955" xr:uid="{00000000-0005-0000-0000-000028470000}"/>
    <cellStyle name="SAPBEXinputData 3 2 4 4 3" xfId="18956" xr:uid="{00000000-0005-0000-0000-000029470000}"/>
    <cellStyle name="SAPBEXinputData 3 2 4 5" xfId="18957" xr:uid="{00000000-0005-0000-0000-00002A470000}"/>
    <cellStyle name="SAPBEXinputData 3 2 4 6" xfId="18958" xr:uid="{00000000-0005-0000-0000-00002B470000}"/>
    <cellStyle name="SAPBEXinputData 3 2 4 7" xfId="18959" xr:uid="{00000000-0005-0000-0000-00002C470000}"/>
    <cellStyle name="SAPBEXinputData 3 2 4 8" xfId="18960" xr:uid="{00000000-0005-0000-0000-00002D470000}"/>
    <cellStyle name="SAPBEXinputData 3 2 5" xfId="18961" xr:uid="{00000000-0005-0000-0000-00002E470000}"/>
    <cellStyle name="SAPBEXinputData 3 2 5 2" xfId="18962" xr:uid="{00000000-0005-0000-0000-00002F470000}"/>
    <cellStyle name="SAPBEXinputData 3 2 5 2 2" xfId="18963" xr:uid="{00000000-0005-0000-0000-000030470000}"/>
    <cellStyle name="SAPBEXinputData 3 2 5 2 3" xfId="18964" xr:uid="{00000000-0005-0000-0000-000031470000}"/>
    <cellStyle name="SAPBEXinputData 3 2 5 2 4" xfId="18965" xr:uid="{00000000-0005-0000-0000-000032470000}"/>
    <cellStyle name="SAPBEXinputData 3 2 5 3" xfId="18966" xr:uid="{00000000-0005-0000-0000-000033470000}"/>
    <cellStyle name="SAPBEXinputData 3 2 5 4" xfId="18967" xr:uid="{00000000-0005-0000-0000-000034470000}"/>
    <cellStyle name="SAPBEXinputData 3 2 5 5" xfId="18968" xr:uid="{00000000-0005-0000-0000-000035470000}"/>
    <cellStyle name="SAPBEXinputData 3 2 5 6" xfId="18969" xr:uid="{00000000-0005-0000-0000-000036470000}"/>
    <cellStyle name="SAPBEXinputData 3 2 6" xfId="18970" xr:uid="{00000000-0005-0000-0000-000037470000}"/>
    <cellStyle name="SAPBEXinputData 3 2 6 2" xfId="18971" xr:uid="{00000000-0005-0000-0000-000038470000}"/>
    <cellStyle name="SAPBEXinputData 3 2 6 2 2" xfId="18972" xr:uid="{00000000-0005-0000-0000-000039470000}"/>
    <cellStyle name="SAPBEXinputData 3 2 6 2 3" xfId="18973" xr:uid="{00000000-0005-0000-0000-00003A470000}"/>
    <cellStyle name="SAPBEXinputData 3 2 6 3" xfId="18974" xr:uid="{00000000-0005-0000-0000-00003B470000}"/>
    <cellStyle name="SAPBEXinputData 3 2 6 4" xfId="18975" xr:uid="{00000000-0005-0000-0000-00003C470000}"/>
    <cellStyle name="SAPBEXinputData 3 2 6 5" xfId="18976" xr:uid="{00000000-0005-0000-0000-00003D470000}"/>
    <cellStyle name="SAPBEXinputData 3 2 6 6" xfId="18977" xr:uid="{00000000-0005-0000-0000-00003E470000}"/>
    <cellStyle name="SAPBEXinputData 3 2 7" xfId="18978" xr:uid="{00000000-0005-0000-0000-00003F470000}"/>
    <cellStyle name="SAPBEXinputData 3 2 7 2" xfId="18979" xr:uid="{00000000-0005-0000-0000-000040470000}"/>
    <cellStyle name="SAPBEXinputData 3 2 7 3" xfId="18980" xr:uid="{00000000-0005-0000-0000-000041470000}"/>
    <cellStyle name="SAPBEXinputData 3 2 8" xfId="18981" xr:uid="{00000000-0005-0000-0000-000042470000}"/>
    <cellStyle name="SAPBEXinputData 3 2 9" xfId="18982" xr:uid="{00000000-0005-0000-0000-000043470000}"/>
    <cellStyle name="SAPBEXinputData 3 3" xfId="18983" xr:uid="{00000000-0005-0000-0000-000044470000}"/>
    <cellStyle name="SAPBEXinputData 3 3 10" xfId="18984" xr:uid="{00000000-0005-0000-0000-000045470000}"/>
    <cellStyle name="SAPBEXinputData 3 3 2" xfId="18985" xr:uid="{00000000-0005-0000-0000-000046470000}"/>
    <cellStyle name="SAPBEXinputData 3 3 2 2" xfId="18986" xr:uid="{00000000-0005-0000-0000-000047470000}"/>
    <cellStyle name="SAPBEXinputData 3 3 2 2 2" xfId="18987" xr:uid="{00000000-0005-0000-0000-000048470000}"/>
    <cellStyle name="SAPBEXinputData 3 3 2 2 2 2" xfId="18988" xr:uid="{00000000-0005-0000-0000-000049470000}"/>
    <cellStyle name="SAPBEXinputData 3 3 2 2 2 2 2" xfId="18989" xr:uid="{00000000-0005-0000-0000-00004A470000}"/>
    <cellStyle name="SAPBEXinputData 3 3 2 2 2 2 3" xfId="18990" xr:uid="{00000000-0005-0000-0000-00004B470000}"/>
    <cellStyle name="SAPBEXinputData 3 3 2 2 2 3" xfId="18991" xr:uid="{00000000-0005-0000-0000-00004C470000}"/>
    <cellStyle name="SAPBEXinputData 3 3 2 2 2 4" xfId="18992" xr:uid="{00000000-0005-0000-0000-00004D470000}"/>
    <cellStyle name="SAPBEXinputData 3 3 2 2 2 5" xfId="18993" xr:uid="{00000000-0005-0000-0000-00004E470000}"/>
    <cellStyle name="SAPBEXinputData 3 3 2 2 2 6" xfId="18994" xr:uid="{00000000-0005-0000-0000-00004F470000}"/>
    <cellStyle name="SAPBEXinputData 3 3 2 2 3" xfId="18995" xr:uid="{00000000-0005-0000-0000-000050470000}"/>
    <cellStyle name="SAPBEXinputData 3 3 2 2 3 2" xfId="18996" xr:uid="{00000000-0005-0000-0000-000051470000}"/>
    <cellStyle name="SAPBEXinputData 3 3 2 2 3 2 2" xfId="18997" xr:uid="{00000000-0005-0000-0000-000052470000}"/>
    <cellStyle name="SAPBEXinputData 3 3 2 2 3 2 3" xfId="18998" xr:uid="{00000000-0005-0000-0000-000053470000}"/>
    <cellStyle name="SAPBEXinputData 3 3 2 2 3 3" xfId="18999" xr:uid="{00000000-0005-0000-0000-000054470000}"/>
    <cellStyle name="SAPBEXinputData 3 3 2 2 3 3 2" xfId="19000" xr:uid="{00000000-0005-0000-0000-000055470000}"/>
    <cellStyle name="SAPBEXinputData 3 3 2 2 3 4" xfId="19001" xr:uid="{00000000-0005-0000-0000-000056470000}"/>
    <cellStyle name="SAPBEXinputData 3 3 2 2 4" xfId="19002" xr:uid="{00000000-0005-0000-0000-000057470000}"/>
    <cellStyle name="SAPBEXinputData 3 3 2 2 4 2" xfId="19003" xr:uid="{00000000-0005-0000-0000-000058470000}"/>
    <cellStyle name="SAPBEXinputData 3 3 2 2 4 3" xfId="19004" xr:uid="{00000000-0005-0000-0000-000059470000}"/>
    <cellStyle name="SAPBEXinputData 3 3 2 2 5" xfId="19005" xr:uid="{00000000-0005-0000-0000-00005A470000}"/>
    <cellStyle name="SAPBEXinputData 3 3 2 2 6" xfId="19006" xr:uid="{00000000-0005-0000-0000-00005B470000}"/>
    <cellStyle name="SAPBEXinputData 3 3 2 2 7" xfId="19007" xr:uid="{00000000-0005-0000-0000-00005C470000}"/>
    <cellStyle name="SAPBEXinputData 3 3 2 2 8" xfId="19008" xr:uid="{00000000-0005-0000-0000-00005D470000}"/>
    <cellStyle name="SAPBEXinputData 3 3 2 3" xfId="19009" xr:uid="{00000000-0005-0000-0000-00005E470000}"/>
    <cellStyle name="SAPBEXinputData 3 3 2 3 2" xfId="19010" xr:uid="{00000000-0005-0000-0000-00005F470000}"/>
    <cellStyle name="SAPBEXinputData 3 3 2 3 2 2" xfId="19011" xr:uid="{00000000-0005-0000-0000-000060470000}"/>
    <cellStyle name="SAPBEXinputData 3 3 2 3 2 3" xfId="19012" xr:uid="{00000000-0005-0000-0000-000061470000}"/>
    <cellStyle name="SAPBEXinputData 3 3 2 3 3" xfId="19013" xr:uid="{00000000-0005-0000-0000-000062470000}"/>
    <cellStyle name="SAPBEXinputData 3 3 2 3 4" xfId="19014" xr:uid="{00000000-0005-0000-0000-000063470000}"/>
    <cellStyle name="SAPBEXinputData 3 3 2 3 5" xfId="19015" xr:uid="{00000000-0005-0000-0000-000064470000}"/>
    <cellStyle name="SAPBEXinputData 3 3 2 3 6" xfId="19016" xr:uid="{00000000-0005-0000-0000-000065470000}"/>
    <cellStyle name="SAPBEXinputData 3 3 2 4" xfId="19017" xr:uid="{00000000-0005-0000-0000-000066470000}"/>
    <cellStyle name="SAPBEXinputData 3 3 2 4 2" xfId="19018" xr:uid="{00000000-0005-0000-0000-000067470000}"/>
    <cellStyle name="SAPBEXinputData 3 3 2 4 2 2" xfId="19019" xr:uid="{00000000-0005-0000-0000-000068470000}"/>
    <cellStyle name="SAPBEXinputData 3 3 2 4 2 3" xfId="19020" xr:uid="{00000000-0005-0000-0000-000069470000}"/>
    <cellStyle name="SAPBEXinputData 3 3 2 4 3" xfId="19021" xr:uid="{00000000-0005-0000-0000-00006A470000}"/>
    <cellStyle name="SAPBEXinputData 3 3 2 4 3 2" xfId="19022" xr:uid="{00000000-0005-0000-0000-00006B470000}"/>
    <cellStyle name="SAPBEXinputData 3 3 2 4 4" xfId="19023" xr:uid="{00000000-0005-0000-0000-00006C470000}"/>
    <cellStyle name="SAPBEXinputData 3 3 2 5" xfId="19024" xr:uid="{00000000-0005-0000-0000-00006D470000}"/>
    <cellStyle name="SAPBEXinputData 3 3 2 5 2" xfId="19025" xr:uid="{00000000-0005-0000-0000-00006E470000}"/>
    <cellStyle name="SAPBEXinputData 3 3 2 5 3" xfId="19026" xr:uid="{00000000-0005-0000-0000-00006F470000}"/>
    <cellStyle name="SAPBEXinputData 3 3 2 6" xfId="19027" xr:uid="{00000000-0005-0000-0000-000070470000}"/>
    <cellStyle name="SAPBEXinputData 3 3 2 7" xfId="19028" xr:uid="{00000000-0005-0000-0000-000071470000}"/>
    <cellStyle name="SAPBEXinputData 3 3 2 8" xfId="19029" xr:uid="{00000000-0005-0000-0000-000072470000}"/>
    <cellStyle name="SAPBEXinputData 3 3 2 9" xfId="19030" xr:uid="{00000000-0005-0000-0000-000073470000}"/>
    <cellStyle name="SAPBEXinputData 3 3 3" xfId="19031" xr:uid="{00000000-0005-0000-0000-000074470000}"/>
    <cellStyle name="SAPBEXinputData 3 3 3 2" xfId="19032" xr:uid="{00000000-0005-0000-0000-000075470000}"/>
    <cellStyle name="SAPBEXinputData 3 3 3 2 2" xfId="19033" xr:uid="{00000000-0005-0000-0000-000076470000}"/>
    <cellStyle name="SAPBEXinputData 3 3 3 2 2 2" xfId="19034" xr:uid="{00000000-0005-0000-0000-000077470000}"/>
    <cellStyle name="SAPBEXinputData 3 3 3 2 2 3" xfId="19035" xr:uid="{00000000-0005-0000-0000-000078470000}"/>
    <cellStyle name="SAPBEXinputData 3 3 3 2 3" xfId="19036" xr:uid="{00000000-0005-0000-0000-000079470000}"/>
    <cellStyle name="SAPBEXinputData 3 3 3 2 4" xfId="19037" xr:uid="{00000000-0005-0000-0000-00007A470000}"/>
    <cellStyle name="SAPBEXinputData 3 3 3 2 5" xfId="19038" xr:uid="{00000000-0005-0000-0000-00007B470000}"/>
    <cellStyle name="SAPBEXinputData 3 3 3 2 6" xfId="19039" xr:uid="{00000000-0005-0000-0000-00007C470000}"/>
    <cellStyle name="SAPBEXinputData 3 3 3 3" xfId="19040" xr:uid="{00000000-0005-0000-0000-00007D470000}"/>
    <cellStyle name="SAPBEXinputData 3 3 3 3 2" xfId="19041" xr:uid="{00000000-0005-0000-0000-00007E470000}"/>
    <cellStyle name="SAPBEXinputData 3 3 3 3 2 2" xfId="19042" xr:uid="{00000000-0005-0000-0000-00007F470000}"/>
    <cellStyle name="SAPBEXinputData 3 3 3 3 2 3" xfId="19043" xr:uid="{00000000-0005-0000-0000-000080470000}"/>
    <cellStyle name="SAPBEXinputData 3 3 3 3 3" xfId="19044" xr:uid="{00000000-0005-0000-0000-000081470000}"/>
    <cellStyle name="SAPBEXinputData 3 3 3 3 3 2" xfId="19045" xr:uid="{00000000-0005-0000-0000-000082470000}"/>
    <cellStyle name="SAPBEXinputData 3 3 3 3 4" xfId="19046" xr:uid="{00000000-0005-0000-0000-000083470000}"/>
    <cellStyle name="SAPBEXinputData 3 3 3 4" xfId="19047" xr:uid="{00000000-0005-0000-0000-000084470000}"/>
    <cellStyle name="SAPBEXinputData 3 3 3 4 2" xfId="19048" xr:uid="{00000000-0005-0000-0000-000085470000}"/>
    <cellStyle name="SAPBEXinputData 3 3 3 4 3" xfId="19049" xr:uid="{00000000-0005-0000-0000-000086470000}"/>
    <cellStyle name="SAPBEXinputData 3 3 3 5" xfId="19050" xr:uid="{00000000-0005-0000-0000-000087470000}"/>
    <cellStyle name="SAPBEXinputData 3 3 3 6" xfId="19051" xr:uid="{00000000-0005-0000-0000-000088470000}"/>
    <cellStyle name="SAPBEXinputData 3 3 3 7" xfId="19052" xr:uid="{00000000-0005-0000-0000-000089470000}"/>
    <cellStyle name="SAPBEXinputData 3 3 3 8" xfId="19053" xr:uid="{00000000-0005-0000-0000-00008A470000}"/>
    <cellStyle name="SAPBEXinputData 3 3 4" xfId="19054" xr:uid="{00000000-0005-0000-0000-00008B470000}"/>
    <cellStyle name="SAPBEXinputData 3 3 4 2" xfId="19055" xr:uid="{00000000-0005-0000-0000-00008C470000}"/>
    <cellStyle name="SAPBEXinputData 3 3 4 2 2" xfId="19056" xr:uid="{00000000-0005-0000-0000-00008D470000}"/>
    <cellStyle name="SAPBEXinputData 3 3 4 2 3" xfId="19057" xr:uid="{00000000-0005-0000-0000-00008E470000}"/>
    <cellStyle name="SAPBEXinputData 3 3 4 2 4" xfId="19058" xr:uid="{00000000-0005-0000-0000-00008F470000}"/>
    <cellStyle name="SAPBEXinputData 3 3 4 3" xfId="19059" xr:uid="{00000000-0005-0000-0000-000090470000}"/>
    <cellStyle name="SAPBEXinputData 3 3 4 4" xfId="19060" xr:uid="{00000000-0005-0000-0000-000091470000}"/>
    <cellStyle name="SAPBEXinputData 3 3 4 5" xfId="19061" xr:uid="{00000000-0005-0000-0000-000092470000}"/>
    <cellStyle name="SAPBEXinputData 3 3 4 6" xfId="19062" xr:uid="{00000000-0005-0000-0000-000093470000}"/>
    <cellStyle name="SAPBEXinputData 3 3 5" xfId="19063" xr:uid="{00000000-0005-0000-0000-000094470000}"/>
    <cellStyle name="SAPBEXinputData 3 3 5 2" xfId="19064" xr:uid="{00000000-0005-0000-0000-000095470000}"/>
    <cellStyle name="SAPBEXinputData 3 3 5 2 2" xfId="19065" xr:uid="{00000000-0005-0000-0000-000096470000}"/>
    <cellStyle name="SAPBEXinputData 3 3 5 2 3" xfId="19066" xr:uid="{00000000-0005-0000-0000-000097470000}"/>
    <cellStyle name="SAPBEXinputData 3 3 5 3" xfId="19067" xr:uid="{00000000-0005-0000-0000-000098470000}"/>
    <cellStyle name="SAPBEXinputData 3 3 5 4" xfId="19068" xr:uid="{00000000-0005-0000-0000-000099470000}"/>
    <cellStyle name="SAPBEXinputData 3 3 5 5" xfId="19069" xr:uid="{00000000-0005-0000-0000-00009A470000}"/>
    <cellStyle name="SAPBEXinputData 3 3 5 6" xfId="19070" xr:uid="{00000000-0005-0000-0000-00009B470000}"/>
    <cellStyle name="SAPBEXinputData 3 3 6" xfId="19071" xr:uid="{00000000-0005-0000-0000-00009C470000}"/>
    <cellStyle name="SAPBEXinputData 3 3 6 2" xfId="19072" xr:uid="{00000000-0005-0000-0000-00009D470000}"/>
    <cellStyle name="SAPBEXinputData 3 3 6 3" xfId="19073" xr:uid="{00000000-0005-0000-0000-00009E470000}"/>
    <cellStyle name="SAPBEXinputData 3 3 7" xfId="19074" xr:uid="{00000000-0005-0000-0000-00009F470000}"/>
    <cellStyle name="SAPBEXinputData 3 3 8" xfId="19075" xr:uid="{00000000-0005-0000-0000-0000A0470000}"/>
    <cellStyle name="SAPBEXinputData 3 3 9" xfId="19076" xr:uid="{00000000-0005-0000-0000-0000A1470000}"/>
    <cellStyle name="SAPBEXinputData 3 4" xfId="19077" xr:uid="{00000000-0005-0000-0000-0000A2470000}"/>
    <cellStyle name="SAPBEXinputData 3 4 2" xfId="19078" xr:uid="{00000000-0005-0000-0000-0000A3470000}"/>
    <cellStyle name="SAPBEXinputData 3 4 2 2" xfId="19079" xr:uid="{00000000-0005-0000-0000-0000A4470000}"/>
    <cellStyle name="SAPBEXinputData 3 4 2 2 2" xfId="19080" xr:uid="{00000000-0005-0000-0000-0000A5470000}"/>
    <cellStyle name="SAPBEXinputData 3 4 2 2 2 2" xfId="19081" xr:uid="{00000000-0005-0000-0000-0000A6470000}"/>
    <cellStyle name="SAPBEXinputData 3 4 2 2 2 3" xfId="19082" xr:uid="{00000000-0005-0000-0000-0000A7470000}"/>
    <cellStyle name="SAPBEXinputData 3 4 2 2 3" xfId="19083" xr:uid="{00000000-0005-0000-0000-0000A8470000}"/>
    <cellStyle name="SAPBEXinputData 3 4 2 2 4" xfId="19084" xr:uid="{00000000-0005-0000-0000-0000A9470000}"/>
    <cellStyle name="SAPBEXinputData 3 4 2 2 5" xfId="19085" xr:uid="{00000000-0005-0000-0000-0000AA470000}"/>
    <cellStyle name="SAPBEXinputData 3 4 2 2 6" xfId="19086" xr:uid="{00000000-0005-0000-0000-0000AB470000}"/>
    <cellStyle name="SAPBEXinputData 3 4 2 3" xfId="19087" xr:uid="{00000000-0005-0000-0000-0000AC470000}"/>
    <cellStyle name="SAPBEXinputData 3 4 2 3 2" xfId="19088" xr:uid="{00000000-0005-0000-0000-0000AD470000}"/>
    <cellStyle name="SAPBEXinputData 3 4 2 3 2 2" xfId="19089" xr:uid="{00000000-0005-0000-0000-0000AE470000}"/>
    <cellStyle name="SAPBEXinputData 3 4 2 3 2 3" xfId="19090" xr:uid="{00000000-0005-0000-0000-0000AF470000}"/>
    <cellStyle name="SAPBEXinputData 3 4 2 3 3" xfId="19091" xr:uid="{00000000-0005-0000-0000-0000B0470000}"/>
    <cellStyle name="SAPBEXinputData 3 4 2 3 3 2" xfId="19092" xr:uid="{00000000-0005-0000-0000-0000B1470000}"/>
    <cellStyle name="SAPBEXinputData 3 4 2 3 4" xfId="19093" xr:uid="{00000000-0005-0000-0000-0000B2470000}"/>
    <cellStyle name="SAPBEXinputData 3 4 2 4" xfId="19094" xr:uid="{00000000-0005-0000-0000-0000B3470000}"/>
    <cellStyle name="SAPBEXinputData 3 4 2 4 2" xfId="19095" xr:uid="{00000000-0005-0000-0000-0000B4470000}"/>
    <cellStyle name="SAPBEXinputData 3 4 2 4 3" xfId="19096" xr:uid="{00000000-0005-0000-0000-0000B5470000}"/>
    <cellStyle name="SAPBEXinputData 3 4 2 5" xfId="19097" xr:uid="{00000000-0005-0000-0000-0000B6470000}"/>
    <cellStyle name="SAPBEXinputData 3 4 2 6" xfId="19098" xr:uid="{00000000-0005-0000-0000-0000B7470000}"/>
    <cellStyle name="SAPBEXinputData 3 4 2 7" xfId="19099" xr:uid="{00000000-0005-0000-0000-0000B8470000}"/>
    <cellStyle name="SAPBEXinputData 3 4 2 8" xfId="19100" xr:uid="{00000000-0005-0000-0000-0000B9470000}"/>
    <cellStyle name="SAPBEXinputData 3 4 3" xfId="19101" xr:uid="{00000000-0005-0000-0000-0000BA470000}"/>
    <cellStyle name="SAPBEXinputData 3 4 3 2" xfId="19102" xr:uid="{00000000-0005-0000-0000-0000BB470000}"/>
    <cellStyle name="SAPBEXinputData 3 4 3 2 2" xfId="19103" xr:uid="{00000000-0005-0000-0000-0000BC470000}"/>
    <cellStyle name="SAPBEXinputData 3 4 3 2 3" xfId="19104" xr:uid="{00000000-0005-0000-0000-0000BD470000}"/>
    <cellStyle name="SAPBEXinputData 3 4 3 3" xfId="19105" xr:uid="{00000000-0005-0000-0000-0000BE470000}"/>
    <cellStyle name="SAPBEXinputData 3 4 3 4" xfId="19106" xr:uid="{00000000-0005-0000-0000-0000BF470000}"/>
    <cellStyle name="SAPBEXinputData 3 4 3 5" xfId="19107" xr:uid="{00000000-0005-0000-0000-0000C0470000}"/>
    <cellStyle name="SAPBEXinputData 3 4 3 6" xfId="19108" xr:uid="{00000000-0005-0000-0000-0000C1470000}"/>
    <cellStyle name="SAPBEXinputData 3 4 4" xfId="19109" xr:uid="{00000000-0005-0000-0000-0000C2470000}"/>
    <cellStyle name="SAPBEXinputData 3 4 4 2" xfId="19110" xr:uid="{00000000-0005-0000-0000-0000C3470000}"/>
    <cellStyle name="SAPBEXinputData 3 4 4 2 2" xfId="19111" xr:uid="{00000000-0005-0000-0000-0000C4470000}"/>
    <cellStyle name="SAPBEXinputData 3 4 4 2 3" xfId="19112" xr:uid="{00000000-0005-0000-0000-0000C5470000}"/>
    <cellStyle name="SAPBEXinputData 3 4 4 3" xfId="19113" xr:uid="{00000000-0005-0000-0000-0000C6470000}"/>
    <cellStyle name="SAPBEXinputData 3 4 4 3 2" xfId="19114" xr:uid="{00000000-0005-0000-0000-0000C7470000}"/>
    <cellStyle name="SAPBEXinputData 3 4 4 4" xfId="19115" xr:uid="{00000000-0005-0000-0000-0000C8470000}"/>
    <cellStyle name="SAPBEXinputData 3 4 5" xfId="19116" xr:uid="{00000000-0005-0000-0000-0000C9470000}"/>
    <cellStyle name="SAPBEXinputData 3 4 5 2" xfId="19117" xr:uid="{00000000-0005-0000-0000-0000CA470000}"/>
    <cellStyle name="SAPBEXinputData 3 4 5 3" xfId="19118" xr:uid="{00000000-0005-0000-0000-0000CB470000}"/>
    <cellStyle name="SAPBEXinputData 3 4 6" xfId="19119" xr:uid="{00000000-0005-0000-0000-0000CC470000}"/>
    <cellStyle name="SAPBEXinputData 3 4 7" xfId="19120" xr:uid="{00000000-0005-0000-0000-0000CD470000}"/>
    <cellStyle name="SAPBEXinputData 3 4 8" xfId="19121" xr:uid="{00000000-0005-0000-0000-0000CE470000}"/>
    <cellStyle name="SAPBEXinputData 3 4 9" xfId="19122" xr:uid="{00000000-0005-0000-0000-0000CF470000}"/>
    <cellStyle name="SAPBEXinputData 3 5" xfId="19123" xr:uid="{00000000-0005-0000-0000-0000D0470000}"/>
    <cellStyle name="SAPBEXinputData 3 5 2" xfId="19124" xr:uid="{00000000-0005-0000-0000-0000D1470000}"/>
    <cellStyle name="SAPBEXinputData 3 5 2 2" xfId="19125" xr:uid="{00000000-0005-0000-0000-0000D2470000}"/>
    <cellStyle name="SAPBEXinputData 3 5 2 2 2" xfId="19126" xr:uid="{00000000-0005-0000-0000-0000D3470000}"/>
    <cellStyle name="SAPBEXinputData 3 5 2 2 3" xfId="19127" xr:uid="{00000000-0005-0000-0000-0000D4470000}"/>
    <cellStyle name="SAPBEXinputData 3 5 2 2 4" xfId="19128" xr:uid="{00000000-0005-0000-0000-0000D5470000}"/>
    <cellStyle name="SAPBEXinputData 3 5 2 3" xfId="19129" xr:uid="{00000000-0005-0000-0000-0000D6470000}"/>
    <cellStyle name="SAPBEXinputData 3 5 2 4" xfId="19130" xr:uid="{00000000-0005-0000-0000-0000D7470000}"/>
    <cellStyle name="SAPBEXinputData 3 5 2 5" xfId="19131" xr:uid="{00000000-0005-0000-0000-0000D8470000}"/>
    <cellStyle name="SAPBEXinputData 3 5 2 6" xfId="19132" xr:uid="{00000000-0005-0000-0000-0000D9470000}"/>
    <cellStyle name="SAPBEXinputData 3 5 3" xfId="19133" xr:uid="{00000000-0005-0000-0000-0000DA470000}"/>
    <cellStyle name="SAPBEXinputData 3 5 3 2" xfId="19134" xr:uid="{00000000-0005-0000-0000-0000DB470000}"/>
    <cellStyle name="SAPBEXinputData 3 5 3 2 2" xfId="19135" xr:uid="{00000000-0005-0000-0000-0000DC470000}"/>
    <cellStyle name="SAPBEXinputData 3 5 3 2 3" xfId="19136" xr:uid="{00000000-0005-0000-0000-0000DD470000}"/>
    <cellStyle name="SAPBEXinputData 3 5 3 3" xfId="19137" xr:uid="{00000000-0005-0000-0000-0000DE470000}"/>
    <cellStyle name="SAPBEXinputData 3 5 3 4" xfId="19138" xr:uid="{00000000-0005-0000-0000-0000DF470000}"/>
    <cellStyle name="SAPBEXinputData 3 5 3 5" xfId="19139" xr:uid="{00000000-0005-0000-0000-0000E0470000}"/>
    <cellStyle name="SAPBEXinputData 3 5 3 6" xfId="19140" xr:uid="{00000000-0005-0000-0000-0000E1470000}"/>
    <cellStyle name="SAPBEXinputData 3 5 4" xfId="19141" xr:uid="{00000000-0005-0000-0000-0000E2470000}"/>
    <cellStyle name="SAPBEXinputData 3 5 4 2" xfId="19142" xr:uid="{00000000-0005-0000-0000-0000E3470000}"/>
    <cellStyle name="SAPBEXinputData 3 5 4 3" xfId="19143" xr:uid="{00000000-0005-0000-0000-0000E4470000}"/>
    <cellStyle name="SAPBEXinputData 3 5 5" xfId="19144" xr:uid="{00000000-0005-0000-0000-0000E5470000}"/>
    <cellStyle name="SAPBEXinputData 3 5 6" xfId="19145" xr:uid="{00000000-0005-0000-0000-0000E6470000}"/>
    <cellStyle name="SAPBEXinputData 3 5 7" xfId="19146" xr:uid="{00000000-0005-0000-0000-0000E7470000}"/>
    <cellStyle name="SAPBEXinputData 3 5 8" xfId="19147" xr:uid="{00000000-0005-0000-0000-0000E8470000}"/>
    <cellStyle name="SAPBEXinputData 3 6" xfId="19148" xr:uid="{00000000-0005-0000-0000-0000E9470000}"/>
    <cellStyle name="SAPBEXinputData 3 6 2" xfId="19149" xr:uid="{00000000-0005-0000-0000-0000EA470000}"/>
    <cellStyle name="SAPBEXinputData 3 6 2 2" xfId="19150" xr:uid="{00000000-0005-0000-0000-0000EB470000}"/>
    <cellStyle name="SAPBEXinputData 3 6 3" xfId="19151" xr:uid="{00000000-0005-0000-0000-0000EC470000}"/>
    <cellStyle name="SAPBEXinputData 3 6 4" xfId="19152" xr:uid="{00000000-0005-0000-0000-0000ED470000}"/>
    <cellStyle name="SAPBEXinputData 3 6 4 2" xfId="20426" xr:uid="{00000000-0005-0000-0000-0000ED470000}"/>
    <cellStyle name="SAPBEXinputData 3 6 5" xfId="19153" xr:uid="{00000000-0005-0000-0000-0000EE470000}"/>
    <cellStyle name="SAPBEXinputData 3 6 6" xfId="19154" xr:uid="{00000000-0005-0000-0000-0000EF470000}"/>
    <cellStyle name="SAPBEXinputData 3 7" xfId="19155" xr:uid="{00000000-0005-0000-0000-0000F0470000}"/>
    <cellStyle name="SAPBEXinputData 3 7 2" xfId="19156" xr:uid="{00000000-0005-0000-0000-0000F1470000}"/>
    <cellStyle name="SAPBEXinputData 3 7 2 2" xfId="19157" xr:uid="{00000000-0005-0000-0000-0000F2470000}"/>
    <cellStyle name="SAPBEXinputData 3 7 2 3" xfId="19158" xr:uid="{00000000-0005-0000-0000-0000F3470000}"/>
    <cellStyle name="SAPBEXinputData 3 7 3" xfId="19159" xr:uid="{00000000-0005-0000-0000-0000F4470000}"/>
    <cellStyle name="SAPBEXinputData 3 7 4" xfId="19160" xr:uid="{00000000-0005-0000-0000-0000F5470000}"/>
    <cellStyle name="SAPBEXinputData 3 7 5" xfId="19161" xr:uid="{00000000-0005-0000-0000-0000F6470000}"/>
    <cellStyle name="SAPBEXinputData 3 7 6" xfId="19162" xr:uid="{00000000-0005-0000-0000-0000F7470000}"/>
    <cellStyle name="SAPBEXinputData 3 8" xfId="19163" xr:uid="{00000000-0005-0000-0000-0000F8470000}"/>
    <cellStyle name="SAPBEXinputData 3 8 2" xfId="19164" xr:uid="{00000000-0005-0000-0000-0000F9470000}"/>
    <cellStyle name="SAPBEXinputData 3 8 2 2" xfId="19165" xr:uid="{00000000-0005-0000-0000-0000FA470000}"/>
    <cellStyle name="SAPBEXinputData 3 8 2 3" xfId="19166" xr:uid="{00000000-0005-0000-0000-0000FB470000}"/>
    <cellStyle name="SAPBEXinputData 3 8 3" xfId="19167" xr:uid="{00000000-0005-0000-0000-0000FC470000}"/>
    <cellStyle name="SAPBEXinputData 3 8 3 2" xfId="19168" xr:uid="{00000000-0005-0000-0000-0000FD470000}"/>
    <cellStyle name="SAPBEXinputData 3 8 4" xfId="19169" xr:uid="{00000000-0005-0000-0000-0000FE470000}"/>
    <cellStyle name="SAPBEXinputData 3 9" xfId="19170" xr:uid="{00000000-0005-0000-0000-0000FF470000}"/>
    <cellStyle name="SAPBEXinputData 3 9 2" xfId="19171" xr:uid="{00000000-0005-0000-0000-000000480000}"/>
    <cellStyle name="SAPBEXinputData 3 9 3" xfId="19172" xr:uid="{00000000-0005-0000-0000-000001480000}"/>
    <cellStyle name="SAPBEXinputData 4" xfId="2906" xr:uid="{00000000-0005-0000-0000-00008A0A0000}"/>
    <cellStyle name="SAPBEXinputData 4 10" xfId="19174" xr:uid="{00000000-0005-0000-0000-000003480000}"/>
    <cellStyle name="SAPBEXinputData 4 11" xfId="19175" xr:uid="{00000000-0005-0000-0000-000004480000}"/>
    <cellStyle name="SAPBEXinputData 4 12" xfId="19173" xr:uid="{00000000-0005-0000-0000-000002480000}"/>
    <cellStyle name="SAPBEXinputData 4 2" xfId="19176" xr:uid="{00000000-0005-0000-0000-000005480000}"/>
    <cellStyle name="SAPBEXinputData 4 2 10" xfId="19177" xr:uid="{00000000-0005-0000-0000-000006480000}"/>
    <cellStyle name="SAPBEXinputData 4 2 2" xfId="19178" xr:uid="{00000000-0005-0000-0000-000007480000}"/>
    <cellStyle name="SAPBEXinputData 4 2 2 2" xfId="19179" xr:uid="{00000000-0005-0000-0000-000008480000}"/>
    <cellStyle name="SAPBEXinputData 4 2 2 2 2" xfId="19180" xr:uid="{00000000-0005-0000-0000-000009480000}"/>
    <cellStyle name="SAPBEXinputData 4 2 2 2 2 2" xfId="19181" xr:uid="{00000000-0005-0000-0000-00000A480000}"/>
    <cellStyle name="SAPBEXinputData 4 2 2 2 2 2 2" xfId="19182" xr:uid="{00000000-0005-0000-0000-00000B480000}"/>
    <cellStyle name="SAPBEXinputData 4 2 2 2 2 2 3" xfId="19183" xr:uid="{00000000-0005-0000-0000-00000C480000}"/>
    <cellStyle name="SAPBEXinputData 4 2 2 2 2 3" xfId="19184" xr:uid="{00000000-0005-0000-0000-00000D480000}"/>
    <cellStyle name="SAPBEXinputData 4 2 2 2 2 4" xfId="19185" xr:uid="{00000000-0005-0000-0000-00000E480000}"/>
    <cellStyle name="SAPBEXinputData 4 2 2 2 2 5" xfId="19186" xr:uid="{00000000-0005-0000-0000-00000F480000}"/>
    <cellStyle name="SAPBEXinputData 4 2 2 2 2 6" xfId="19187" xr:uid="{00000000-0005-0000-0000-000010480000}"/>
    <cellStyle name="SAPBEXinputData 4 2 2 2 3" xfId="19188" xr:uid="{00000000-0005-0000-0000-000011480000}"/>
    <cellStyle name="SAPBEXinputData 4 2 2 2 3 2" xfId="19189" xr:uid="{00000000-0005-0000-0000-000012480000}"/>
    <cellStyle name="SAPBEXinputData 4 2 2 2 3 2 2" xfId="19190" xr:uid="{00000000-0005-0000-0000-000013480000}"/>
    <cellStyle name="SAPBEXinputData 4 2 2 2 3 2 3" xfId="19191" xr:uid="{00000000-0005-0000-0000-000014480000}"/>
    <cellStyle name="SAPBEXinputData 4 2 2 2 3 3" xfId="19192" xr:uid="{00000000-0005-0000-0000-000015480000}"/>
    <cellStyle name="SAPBEXinputData 4 2 2 2 3 3 2" xfId="19193" xr:uid="{00000000-0005-0000-0000-000016480000}"/>
    <cellStyle name="SAPBEXinputData 4 2 2 2 3 4" xfId="19194" xr:uid="{00000000-0005-0000-0000-000017480000}"/>
    <cellStyle name="SAPBEXinputData 4 2 2 2 4" xfId="19195" xr:uid="{00000000-0005-0000-0000-000018480000}"/>
    <cellStyle name="SAPBEXinputData 4 2 2 2 4 2" xfId="19196" xr:uid="{00000000-0005-0000-0000-000019480000}"/>
    <cellStyle name="SAPBEXinputData 4 2 2 2 4 3" xfId="19197" xr:uid="{00000000-0005-0000-0000-00001A480000}"/>
    <cellStyle name="SAPBEXinputData 4 2 2 2 5" xfId="19198" xr:uid="{00000000-0005-0000-0000-00001B480000}"/>
    <cellStyle name="SAPBEXinputData 4 2 2 2 6" xfId="19199" xr:uid="{00000000-0005-0000-0000-00001C480000}"/>
    <cellStyle name="SAPBEXinputData 4 2 2 2 7" xfId="19200" xr:uid="{00000000-0005-0000-0000-00001D480000}"/>
    <cellStyle name="SAPBEXinputData 4 2 2 2 8" xfId="19201" xr:uid="{00000000-0005-0000-0000-00001E480000}"/>
    <cellStyle name="SAPBEXinputData 4 2 2 3" xfId="19202" xr:uid="{00000000-0005-0000-0000-00001F480000}"/>
    <cellStyle name="SAPBEXinputData 4 2 2 3 2" xfId="19203" xr:uid="{00000000-0005-0000-0000-000020480000}"/>
    <cellStyle name="SAPBEXinputData 4 2 2 3 2 2" xfId="19204" xr:uid="{00000000-0005-0000-0000-000021480000}"/>
    <cellStyle name="SAPBEXinputData 4 2 2 3 2 3" xfId="19205" xr:uid="{00000000-0005-0000-0000-000022480000}"/>
    <cellStyle name="SAPBEXinputData 4 2 2 3 3" xfId="19206" xr:uid="{00000000-0005-0000-0000-000023480000}"/>
    <cellStyle name="SAPBEXinputData 4 2 2 3 4" xfId="19207" xr:uid="{00000000-0005-0000-0000-000024480000}"/>
    <cellStyle name="SAPBEXinputData 4 2 2 3 5" xfId="19208" xr:uid="{00000000-0005-0000-0000-000025480000}"/>
    <cellStyle name="SAPBEXinputData 4 2 2 3 6" xfId="19209" xr:uid="{00000000-0005-0000-0000-000026480000}"/>
    <cellStyle name="SAPBEXinputData 4 2 2 4" xfId="19210" xr:uid="{00000000-0005-0000-0000-000027480000}"/>
    <cellStyle name="SAPBEXinputData 4 2 2 4 2" xfId="19211" xr:uid="{00000000-0005-0000-0000-000028480000}"/>
    <cellStyle name="SAPBEXinputData 4 2 2 4 2 2" xfId="19212" xr:uid="{00000000-0005-0000-0000-000029480000}"/>
    <cellStyle name="SAPBEXinputData 4 2 2 4 2 3" xfId="19213" xr:uid="{00000000-0005-0000-0000-00002A480000}"/>
    <cellStyle name="SAPBEXinputData 4 2 2 4 3" xfId="19214" xr:uid="{00000000-0005-0000-0000-00002B480000}"/>
    <cellStyle name="SAPBEXinputData 4 2 2 4 3 2" xfId="19215" xr:uid="{00000000-0005-0000-0000-00002C480000}"/>
    <cellStyle name="SAPBEXinputData 4 2 2 4 4" xfId="19216" xr:uid="{00000000-0005-0000-0000-00002D480000}"/>
    <cellStyle name="SAPBEXinputData 4 2 2 5" xfId="19217" xr:uid="{00000000-0005-0000-0000-00002E480000}"/>
    <cellStyle name="SAPBEXinputData 4 2 2 5 2" xfId="19218" xr:uid="{00000000-0005-0000-0000-00002F480000}"/>
    <cellStyle name="SAPBEXinputData 4 2 2 5 3" xfId="19219" xr:uid="{00000000-0005-0000-0000-000030480000}"/>
    <cellStyle name="SAPBEXinputData 4 2 2 6" xfId="19220" xr:uid="{00000000-0005-0000-0000-000031480000}"/>
    <cellStyle name="SAPBEXinputData 4 2 2 7" xfId="19221" xr:uid="{00000000-0005-0000-0000-000032480000}"/>
    <cellStyle name="SAPBEXinputData 4 2 2 8" xfId="19222" xr:uid="{00000000-0005-0000-0000-000033480000}"/>
    <cellStyle name="SAPBEXinputData 4 2 2 9" xfId="19223" xr:uid="{00000000-0005-0000-0000-000034480000}"/>
    <cellStyle name="SAPBEXinputData 4 2 3" xfId="19224" xr:uid="{00000000-0005-0000-0000-000035480000}"/>
    <cellStyle name="SAPBEXinputData 4 2 3 2" xfId="19225" xr:uid="{00000000-0005-0000-0000-000036480000}"/>
    <cellStyle name="SAPBEXinputData 4 2 3 2 2" xfId="19226" xr:uid="{00000000-0005-0000-0000-000037480000}"/>
    <cellStyle name="SAPBEXinputData 4 2 3 2 2 2" xfId="19227" xr:uid="{00000000-0005-0000-0000-000038480000}"/>
    <cellStyle name="SAPBEXinputData 4 2 3 2 2 3" xfId="19228" xr:uid="{00000000-0005-0000-0000-000039480000}"/>
    <cellStyle name="SAPBEXinputData 4 2 3 2 3" xfId="19229" xr:uid="{00000000-0005-0000-0000-00003A480000}"/>
    <cellStyle name="SAPBEXinputData 4 2 3 2 4" xfId="19230" xr:uid="{00000000-0005-0000-0000-00003B480000}"/>
    <cellStyle name="SAPBEXinputData 4 2 3 2 5" xfId="19231" xr:uid="{00000000-0005-0000-0000-00003C480000}"/>
    <cellStyle name="SAPBEXinputData 4 2 3 2 6" xfId="19232" xr:uid="{00000000-0005-0000-0000-00003D480000}"/>
    <cellStyle name="SAPBEXinputData 4 2 3 3" xfId="19233" xr:uid="{00000000-0005-0000-0000-00003E480000}"/>
    <cellStyle name="SAPBEXinputData 4 2 3 3 2" xfId="19234" xr:uid="{00000000-0005-0000-0000-00003F480000}"/>
    <cellStyle name="SAPBEXinputData 4 2 3 3 2 2" xfId="19235" xr:uid="{00000000-0005-0000-0000-000040480000}"/>
    <cellStyle name="SAPBEXinputData 4 2 3 3 2 3" xfId="19236" xr:uid="{00000000-0005-0000-0000-000041480000}"/>
    <cellStyle name="SAPBEXinputData 4 2 3 3 3" xfId="19237" xr:uid="{00000000-0005-0000-0000-000042480000}"/>
    <cellStyle name="SAPBEXinputData 4 2 3 3 3 2" xfId="19238" xr:uid="{00000000-0005-0000-0000-000043480000}"/>
    <cellStyle name="SAPBEXinputData 4 2 3 3 4" xfId="19239" xr:uid="{00000000-0005-0000-0000-000044480000}"/>
    <cellStyle name="SAPBEXinputData 4 2 3 4" xfId="19240" xr:uid="{00000000-0005-0000-0000-000045480000}"/>
    <cellStyle name="SAPBEXinputData 4 2 3 4 2" xfId="19241" xr:uid="{00000000-0005-0000-0000-000046480000}"/>
    <cellStyle name="SAPBEXinputData 4 2 3 4 3" xfId="19242" xr:uid="{00000000-0005-0000-0000-000047480000}"/>
    <cellStyle name="SAPBEXinputData 4 2 3 5" xfId="19243" xr:uid="{00000000-0005-0000-0000-000048480000}"/>
    <cellStyle name="SAPBEXinputData 4 2 3 6" xfId="19244" xr:uid="{00000000-0005-0000-0000-000049480000}"/>
    <cellStyle name="SAPBEXinputData 4 2 3 7" xfId="19245" xr:uid="{00000000-0005-0000-0000-00004A480000}"/>
    <cellStyle name="SAPBEXinputData 4 2 3 8" xfId="19246" xr:uid="{00000000-0005-0000-0000-00004B480000}"/>
    <cellStyle name="SAPBEXinputData 4 2 4" xfId="19247" xr:uid="{00000000-0005-0000-0000-00004C480000}"/>
    <cellStyle name="SAPBEXinputData 4 2 4 2" xfId="19248" xr:uid="{00000000-0005-0000-0000-00004D480000}"/>
    <cellStyle name="SAPBEXinputData 4 2 4 2 2" xfId="19249" xr:uid="{00000000-0005-0000-0000-00004E480000}"/>
    <cellStyle name="SAPBEXinputData 4 2 4 2 3" xfId="19250" xr:uid="{00000000-0005-0000-0000-00004F480000}"/>
    <cellStyle name="SAPBEXinputData 4 2 4 2 4" xfId="19251" xr:uid="{00000000-0005-0000-0000-000050480000}"/>
    <cellStyle name="SAPBEXinputData 4 2 4 3" xfId="19252" xr:uid="{00000000-0005-0000-0000-000051480000}"/>
    <cellStyle name="SAPBEXinputData 4 2 4 4" xfId="19253" xr:uid="{00000000-0005-0000-0000-000052480000}"/>
    <cellStyle name="SAPBEXinputData 4 2 4 5" xfId="19254" xr:uid="{00000000-0005-0000-0000-000053480000}"/>
    <cellStyle name="SAPBEXinputData 4 2 4 6" xfId="19255" xr:uid="{00000000-0005-0000-0000-000054480000}"/>
    <cellStyle name="SAPBEXinputData 4 2 5" xfId="19256" xr:uid="{00000000-0005-0000-0000-000055480000}"/>
    <cellStyle name="SAPBEXinputData 4 2 5 2" xfId="19257" xr:uid="{00000000-0005-0000-0000-000056480000}"/>
    <cellStyle name="SAPBEXinputData 4 2 5 2 2" xfId="19258" xr:uid="{00000000-0005-0000-0000-000057480000}"/>
    <cellStyle name="SAPBEXinputData 4 2 5 2 3" xfId="19259" xr:uid="{00000000-0005-0000-0000-000058480000}"/>
    <cellStyle name="SAPBEXinputData 4 2 5 3" xfId="19260" xr:uid="{00000000-0005-0000-0000-000059480000}"/>
    <cellStyle name="SAPBEXinputData 4 2 5 4" xfId="19261" xr:uid="{00000000-0005-0000-0000-00005A480000}"/>
    <cellStyle name="SAPBEXinputData 4 2 5 5" xfId="19262" xr:uid="{00000000-0005-0000-0000-00005B480000}"/>
    <cellStyle name="SAPBEXinputData 4 2 5 6" xfId="19263" xr:uid="{00000000-0005-0000-0000-00005C480000}"/>
    <cellStyle name="SAPBEXinputData 4 2 6" xfId="19264" xr:uid="{00000000-0005-0000-0000-00005D480000}"/>
    <cellStyle name="SAPBEXinputData 4 2 6 2" xfId="19265" xr:uid="{00000000-0005-0000-0000-00005E480000}"/>
    <cellStyle name="SAPBEXinputData 4 2 6 3" xfId="19266" xr:uid="{00000000-0005-0000-0000-00005F480000}"/>
    <cellStyle name="SAPBEXinputData 4 2 7" xfId="19267" xr:uid="{00000000-0005-0000-0000-000060480000}"/>
    <cellStyle name="SAPBEXinputData 4 2 8" xfId="19268" xr:uid="{00000000-0005-0000-0000-000061480000}"/>
    <cellStyle name="SAPBEXinputData 4 2 9" xfId="19269" xr:uid="{00000000-0005-0000-0000-000062480000}"/>
    <cellStyle name="SAPBEXinputData 4 3" xfId="19270" xr:uid="{00000000-0005-0000-0000-000063480000}"/>
    <cellStyle name="SAPBEXinputData 4 3 2" xfId="19271" xr:uid="{00000000-0005-0000-0000-000064480000}"/>
    <cellStyle name="SAPBEXinputData 4 3 2 2" xfId="19272" xr:uid="{00000000-0005-0000-0000-000065480000}"/>
    <cellStyle name="SAPBEXinputData 4 3 2 2 2" xfId="19273" xr:uid="{00000000-0005-0000-0000-000066480000}"/>
    <cellStyle name="SAPBEXinputData 4 3 2 2 2 2" xfId="19274" xr:uid="{00000000-0005-0000-0000-000067480000}"/>
    <cellStyle name="SAPBEXinputData 4 3 2 2 2 3" xfId="19275" xr:uid="{00000000-0005-0000-0000-000068480000}"/>
    <cellStyle name="SAPBEXinputData 4 3 2 2 3" xfId="19276" xr:uid="{00000000-0005-0000-0000-000069480000}"/>
    <cellStyle name="SAPBEXinputData 4 3 2 2 4" xfId="19277" xr:uid="{00000000-0005-0000-0000-00006A480000}"/>
    <cellStyle name="SAPBEXinputData 4 3 2 2 5" xfId="19278" xr:uid="{00000000-0005-0000-0000-00006B480000}"/>
    <cellStyle name="SAPBEXinputData 4 3 2 2 6" xfId="19279" xr:uid="{00000000-0005-0000-0000-00006C480000}"/>
    <cellStyle name="SAPBEXinputData 4 3 2 3" xfId="19280" xr:uid="{00000000-0005-0000-0000-00006D480000}"/>
    <cellStyle name="SAPBEXinputData 4 3 2 3 2" xfId="19281" xr:uid="{00000000-0005-0000-0000-00006E480000}"/>
    <cellStyle name="SAPBEXinputData 4 3 2 3 2 2" xfId="19282" xr:uid="{00000000-0005-0000-0000-00006F480000}"/>
    <cellStyle name="SAPBEXinputData 4 3 2 3 2 3" xfId="19283" xr:uid="{00000000-0005-0000-0000-000070480000}"/>
    <cellStyle name="SAPBEXinputData 4 3 2 3 3" xfId="19284" xr:uid="{00000000-0005-0000-0000-000071480000}"/>
    <cellStyle name="SAPBEXinputData 4 3 2 3 3 2" xfId="19285" xr:uid="{00000000-0005-0000-0000-000072480000}"/>
    <cellStyle name="SAPBEXinputData 4 3 2 3 4" xfId="19286" xr:uid="{00000000-0005-0000-0000-000073480000}"/>
    <cellStyle name="SAPBEXinputData 4 3 2 4" xfId="19287" xr:uid="{00000000-0005-0000-0000-000074480000}"/>
    <cellStyle name="SAPBEXinputData 4 3 2 4 2" xfId="19288" xr:uid="{00000000-0005-0000-0000-000075480000}"/>
    <cellStyle name="SAPBEXinputData 4 3 2 4 3" xfId="19289" xr:uid="{00000000-0005-0000-0000-000076480000}"/>
    <cellStyle name="SAPBEXinputData 4 3 2 5" xfId="19290" xr:uid="{00000000-0005-0000-0000-000077480000}"/>
    <cellStyle name="SAPBEXinputData 4 3 2 6" xfId="19291" xr:uid="{00000000-0005-0000-0000-000078480000}"/>
    <cellStyle name="SAPBEXinputData 4 3 2 7" xfId="19292" xr:uid="{00000000-0005-0000-0000-000079480000}"/>
    <cellStyle name="SAPBEXinputData 4 3 2 8" xfId="19293" xr:uid="{00000000-0005-0000-0000-00007A480000}"/>
    <cellStyle name="SAPBEXinputData 4 3 3" xfId="19294" xr:uid="{00000000-0005-0000-0000-00007B480000}"/>
    <cellStyle name="SAPBEXinputData 4 3 3 2" xfId="19295" xr:uid="{00000000-0005-0000-0000-00007C480000}"/>
    <cellStyle name="SAPBEXinputData 4 3 3 2 2" xfId="19296" xr:uid="{00000000-0005-0000-0000-00007D480000}"/>
    <cellStyle name="SAPBEXinputData 4 3 3 2 3" xfId="19297" xr:uid="{00000000-0005-0000-0000-00007E480000}"/>
    <cellStyle name="SAPBEXinputData 4 3 3 3" xfId="19298" xr:uid="{00000000-0005-0000-0000-00007F480000}"/>
    <cellStyle name="SAPBEXinputData 4 3 3 4" xfId="19299" xr:uid="{00000000-0005-0000-0000-000080480000}"/>
    <cellStyle name="SAPBEXinputData 4 3 3 5" xfId="19300" xr:uid="{00000000-0005-0000-0000-000081480000}"/>
    <cellStyle name="SAPBEXinputData 4 3 3 6" xfId="19301" xr:uid="{00000000-0005-0000-0000-000082480000}"/>
    <cellStyle name="SAPBEXinputData 4 3 4" xfId="19302" xr:uid="{00000000-0005-0000-0000-000083480000}"/>
    <cellStyle name="SAPBEXinputData 4 3 4 2" xfId="19303" xr:uid="{00000000-0005-0000-0000-000084480000}"/>
    <cellStyle name="SAPBEXinputData 4 3 4 2 2" xfId="19304" xr:uid="{00000000-0005-0000-0000-000085480000}"/>
    <cellStyle name="SAPBEXinputData 4 3 4 2 3" xfId="19305" xr:uid="{00000000-0005-0000-0000-000086480000}"/>
    <cellStyle name="SAPBEXinputData 4 3 4 3" xfId="19306" xr:uid="{00000000-0005-0000-0000-000087480000}"/>
    <cellStyle name="SAPBEXinputData 4 3 4 3 2" xfId="19307" xr:uid="{00000000-0005-0000-0000-000088480000}"/>
    <cellStyle name="SAPBEXinputData 4 3 4 4" xfId="19308" xr:uid="{00000000-0005-0000-0000-000089480000}"/>
    <cellStyle name="SAPBEXinputData 4 3 5" xfId="19309" xr:uid="{00000000-0005-0000-0000-00008A480000}"/>
    <cellStyle name="SAPBEXinputData 4 3 5 2" xfId="19310" xr:uid="{00000000-0005-0000-0000-00008B480000}"/>
    <cellStyle name="SAPBEXinputData 4 3 5 3" xfId="19311" xr:uid="{00000000-0005-0000-0000-00008C480000}"/>
    <cellStyle name="SAPBEXinputData 4 3 6" xfId="19312" xr:uid="{00000000-0005-0000-0000-00008D480000}"/>
    <cellStyle name="SAPBEXinputData 4 3 7" xfId="19313" xr:uid="{00000000-0005-0000-0000-00008E480000}"/>
    <cellStyle name="SAPBEXinputData 4 3 8" xfId="19314" xr:uid="{00000000-0005-0000-0000-00008F480000}"/>
    <cellStyle name="SAPBEXinputData 4 3 9" xfId="19315" xr:uid="{00000000-0005-0000-0000-000090480000}"/>
    <cellStyle name="SAPBEXinputData 4 4" xfId="19316" xr:uid="{00000000-0005-0000-0000-000091480000}"/>
    <cellStyle name="SAPBEXinputData 4 4 2" xfId="19317" xr:uid="{00000000-0005-0000-0000-000092480000}"/>
    <cellStyle name="SAPBEXinputData 4 4 2 2" xfId="19318" xr:uid="{00000000-0005-0000-0000-000093480000}"/>
    <cellStyle name="SAPBEXinputData 4 4 2 2 2" xfId="19319" xr:uid="{00000000-0005-0000-0000-000094480000}"/>
    <cellStyle name="SAPBEXinputData 4 4 2 2 3" xfId="19320" xr:uid="{00000000-0005-0000-0000-000095480000}"/>
    <cellStyle name="SAPBEXinputData 4 4 2 2 4" xfId="19321" xr:uid="{00000000-0005-0000-0000-000096480000}"/>
    <cellStyle name="SAPBEXinputData 4 4 2 3" xfId="19322" xr:uid="{00000000-0005-0000-0000-000097480000}"/>
    <cellStyle name="SAPBEXinputData 4 4 2 4" xfId="19323" xr:uid="{00000000-0005-0000-0000-000098480000}"/>
    <cellStyle name="SAPBEXinputData 4 4 2 5" xfId="19324" xr:uid="{00000000-0005-0000-0000-000099480000}"/>
    <cellStyle name="SAPBEXinputData 4 4 2 6" xfId="19325" xr:uid="{00000000-0005-0000-0000-00009A480000}"/>
    <cellStyle name="SAPBEXinputData 4 4 3" xfId="19326" xr:uid="{00000000-0005-0000-0000-00009B480000}"/>
    <cellStyle name="SAPBEXinputData 4 4 3 2" xfId="19327" xr:uid="{00000000-0005-0000-0000-00009C480000}"/>
    <cellStyle name="SAPBEXinputData 4 4 3 2 2" xfId="19328" xr:uid="{00000000-0005-0000-0000-00009D480000}"/>
    <cellStyle name="SAPBEXinputData 4 4 3 2 3" xfId="19329" xr:uid="{00000000-0005-0000-0000-00009E480000}"/>
    <cellStyle name="SAPBEXinputData 4 4 3 3" xfId="19330" xr:uid="{00000000-0005-0000-0000-00009F480000}"/>
    <cellStyle name="SAPBEXinputData 4 4 3 4" xfId="19331" xr:uid="{00000000-0005-0000-0000-0000A0480000}"/>
    <cellStyle name="SAPBEXinputData 4 4 3 5" xfId="19332" xr:uid="{00000000-0005-0000-0000-0000A1480000}"/>
    <cellStyle name="SAPBEXinputData 4 4 3 6" xfId="19333" xr:uid="{00000000-0005-0000-0000-0000A2480000}"/>
    <cellStyle name="SAPBEXinputData 4 4 4" xfId="19334" xr:uid="{00000000-0005-0000-0000-0000A3480000}"/>
    <cellStyle name="SAPBEXinputData 4 4 4 2" xfId="19335" xr:uid="{00000000-0005-0000-0000-0000A4480000}"/>
    <cellStyle name="SAPBEXinputData 4 4 4 3" xfId="19336" xr:uid="{00000000-0005-0000-0000-0000A5480000}"/>
    <cellStyle name="SAPBEXinputData 4 4 5" xfId="19337" xr:uid="{00000000-0005-0000-0000-0000A6480000}"/>
    <cellStyle name="SAPBEXinputData 4 4 6" xfId="19338" xr:uid="{00000000-0005-0000-0000-0000A7480000}"/>
    <cellStyle name="SAPBEXinputData 4 4 7" xfId="19339" xr:uid="{00000000-0005-0000-0000-0000A8480000}"/>
    <cellStyle name="SAPBEXinputData 4 4 8" xfId="19340" xr:uid="{00000000-0005-0000-0000-0000A9480000}"/>
    <cellStyle name="SAPBEXinputData 4 5" xfId="19341" xr:uid="{00000000-0005-0000-0000-0000AA480000}"/>
    <cellStyle name="SAPBEXinputData 4 5 2" xfId="19342" xr:uid="{00000000-0005-0000-0000-0000AB480000}"/>
    <cellStyle name="SAPBEXinputData 4 5 2 2" xfId="19343" xr:uid="{00000000-0005-0000-0000-0000AC480000}"/>
    <cellStyle name="SAPBEXinputData 4 5 2 3" xfId="19344" xr:uid="{00000000-0005-0000-0000-0000AD480000}"/>
    <cellStyle name="SAPBEXinputData 4 5 2 4" xfId="19345" xr:uid="{00000000-0005-0000-0000-0000AE480000}"/>
    <cellStyle name="SAPBEXinputData 4 5 3" xfId="19346" xr:uid="{00000000-0005-0000-0000-0000AF480000}"/>
    <cellStyle name="SAPBEXinputData 4 5 4" xfId="19347" xr:uid="{00000000-0005-0000-0000-0000B0480000}"/>
    <cellStyle name="SAPBEXinputData 4 5 5" xfId="19348" xr:uid="{00000000-0005-0000-0000-0000B1480000}"/>
    <cellStyle name="SAPBEXinputData 4 5 6" xfId="19349" xr:uid="{00000000-0005-0000-0000-0000B2480000}"/>
    <cellStyle name="SAPBEXinputData 4 6" xfId="19350" xr:uid="{00000000-0005-0000-0000-0000B3480000}"/>
    <cellStyle name="SAPBEXinputData 4 6 2" xfId="19351" xr:uid="{00000000-0005-0000-0000-0000B4480000}"/>
    <cellStyle name="SAPBEXinputData 4 6 2 2" xfId="19352" xr:uid="{00000000-0005-0000-0000-0000B5480000}"/>
    <cellStyle name="SAPBEXinputData 4 6 2 3" xfId="19353" xr:uid="{00000000-0005-0000-0000-0000B6480000}"/>
    <cellStyle name="SAPBEXinputData 4 6 3" xfId="19354" xr:uid="{00000000-0005-0000-0000-0000B7480000}"/>
    <cellStyle name="SAPBEXinputData 4 6 4" xfId="19355" xr:uid="{00000000-0005-0000-0000-0000B8480000}"/>
    <cellStyle name="SAPBEXinputData 4 6 5" xfId="19356" xr:uid="{00000000-0005-0000-0000-0000B9480000}"/>
    <cellStyle name="SAPBEXinputData 4 6 6" xfId="19357" xr:uid="{00000000-0005-0000-0000-0000BA480000}"/>
    <cellStyle name="SAPBEXinputData 4 7" xfId="19358" xr:uid="{00000000-0005-0000-0000-0000BB480000}"/>
    <cellStyle name="SAPBEXinputData 4 7 2" xfId="19359" xr:uid="{00000000-0005-0000-0000-0000BC480000}"/>
    <cellStyle name="SAPBEXinputData 4 7 3" xfId="19360" xr:uid="{00000000-0005-0000-0000-0000BD480000}"/>
    <cellStyle name="SAPBEXinputData 4 8" xfId="19361" xr:uid="{00000000-0005-0000-0000-0000BE480000}"/>
    <cellStyle name="SAPBEXinputData 4 9" xfId="19362" xr:uid="{00000000-0005-0000-0000-0000BF480000}"/>
    <cellStyle name="SAPBEXinputData 5" xfId="19363" xr:uid="{00000000-0005-0000-0000-0000C0480000}"/>
    <cellStyle name="SAPBEXinputData 5 10" xfId="19364" xr:uid="{00000000-0005-0000-0000-0000C1480000}"/>
    <cellStyle name="SAPBEXinputData 5 2" xfId="19365" xr:uid="{00000000-0005-0000-0000-0000C2480000}"/>
    <cellStyle name="SAPBEXinputData 5 2 2" xfId="19366" xr:uid="{00000000-0005-0000-0000-0000C3480000}"/>
    <cellStyle name="SAPBEXinputData 5 2 2 2" xfId="19367" xr:uid="{00000000-0005-0000-0000-0000C4480000}"/>
    <cellStyle name="SAPBEXinputData 5 2 2 2 2" xfId="19368" xr:uid="{00000000-0005-0000-0000-0000C5480000}"/>
    <cellStyle name="SAPBEXinputData 5 2 2 2 2 2" xfId="19369" xr:uid="{00000000-0005-0000-0000-0000C6480000}"/>
    <cellStyle name="SAPBEXinputData 5 2 2 2 2 3" xfId="19370" xr:uid="{00000000-0005-0000-0000-0000C7480000}"/>
    <cellStyle name="SAPBEXinputData 5 2 2 2 3" xfId="19371" xr:uid="{00000000-0005-0000-0000-0000C8480000}"/>
    <cellStyle name="SAPBEXinputData 5 2 2 2 4" xfId="19372" xr:uid="{00000000-0005-0000-0000-0000C9480000}"/>
    <cellStyle name="SAPBEXinputData 5 2 2 2 5" xfId="19373" xr:uid="{00000000-0005-0000-0000-0000CA480000}"/>
    <cellStyle name="SAPBEXinputData 5 2 2 2 6" xfId="19374" xr:uid="{00000000-0005-0000-0000-0000CB480000}"/>
    <cellStyle name="SAPBEXinputData 5 2 2 3" xfId="19375" xr:uid="{00000000-0005-0000-0000-0000CC480000}"/>
    <cellStyle name="SAPBEXinputData 5 2 2 3 2" xfId="19376" xr:uid="{00000000-0005-0000-0000-0000CD480000}"/>
    <cellStyle name="SAPBEXinputData 5 2 2 3 2 2" xfId="19377" xr:uid="{00000000-0005-0000-0000-0000CE480000}"/>
    <cellStyle name="SAPBEXinputData 5 2 2 3 2 3" xfId="19378" xr:uid="{00000000-0005-0000-0000-0000CF480000}"/>
    <cellStyle name="SAPBEXinputData 5 2 2 3 3" xfId="19379" xr:uid="{00000000-0005-0000-0000-0000D0480000}"/>
    <cellStyle name="SAPBEXinputData 5 2 2 3 3 2" xfId="19380" xr:uid="{00000000-0005-0000-0000-0000D1480000}"/>
    <cellStyle name="SAPBEXinputData 5 2 2 3 4" xfId="19381" xr:uid="{00000000-0005-0000-0000-0000D2480000}"/>
    <cellStyle name="SAPBEXinputData 5 2 2 4" xfId="19382" xr:uid="{00000000-0005-0000-0000-0000D3480000}"/>
    <cellStyle name="SAPBEXinputData 5 2 2 4 2" xfId="19383" xr:uid="{00000000-0005-0000-0000-0000D4480000}"/>
    <cellStyle name="SAPBEXinputData 5 2 2 4 3" xfId="19384" xr:uid="{00000000-0005-0000-0000-0000D5480000}"/>
    <cellStyle name="SAPBEXinputData 5 2 2 5" xfId="19385" xr:uid="{00000000-0005-0000-0000-0000D6480000}"/>
    <cellStyle name="SAPBEXinputData 5 2 2 6" xfId="19386" xr:uid="{00000000-0005-0000-0000-0000D7480000}"/>
    <cellStyle name="SAPBEXinputData 5 2 2 7" xfId="19387" xr:uid="{00000000-0005-0000-0000-0000D8480000}"/>
    <cellStyle name="SAPBEXinputData 5 2 2 8" xfId="19388" xr:uid="{00000000-0005-0000-0000-0000D9480000}"/>
    <cellStyle name="SAPBEXinputData 5 2 3" xfId="19389" xr:uid="{00000000-0005-0000-0000-0000DA480000}"/>
    <cellStyle name="SAPBEXinputData 5 2 3 2" xfId="19390" xr:uid="{00000000-0005-0000-0000-0000DB480000}"/>
    <cellStyle name="SAPBEXinputData 5 2 3 2 2" xfId="19391" xr:uid="{00000000-0005-0000-0000-0000DC480000}"/>
    <cellStyle name="SAPBEXinputData 5 2 3 2 3" xfId="19392" xr:uid="{00000000-0005-0000-0000-0000DD480000}"/>
    <cellStyle name="SAPBEXinputData 5 2 3 3" xfId="19393" xr:uid="{00000000-0005-0000-0000-0000DE480000}"/>
    <cellStyle name="SAPBEXinputData 5 2 3 4" xfId="19394" xr:uid="{00000000-0005-0000-0000-0000DF480000}"/>
    <cellStyle name="SAPBEXinputData 5 2 3 5" xfId="19395" xr:uid="{00000000-0005-0000-0000-0000E0480000}"/>
    <cellStyle name="SAPBEXinputData 5 2 3 6" xfId="19396" xr:uid="{00000000-0005-0000-0000-0000E1480000}"/>
    <cellStyle name="SAPBEXinputData 5 2 4" xfId="19397" xr:uid="{00000000-0005-0000-0000-0000E2480000}"/>
    <cellStyle name="SAPBEXinputData 5 2 4 2" xfId="19398" xr:uid="{00000000-0005-0000-0000-0000E3480000}"/>
    <cellStyle name="SAPBEXinputData 5 2 4 2 2" xfId="19399" xr:uid="{00000000-0005-0000-0000-0000E4480000}"/>
    <cellStyle name="SAPBEXinputData 5 2 4 2 3" xfId="19400" xr:uid="{00000000-0005-0000-0000-0000E5480000}"/>
    <cellStyle name="SAPBEXinputData 5 2 4 3" xfId="19401" xr:uid="{00000000-0005-0000-0000-0000E6480000}"/>
    <cellStyle name="SAPBEXinputData 5 2 4 3 2" xfId="19402" xr:uid="{00000000-0005-0000-0000-0000E7480000}"/>
    <cellStyle name="SAPBEXinputData 5 2 4 4" xfId="19403" xr:uid="{00000000-0005-0000-0000-0000E8480000}"/>
    <cellStyle name="SAPBEXinputData 5 2 5" xfId="19404" xr:uid="{00000000-0005-0000-0000-0000E9480000}"/>
    <cellStyle name="SAPBEXinputData 5 2 5 2" xfId="19405" xr:uid="{00000000-0005-0000-0000-0000EA480000}"/>
    <cellStyle name="SAPBEXinputData 5 2 5 3" xfId="19406" xr:uid="{00000000-0005-0000-0000-0000EB480000}"/>
    <cellStyle name="SAPBEXinputData 5 2 6" xfId="19407" xr:uid="{00000000-0005-0000-0000-0000EC480000}"/>
    <cellStyle name="SAPBEXinputData 5 2 7" xfId="19408" xr:uid="{00000000-0005-0000-0000-0000ED480000}"/>
    <cellStyle name="SAPBEXinputData 5 2 8" xfId="19409" xr:uid="{00000000-0005-0000-0000-0000EE480000}"/>
    <cellStyle name="SAPBEXinputData 5 2 9" xfId="19410" xr:uid="{00000000-0005-0000-0000-0000EF480000}"/>
    <cellStyle name="SAPBEXinputData 5 3" xfId="19411" xr:uid="{00000000-0005-0000-0000-0000F0480000}"/>
    <cellStyle name="SAPBEXinputData 5 3 2" xfId="19412" xr:uid="{00000000-0005-0000-0000-0000F1480000}"/>
    <cellStyle name="SAPBEXinputData 5 3 2 2" xfId="19413" xr:uid="{00000000-0005-0000-0000-0000F2480000}"/>
    <cellStyle name="SAPBEXinputData 5 3 2 2 2" xfId="19414" xr:uid="{00000000-0005-0000-0000-0000F3480000}"/>
    <cellStyle name="SAPBEXinputData 5 3 2 2 3" xfId="19415" xr:uid="{00000000-0005-0000-0000-0000F4480000}"/>
    <cellStyle name="SAPBEXinputData 5 3 2 3" xfId="19416" xr:uid="{00000000-0005-0000-0000-0000F5480000}"/>
    <cellStyle name="SAPBEXinputData 5 3 2 4" xfId="19417" xr:uid="{00000000-0005-0000-0000-0000F6480000}"/>
    <cellStyle name="SAPBEXinputData 5 3 2 5" xfId="19418" xr:uid="{00000000-0005-0000-0000-0000F7480000}"/>
    <cellStyle name="SAPBEXinputData 5 3 2 6" xfId="19419" xr:uid="{00000000-0005-0000-0000-0000F8480000}"/>
    <cellStyle name="SAPBEXinputData 5 3 3" xfId="19420" xr:uid="{00000000-0005-0000-0000-0000F9480000}"/>
    <cellStyle name="SAPBEXinputData 5 3 3 2" xfId="19421" xr:uid="{00000000-0005-0000-0000-0000FA480000}"/>
    <cellStyle name="SAPBEXinputData 5 3 3 2 2" xfId="19422" xr:uid="{00000000-0005-0000-0000-0000FB480000}"/>
    <cellStyle name="SAPBEXinputData 5 3 3 2 3" xfId="19423" xr:uid="{00000000-0005-0000-0000-0000FC480000}"/>
    <cellStyle name="SAPBEXinputData 5 3 3 3" xfId="19424" xr:uid="{00000000-0005-0000-0000-0000FD480000}"/>
    <cellStyle name="SAPBEXinputData 5 3 3 3 2" xfId="19425" xr:uid="{00000000-0005-0000-0000-0000FE480000}"/>
    <cellStyle name="SAPBEXinputData 5 3 3 4" xfId="19426" xr:uid="{00000000-0005-0000-0000-0000FF480000}"/>
    <cellStyle name="SAPBEXinputData 5 3 4" xfId="19427" xr:uid="{00000000-0005-0000-0000-000000490000}"/>
    <cellStyle name="SAPBEXinputData 5 3 4 2" xfId="19428" xr:uid="{00000000-0005-0000-0000-000001490000}"/>
    <cellStyle name="SAPBEXinputData 5 3 4 3" xfId="19429" xr:uid="{00000000-0005-0000-0000-000002490000}"/>
    <cellStyle name="SAPBEXinputData 5 3 5" xfId="19430" xr:uid="{00000000-0005-0000-0000-000003490000}"/>
    <cellStyle name="SAPBEXinputData 5 3 6" xfId="19431" xr:uid="{00000000-0005-0000-0000-000004490000}"/>
    <cellStyle name="SAPBEXinputData 5 3 7" xfId="19432" xr:uid="{00000000-0005-0000-0000-000005490000}"/>
    <cellStyle name="SAPBEXinputData 5 3 8" xfId="19433" xr:uid="{00000000-0005-0000-0000-000006490000}"/>
    <cellStyle name="SAPBEXinputData 5 4" xfId="19434" xr:uid="{00000000-0005-0000-0000-000007490000}"/>
    <cellStyle name="SAPBEXinputData 5 4 2" xfId="19435" xr:uid="{00000000-0005-0000-0000-000008490000}"/>
    <cellStyle name="SAPBEXinputData 5 4 2 2" xfId="19436" xr:uid="{00000000-0005-0000-0000-000009490000}"/>
    <cellStyle name="SAPBEXinputData 5 4 2 3" xfId="19437" xr:uid="{00000000-0005-0000-0000-00000A490000}"/>
    <cellStyle name="SAPBEXinputData 5 4 2 4" xfId="19438" xr:uid="{00000000-0005-0000-0000-00000B490000}"/>
    <cellStyle name="SAPBEXinputData 5 4 3" xfId="19439" xr:uid="{00000000-0005-0000-0000-00000C490000}"/>
    <cellStyle name="SAPBEXinputData 5 4 4" xfId="19440" xr:uid="{00000000-0005-0000-0000-00000D490000}"/>
    <cellStyle name="SAPBEXinputData 5 4 5" xfId="19441" xr:uid="{00000000-0005-0000-0000-00000E490000}"/>
    <cellStyle name="SAPBEXinputData 5 4 6" xfId="19442" xr:uid="{00000000-0005-0000-0000-00000F490000}"/>
    <cellStyle name="SAPBEXinputData 5 5" xfId="19443" xr:uid="{00000000-0005-0000-0000-000010490000}"/>
    <cellStyle name="SAPBEXinputData 5 5 2" xfId="19444" xr:uid="{00000000-0005-0000-0000-000011490000}"/>
    <cellStyle name="SAPBEXinputData 5 5 2 2" xfId="19445" xr:uid="{00000000-0005-0000-0000-000012490000}"/>
    <cellStyle name="SAPBEXinputData 5 5 2 3" xfId="19446" xr:uid="{00000000-0005-0000-0000-000013490000}"/>
    <cellStyle name="SAPBEXinputData 5 5 3" xfId="19447" xr:uid="{00000000-0005-0000-0000-000014490000}"/>
    <cellStyle name="SAPBEXinputData 5 5 4" xfId="19448" xr:uid="{00000000-0005-0000-0000-000015490000}"/>
    <cellStyle name="SAPBEXinputData 5 5 5" xfId="19449" xr:uid="{00000000-0005-0000-0000-000016490000}"/>
    <cellStyle name="SAPBEXinputData 5 5 6" xfId="19450" xr:uid="{00000000-0005-0000-0000-000017490000}"/>
    <cellStyle name="SAPBEXinputData 5 6" xfId="19451" xr:uid="{00000000-0005-0000-0000-000018490000}"/>
    <cellStyle name="SAPBEXinputData 5 6 2" xfId="19452" xr:uid="{00000000-0005-0000-0000-000019490000}"/>
    <cellStyle name="SAPBEXinputData 5 6 3" xfId="19453" xr:uid="{00000000-0005-0000-0000-00001A490000}"/>
    <cellStyle name="SAPBEXinputData 5 7" xfId="19454" xr:uid="{00000000-0005-0000-0000-00001B490000}"/>
    <cellStyle name="SAPBEXinputData 5 8" xfId="19455" xr:uid="{00000000-0005-0000-0000-00001C490000}"/>
    <cellStyle name="SAPBEXinputData 5 9" xfId="19456" xr:uid="{00000000-0005-0000-0000-00001D490000}"/>
    <cellStyle name="SAPBEXinputData 6" xfId="19457" xr:uid="{00000000-0005-0000-0000-00001E490000}"/>
    <cellStyle name="SAPBEXinputData 6 2" xfId="19458" xr:uid="{00000000-0005-0000-0000-00001F490000}"/>
    <cellStyle name="SAPBEXinputData 6 2 2" xfId="19459" xr:uid="{00000000-0005-0000-0000-000020490000}"/>
    <cellStyle name="SAPBEXinputData 6 2 2 2" xfId="19460" xr:uid="{00000000-0005-0000-0000-000021490000}"/>
    <cellStyle name="SAPBEXinputData 6 2 2 2 2" xfId="19461" xr:uid="{00000000-0005-0000-0000-000022490000}"/>
    <cellStyle name="SAPBEXinputData 6 2 2 2 3" xfId="19462" xr:uid="{00000000-0005-0000-0000-000023490000}"/>
    <cellStyle name="SAPBEXinputData 6 2 2 3" xfId="19463" xr:uid="{00000000-0005-0000-0000-000024490000}"/>
    <cellStyle name="SAPBEXinputData 6 2 2 4" xfId="19464" xr:uid="{00000000-0005-0000-0000-000025490000}"/>
    <cellStyle name="SAPBEXinputData 6 2 2 5" xfId="19465" xr:uid="{00000000-0005-0000-0000-000026490000}"/>
    <cellStyle name="SAPBEXinputData 6 2 2 6" xfId="19466" xr:uid="{00000000-0005-0000-0000-000027490000}"/>
    <cellStyle name="SAPBEXinputData 6 2 3" xfId="19467" xr:uid="{00000000-0005-0000-0000-000028490000}"/>
    <cellStyle name="SAPBEXinputData 6 2 3 2" xfId="19468" xr:uid="{00000000-0005-0000-0000-000029490000}"/>
    <cellStyle name="SAPBEXinputData 6 2 3 2 2" xfId="19469" xr:uid="{00000000-0005-0000-0000-00002A490000}"/>
    <cellStyle name="SAPBEXinputData 6 2 3 2 3" xfId="19470" xr:uid="{00000000-0005-0000-0000-00002B490000}"/>
    <cellStyle name="SAPBEXinputData 6 2 3 3" xfId="19471" xr:uid="{00000000-0005-0000-0000-00002C490000}"/>
    <cellStyle name="SAPBEXinputData 6 2 3 3 2" xfId="19472" xr:uid="{00000000-0005-0000-0000-00002D490000}"/>
    <cellStyle name="SAPBEXinputData 6 2 3 4" xfId="19473" xr:uid="{00000000-0005-0000-0000-00002E490000}"/>
    <cellStyle name="SAPBEXinputData 6 2 4" xfId="19474" xr:uid="{00000000-0005-0000-0000-00002F490000}"/>
    <cellStyle name="SAPBEXinputData 6 2 4 2" xfId="19475" xr:uid="{00000000-0005-0000-0000-000030490000}"/>
    <cellStyle name="SAPBEXinputData 6 2 4 3" xfId="19476" xr:uid="{00000000-0005-0000-0000-000031490000}"/>
    <cellStyle name="SAPBEXinputData 6 2 5" xfId="19477" xr:uid="{00000000-0005-0000-0000-000032490000}"/>
    <cellStyle name="SAPBEXinputData 6 2 6" xfId="19478" xr:uid="{00000000-0005-0000-0000-000033490000}"/>
    <cellStyle name="SAPBEXinputData 6 2 7" xfId="19479" xr:uid="{00000000-0005-0000-0000-000034490000}"/>
    <cellStyle name="SAPBEXinputData 6 2 8" xfId="19480" xr:uid="{00000000-0005-0000-0000-000035490000}"/>
    <cellStyle name="SAPBEXinputData 6 3" xfId="19481" xr:uid="{00000000-0005-0000-0000-000036490000}"/>
    <cellStyle name="SAPBEXinputData 6 3 2" xfId="19482" xr:uid="{00000000-0005-0000-0000-000037490000}"/>
    <cellStyle name="SAPBEXinputData 6 3 2 2" xfId="19483" xr:uid="{00000000-0005-0000-0000-000038490000}"/>
    <cellStyle name="SAPBEXinputData 6 3 2 3" xfId="19484" xr:uid="{00000000-0005-0000-0000-000039490000}"/>
    <cellStyle name="SAPBEXinputData 6 3 3" xfId="19485" xr:uid="{00000000-0005-0000-0000-00003A490000}"/>
    <cellStyle name="SAPBEXinputData 6 3 4" xfId="19486" xr:uid="{00000000-0005-0000-0000-00003B490000}"/>
    <cellStyle name="SAPBEXinputData 6 3 5" xfId="19487" xr:uid="{00000000-0005-0000-0000-00003C490000}"/>
    <cellStyle name="SAPBEXinputData 6 3 6" xfId="19488" xr:uid="{00000000-0005-0000-0000-00003D490000}"/>
    <cellStyle name="SAPBEXinputData 6 4" xfId="19489" xr:uid="{00000000-0005-0000-0000-00003E490000}"/>
    <cellStyle name="SAPBEXinputData 6 4 2" xfId="19490" xr:uid="{00000000-0005-0000-0000-00003F490000}"/>
    <cellStyle name="SAPBEXinputData 6 4 2 2" xfId="19491" xr:uid="{00000000-0005-0000-0000-000040490000}"/>
    <cellStyle name="SAPBEXinputData 6 4 2 3" xfId="19492" xr:uid="{00000000-0005-0000-0000-000041490000}"/>
    <cellStyle name="SAPBEXinputData 6 4 3" xfId="19493" xr:uid="{00000000-0005-0000-0000-000042490000}"/>
    <cellStyle name="SAPBEXinputData 6 4 3 2" xfId="19494" xr:uid="{00000000-0005-0000-0000-000043490000}"/>
    <cellStyle name="SAPBEXinputData 6 4 4" xfId="19495" xr:uid="{00000000-0005-0000-0000-000044490000}"/>
    <cellStyle name="SAPBEXinputData 6 5" xfId="19496" xr:uid="{00000000-0005-0000-0000-000045490000}"/>
    <cellStyle name="SAPBEXinputData 6 5 2" xfId="19497" xr:uid="{00000000-0005-0000-0000-000046490000}"/>
    <cellStyle name="SAPBEXinputData 6 5 3" xfId="19498" xr:uid="{00000000-0005-0000-0000-000047490000}"/>
    <cellStyle name="SAPBEXinputData 6 6" xfId="19499" xr:uid="{00000000-0005-0000-0000-000048490000}"/>
    <cellStyle name="SAPBEXinputData 6 7" xfId="19500" xr:uid="{00000000-0005-0000-0000-000049490000}"/>
    <cellStyle name="SAPBEXinputData 6 8" xfId="19501" xr:uid="{00000000-0005-0000-0000-00004A490000}"/>
    <cellStyle name="SAPBEXinputData 6 9" xfId="19502" xr:uid="{00000000-0005-0000-0000-00004B490000}"/>
    <cellStyle name="SAPBEXinputData 7" xfId="19503" xr:uid="{00000000-0005-0000-0000-00004C490000}"/>
    <cellStyle name="SAPBEXinputData 7 2" xfId="19504" xr:uid="{00000000-0005-0000-0000-00004D490000}"/>
    <cellStyle name="SAPBEXinputData 7 2 2" xfId="19505" xr:uid="{00000000-0005-0000-0000-00004E490000}"/>
    <cellStyle name="SAPBEXinputData 7 2 2 2" xfId="19506" xr:uid="{00000000-0005-0000-0000-00004F490000}"/>
    <cellStyle name="SAPBEXinputData 7 2 2 3" xfId="19507" xr:uid="{00000000-0005-0000-0000-000050490000}"/>
    <cellStyle name="SAPBEXinputData 7 2 2 4" xfId="19508" xr:uid="{00000000-0005-0000-0000-000051490000}"/>
    <cellStyle name="SAPBEXinputData 7 2 3" xfId="19509" xr:uid="{00000000-0005-0000-0000-000052490000}"/>
    <cellStyle name="SAPBEXinputData 7 2 4" xfId="19510" xr:uid="{00000000-0005-0000-0000-000053490000}"/>
    <cellStyle name="SAPBEXinputData 7 2 5" xfId="19511" xr:uid="{00000000-0005-0000-0000-000054490000}"/>
    <cellStyle name="SAPBEXinputData 7 2 6" xfId="19512" xr:uid="{00000000-0005-0000-0000-000055490000}"/>
    <cellStyle name="SAPBEXinputData 7 3" xfId="19513" xr:uid="{00000000-0005-0000-0000-000056490000}"/>
    <cellStyle name="SAPBEXinputData 7 3 2" xfId="19514" xr:uid="{00000000-0005-0000-0000-000057490000}"/>
    <cellStyle name="SAPBEXinputData 7 3 2 2" xfId="19515" xr:uid="{00000000-0005-0000-0000-000058490000}"/>
    <cellStyle name="SAPBEXinputData 7 3 2 3" xfId="19516" xr:uid="{00000000-0005-0000-0000-000059490000}"/>
    <cellStyle name="SAPBEXinputData 7 3 3" xfId="19517" xr:uid="{00000000-0005-0000-0000-00005A490000}"/>
    <cellStyle name="SAPBEXinputData 7 3 4" xfId="19518" xr:uid="{00000000-0005-0000-0000-00005B490000}"/>
    <cellStyle name="SAPBEXinputData 7 3 5" xfId="19519" xr:uid="{00000000-0005-0000-0000-00005C490000}"/>
    <cellStyle name="SAPBEXinputData 7 3 6" xfId="19520" xr:uid="{00000000-0005-0000-0000-00005D490000}"/>
    <cellStyle name="SAPBEXinputData 7 4" xfId="19521" xr:uid="{00000000-0005-0000-0000-00005E490000}"/>
    <cellStyle name="SAPBEXinputData 7 4 2" xfId="19522" xr:uid="{00000000-0005-0000-0000-00005F490000}"/>
    <cellStyle name="SAPBEXinputData 7 4 3" xfId="19523" xr:uid="{00000000-0005-0000-0000-000060490000}"/>
    <cellStyle name="SAPBEXinputData 7 5" xfId="19524" xr:uid="{00000000-0005-0000-0000-000061490000}"/>
    <cellStyle name="SAPBEXinputData 7 6" xfId="19525" xr:uid="{00000000-0005-0000-0000-000062490000}"/>
    <cellStyle name="SAPBEXinputData 7 7" xfId="19526" xr:uid="{00000000-0005-0000-0000-000063490000}"/>
    <cellStyle name="SAPBEXinputData 7 8" xfId="19527" xr:uid="{00000000-0005-0000-0000-000064490000}"/>
    <cellStyle name="SAPBEXinputData 8" xfId="19528" xr:uid="{00000000-0005-0000-0000-000065490000}"/>
    <cellStyle name="SAPBEXinputData 8 2" xfId="19529" xr:uid="{00000000-0005-0000-0000-000066490000}"/>
    <cellStyle name="SAPBEXinputData 8 2 2" xfId="19530" xr:uid="{00000000-0005-0000-0000-000067490000}"/>
    <cellStyle name="SAPBEXinputData 8 3" xfId="19531" xr:uid="{00000000-0005-0000-0000-000068490000}"/>
    <cellStyle name="SAPBEXinputData 8 4" xfId="19532" xr:uid="{00000000-0005-0000-0000-000069490000}"/>
    <cellStyle name="SAPBEXinputData 8 4 2" xfId="20427" xr:uid="{00000000-0005-0000-0000-000069490000}"/>
    <cellStyle name="SAPBEXinputData 8 5" xfId="19533" xr:uid="{00000000-0005-0000-0000-00006A490000}"/>
    <cellStyle name="SAPBEXinputData 8 6" xfId="19534" xr:uid="{00000000-0005-0000-0000-00006B490000}"/>
    <cellStyle name="SAPBEXinputData 9" xfId="19535" xr:uid="{00000000-0005-0000-0000-00006C490000}"/>
    <cellStyle name="SAPBEXinputData 9 2" xfId="19536" xr:uid="{00000000-0005-0000-0000-00006D490000}"/>
    <cellStyle name="SAPBEXinputData 9 2 2" xfId="19537" xr:uid="{00000000-0005-0000-0000-00006E490000}"/>
    <cellStyle name="SAPBEXinputData 9 2 3" xfId="19538" xr:uid="{00000000-0005-0000-0000-00006F490000}"/>
    <cellStyle name="SAPBEXinputData 9 3" xfId="19539" xr:uid="{00000000-0005-0000-0000-000070490000}"/>
    <cellStyle name="SAPBEXinputData 9 4" xfId="19540" xr:uid="{00000000-0005-0000-0000-000071490000}"/>
    <cellStyle name="SAPBEXinputData 9 5" xfId="19541" xr:uid="{00000000-0005-0000-0000-000072490000}"/>
    <cellStyle name="SAPBEXinputData 9 6" xfId="19542" xr:uid="{00000000-0005-0000-0000-000073490000}"/>
    <cellStyle name="SAPBEXinputData_2010-2012 Program Workbook_Incent_FS" xfId="2729" xr:uid="{00000000-0005-0000-0000-00008B0A0000}"/>
    <cellStyle name="SAPBEXItemHeader" xfId="19543" xr:uid="{00000000-0005-0000-0000-000075490000}"/>
    <cellStyle name="SAPBEXItemHeader 2" xfId="19544" xr:uid="{00000000-0005-0000-0000-000076490000}"/>
    <cellStyle name="SAPBEXItemHeader 2 2" xfId="19545" xr:uid="{00000000-0005-0000-0000-000077490000}"/>
    <cellStyle name="SAPBEXItemHeader 2 2 2" xfId="20428" xr:uid="{00000000-0005-0000-0000-000077490000}"/>
    <cellStyle name="SAPBEXItemHeader 3" xfId="19546" xr:uid="{00000000-0005-0000-0000-000078490000}"/>
    <cellStyle name="SAPBEXItemHeader 3 2" xfId="20429" xr:uid="{00000000-0005-0000-0000-000078490000}"/>
    <cellStyle name="SAPBEXItemHeader 4" xfId="19547" xr:uid="{00000000-0005-0000-0000-000079490000}"/>
    <cellStyle name="SAPBEXresData" xfId="2730" xr:uid="{00000000-0005-0000-0000-00008C0A0000}"/>
    <cellStyle name="SAPBEXresData 2" xfId="2731" xr:uid="{00000000-0005-0000-0000-00008D0A0000}"/>
    <cellStyle name="SAPBEXresData 2 2" xfId="19550" xr:uid="{00000000-0005-0000-0000-00007C490000}"/>
    <cellStyle name="SAPBEXresData 2 2 2" xfId="19551" xr:uid="{00000000-0005-0000-0000-00007D490000}"/>
    <cellStyle name="SAPBEXresData 2 2 2 2" xfId="20430" xr:uid="{00000000-0005-0000-0000-00007D490000}"/>
    <cellStyle name="SAPBEXresData 2 3" xfId="19552" xr:uid="{00000000-0005-0000-0000-00007E490000}"/>
    <cellStyle name="SAPBEXresData 2 3 2" xfId="20431" xr:uid="{00000000-0005-0000-0000-00007E490000}"/>
    <cellStyle name="SAPBEXresData 2 4" xfId="19553" xr:uid="{00000000-0005-0000-0000-00007F490000}"/>
    <cellStyle name="SAPBEXresData 2 5" xfId="19549" xr:uid="{00000000-0005-0000-0000-00007B490000}"/>
    <cellStyle name="SAPBEXresData 3" xfId="19554" xr:uid="{00000000-0005-0000-0000-000080490000}"/>
    <cellStyle name="SAPBEXresData 3 2" xfId="19555" xr:uid="{00000000-0005-0000-0000-000081490000}"/>
    <cellStyle name="SAPBEXresData 3 3" xfId="19556" xr:uid="{00000000-0005-0000-0000-000082490000}"/>
    <cellStyle name="SAPBEXresData 3 3 2" xfId="20432" xr:uid="{00000000-0005-0000-0000-000082490000}"/>
    <cellStyle name="SAPBEXresData 3 4" xfId="19557" xr:uid="{00000000-0005-0000-0000-000083490000}"/>
    <cellStyle name="SAPBEXresData 3 4 2" xfId="20433" xr:uid="{00000000-0005-0000-0000-000083490000}"/>
    <cellStyle name="SAPBEXresData 3 5" xfId="19558" xr:uid="{00000000-0005-0000-0000-000084490000}"/>
    <cellStyle name="SAPBEXresData 4" xfId="19559" xr:uid="{00000000-0005-0000-0000-000085490000}"/>
    <cellStyle name="SAPBEXresData 4 2" xfId="19560" xr:uid="{00000000-0005-0000-0000-000086490000}"/>
    <cellStyle name="SAPBEXresData 4 2 2" xfId="20434" xr:uid="{00000000-0005-0000-0000-000086490000}"/>
    <cellStyle name="SAPBEXresData 5" xfId="19561" xr:uid="{00000000-0005-0000-0000-000087490000}"/>
    <cellStyle name="SAPBEXresData 5 2" xfId="20435" xr:uid="{00000000-0005-0000-0000-000087490000}"/>
    <cellStyle name="SAPBEXresData 6" xfId="19562" xr:uid="{00000000-0005-0000-0000-000088490000}"/>
    <cellStyle name="SAPBEXresData 7" xfId="19548" xr:uid="{00000000-0005-0000-0000-00007A490000}"/>
    <cellStyle name="SAPBEXresDataEmph" xfId="2732" xr:uid="{00000000-0005-0000-0000-00008E0A0000}"/>
    <cellStyle name="SAPBEXresDataEmph 2" xfId="2733" xr:uid="{00000000-0005-0000-0000-00008F0A0000}"/>
    <cellStyle name="SAPBEXresDataEmph 2 2" xfId="19565" xr:uid="{00000000-0005-0000-0000-00008B490000}"/>
    <cellStyle name="SAPBEXresDataEmph 2 2 2" xfId="19566" xr:uid="{00000000-0005-0000-0000-00008C490000}"/>
    <cellStyle name="SAPBEXresDataEmph 2 2 2 2" xfId="20436" xr:uid="{00000000-0005-0000-0000-00008C490000}"/>
    <cellStyle name="SAPBEXresDataEmph 2 3" xfId="19567" xr:uid="{00000000-0005-0000-0000-00008D490000}"/>
    <cellStyle name="SAPBEXresDataEmph 2 3 2" xfId="20437" xr:uid="{00000000-0005-0000-0000-00008D490000}"/>
    <cellStyle name="SAPBEXresDataEmph 2 4" xfId="19568" xr:uid="{00000000-0005-0000-0000-00008E490000}"/>
    <cellStyle name="SAPBEXresDataEmph 2 5" xfId="19564" xr:uid="{00000000-0005-0000-0000-00008A490000}"/>
    <cellStyle name="SAPBEXresDataEmph 3" xfId="19569" xr:uid="{00000000-0005-0000-0000-00008F490000}"/>
    <cellStyle name="SAPBEXresDataEmph 3 2" xfId="19570" xr:uid="{00000000-0005-0000-0000-000090490000}"/>
    <cellStyle name="SAPBEXresDataEmph 3 3" xfId="19571" xr:uid="{00000000-0005-0000-0000-000091490000}"/>
    <cellStyle name="SAPBEXresDataEmph 3 3 2" xfId="20438" xr:uid="{00000000-0005-0000-0000-000091490000}"/>
    <cellStyle name="SAPBEXresDataEmph 3 4" xfId="19572" xr:uid="{00000000-0005-0000-0000-000092490000}"/>
    <cellStyle name="SAPBEXresDataEmph 3 4 2" xfId="20439" xr:uid="{00000000-0005-0000-0000-000092490000}"/>
    <cellStyle name="SAPBEXresDataEmph 3 5" xfId="19573" xr:uid="{00000000-0005-0000-0000-000093490000}"/>
    <cellStyle name="SAPBEXresDataEmph 4" xfId="19574" xr:uid="{00000000-0005-0000-0000-000094490000}"/>
    <cellStyle name="SAPBEXresDataEmph 4 2" xfId="19575" xr:uid="{00000000-0005-0000-0000-000095490000}"/>
    <cellStyle name="SAPBEXresDataEmph 4 2 2" xfId="20440" xr:uid="{00000000-0005-0000-0000-000095490000}"/>
    <cellStyle name="SAPBEXresDataEmph 5" xfId="19576" xr:uid="{00000000-0005-0000-0000-000096490000}"/>
    <cellStyle name="SAPBEXresDataEmph 5 2" xfId="20441" xr:uid="{00000000-0005-0000-0000-000096490000}"/>
    <cellStyle name="SAPBEXresDataEmph 6" xfId="19577" xr:uid="{00000000-0005-0000-0000-000097490000}"/>
    <cellStyle name="SAPBEXresDataEmph 7" xfId="19563" xr:uid="{00000000-0005-0000-0000-000089490000}"/>
    <cellStyle name="SAPBEXresExc1" xfId="2734" xr:uid="{00000000-0005-0000-0000-0000900A0000}"/>
    <cellStyle name="SAPBEXresExc1 2" xfId="19579" xr:uid="{00000000-0005-0000-0000-000099490000}"/>
    <cellStyle name="SAPBEXresExc1 2 2" xfId="19580" xr:uid="{00000000-0005-0000-0000-00009A490000}"/>
    <cellStyle name="SAPBEXresExc1 3" xfId="19581" xr:uid="{00000000-0005-0000-0000-00009B490000}"/>
    <cellStyle name="SAPBEXresExc1 4" xfId="19578" xr:uid="{00000000-0005-0000-0000-000098490000}"/>
    <cellStyle name="SAPBEXresExc1Emph" xfId="2735" xr:uid="{00000000-0005-0000-0000-0000910A0000}"/>
    <cellStyle name="SAPBEXresExc1Emph 2" xfId="19583" xr:uid="{00000000-0005-0000-0000-00009D490000}"/>
    <cellStyle name="SAPBEXresExc1Emph 2 2" xfId="19584" xr:uid="{00000000-0005-0000-0000-00009E490000}"/>
    <cellStyle name="SAPBEXresExc1Emph 3" xfId="19585" xr:uid="{00000000-0005-0000-0000-00009F490000}"/>
    <cellStyle name="SAPBEXresExc1Emph 4" xfId="19582" xr:uid="{00000000-0005-0000-0000-00009C490000}"/>
    <cellStyle name="SAPBEXresExc2" xfId="2736" xr:uid="{00000000-0005-0000-0000-0000920A0000}"/>
    <cellStyle name="SAPBEXresExc2 2" xfId="19587" xr:uid="{00000000-0005-0000-0000-0000A1490000}"/>
    <cellStyle name="SAPBEXresExc2 2 2" xfId="19588" xr:uid="{00000000-0005-0000-0000-0000A2490000}"/>
    <cellStyle name="SAPBEXresExc2 3" xfId="19589" xr:uid="{00000000-0005-0000-0000-0000A3490000}"/>
    <cellStyle name="SAPBEXresExc2 4" xfId="19586" xr:uid="{00000000-0005-0000-0000-0000A0490000}"/>
    <cellStyle name="SAPBEXresExc2Emph" xfId="2737" xr:uid="{00000000-0005-0000-0000-0000930A0000}"/>
    <cellStyle name="SAPBEXresExc2Emph 2" xfId="19591" xr:uid="{00000000-0005-0000-0000-0000A5490000}"/>
    <cellStyle name="SAPBEXresExc2Emph 2 2" xfId="19592" xr:uid="{00000000-0005-0000-0000-0000A6490000}"/>
    <cellStyle name="SAPBEXresExc2Emph 3" xfId="19593" xr:uid="{00000000-0005-0000-0000-0000A7490000}"/>
    <cellStyle name="SAPBEXresExc2Emph 4" xfId="19590" xr:uid="{00000000-0005-0000-0000-0000A4490000}"/>
    <cellStyle name="SAPBEXresItem" xfId="2738" xr:uid="{00000000-0005-0000-0000-0000940A0000}"/>
    <cellStyle name="SAPBEXresItem 2" xfId="19595" xr:uid="{00000000-0005-0000-0000-0000A9490000}"/>
    <cellStyle name="SAPBEXresItem 2 2" xfId="19596" xr:uid="{00000000-0005-0000-0000-0000AA490000}"/>
    <cellStyle name="SAPBEXresItem 2 2 2" xfId="19597" xr:uid="{00000000-0005-0000-0000-0000AB490000}"/>
    <cellStyle name="SAPBEXresItem 2 2 2 2" xfId="20442" xr:uid="{00000000-0005-0000-0000-0000AB490000}"/>
    <cellStyle name="SAPBEXresItem 2 3" xfId="19598" xr:uid="{00000000-0005-0000-0000-0000AC490000}"/>
    <cellStyle name="SAPBEXresItem 2 3 2" xfId="20443" xr:uid="{00000000-0005-0000-0000-0000AC490000}"/>
    <cellStyle name="SAPBEXresItem 2 4" xfId="19599" xr:uid="{00000000-0005-0000-0000-0000AD490000}"/>
    <cellStyle name="SAPBEXresItem 3" xfId="19600" xr:uid="{00000000-0005-0000-0000-0000AE490000}"/>
    <cellStyle name="SAPBEXresItem 3 2" xfId="19601" xr:uid="{00000000-0005-0000-0000-0000AF490000}"/>
    <cellStyle name="SAPBEXresItem 3 3" xfId="19602" xr:uid="{00000000-0005-0000-0000-0000B0490000}"/>
    <cellStyle name="SAPBEXresItem 3 4" xfId="19603" xr:uid="{00000000-0005-0000-0000-0000B1490000}"/>
    <cellStyle name="SAPBEXresItem 3 4 2" xfId="20444" xr:uid="{00000000-0005-0000-0000-0000B1490000}"/>
    <cellStyle name="SAPBEXresItem 3 5" xfId="19604" xr:uid="{00000000-0005-0000-0000-0000B2490000}"/>
    <cellStyle name="SAPBEXresItem 4" xfId="19605" xr:uid="{00000000-0005-0000-0000-0000B3490000}"/>
    <cellStyle name="SAPBEXresItem 4 2" xfId="19606" xr:uid="{00000000-0005-0000-0000-0000B4490000}"/>
    <cellStyle name="SAPBEXresItem 4 2 2" xfId="20445" xr:uid="{00000000-0005-0000-0000-0000B4490000}"/>
    <cellStyle name="SAPBEXresItem 5" xfId="19607" xr:uid="{00000000-0005-0000-0000-0000B5490000}"/>
    <cellStyle name="SAPBEXresItem 5 2" xfId="20446" xr:uid="{00000000-0005-0000-0000-0000B5490000}"/>
    <cellStyle name="SAPBEXresItem 6" xfId="19608" xr:uid="{00000000-0005-0000-0000-0000B6490000}"/>
    <cellStyle name="SAPBEXresItem 7" xfId="19594" xr:uid="{00000000-0005-0000-0000-0000A8490000}"/>
    <cellStyle name="SAPBEXresItemX" xfId="2739" xr:uid="{00000000-0005-0000-0000-0000950A0000}"/>
    <cellStyle name="SAPBEXresItemX 2" xfId="2740" xr:uid="{00000000-0005-0000-0000-0000960A0000}"/>
    <cellStyle name="SAPBEXresItemX 2 2" xfId="19611" xr:uid="{00000000-0005-0000-0000-0000B9490000}"/>
    <cellStyle name="SAPBEXresItemX 2 2 2" xfId="19612" xr:uid="{00000000-0005-0000-0000-0000BA490000}"/>
    <cellStyle name="SAPBEXresItemX 2 2 2 2" xfId="20447" xr:uid="{00000000-0005-0000-0000-0000BA490000}"/>
    <cellStyle name="SAPBEXresItemX 2 3" xfId="19613" xr:uid="{00000000-0005-0000-0000-0000BB490000}"/>
    <cellStyle name="SAPBEXresItemX 2 3 2" xfId="20448" xr:uid="{00000000-0005-0000-0000-0000BB490000}"/>
    <cellStyle name="SAPBEXresItemX 2 4" xfId="19614" xr:uid="{00000000-0005-0000-0000-0000BC490000}"/>
    <cellStyle name="SAPBEXresItemX 2 5" xfId="19610" xr:uid="{00000000-0005-0000-0000-0000B8490000}"/>
    <cellStyle name="SAPBEXresItemX 3" xfId="19615" xr:uid="{00000000-0005-0000-0000-0000BD490000}"/>
    <cellStyle name="SAPBEXresItemX 3 2" xfId="19616" xr:uid="{00000000-0005-0000-0000-0000BE490000}"/>
    <cellStyle name="SAPBEXresItemX 3 3" xfId="19617" xr:uid="{00000000-0005-0000-0000-0000BF490000}"/>
    <cellStyle name="SAPBEXresItemX 3 3 2" xfId="20449" xr:uid="{00000000-0005-0000-0000-0000BF490000}"/>
    <cellStyle name="SAPBEXresItemX 3 4" xfId="19618" xr:uid="{00000000-0005-0000-0000-0000C0490000}"/>
    <cellStyle name="SAPBEXresItemX 3 4 2" xfId="20450" xr:uid="{00000000-0005-0000-0000-0000C0490000}"/>
    <cellStyle name="SAPBEXresItemX 3 5" xfId="19619" xr:uid="{00000000-0005-0000-0000-0000C1490000}"/>
    <cellStyle name="SAPBEXresItemX 4" xfId="19620" xr:uid="{00000000-0005-0000-0000-0000C2490000}"/>
    <cellStyle name="SAPBEXresItemX 4 2" xfId="19621" xr:uid="{00000000-0005-0000-0000-0000C3490000}"/>
    <cellStyle name="SAPBEXresItemX 4 2 2" xfId="20451" xr:uid="{00000000-0005-0000-0000-0000C3490000}"/>
    <cellStyle name="SAPBEXresItemX 5" xfId="19622" xr:uid="{00000000-0005-0000-0000-0000C4490000}"/>
    <cellStyle name="SAPBEXresItemX 5 2" xfId="20452" xr:uid="{00000000-0005-0000-0000-0000C4490000}"/>
    <cellStyle name="SAPBEXresItemX 6" xfId="19623" xr:uid="{00000000-0005-0000-0000-0000C5490000}"/>
    <cellStyle name="SAPBEXresItemX 7" xfId="19609" xr:uid="{00000000-0005-0000-0000-0000B7490000}"/>
    <cellStyle name="SAPBEXRow_Headings_SA" xfId="2741" xr:uid="{00000000-0005-0000-0000-0000970A0000}"/>
    <cellStyle name="SAPBEXRowResults_SA" xfId="2742" xr:uid="{00000000-0005-0000-0000-0000980A0000}"/>
    <cellStyle name="SAPBEXstdData" xfId="2743" xr:uid="{00000000-0005-0000-0000-0000990A0000}"/>
    <cellStyle name="SAPBEXstdData 2" xfId="2744" xr:uid="{00000000-0005-0000-0000-00009A0A0000}"/>
    <cellStyle name="SAPBEXstdData 2 2" xfId="2909" xr:uid="{00000000-0005-0000-0000-00009B0A0000}"/>
    <cellStyle name="SAPBEXstdData 2 2 2" xfId="19626" xr:uid="{00000000-0005-0000-0000-0000CB490000}"/>
    <cellStyle name="SAPBEXstdData 2 2 2 2" xfId="19627" xr:uid="{00000000-0005-0000-0000-0000CC490000}"/>
    <cellStyle name="SAPBEXstdData 2 2 2 3" xfId="19628" xr:uid="{00000000-0005-0000-0000-0000CD490000}"/>
    <cellStyle name="SAPBEXstdData 2 2 2 3 2" xfId="20453" xr:uid="{00000000-0005-0000-0000-0000CD490000}"/>
    <cellStyle name="SAPBEXstdData 2 2 2 4" xfId="19629" xr:uid="{00000000-0005-0000-0000-0000CE490000}"/>
    <cellStyle name="SAPBEXstdData 2 2 3" xfId="19630" xr:uid="{00000000-0005-0000-0000-0000CF490000}"/>
    <cellStyle name="SAPBEXstdData 2 2 3 2" xfId="19631" xr:uid="{00000000-0005-0000-0000-0000D0490000}"/>
    <cellStyle name="SAPBEXstdData 2 2 3 2 2" xfId="20454" xr:uid="{00000000-0005-0000-0000-0000D0490000}"/>
    <cellStyle name="SAPBEXstdData 2 2 4" xfId="19632" xr:uid="{00000000-0005-0000-0000-0000D1490000}"/>
    <cellStyle name="SAPBEXstdData 2 2 4 2" xfId="20455" xr:uid="{00000000-0005-0000-0000-0000D1490000}"/>
    <cellStyle name="SAPBEXstdData 2 2 5" xfId="19633" xr:uid="{00000000-0005-0000-0000-0000D2490000}"/>
    <cellStyle name="SAPBEXstdData 2 2 6" xfId="19625" xr:uid="{00000000-0005-0000-0000-0000CA490000}"/>
    <cellStyle name="SAPBEXstdData 2 3" xfId="19634" xr:uid="{00000000-0005-0000-0000-0000D3490000}"/>
    <cellStyle name="SAPBEXstdData 2 3 2" xfId="19635" xr:uid="{00000000-0005-0000-0000-0000D4490000}"/>
    <cellStyle name="SAPBEXstdData 2 3 3" xfId="19636" xr:uid="{00000000-0005-0000-0000-0000D5490000}"/>
    <cellStyle name="SAPBEXstdData 2 3 3 2" xfId="20456" xr:uid="{00000000-0005-0000-0000-0000D5490000}"/>
    <cellStyle name="SAPBEXstdData 2 3 4" xfId="19637" xr:uid="{00000000-0005-0000-0000-0000D6490000}"/>
    <cellStyle name="SAPBEXstdData 2 4" xfId="19638" xr:uid="{00000000-0005-0000-0000-0000D7490000}"/>
    <cellStyle name="SAPBEXstdData 2 4 2" xfId="19639" xr:uid="{00000000-0005-0000-0000-0000D8490000}"/>
    <cellStyle name="SAPBEXstdData 2 4 2 2" xfId="19640" xr:uid="{00000000-0005-0000-0000-0000D9490000}"/>
    <cellStyle name="SAPBEXstdData 2 4 2 3" xfId="20457" xr:uid="{00000000-0005-0000-0000-0000D8490000}"/>
    <cellStyle name="SAPBEXstdData 2 4 3" xfId="19641" xr:uid="{00000000-0005-0000-0000-0000DA490000}"/>
    <cellStyle name="SAPBEXstdData 2 5" xfId="19642" xr:uid="{00000000-0005-0000-0000-0000DB490000}"/>
    <cellStyle name="SAPBEXstdData 2 5 2" xfId="19643" xr:uid="{00000000-0005-0000-0000-0000DC490000}"/>
    <cellStyle name="SAPBEXstdData 2 5 2 2" xfId="20458" xr:uid="{00000000-0005-0000-0000-0000DC490000}"/>
    <cellStyle name="SAPBEXstdData 2 6" xfId="19644" xr:uid="{00000000-0005-0000-0000-0000DD490000}"/>
    <cellStyle name="SAPBEXstdData 2 6 2" xfId="20459" xr:uid="{00000000-0005-0000-0000-0000DD490000}"/>
    <cellStyle name="SAPBEXstdData 2 7" xfId="19645" xr:uid="{00000000-0005-0000-0000-0000DE490000}"/>
    <cellStyle name="SAPBEXstdData 2 8" xfId="19624" xr:uid="{00000000-0005-0000-0000-0000C9490000}"/>
    <cellStyle name="SAPBEXstdData 3" xfId="19646" xr:uid="{00000000-0005-0000-0000-0000DF490000}"/>
    <cellStyle name="SAPBEXstdData 3 2" xfId="19647" xr:uid="{00000000-0005-0000-0000-0000E0490000}"/>
    <cellStyle name="SAPBEXstdData 3 2 2" xfId="19648" xr:uid="{00000000-0005-0000-0000-0000E1490000}"/>
    <cellStyle name="SAPBEXstdData 3 2 2 2" xfId="20460" xr:uid="{00000000-0005-0000-0000-0000E1490000}"/>
    <cellStyle name="SAPBEXstdData 3 3" xfId="19649" xr:uid="{00000000-0005-0000-0000-0000E2490000}"/>
    <cellStyle name="SAPBEXstdData 3 3 2" xfId="20461" xr:uid="{00000000-0005-0000-0000-0000E2490000}"/>
    <cellStyle name="SAPBEXstdData 3 4" xfId="19650" xr:uid="{00000000-0005-0000-0000-0000E3490000}"/>
    <cellStyle name="SAPBEXstdData 3 4 2" xfId="20462" xr:uid="{00000000-0005-0000-0000-0000E3490000}"/>
    <cellStyle name="SAPBEXstdData 3 5" xfId="19651" xr:uid="{00000000-0005-0000-0000-0000E4490000}"/>
    <cellStyle name="SAPBEXstdData 4" xfId="19652" xr:uid="{00000000-0005-0000-0000-0000E5490000}"/>
    <cellStyle name="SAPBEXstdData 4 2" xfId="19653" xr:uid="{00000000-0005-0000-0000-0000E6490000}"/>
    <cellStyle name="SAPBEXstdData 4 3" xfId="20463" xr:uid="{00000000-0005-0000-0000-0000E5490000}"/>
    <cellStyle name="SAPBEXstdData 5" xfId="19654" xr:uid="{00000000-0005-0000-0000-0000E7490000}"/>
    <cellStyle name="SAPBEXstdData 6" xfId="19655" xr:uid="{00000000-0005-0000-0000-0000E8490000}"/>
    <cellStyle name="SAPBEXstdData 6 2" xfId="20464" xr:uid="{00000000-0005-0000-0000-0000E8490000}"/>
    <cellStyle name="SAPBEXstdData 7" xfId="19656" xr:uid="{00000000-0005-0000-0000-0000E9490000}"/>
    <cellStyle name="SAPBEXstdData 8" xfId="13618" xr:uid="{00000000-0005-0000-0000-0000C8490000}"/>
    <cellStyle name="SAPBEXstdData_13737 3p Contracts v3" xfId="2745" xr:uid="{00000000-0005-0000-0000-00009C0A0000}"/>
    <cellStyle name="SAPBEXstdDataEmph" xfId="2746" xr:uid="{00000000-0005-0000-0000-00009D0A0000}"/>
    <cellStyle name="SAPBEXstdDataEmph 2" xfId="2747" xr:uid="{00000000-0005-0000-0000-00009E0A0000}"/>
    <cellStyle name="SAPBEXstdDataEmph 2 2" xfId="19659" xr:uid="{00000000-0005-0000-0000-0000ED490000}"/>
    <cellStyle name="SAPBEXstdDataEmph 2 2 2" xfId="19660" xr:uid="{00000000-0005-0000-0000-0000EE490000}"/>
    <cellStyle name="SAPBEXstdDataEmph 2 2 2 2" xfId="20465" xr:uid="{00000000-0005-0000-0000-0000EE490000}"/>
    <cellStyle name="SAPBEXstdDataEmph 2 3" xfId="19661" xr:uid="{00000000-0005-0000-0000-0000EF490000}"/>
    <cellStyle name="SAPBEXstdDataEmph 2 3 2" xfId="20466" xr:uid="{00000000-0005-0000-0000-0000EF490000}"/>
    <cellStyle name="SAPBEXstdDataEmph 2 4" xfId="19662" xr:uid="{00000000-0005-0000-0000-0000F0490000}"/>
    <cellStyle name="SAPBEXstdDataEmph 2 5" xfId="19658" xr:uid="{00000000-0005-0000-0000-0000EC490000}"/>
    <cellStyle name="SAPBEXstdDataEmph 3" xfId="19663" xr:uid="{00000000-0005-0000-0000-0000F1490000}"/>
    <cellStyle name="SAPBEXstdDataEmph 3 2" xfId="19664" xr:uid="{00000000-0005-0000-0000-0000F2490000}"/>
    <cellStyle name="SAPBEXstdDataEmph 3 3" xfId="19665" xr:uid="{00000000-0005-0000-0000-0000F3490000}"/>
    <cellStyle name="SAPBEXstdDataEmph 3 3 2" xfId="20467" xr:uid="{00000000-0005-0000-0000-0000F3490000}"/>
    <cellStyle name="SAPBEXstdDataEmph 3 4" xfId="19666" xr:uid="{00000000-0005-0000-0000-0000F4490000}"/>
    <cellStyle name="SAPBEXstdDataEmph 3 4 2" xfId="20468" xr:uid="{00000000-0005-0000-0000-0000F4490000}"/>
    <cellStyle name="SAPBEXstdDataEmph 3 5" xfId="19667" xr:uid="{00000000-0005-0000-0000-0000F5490000}"/>
    <cellStyle name="SAPBEXstdDataEmph 4" xfId="19668" xr:uid="{00000000-0005-0000-0000-0000F6490000}"/>
    <cellStyle name="SAPBEXstdDataEmph 4 2" xfId="19669" xr:uid="{00000000-0005-0000-0000-0000F7490000}"/>
    <cellStyle name="SAPBEXstdDataEmph 4 2 2" xfId="20469" xr:uid="{00000000-0005-0000-0000-0000F7490000}"/>
    <cellStyle name="SAPBEXstdDataEmph 5" xfId="19670" xr:uid="{00000000-0005-0000-0000-0000F8490000}"/>
    <cellStyle name="SAPBEXstdDataEmph 5 2" xfId="20470" xr:uid="{00000000-0005-0000-0000-0000F8490000}"/>
    <cellStyle name="SAPBEXstdDataEmph 6" xfId="19671" xr:uid="{00000000-0005-0000-0000-0000F9490000}"/>
    <cellStyle name="SAPBEXstdDataEmph 7" xfId="19657" xr:uid="{00000000-0005-0000-0000-0000EB490000}"/>
    <cellStyle name="SAPBEXstdExc1" xfId="2748" xr:uid="{00000000-0005-0000-0000-00009F0A0000}"/>
    <cellStyle name="SAPBEXstdExc1 2" xfId="19673" xr:uid="{00000000-0005-0000-0000-0000FB490000}"/>
    <cellStyle name="SAPBEXstdExc1 2 2" xfId="19674" xr:uid="{00000000-0005-0000-0000-0000FC490000}"/>
    <cellStyle name="SAPBEXstdExc1 3" xfId="19675" xr:uid="{00000000-0005-0000-0000-0000FD490000}"/>
    <cellStyle name="SAPBEXstdExc1 4" xfId="19672" xr:uid="{00000000-0005-0000-0000-0000FA490000}"/>
    <cellStyle name="SAPBEXstdExc1Emph" xfId="2749" xr:uid="{00000000-0005-0000-0000-0000A00A0000}"/>
    <cellStyle name="SAPBEXstdExc1Emph 2" xfId="19677" xr:uid="{00000000-0005-0000-0000-0000FF490000}"/>
    <cellStyle name="SAPBEXstdExc1Emph 2 2" xfId="19678" xr:uid="{00000000-0005-0000-0000-0000004A0000}"/>
    <cellStyle name="SAPBEXstdExc1Emph 3" xfId="19679" xr:uid="{00000000-0005-0000-0000-0000014A0000}"/>
    <cellStyle name="SAPBEXstdExc1Emph 4" xfId="19676" xr:uid="{00000000-0005-0000-0000-0000FE490000}"/>
    <cellStyle name="SAPBEXstdExc2" xfId="2750" xr:uid="{00000000-0005-0000-0000-0000A10A0000}"/>
    <cellStyle name="SAPBEXstdExc2 2" xfId="19681" xr:uid="{00000000-0005-0000-0000-0000034A0000}"/>
    <cellStyle name="SAPBEXstdExc2 2 2" xfId="19682" xr:uid="{00000000-0005-0000-0000-0000044A0000}"/>
    <cellStyle name="SAPBEXstdExc2 3" xfId="19683" xr:uid="{00000000-0005-0000-0000-0000054A0000}"/>
    <cellStyle name="SAPBEXstdExc2 4" xfId="19680" xr:uid="{00000000-0005-0000-0000-0000024A0000}"/>
    <cellStyle name="SAPBEXstdExc2Emph" xfId="2751" xr:uid="{00000000-0005-0000-0000-0000A20A0000}"/>
    <cellStyle name="SAPBEXstdExc2Emph 2" xfId="19685" xr:uid="{00000000-0005-0000-0000-0000074A0000}"/>
    <cellStyle name="SAPBEXstdExc2Emph 2 2" xfId="19686" xr:uid="{00000000-0005-0000-0000-0000084A0000}"/>
    <cellStyle name="SAPBEXstdExc2Emph 3" xfId="19687" xr:uid="{00000000-0005-0000-0000-0000094A0000}"/>
    <cellStyle name="SAPBEXstdExc2Emph 4" xfId="19684" xr:uid="{00000000-0005-0000-0000-0000064A0000}"/>
    <cellStyle name="SAPBEXstdItem" xfId="2752" xr:uid="{00000000-0005-0000-0000-0000A30A0000}"/>
    <cellStyle name="SAPBEXstdItem 2" xfId="2753" xr:uid="{00000000-0005-0000-0000-0000A40A0000}"/>
    <cellStyle name="SAPBEXstdItem 2 2" xfId="2911" xr:uid="{00000000-0005-0000-0000-0000A50A0000}"/>
    <cellStyle name="SAPBEXstdItem 2 2 2" xfId="19691" xr:uid="{00000000-0005-0000-0000-00000D4A0000}"/>
    <cellStyle name="SAPBEXstdItem 2 2 3" xfId="19692" xr:uid="{00000000-0005-0000-0000-00000E4A0000}"/>
    <cellStyle name="SAPBEXstdItem 2 2 3 2" xfId="20471" xr:uid="{00000000-0005-0000-0000-00000E4A0000}"/>
    <cellStyle name="SAPBEXstdItem 2 2 4" xfId="19693" xr:uid="{00000000-0005-0000-0000-00000F4A0000}"/>
    <cellStyle name="SAPBEXstdItem 2 2 5" xfId="19690" xr:uid="{00000000-0005-0000-0000-00000C4A0000}"/>
    <cellStyle name="SAPBEXstdItem 2 3" xfId="19694" xr:uid="{00000000-0005-0000-0000-0000104A0000}"/>
    <cellStyle name="SAPBEXstdItem 2 3 2" xfId="19695" xr:uid="{00000000-0005-0000-0000-0000114A0000}"/>
    <cellStyle name="SAPBEXstdItem 2 3 3" xfId="19696" xr:uid="{00000000-0005-0000-0000-0000124A0000}"/>
    <cellStyle name="SAPBEXstdItem 2 3 3 2" xfId="20472" xr:uid="{00000000-0005-0000-0000-0000124A0000}"/>
    <cellStyle name="SAPBEXstdItem 2 3 4" xfId="19697" xr:uid="{00000000-0005-0000-0000-0000134A0000}"/>
    <cellStyle name="SAPBEXstdItem 2 4" xfId="19698" xr:uid="{00000000-0005-0000-0000-0000144A0000}"/>
    <cellStyle name="SAPBEXstdItem 2 4 2" xfId="19699" xr:uid="{00000000-0005-0000-0000-0000154A0000}"/>
    <cellStyle name="SAPBEXstdItem 2 4 2 2" xfId="19700" xr:uid="{00000000-0005-0000-0000-0000164A0000}"/>
    <cellStyle name="SAPBEXstdItem 2 4 2 3" xfId="20473" xr:uid="{00000000-0005-0000-0000-0000154A0000}"/>
    <cellStyle name="SAPBEXstdItem 2 4 3" xfId="19701" xr:uid="{00000000-0005-0000-0000-0000174A0000}"/>
    <cellStyle name="SAPBEXstdItem 2 5" xfId="19702" xr:uid="{00000000-0005-0000-0000-0000184A0000}"/>
    <cellStyle name="SAPBEXstdItem 2 5 2" xfId="19703" xr:uid="{00000000-0005-0000-0000-0000194A0000}"/>
    <cellStyle name="SAPBEXstdItem 2 5 2 2" xfId="20474" xr:uid="{00000000-0005-0000-0000-0000194A0000}"/>
    <cellStyle name="SAPBEXstdItem 2 6" xfId="19704" xr:uid="{00000000-0005-0000-0000-00001A4A0000}"/>
    <cellStyle name="SAPBEXstdItem 2 6 2" xfId="20475" xr:uid="{00000000-0005-0000-0000-00001A4A0000}"/>
    <cellStyle name="SAPBEXstdItem 2 7" xfId="19705" xr:uid="{00000000-0005-0000-0000-00001B4A0000}"/>
    <cellStyle name="SAPBEXstdItem 2 8" xfId="19689" xr:uid="{00000000-0005-0000-0000-00000B4A0000}"/>
    <cellStyle name="SAPBEXstdItem 3" xfId="2910" xr:uid="{00000000-0005-0000-0000-0000A60A0000}"/>
    <cellStyle name="SAPBEXstdItem 3 2" xfId="19707" xr:uid="{00000000-0005-0000-0000-00001D4A0000}"/>
    <cellStyle name="SAPBEXstdItem 3 2 2" xfId="19708" xr:uid="{00000000-0005-0000-0000-00001E4A0000}"/>
    <cellStyle name="SAPBEXstdItem 3 2 2 2" xfId="20476" xr:uid="{00000000-0005-0000-0000-00001E4A0000}"/>
    <cellStyle name="SAPBEXstdItem 3 3" xfId="19709" xr:uid="{00000000-0005-0000-0000-00001F4A0000}"/>
    <cellStyle name="SAPBEXstdItem 3 3 2" xfId="19710" xr:uid="{00000000-0005-0000-0000-0000204A0000}"/>
    <cellStyle name="SAPBEXstdItem 3 3 2 2" xfId="20478" xr:uid="{00000000-0005-0000-0000-0000204A0000}"/>
    <cellStyle name="SAPBEXstdItem 3 3 3" xfId="20477" xr:uid="{00000000-0005-0000-0000-00001F4A0000}"/>
    <cellStyle name="SAPBEXstdItem 3 4" xfId="19711" xr:uid="{00000000-0005-0000-0000-0000214A0000}"/>
    <cellStyle name="SAPBEXstdItem 3 4 2" xfId="20479" xr:uid="{00000000-0005-0000-0000-0000214A0000}"/>
    <cellStyle name="SAPBEXstdItem 3 5" xfId="19712" xr:uid="{00000000-0005-0000-0000-0000224A0000}"/>
    <cellStyle name="SAPBEXstdItem 3 6" xfId="19706" xr:uid="{00000000-0005-0000-0000-00001C4A0000}"/>
    <cellStyle name="SAPBEXstdItem 4" xfId="19713" xr:uid="{00000000-0005-0000-0000-0000234A0000}"/>
    <cellStyle name="SAPBEXstdItem 4 2" xfId="19714" xr:uid="{00000000-0005-0000-0000-0000244A0000}"/>
    <cellStyle name="SAPBEXstdItem 4 2 2" xfId="20480" xr:uid="{00000000-0005-0000-0000-0000244A0000}"/>
    <cellStyle name="SAPBEXstdItem 5" xfId="19715" xr:uid="{00000000-0005-0000-0000-0000254A0000}"/>
    <cellStyle name="SAPBEXstdItem 5 2" xfId="19716" xr:uid="{00000000-0005-0000-0000-0000264A0000}"/>
    <cellStyle name="SAPBEXstdItem 5 2 2" xfId="20482" xr:uid="{00000000-0005-0000-0000-0000264A0000}"/>
    <cellStyle name="SAPBEXstdItem 5 3" xfId="20481" xr:uid="{00000000-0005-0000-0000-0000254A0000}"/>
    <cellStyle name="SAPBEXstdItem 6" xfId="19717" xr:uid="{00000000-0005-0000-0000-0000274A0000}"/>
    <cellStyle name="SAPBEXstdItem 7" xfId="19688" xr:uid="{00000000-0005-0000-0000-00000A4A0000}"/>
    <cellStyle name="SAPBEXstdItem_13737 3p Contracts v3" xfId="2754" xr:uid="{00000000-0005-0000-0000-0000A70A0000}"/>
    <cellStyle name="SAPBEXstdItemX" xfId="2755" xr:uid="{00000000-0005-0000-0000-0000A80A0000}"/>
    <cellStyle name="SAPBEXstdItemX 2" xfId="2756" xr:uid="{00000000-0005-0000-0000-0000A90A0000}"/>
    <cellStyle name="SAPBEXstdItemX 2 2" xfId="2913" xr:uid="{00000000-0005-0000-0000-0000AA0A0000}"/>
    <cellStyle name="SAPBEXstdItemX 2 2 2" xfId="19721" xr:uid="{00000000-0005-0000-0000-00002C4A0000}"/>
    <cellStyle name="SAPBEXstdItemX 2 2 2 2" xfId="19722" xr:uid="{00000000-0005-0000-0000-00002D4A0000}"/>
    <cellStyle name="SAPBEXstdItemX 2 2 2 3" xfId="20483" xr:uid="{00000000-0005-0000-0000-00002C4A0000}"/>
    <cellStyle name="SAPBEXstdItemX 2 2 3" xfId="19723" xr:uid="{00000000-0005-0000-0000-00002E4A0000}"/>
    <cellStyle name="SAPBEXstdItemX 2 2 4" xfId="19720" xr:uid="{00000000-0005-0000-0000-00002B4A0000}"/>
    <cellStyle name="SAPBEXstdItemX 2 3" xfId="19724" xr:uid="{00000000-0005-0000-0000-00002F4A0000}"/>
    <cellStyle name="SAPBEXstdItemX 2 3 2" xfId="19725" xr:uid="{00000000-0005-0000-0000-0000304A0000}"/>
    <cellStyle name="SAPBEXstdItemX 2 3 2 2" xfId="20484" xr:uid="{00000000-0005-0000-0000-0000304A0000}"/>
    <cellStyle name="SAPBEXstdItemX 2 4" xfId="19726" xr:uid="{00000000-0005-0000-0000-0000314A0000}"/>
    <cellStyle name="SAPBEXstdItemX 2 4 2" xfId="20485" xr:uid="{00000000-0005-0000-0000-0000314A0000}"/>
    <cellStyle name="SAPBEXstdItemX 2 5" xfId="19727" xr:uid="{00000000-0005-0000-0000-0000324A0000}"/>
    <cellStyle name="SAPBEXstdItemX 2 6" xfId="19719" xr:uid="{00000000-0005-0000-0000-00002A4A0000}"/>
    <cellStyle name="SAPBEXstdItemX 3" xfId="2912" xr:uid="{00000000-0005-0000-0000-0000AB0A0000}"/>
    <cellStyle name="SAPBEXstdItemX 3 2" xfId="19729" xr:uid="{00000000-0005-0000-0000-0000344A0000}"/>
    <cellStyle name="SAPBEXstdItemX 3 2 2" xfId="19730" xr:uid="{00000000-0005-0000-0000-0000354A0000}"/>
    <cellStyle name="SAPBEXstdItemX 3 2 2 2" xfId="20486" xr:uid="{00000000-0005-0000-0000-0000354A0000}"/>
    <cellStyle name="SAPBEXstdItemX 3 3" xfId="19731" xr:uid="{00000000-0005-0000-0000-0000364A0000}"/>
    <cellStyle name="SAPBEXstdItemX 3 3 2" xfId="19732" xr:uid="{00000000-0005-0000-0000-0000374A0000}"/>
    <cellStyle name="SAPBEXstdItemX 3 3 2 2" xfId="20488" xr:uid="{00000000-0005-0000-0000-0000374A0000}"/>
    <cellStyle name="SAPBEXstdItemX 3 3 3" xfId="20487" xr:uid="{00000000-0005-0000-0000-0000364A0000}"/>
    <cellStyle name="SAPBEXstdItemX 3 4" xfId="19733" xr:uid="{00000000-0005-0000-0000-0000384A0000}"/>
    <cellStyle name="SAPBEXstdItemX 3 4 2" xfId="20489" xr:uid="{00000000-0005-0000-0000-0000384A0000}"/>
    <cellStyle name="SAPBEXstdItemX 3 5" xfId="19734" xr:uid="{00000000-0005-0000-0000-0000394A0000}"/>
    <cellStyle name="SAPBEXstdItemX 3 6" xfId="19728" xr:uid="{00000000-0005-0000-0000-0000334A0000}"/>
    <cellStyle name="SAPBEXstdItemX 4" xfId="19735" xr:uid="{00000000-0005-0000-0000-00003A4A0000}"/>
    <cellStyle name="SAPBEXstdItemX 4 2" xfId="19736" xr:uid="{00000000-0005-0000-0000-00003B4A0000}"/>
    <cellStyle name="SAPBEXstdItemX 4 2 2" xfId="20490" xr:uid="{00000000-0005-0000-0000-00003B4A0000}"/>
    <cellStyle name="SAPBEXstdItemX 5" xfId="19737" xr:uid="{00000000-0005-0000-0000-00003C4A0000}"/>
    <cellStyle name="SAPBEXstdItemX 5 2" xfId="19738" xr:uid="{00000000-0005-0000-0000-00003D4A0000}"/>
    <cellStyle name="SAPBEXstdItemX 5 2 2" xfId="20492" xr:uid="{00000000-0005-0000-0000-00003D4A0000}"/>
    <cellStyle name="SAPBEXstdItemX 5 3" xfId="20491" xr:uid="{00000000-0005-0000-0000-00003C4A0000}"/>
    <cellStyle name="SAPBEXstdItemX 6" xfId="19739" xr:uid="{00000000-0005-0000-0000-00003E4A0000}"/>
    <cellStyle name="SAPBEXstdItemX 7" xfId="19718" xr:uid="{00000000-0005-0000-0000-0000294A0000}"/>
    <cellStyle name="SAPBEXstdItemX_Budget Consolidation by Balancing Acct v1" xfId="2757" xr:uid="{00000000-0005-0000-0000-0000AC0A0000}"/>
    <cellStyle name="SAPBEXsubData" xfId="2758" xr:uid="{00000000-0005-0000-0000-0000AD0A0000}"/>
    <cellStyle name="SAPBEXsubData 2" xfId="19741" xr:uid="{00000000-0005-0000-0000-0000414A0000}"/>
    <cellStyle name="SAPBEXsubData 2 2" xfId="19742" xr:uid="{00000000-0005-0000-0000-0000424A0000}"/>
    <cellStyle name="SAPBEXsubData 3" xfId="19743" xr:uid="{00000000-0005-0000-0000-0000434A0000}"/>
    <cellStyle name="SAPBEXsubData 4" xfId="19740" xr:uid="{00000000-0005-0000-0000-0000404A0000}"/>
    <cellStyle name="SAPBEXsubDataEmph" xfId="2759" xr:uid="{00000000-0005-0000-0000-0000AE0A0000}"/>
    <cellStyle name="SAPBEXsubDataEmph 2" xfId="19745" xr:uid="{00000000-0005-0000-0000-0000454A0000}"/>
    <cellStyle name="SAPBEXsubDataEmph 2 2" xfId="19746" xr:uid="{00000000-0005-0000-0000-0000464A0000}"/>
    <cellStyle name="SAPBEXsubDataEmph 3" xfId="19747" xr:uid="{00000000-0005-0000-0000-0000474A0000}"/>
    <cellStyle name="SAPBEXsubDataEmph 4" xfId="19744" xr:uid="{00000000-0005-0000-0000-0000444A0000}"/>
    <cellStyle name="SAPBEXsubExc1" xfId="2760" xr:uid="{00000000-0005-0000-0000-0000AF0A0000}"/>
    <cellStyle name="SAPBEXsubExc1 2" xfId="19749" xr:uid="{00000000-0005-0000-0000-0000494A0000}"/>
    <cellStyle name="SAPBEXsubExc1 2 2" xfId="19750" xr:uid="{00000000-0005-0000-0000-00004A4A0000}"/>
    <cellStyle name="SAPBEXsubExc1 3" xfId="19751" xr:uid="{00000000-0005-0000-0000-00004B4A0000}"/>
    <cellStyle name="SAPBEXsubExc1 4" xfId="19748" xr:uid="{00000000-0005-0000-0000-0000484A0000}"/>
    <cellStyle name="SAPBEXsubExc1Emph" xfId="2761" xr:uid="{00000000-0005-0000-0000-0000B00A0000}"/>
    <cellStyle name="SAPBEXsubExc1Emph 2" xfId="19753" xr:uid="{00000000-0005-0000-0000-00004D4A0000}"/>
    <cellStyle name="SAPBEXsubExc1Emph 2 2" xfId="19754" xr:uid="{00000000-0005-0000-0000-00004E4A0000}"/>
    <cellStyle name="SAPBEXsubExc1Emph 3" xfId="19755" xr:uid="{00000000-0005-0000-0000-00004F4A0000}"/>
    <cellStyle name="SAPBEXsubExc1Emph 4" xfId="19752" xr:uid="{00000000-0005-0000-0000-00004C4A0000}"/>
    <cellStyle name="SAPBEXsubExc2" xfId="2762" xr:uid="{00000000-0005-0000-0000-0000B10A0000}"/>
    <cellStyle name="SAPBEXsubExc2 2" xfId="19757" xr:uid="{00000000-0005-0000-0000-0000514A0000}"/>
    <cellStyle name="SAPBEXsubExc2 2 2" xfId="19758" xr:uid="{00000000-0005-0000-0000-0000524A0000}"/>
    <cellStyle name="SAPBEXsubExc2 3" xfId="19759" xr:uid="{00000000-0005-0000-0000-0000534A0000}"/>
    <cellStyle name="SAPBEXsubExc2 4" xfId="19756" xr:uid="{00000000-0005-0000-0000-0000504A0000}"/>
    <cellStyle name="SAPBEXsubExc2Emph" xfId="2763" xr:uid="{00000000-0005-0000-0000-0000B20A0000}"/>
    <cellStyle name="SAPBEXsubExc2Emph 2" xfId="19761" xr:uid="{00000000-0005-0000-0000-0000554A0000}"/>
    <cellStyle name="SAPBEXsubExc2Emph 2 2" xfId="19762" xr:uid="{00000000-0005-0000-0000-0000564A0000}"/>
    <cellStyle name="SAPBEXsubExc2Emph 3" xfId="19763" xr:uid="{00000000-0005-0000-0000-0000574A0000}"/>
    <cellStyle name="SAPBEXsubExc2Emph 4" xfId="19760" xr:uid="{00000000-0005-0000-0000-0000544A0000}"/>
    <cellStyle name="SAPBEXsubItem" xfId="2764" xr:uid="{00000000-0005-0000-0000-0000B30A0000}"/>
    <cellStyle name="SAPBEXsubItem 2" xfId="19765" xr:uid="{00000000-0005-0000-0000-0000594A0000}"/>
    <cellStyle name="SAPBEXsubItem 2 2" xfId="19766" xr:uid="{00000000-0005-0000-0000-00005A4A0000}"/>
    <cellStyle name="SAPBEXsubItem 3" xfId="19767" xr:uid="{00000000-0005-0000-0000-00005B4A0000}"/>
    <cellStyle name="SAPBEXsubItem 4" xfId="19764" xr:uid="{00000000-0005-0000-0000-0000584A0000}"/>
    <cellStyle name="SAPBEXtitle" xfId="2765" xr:uid="{00000000-0005-0000-0000-0000B40A0000}"/>
    <cellStyle name="SAPBEXtitle 2" xfId="19769" xr:uid="{00000000-0005-0000-0000-00005D4A0000}"/>
    <cellStyle name="SAPBEXtitle 2 2" xfId="19770" xr:uid="{00000000-0005-0000-0000-00005E4A0000}"/>
    <cellStyle name="SAPBEXtitle 2 2 2" xfId="19771" xr:uid="{00000000-0005-0000-0000-00005F4A0000}"/>
    <cellStyle name="SAPBEXtitle 2 2 2 2" xfId="20493" xr:uid="{00000000-0005-0000-0000-00005F4A0000}"/>
    <cellStyle name="SAPBEXtitle 2 3" xfId="19772" xr:uid="{00000000-0005-0000-0000-0000604A0000}"/>
    <cellStyle name="SAPBEXtitle 2 3 2" xfId="20494" xr:uid="{00000000-0005-0000-0000-0000604A0000}"/>
    <cellStyle name="SAPBEXtitle 2 4" xfId="19773" xr:uid="{00000000-0005-0000-0000-0000614A0000}"/>
    <cellStyle name="SAPBEXtitle 3" xfId="19774" xr:uid="{00000000-0005-0000-0000-0000624A0000}"/>
    <cellStyle name="SAPBEXtitle 3 2" xfId="19775" xr:uid="{00000000-0005-0000-0000-0000634A0000}"/>
    <cellStyle name="SAPBEXtitle 3 3" xfId="19776" xr:uid="{00000000-0005-0000-0000-0000644A0000}"/>
    <cellStyle name="SAPBEXtitle 3 4" xfId="19777" xr:uid="{00000000-0005-0000-0000-0000654A0000}"/>
    <cellStyle name="SAPBEXtitle 3 5" xfId="19778" xr:uid="{00000000-0005-0000-0000-0000664A0000}"/>
    <cellStyle name="SAPBEXtitle 4" xfId="19779" xr:uid="{00000000-0005-0000-0000-0000674A0000}"/>
    <cellStyle name="SAPBEXtitle 4 2" xfId="19780" xr:uid="{00000000-0005-0000-0000-0000684A0000}"/>
    <cellStyle name="SAPBEXtitle 5" xfId="19781" xr:uid="{00000000-0005-0000-0000-0000694A0000}"/>
    <cellStyle name="SAPBEXtitle 6" xfId="19782" xr:uid="{00000000-0005-0000-0000-00006A4A0000}"/>
    <cellStyle name="SAPBEXtitle 7" xfId="19768" xr:uid="{00000000-0005-0000-0000-00005C4A0000}"/>
    <cellStyle name="SAPBEXunassignedItem" xfId="19783" xr:uid="{00000000-0005-0000-0000-00006B4A0000}"/>
    <cellStyle name="SAPBEXunassignedItem 2" xfId="19784" xr:uid="{00000000-0005-0000-0000-00006C4A0000}"/>
    <cellStyle name="SAPBEXunassignedItem 2 2" xfId="19785" xr:uid="{00000000-0005-0000-0000-00006D4A0000}"/>
    <cellStyle name="SAPBEXunassignedItem 2 2 2" xfId="19786" xr:uid="{00000000-0005-0000-0000-00006E4A0000}"/>
    <cellStyle name="SAPBEXunassignedItem 2 2 2 2" xfId="20495" xr:uid="{00000000-0005-0000-0000-00006E4A0000}"/>
    <cellStyle name="SAPBEXunassignedItem 2 3" xfId="19787" xr:uid="{00000000-0005-0000-0000-00006F4A0000}"/>
    <cellStyle name="SAPBEXunassignedItem 2 3 2" xfId="20496" xr:uid="{00000000-0005-0000-0000-00006F4A0000}"/>
    <cellStyle name="SAPBEXunassignedItem 2 4" xfId="19788" xr:uid="{00000000-0005-0000-0000-0000704A0000}"/>
    <cellStyle name="SAPBEXunassignedItem 3" xfId="19789" xr:uid="{00000000-0005-0000-0000-0000714A0000}"/>
    <cellStyle name="SAPBEXunassignedItem 3 2" xfId="19790" xr:uid="{00000000-0005-0000-0000-0000724A0000}"/>
    <cellStyle name="SAPBEXunassignedItem 3 3" xfId="19791" xr:uid="{00000000-0005-0000-0000-0000734A0000}"/>
    <cellStyle name="SAPBEXunassignedItem 3 3 2" xfId="20497" xr:uid="{00000000-0005-0000-0000-0000734A0000}"/>
    <cellStyle name="SAPBEXunassignedItem 3 4" xfId="19792" xr:uid="{00000000-0005-0000-0000-0000744A0000}"/>
    <cellStyle name="SAPBEXunassignedItem 4" xfId="19793" xr:uid="{00000000-0005-0000-0000-0000754A0000}"/>
    <cellStyle name="SAPBEXunassignedItem 4 2" xfId="19794" xr:uid="{00000000-0005-0000-0000-0000764A0000}"/>
    <cellStyle name="SAPBEXunassignedItem 4 2 2" xfId="20498" xr:uid="{00000000-0005-0000-0000-0000764A0000}"/>
    <cellStyle name="SAPBEXunassignedItem 5" xfId="19795" xr:uid="{00000000-0005-0000-0000-0000774A0000}"/>
    <cellStyle name="SAPBEXunassignedItem 5 2" xfId="20499" xr:uid="{00000000-0005-0000-0000-0000774A0000}"/>
    <cellStyle name="SAPBEXunassignedItem 6" xfId="19796" xr:uid="{00000000-0005-0000-0000-0000784A0000}"/>
    <cellStyle name="SAPBEXundefined" xfId="2766" xr:uid="{00000000-0005-0000-0000-0000B50A0000}"/>
    <cellStyle name="SAPBEXundefined 2" xfId="2767" xr:uid="{00000000-0005-0000-0000-0000B60A0000}"/>
    <cellStyle name="SAPBEXundefined 2 2" xfId="19799" xr:uid="{00000000-0005-0000-0000-00007B4A0000}"/>
    <cellStyle name="SAPBEXundefined 2 2 2" xfId="19800" xr:uid="{00000000-0005-0000-0000-00007C4A0000}"/>
    <cellStyle name="SAPBEXundefined 2 2 2 2" xfId="20500" xr:uid="{00000000-0005-0000-0000-00007C4A0000}"/>
    <cellStyle name="SAPBEXundefined 2 3" xfId="19801" xr:uid="{00000000-0005-0000-0000-00007D4A0000}"/>
    <cellStyle name="SAPBEXundefined 2 3 2" xfId="20501" xr:uid="{00000000-0005-0000-0000-00007D4A0000}"/>
    <cellStyle name="SAPBEXundefined 2 4" xfId="19802" xr:uid="{00000000-0005-0000-0000-00007E4A0000}"/>
    <cellStyle name="SAPBEXundefined 2 5" xfId="19798" xr:uid="{00000000-0005-0000-0000-00007A4A0000}"/>
    <cellStyle name="SAPBEXundefined 3" xfId="19803" xr:uid="{00000000-0005-0000-0000-00007F4A0000}"/>
    <cellStyle name="SAPBEXundefined 3 2" xfId="19804" xr:uid="{00000000-0005-0000-0000-0000804A0000}"/>
    <cellStyle name="SAPBEXundefined 3 3" xfId="19805" xr:uid="{00000000-0005-0000-0000-0000814A0000}"/>
    <cellStyle name="SAPBEXundefined 3 3 2" xfId="20502" xr:uid="{00000000-0005-0000-0000-0000814A0000}"/>
    <cellStyle name="SAPBEXundefined 3 4" xfId="19806" xr:uid="{00000000-0005-0000-0000-0000824A0000}"/>
    <cellStyle name="SAPBEXundefined 3 4 2" xfId="20503" xr:uid="{00000000-0005-0000-0000-0000824A0000}"/>
    <cellStyle name="SAPBEXundefined 3 5" xfId="19807" xr:uid="{00000000-0005-0000-0000-0000834A0000}"/>
    <cellStyle name="SAPBEXundefined 4" xfId="19808" xr:uid="{00000000-0005-0000-0000-0000844A0000}"/>
    <cellStyle name="SAPBEXundefined 4 2" xfId="19809" xr:uid="{00000000-0005-0000-0000-0000854A0000}"/>
    <cellStyle name="SAPBEXundefined 4 2 2" xfId="20504" xr:uid="{00000000-0005-0000-0000-0000854A0000}"/>
    <cellStyle name="SAPBEXundefined 5" xfId="19810" xr:uid="{00000000-0005-0000-0000-0000864A0000}"/>
    <cellStyle name="SAPBEXundefined 5 2" xfId="20505" xr:uid="{00000000-0005-0000-0000-0000864A0000}"/>
    <cellStyle name="SAPBEXundefined 6" xfId="19811" xr:uid="{00000000-0005-0000-0000-0000874A0000}"/>
    <cellStyle name="SAPBEXundefined 7" xfId="19797" xr:uid="{00000000-0005-0000-0000-0000794A0000}"/>
    <cellStyle name="Sched" xfId="2768" xr:uid="{00000000-0005-0000-0000-0000B70A0000}"/>
    <cellStyle name="Sched 2" xfId="19813" xr:uid="{00000000-0005-0000-0000-0000894A0000}"/>
    <cellStyle name="Sched 2 2" xfId="19814" xr:uid="{00000000-0005-0000-0000-00008A4A0000}"/>
    <cellStyle name="Sched 3" xfId="19815" xr:uid="{00000000-0005-0000-0000-00008B4A0000}"/>
    <cellStyle name="Sched 4" xfId="19812" xr:uid="{00000000-0005-0000-0000-0000884A0000}"/>
    <cellStyle name="SEM-BPS-data" xfId="2769" xr:uid="{00000000-0005-0000-0000-0000B80A0000}"/>
    <cellStyle name="SEM-BPS-data 2" xfId="19817" xr:uid="{00000000-0005-0000-0000-00008D4A0000}"/>
    <cellStyle name="SEM-BPS-data 2 2" xfId="19818" xr:uid="{00000000-0005-0000-0000-00008E4A0000}"/>
    <cellStyle name="SEM-BPS-data 3" xfId="19819" xr:uid="{00000000-0005-0000-0000-00008F4A0000}"/>
    <cellStyle name="SEM-BPS-data 4" xfId="19816" xr:uid="{00000000-0005-0000-0000-00008C4A0000}"/>
    <cellStyle name="SEM-BPS-head" xfId="2770" xr:uid="{00000000-0005-0000-0000-0000B90A0000}"/>
    <cellStyle name="SEM-BPS-head 2" xfId="19821" xr:uid="{00000000-0005-0000-0000-0000914A0000}"/>
    <cellStyle name="SEM-BPS-head 2 2" xfId="19822" xr:uid="{00000000-0005-0000-0000-0000924A0000}"/>
    <cellStyle name="SEM-BPS-head 3" xfId="19823" xr:uid="{00000000-0005-0000-0000-0000934A0000}"/>
    <cellStyle name="SEM-BPS-head 4" xfId="19820" xr:uid="{00000000-0005-0000-0000-0000904A0000}"/>
    <cellStyle name="SEM-BPS-headdata" xfId="2771" xr:uid="{00000000-0005-0000-0000-0000BA0A0000}"/>
    <cellStyle name="SEM-BPS-headdata 2" xfId="19825" xr:uid="{00000000-0005-0000-0000-0000954A0000}"/>
    <cellStyle name="SEM-BPS-headdata 2 2" xfId="19826" xr:uid="{00000000-0005-0000-0000-0000964A0000}"/>
    <cellStyle name="SEM-BPS-headdata 3" xfId="19827" xr:uid="{00000000-0005-0000-0000-0000974A0000}"/>
    <cellStyle name="SEM-BPS-headdata 4" xfId="19824" xr:uid="{00000000-0005-0000-0000-0000944A0000}"/>
    <cellStyle name="SEM-BPS-headkey" xfId="2772" xr:uid="{00000000-0005-0000-0000-0000BB0A0000}"/>
    <cellStyle name="SEM-BPS-headkey 2" xfId="19829" xr:uid="{00000000-0005-0000-0000-0000994A0000}"/>
    <cellStyle name="SEM-BPS-headkey 2 2" xfId="19830" xr:uid="{00000000-0005-0000-0000-00009A4A0000}"/>
    <cellStyle name="SEM-BPS-headkey 3" xfId="19831" xr:uid="{00000000-0005-0000-0000-00009B4A0000}"/>
    <cellStyle name="SEM-BPS-headkey 4" xfId="19828" xr:uid="{00000000-0005-0000-0000-0000984A0000}"/>
    <cellStyle name="SEM-BPS-input-on" xfId="2773" xr:uid="{00000000-0005-0000-0000-0000BC0A0000}"/>
    <cellStyle name="SEM-BPS-input-on 2" xfId="19833" xr:uid="{00000000-0005-0000-0000-00009D4A0000}"/>
    <cellStyle name="SEM-BPS-input-on 2 2" xfId="19834" xr:uid="{00000000-0005-0000-0000-00009E4A0000}"/>
    <cellStyle name="SEM-BPS-input-on 3" xfId="19835" xr:uid="{00000000-0005-0000-0000-00009F4A0000}"/>
    <cellStyle name="SEM-BPS-input-on 4" xfId="19832" xr:uid="{00000000-0005-0000-0000-00009C4A0000}"/>
    <cellStyle name="SEM-BPS-key" xfId="2774" xr:uid="{00000000-0005-0000-0000-0000BD0A0000}"/>
    <cellStyle name="SEM-BPS-key 2" xfId="19837" xr:uid="{00000000-0005-0000-0000-0000A14A0000}"/>
    <cellStyle name="SEM-BPS-key 2 2" xfId="19838" xr:uid="{00000000-0005-0000-0000-0000A24A0000}"/>
    <cellStyle name="SEM-BPS-key 3" xfId="19839" xr:uid="{00000000-0005-0000-0000-0000A34A0000}"/>
    <cellStyle name="SEM-BPS-key 4" xfId="19836" xr:uid="{00000000-0005-0000-0000-0000A04A0000}"/>
    <cellStyle name="SEM-BPS-sub1" xfId="2775" xr:uid="{00000000-0005-0000-0000-0000BE0A0000}"/>
    <cellStyle name="SEM-BPS-sub1 2" xfId="19841" xr:uid="{00000000-0005-0000-0000-0000A54A0000}"/>
    <cellStyle name="SEM-BPS-sub1 2 2" xfId="19842" xr:uid="{00000000-0005-0000-0000-0000A64A0000}"/>
    <cellStyle name="SEM-BPS-sub1 3" xfId="19843" xr:uid="{00000000-0005-0000-0000-0000A74A0000}"/>
    <cellStyle name="SEM-BPS-sub1 4" xfId="19840" xr:uid="{00000000-0005-0000-0000-0000A44A0000}"/>
    <cellStyle name="SEM-BPS-sub2" xfId="2776" xr:uid="{00000000-0005-0000-0000-0000BF0A0000}"/>
    <cellStyle name="SEM-BPS-sub2 2" xfId="19845" xr:uid="{00000000-0005-0000-0000-0000A94A0000}"/>
    <cellStyle name="SEM-BPS-sub2 2 2" xfId="19846" xr:uid="{00000000-0005-0000-0000-0000AA4A0000}"/>
    <cellStyle name="SEM-BPS-sub2 3" xfId="19847" xr:uid="{00000000-0005-0000-0000-0000AB4A0000}"/>
    <cellStyle name="SEM-BPS-sub2 4" xfId="19844" xr:uid="{00000000-0005-0000-0000-0000A84A0000}"/>
    <cellStyle name="SEM-BPS-total" xfId="2777" xr:uid="{00000000-0005-0000-0000-0000C00A0000}"/>
    <cellStyle name="SEM-BPS-total 2" xfId="19849" xr:uid="{00000000-0005-0000-0000-0000AD4A0000}"/>
    <cellStyle name="SEM-BPS-total 2 2" xfId="19850" xr:uid="{00000000-0005-0000-0000-0000AE4A0000}"/>
    <cellStyle name="SEM-BPS-total 3" xfId="19851" xr:uid="{00000000-0005-0000-0000-0000AF4A0000}"/>
    <cellStyle name="SEM-BPS-total 4" xfId="19848" xr:uid="{00000000-0005-0000-0000-0000AC4A0000}"/>
    <cellStyle name="Sheet Title" xfId="2778" xr:uid="{00000000-0005-0000-0000-0000C10A0000}"/>
    <cellStyle name="Sheet Title 2" xfId="19853" xr:uid="{00000000-0005-0000-0000-0000B14A0000}"/>
    <cellStyle name="Sheet Title 2 2" xfId="19854" xr:uid="{00000000-0005-0000-0000-0000B24A0000}"/>
    <cellStyle name="Sheet Title 3" xfId="19855" xr:uid="{00000000-0005-0000-0000-0000B34A0000}"/>
    <cellStyle name="Sheet Title 4" xfId="19856" xr:uid="{00000000-0005-0000-0000-0000B44A0000}"/>
    <cellStyle name="Sheet Title 5" xfId="19852" xr:uid="{00000000-0005-0000-0000-0000B04A0000}"/>
    <cellStyle name="small" xfId="2779" xr:uid="{00000000-0005-0000-0000-0000C20A0000}"/>
    <cellStyle name="small 2" xfId="2780" xr:uid="{00000000-0005-0000-0000-0000C30A0000}"/>
    <cellStyle name="small 2 2" xfId="19859" xr:uid="{00000000-0005-0000-0000-0000B74A0000}"/>
    <cellStyle name="small 2 3" xfId="19858" xr:uid="{00000000-0005-0000-0000-0000B64A0000}"/>
    <cellStyle name="small 2 4" xfId="20506" xr:uid="{00000000-0005-0000-0000-0000B64A0000}"/>
    <cellStyle name="small 3" xfId="19860" xr:uid="{00000000-0005-0000-0000-0000B84A0000}"/>
    <cellStyle name="small 4" xfId="19857" xr:uid="{00000000-0005-0000-0000-0000B54A0000}"/>
    <cellStyle name="Sort_Name" xfId="2781" xr:uid="{00000000-0005-0000-0000-0000C40A0000}"/>
    <cellStyle name="State" xfId="2782" xr:uid="{00000000-0005-0000-0000-0000C50A0000}"/>
    <cellStyle name="State 2" xfId="5310" xr:uid="{00000000-0005-0000-0000-0000BB4A0000}"/>
    <cellStyle name="State 2 2" xfId="13615" xr:uid="{00000000-0005-0000-0000-0000BB4A0000}"/>
    <cellStyle name="State 3" xfId="5502" xr:uid="{00000000-0005-0000-0000-0000BA4A0000}"/>
    <cellStyle name="Step" xfId="2783" xr:uid="{00000000-0005-0000-0000-0000C60A0000}"/>
    <cellStyle name="Style 1" xfId="2784" xr:uid="{00000000-0005-0000-0000-0000C70A0000}"/>
    <cellStyle name="Style 1 2" xfId="19862" xr:uid="{00000000-0005-0000-0000-0000BE4A0000}"/>
    <cellStyle name="Style 1 2 2" xfId="19863" xr:uid="{00000000-0005-0000-0000-0000BF4A0000}"/>
    <cellStyle name="Style 1 3" xfId="19864" xr:uid="{00000000-0005-0000-0000-0000C04A0000}"/>
    <cellStyle name="Style 1 4" xfId="19861" xr:uid="{00000000-0005-0000-0000-0000BD4A0000}"/>
    <cellStyle name="Style 2" xfId="2785" xr:uid="{00000000-0005-0000-0000-0000C80A0000}"/>
    <cellStyle name="Style 2 2" xfId="19865" xr:uid="{00000000-0005-0000-0000-0000C24A0000}"/>
    <cellStyle name="Style 2 3" xfId="19866" xr:uid="{00000000-0005-0000-0000-0000C34A0000}"/>
    <cellStyle name="Style 21" xfId="19867" xr:uid="{00000000-0005-0000-0000-0000C44A0000}"/>
    <cellStyle name="Style 22" xfId="19868" xr:uid="{00000000-0005-0000-0000-0000C54A0000}"/>
    <cellStyle name="Style 22 2" xfId="19869" xr:uid="{00000000-0005-0000-0000-0000C64A0000}"/>
    <cellStyle name="Style 23" xfId="19870" xr:uid="{00000000-0005-0000-0000-0000C74A0000}"/>
    <cellStyle name="Style 23 2" xfId="19871" xr:uid="{00000000-0005-0000-0000-0000C84A0000}"/>
    <cellStyle name="Style 24" xfId="19872" xr:uid="{00000000-0005-0000-0000-0000C94A0000}"/>
    <cellStyle name="Style 24 2" xfId="19873" xr:uid="{00000000-0005-0000-0000-0000CA4A0000}"/>
    <cellStyle name="Style 25" xfId="19874" xr:uid="{00000000-0005-0000-0000-0000CB4A0000}"/>
    <cellStyle name="Style 25 2" xfId="19875" xr:uid="{00000000-0005-0000-0000-0000CC4A0000}"/>
    <cellStyle name="Style 26" xfId="2786" xr:uid="{00000000-0005-0000-0000-0000C90A0000}"/>
    <cellStyle name="Style 26 2" xfId="19877" xr:uid="{00000000-0005-0000-0000-0000CE4A0000}"/>
    <cellStyle name="Style 26 3" xfId="19878" xr:uid="{00000000-0005-0000-0000-0000CF4A0000}"/>
    <cellStyle name="Style 26 4" xfId="19879" xr:uid="{00000000-0005-0000-0000-0000D04A0000}"/>
    <cellStyle name="Style 26 5" xfId="19876" xr:uid="{00000000-0005-0000-0000-0000CD4A0000}"/>
    <cellStyle name="Style 27" xfId="19880" xr:uid="{00000000-0005-0000-0000-0000D14A0000}"/>
    <cellStyle name="Style 27 2" xfId="19881" xr:uid="{00000000-0005-0000-0000-0000D24A0000}"/>
    <cellStyle name="Style 28" xfId="2787" xr:uid="{00000000-0005-0000-0000-0000CA0A0000}"/>
    <cellStyle name="Style 28 2" xfId="19883" xr:uid="{00000000-0005-0000-0000-0000D44A0000}"/>
    <cellStyle name="Style 28 2 2" xfId="19884" xr:uid="{00000000-0005-0000-0000-0000D54A0000}"/>
    <cellStyle name="Style 28 3" xfId="19885" xr:uid="{00000000-0005-0000-0000-0000D64A0000}"/>
    <cellStyle name="Style 28 4" xfId="19886" xr:uid="{00000000-0005-0000-0000-0000D74A0000}"/>
    <cellStyle name="Style 28 5" xfId="19887" xr:uid="{00000000-0005-0000-0000-0000D84A0000}"/>
    <cellStyle name="Style 28 6" xfId="19888" xr:uid="{00000000-0005-0000-0000-0000D94A0000}"/>
    <cellStyle name="Style 28 7" xfId="19882" xr:uid="{00000000-0005-0000-0000-0000D34A0000}"/>
    <cellStyle name="Style 29" xfId="19889" xr:uid="{00000000-0005-0000-0000-0000DA4A0000}"/>
    <cellStyle name="Style 29 2" xfId="19890" xr:uid="{00000000-0005-0000-0000-0000DB4A0000}"/>
    <cellStyle name="Style 3" xfId="2788" xr:uid="{00000000-0005-0000-0000-0000CB0A0000}"/>
    <cellStyle name="Style 3 2" xfId="19892" xr:uid="{00000000-0005-0000-0000-0000DD4A0000}"/>
    <cellStyle name="Style 3 2 2" xfId="19893" xr:uid="{00000000-0005-0000-0000-0000DE4A0000}"/>
    <cellStyle name="Style 3 3" xfId="19894" xr:uid="{00000000-0005-0000-0000-0000DF4A0000}"/>
    <cellStyle name="Style 3 4" xfId="19891" xr:uid="{00000000-0005-0000-0000-0000DC4A0000}"/>
    <cellStyle name="Style 30" xfId="19895" xr:uid="{00000000-0005-0000-0000-0000E04A0000}"/>
    <cellStyle name="Style 30 2" xfId="19896" xr:uid="{00000000-0005-0000-0000-0000E14A0000}"/>
    <cellStyle name="Style 31" xfId="19897" xr:uid="{00000000-0005-0000-0000-0000E24A0000}"/>
    <cellStyle name="Style 31 2" xfId="19898" xr:uid="{00000000-0005-0000-0000-0000E34A0000}"/>
    <cellStyle name="Style 32" xfId="19899" xr:uid="{00000000-0005-0000-0000-0000E44A0000}"/>
    <cellStyle name="Style 32 2" xfId="19900" xr:uid="{00000000-0005-0000-0000-0000E54A0000}"/>
    <cellStyle name="Style 32 2 2" xfId="20508" xr:uid="{00000000-0005-0000-0000-0000E54A0000}"/>
    <cellStyle name="Style 32 3" xfId="20507" xr:uid="{00000000-0005-0000-0000-0000E44A0000}"/>
    <cellStyle name="Style 33" xfId="19901" xr:uid="{00000000-0005-0000-0000-0000E64A0000}"/>
    <cellStyle name="Style 33 2" xfId="19902" xr:uid="{00000000-0005-0000-0000-0000E74A0000}"/>
    <cellStyle name="Style 34" xfId="19903" xr:uid="{00000000-0005-0000-0000-0000E84A0000}"/>
    <cellStyle name="Style 34 2" xfId="19904" xr:uid="{00000000-0005-0000-0000-0000E94A0000}"/>
    <cellStyle name="Style 34 2 2" xfId="19905" xr:uid="{00000000-0005-0000-0000-0000EA4A0000}"/>
    <cellStyle name="Style 34 2 2 2" xfId="20511" xr:uid="{00000000-0005-0000-0000-0000EA4A0000}"/>
    <cellStyle name="Style 34 2 3" xfId="20510" xr:uid="{00000000-0005-0000-0000-0000E94A0000}"/>
    <cellStyle name="Style 34 3" xfId="19906" xr:uid="{00000000-0005-0000-0000-0000EB4A0000}"/>
    <cellStyle name="Style 34 3 2" xfId="20512" xr:uid="{00000000-0005-0000-0000-0000EB4A0000}"/>
    <cellStyle name="Style 34 4" xfId="20509" xr:uid="{00000000-0005-0000-0000-0000E84A0000}"/>
    <cellStyle name="Style 35" xfId="2789" xr:uid="{00000000-0005-0000-0000-0000CC0A0000}"/>
    <cellStyle name="Style 35 2" xfId="19908" xr:uid="{00000000-0005-0000-0000-0000ED4A0000}"/>
    <cellStyle name="Style 35 2 2" xfId="19909" xr:uid="{00000000-0005-0000-0000-0000EE4A0000}"/>
    <cellStyle name="Style 35 2 3" xfId="19910" xr:uid="{00000000-0005-0000-0000-0000EF4A0000}"/>
    <cellStyle name="Style 35 3" xfId="19911" xr:uid="{00000000-0005-0000-0000-0000F04A0000}"/>
    <cellStyle name="Style 35 4" xfId="19912" xr:uid="{00000000-0005-0000-0000-0000F14A0000}"/>
    <cellStyle name="Style 35 5" xfId="19913" xr:uid="{00000000-0005-0000-0000-0000F24A0000}"/>
    <cellStyle name="Style 35 6" xfId="19914" xr:uid="{00000000-0005-0000-0000-0000F34A0000}"/>
    <cellStyle name="Style 35 7" xfId="19915" xr:uid="{00000000-0005-0000-0000-0000F44A0000}"/>
    <cellStyle name="Style 35 8" xfId="19907" xr:uid="{00000000-0005-0000-0000-0000EC4A0000}"/>
    <cellStyle name="Style 36" xfId="2790" xr:uid="{00000000-0005-0000-0000-0000CD0A0000}"/>
    <cellStyle name="Style 36 2" xfId="19917" xr:uid="{00000000-0005-0000-0000-0000F64A0000}"/>
    <cellStyle name="Style 36 2 2" xfId="19918" xr:uid="{00000000-0005-0000-0000-0000F74A0000}"/>
    <cellStyle name="Style 36 2 3" xfId="19919" xr:uid="{00000000-0005-0000-0000-0000F84A0000}"/>
    <cellStyle name="Style 36 3" xfId="19920" xr:uid="{00000000-0005-0000-0000-0000F94A0000}"/>
    <cellStyle name="Style 36 4" xfId="19921" xr:uid="{00000000-0005-0000-0000-0000FA4A0000}"/>
    <cellStyle name="Style 36 5" xfId="19922" xr:uid="{00000000-0005-0000-0000-0000FB4A0000}"/>
    <cellStyle name="Style 36 6" xfId="19923" xr:uid="{00000000-0005-0000-0000-0000FC4A0000}"/>
    <cellStyle name="Style 36 7" xfId="19924" xr:uid="{00000000-0005-0000-0000-0000FD4A0000}"/>
    <cellStyle name="Style 36 8" xfId="19916" xr:uid="{00000000-0005-0000-0000-0000F54A0000}"/>
    <cellStyle name="Style 37" xfId="19925" xr:uid="{00000000-0005-0000-0000-0000FE4A0000}"/>
    <cellStyle name="Style 37 2" xfId="19926" xr:uid="{00000000-0005-0000-0000-0000FF4A0000}"/>
    <cellStyle name="Style 37 2 2" xfId="19927" xr:uid="{00000000-0005-0000-0000-0000004B0000}"/>
    <cellStyle name="Style 37 3" xfId="19928" xr:uid="{00000000-0005-0000-0000-0000014B0000}"/>
    <cellStyle name="Style 38" xfId="19929" xr:uid="{00000000-0005-0000-0000-0000024B0000}"/>
    <cellStyle name="Style 38 2" xfId="19930" xr:uid="{00000000-0005-0000-0000-0000034B0000}"/>
    <cellStyle name="Style 38 2 2" xfId="19931" xr:uid="{00000000-0005-0000-0000-0000044B0000}"/>
    <cellStyle name="Style 38 3" xfId="19932" xr:uid="{00000000-0005-0000-0000-0000054B0000}"/>
    <cellStyle name="Style 39" xfId="19933" xr:uid="{00000000-0005-0000-0000-0000064B0000}"/>
    <cellStyle name="Style 39 2" xfId="19934" xr:uid="{00000000-0005-0000-0000-0000074B0000}"/>
    <cellStyle name="Style 39 2 2" xfId="19935" xr:uid="{00000000-0005-0000-0000-0000084B0000}"/>
    <cellStyle name="Style 39 3" xfId="19936" xr:uid="{00000000-0005-0000-0000-0000094B0000}"/>
    <cellStyle name="Style 40" xfId="19937" xr:uid="{00000000-0005-0000-0000-00000A4B0000}"/>
    <cellStyle name="Style 40 2" xfId="19938" xr:uid="{00000000-0005-0000-0000-00000B4B0000}"/>
    <cellStyle name="Style 40 2 2" xfId="19939" xr:uid="{00000000-0005-0000-0000-00000C4B0000}"/>
    <cellStyle name="Style 40 2 2 2" xfId="20515" xr:uid="{00000000-0005-0000-0000-00000C4B0000}"/>
    <cellStyle name="Style 40 2 3" xfId="20514" xr:uid="{00000000-0005-0000-0000-00000B4B0000}"/>
    <cellStyle name="Style 40 3" xfId="19940" xr:uid="{00000000-0005-0000-0000-00000D4B0000}"/>
    <cellStyle name="Style 40 3 2" xfId="20516" xr:uid="{00000000-0005-0000-0000-00000D4B0000}"/>
    <cellStyle name="Style 40 4" xfId="20513" xr:uid="{00000000-0005-0000-0000-00000A4B0000}"/>
    <cellStyle name="Style 41" xfId="19941" xr:uid="{00000000-0005-0000-0000-00000E4B0000}"/>
    <cellStyle name="Style 41 2" xfId="19942" xr:uid="{00000000-0005-0000-0000-00000F4B0000}"/>
    <cellStyle name="Style 41 2 2" xfId="19943" xr:uid="{00000000-0005-0000-0000-0000104B0000}"/>
    <cellStyle name="Style 41 2 2 2" xfId="20519" xr:uid="{00000000-0005-0000-0000-0000104B0000}"/>
    <cellStyle name="Style 41 2 3" xfId="20518" xr:uid="{00000000-0005-0000-0000-00000F4B0000}"/>
    <cellStyle name="Style 41 3" xfId="19944" xr:uid="{00000000-0005-0000-0000-0000114B0000}"/>
    <cellStyle name="Style 41 3 2" xfId="20520" xr:uid="{00000000-0005-0000-0000-0000114B0000}"/>
    <cellStyle name="Style 41 4" xfId="20517" xr:uid="{00000000-0005-0000-0000-00000E4B0000}"/>
    <cellStyle name="Subtotal" xfId="2791" xr:uid="{00000000-0005-0000-0000-0000CE0A0000}"/>
    <cellStyle name="test a style" xfId="2792" xr:uid="{00000000-0005-0000-0000-0000CF0A0000}"/>
    <cellStyle name="Text" xfId="2793" xr:uid="{00000000-0005-0000-0000-0000D00A0000}"/>
    <cellStyle name="Text 2" xfId="19946" xr:uid="{00000000-0005-0000-0000-0000154B0000}"/>
    <cellStyle name="Text 2 2" xfId="19947" xr:uid="{00000000-0005-0000-0000-0000164B0000}"/>
    <cellStyle name="Text 3" xfId="19948" xr:uid="{00000000-0005-0000-0000-0000174B0000}"/>
    <cellStyle name="Text 4" xfId="19945" xr:uid="{00000000-0005-0000-0000-0000144B0000}"/>
    <cellStyle name="Thousand" xfId="2794" xr:uid="{00000000-0005-0000-0000-0000D10A0000}"/>
    <cellStyle name="Thousand 2" xfId="19950" xr:uid="{00000000-0005-0000-0000-0000194B0000}"/>
    <cellStyle name="Thousand 2 2" xfId="19951" xr:uid="{00000000-0005-0000-0000-00001A4B0000}"/>
    <cellStyle name="Thousand 3" xfId="19952" xr:uid="{00000000-0005-0000-0000-00001B4B0000}"/>
    <cellStyle name="Thousand 4" xfId="19949" xr:uid="{00000000-0005-0000-0000-0000184B0000}"/>
    <cellStyle name="Thousands" xfId="2795" xr:uid="{00000000-0005-0000-0000-0000D20A0000}"/>
    <cellStyle name="Thousands 2" xfId="19954" xr:uid="{00000000-0005-0000-0000-00001D4B0000}"/>
    <cellStyle name="Thousands 2 2" xfId="19955" xr:uid="{00000000-0005-0000-0000-00001E4B0000}"/>
    <cellStyle name="Thousands 3" xfId="19956" xr:uid="{00000000-0005-0000-0000-00001F4B0000}"/>
    <cellStyle name="Thousands 4" xfId="19953" xr:uid="{00000000-0005-0000-0000-00001C4B0000}"/>
    <cellStyle name="Title" xfId="65" builtinId="15" customBuiltin="1"/>
    <cellStyle name="Title 10" xfId="19957" xr:uid="{00000000-0005-0000-0000-0000204B0000}"/>
    <cellStyle name="Title 11" xfId="19958" xr:uid="{00000000-0005-0000-0000-0000214B0000}"/>
    <cellStyle name="Title 12" xfId="19959" xr:uid="{00000000-0005-0000-0000-0000224B0000}"/>
    <cellStyle name="Title 2" xfId="2796" xr:uid="{00000000-0005-0000-0000-0000D30A0000}"/>
    <cellStyle name="Title 2 2" xfId="19961" xr:uid="{00000000-0005-0000-0000-0000244B0000}"/>
    <cellStyle name="Title 2 2 2" xfId="19962" xr:uid="{00000000-0005-0000-0000-0000254B0000}"/>
    <cellStyle name="Title 2 3" xfId="19963" xr:uid="{00000000-0005-0000-0000-0000264B0000}"/>
    <cellStyle name="Title 2 4" xfId="19964" xr:uid="{00000000-0005-0000-0000-0000274B0000}"/>
    <cellStyle name="Title 2 5" xfId="19960" xr:uid="{00000000-0005-0000-0000-0000234B0000}"/>
    <cellStyle name="Title 3" xfId="2797" xr:uid="{00000000-0005-0000-0000-0000D40A0000}"/>
    <cellStyle name="Title 3 2" xfId="19966" xr:uid="{00000000-0005-0000-0000-0000294B0000}"/>
    <cellStyle name="Title 3 3" xfId="19967" xr:uid="{00000000-0005-0000-0000-00002A4B0000}"/>
    <cellStyle name="Title 3 4" xfId="19968" xr:uid="{00000000-0005-0000-0000-00002B4B0000}"/>
    <cellStyle name="Title 3 5" xfId="19969" xr:uid="{00000000-0005-0000-0000-00002C4B0000}"/>
    <cellStyle name="Title 3 6" xfId="19965" xr:uid="{00000000-0005-0000-0000-0000284B0000}"/>
    <cellStyle name="Title 4" xfId="2798" xr:uid="{00000000-0005-0000-0000-0000D50A0000}"/>
    <cellStyle name="Title 4 2" xfId="19971" xr:uid="{00000000-0005-0000-0000-00002E4B0000}"/>
    <cellStyle name="Title 4 2 2" xfId="19972" xr:uid="{00000000-0005-0000-0000-00002F4B0000}"/>
    <cellStyle name="Title 4 3" xfId="19973" xr:uid="{00000000-0005-0000-0000-0000304B0000}"/>
    <cellStyle name="Title 4 4" xfId="19970" xr:uid="{00000000-0005-0000-0000-00002D4B0000}"/>
    <cellStyle name="Title 5" xfId="2799" xr:uid="{00000000-0005-0000-0000-0000D60A0000}"/>
    <cellStyle name="Title 5 2" xfId="19975" xr:uid="{00000000-0005-0000-0000-0000324B0000}"/>
    <cellStyle name="Title 5 2 2" xfId="19976" xr:uid="{00000000-0005-0000-0000-0000334B0000}"/>
    <cellStyle name="Title 5 3" xfId="19977" xr:uid="{00000000-0005-0000-0000-0000344B0000}"/>
    <cellStyle name="Title 5 4" xfId="19974" xr:uid="{00000000-0005-0000-0000-0000314B0000}"/>
    <cellStyle name="Title 6" xfId="2800" xr:uid="{00000000-0005-0000-0000-0000D70A0000}"/>
    <cellStyle name="Title 6 2" xfId="19979" xr:uid="{00000000-0005-0000-0000-0000364B0000}"/>
    <cellStyle name="Title 6 2 2" xfId="19980" xr:uid="{00000000-0005-0000-0000-0000374B0000}"/>
    <cellStyle name="Title 6 3" xfId="19981" xr:uid="{00000000-0005-0000-0000-0000384B0000}"/>
    <cellStyle name="Title 6 4" xfId="19978" xr:uid="{00000000-0005-0000-0000-0000354B0000}"/>
    <cellStyle name="Title 7" xfId="2801" xr:uid="{00000000-0005-0000-0000-0000D80A0000}"/>
    <cellStyle name="Title 7 2" xfId="19983" xr:uid="{00000000-0005-0000-0000-00003A4B0000}"/>
    <cellStyle name="Title 7 2 2" xfId="19984" xr:uid="{00000000-0005-0000-0000-00003B4B0000}"/>
    <cellStyle name="Title 7 3" xfId="19985" xr:uid="{00000000-0005-0000-0000-00003C4B0000}"/>
    <cellStyle name="Title 7 4" xfId="19982" xr:uid="{00000000-0005-0000-0000-0000394B0000}"/>
    <cellStyle name="Title 8" xfId="19986" xr:uid="{00000000-0005-0000-0000-00003D4B0000}"/>
    <cellStyle name="Title 8 2" xfId="19987" xr:uid="{00000000-0005-0000-0000-00003E4B0000}"/>
    <cellStyle name="Title 8 3" xfId="19988" xr:uid="{00000000-0005-0000-0000-00003F4B0000}"/>
    <cellStyle name="Title 9" xfId="19989" xr:uid="{00000000-0005-0000-0000-0000404B0000}"/>
    <cellStyle name="Title 9 2" xfId="19990" xr:uid="{00000000-0005-0000-0000-0000414B0000}"/>
    <cellStyle name="Total" xfId="80" builtinId="25" customBuiltin="1"/>
    <cellStyle name="Total 10" xfId="19991" xr:uid="{00000000-0005-0000-0000-0000434B0000}"/>
    <cellStyle name="Total 11" xfId="19992" xr:uid="{00000000-0005-0000-0000-0000444B0000}"/>
    <cellStyle name="Total 12" xfId="19993" xr:uid="{00000000-0005-0000-0000-0000454B0000}"/>
    <cellStyle name="Total 2" xfId="2802" xr:uid="{00000000-0005-0000-0000-0000D90A0000}"/>
    <cellStyle name="Total 2 2" xfId="2803" xr:uid="{00000000-0005-0000-0000-0000DA0A0000}"/>
    <cellStyle name="Total 2 2 2" xfId="19994" xr:uid="{00000000-0005-0000-0000-0000484B0000}"/>
    <cellStyle name="Total 2 2 2 2" xfId="19995" xr:uid="{00000000-0005-0000-0000-0000494B0000}"/>
    <cellStyle name="Total 2 2 2 2 2" xfId="20521" xr:uid="{00000000-0005-0000-0000-0000494B0000}"/>
    <cellStyle name="Total 2 2 2 3" xfId="19996" xr:uid="{00000000-0005-0000-0000-00004A4B0000}"/>
    <cellStyle name="Total 2 2 3" xfId="19997" xr:uid="{00000000-0005-0000-0000-00004B4B0000}"/>
    <cellStyle name="Total 2 2 4" xfId="19998" xr:uid="{00000000-0005-0000-0000-00004C4B0000}"/>
    <cellStyle name="Total 2 2 4 2" xfId="20522" xr:uid="{00000000-0005-0000-0000-00004C4B0000}"/>
    <cellStyle name="Total 2 2 5" xfId="19999" xr:uid="{00000000-0005-0000-0000-00004D4B0000}"/>
    <cellStyle name="Total 2 2 6" xfId="5309" xr:uid="{00000000-0005-0000-0000-0000474B0000}"/>
    <cellStyle name="Total 2 3" xfId="20000" xr:uid="{00000000-0005-0000-0000-00004E4B0000}"/>
    <cellStyle name="Total 2 3 2" xfId="20001" xr:uid="{00000000-0005-0000-0000-00004F4B0000}"/>
    <cellStyle name="Total 2 3 2 2" xfId="20524" xr:uid="{00000000-0005-0000-0000-00004F4B0000}"/>
    <cellStyle name="Total 2 3 3" xfId="20002" xr:uid="{00000000-0005-0000-0000-0000504B0000}"/>
    <cellStyle name="Total 2 3 4" xfId="20523" xr:uid="{00000000-0005-0000-0000-00004E4B0000}"/>
    <cellStyle name="Total 2 4" xfId="20003" xr:uid="{00000000-0005-0000-0000-0000514B0000}"/>
    <cellStyle name="Total 2 5" xfId="20004" xr:uid="{00000000-0005-0000-0000-0000524B0000}"/>
    <cellStyle name="Total 2 6" xfId="20005" xr:uid="{00000000-0005-0000-0000-0000534B0000}"/>
    <cellStyle name="Total 2 6 2" xfId="20525" xr:uid="{00000000-0005-0000-0000-0000534B0000}"/>
    <cellStyle name="Total 2 7" xfId="20006" xr:uid="{00000000-0005-0000-0000-0000544B0000}"/>
    <cellStyle name="Total 2_App b.3 Unspent_" xfId="2804" xr:uid="{00000000-0005-0000-0000-0000DB0A0000}"/>
    <cellStyle name="Total 3" xfId="2805" xr:uid="{00000000-0005-0000-0000-0000DC0A0000}"/>
    <cellStyle name="Total 3 2" xfId="20007" xr:uid="{00000000-0005-0000-0000-0000564B0000}"/>
    <cellStyle name="Total 3 2 2" xfId="20008" xr:uid="{00000000-0005-0000-0000-0000574B0000}"/>
    <cellStyle name="Total 3 3" xfId="20009" xr:uid="{00000000-0005-0000-0000-0000584B0000}"/>
    <cellStyle name="Total 3 4" xfId="20010" xr:uid="{00000000-0005-0000-0000-0000594B0000}"/>
    <cellStyle name="Total 3 5" xfId="20011" xr:uid="{00000000-0005-0000-0000-00005A4B0000}"/>
    <cellStyle name="Total 3 6" xfId="20012" xr:uid="{00000000-0005-0000-0000-00005B4B0000}"/>
    <cellStyle name="Total 3 7" xfId="5308" xr:uid="{00000000-0005-0000-0000-0000554B0000}"/>
    <cellStyle name="Total 4" xfId="2806" xr:uid="{00000000-0005-0000-0000-0000DD0A0000}"/>
    <cellStyle name="Total 4 2" xfId="20014" xr:uid="{00000000-0005-0000-0000-00005D4B0000}"/>
    <cellStyle name="Total 4 2 2" xfId="20015" xr:uid="{00000000-0005-0000-0000-00005E4B0000}"/>
    <cellStyle name="Total 4 3" xfId="20016" xr:uid="{00000000-0005-0000-0000-00005F4B0000}"/>
    <cellStyle name="Total 4 4" xfId="20013" xr:uid="{00000000-0005-0000-0000-00005C4B0000}"/>
    <cellStyle name="Total 5" xfId="2807" xr:uid="{00000000-0005-0000-0000-0000DE0A0000}"/>
    <cellStyle name="Total 5 2" xfId="20018" xr:uid="{00000000-0005-0000-0000-0000614B0000}"/>
    <cellStyle name="Total 5 2 2" xfId="20019" xr:uid="{00000000-0005-0000-0000-0000624B0000}"/>
    <cellStyle name="Total 5 3" xfId="20020" xr:uid="{00000000-0005-0000-0000-0000634B0000}"/>
    <cellStyle name="Total 5 4" xfId="20017" xr:uid="{00000000-0005-0000-0000-0000604B0000}"/>
    <cellStyle name="Total 6" xfId="2808" xr:uid="{00000000-0005-0000-0000-0000DF0A0000}"/>
    <cellStyle name="Total 6 2" xfId="20022" xr:uid="{00000000-0005-0000-0000-0000654B0000}"/>
    <cellStyle name="Total 6 2 2" xfId="20023" xr:uid="{00000000-0005-0000-0000-0000664B0000}"/>
    <cellStyle name="Total 6 3" xfId="20024" xr:uid="{00000000-0005-0000-0000-0000674B0000}"/>
    <cellStyle name="Total 6 4" xfId="20021" xr:uid="{00000000-0005-0000-0000-0000644B0000}"/>
    <cellStyle name="Total 7" xfId="2809" xr:uid="{00000000-0005-0000-0000-0000E00A0000}"/>
    <cellStyle name="Total 7 2" xfId="20026" xr:uid="{00000000-0005-0000-0000-0000694B0000}"/>
    <cellStyle name="Total 7 2 2" xfId="20027" xr:uid="{00000000-0005-0000-0000-00006A4B0000}"/>
    <cellStyle name="Total 7 3" xfId="20028" xr:uid="{00000000-0005-0000-0000-00006B4B0000}"/>
    <cellStyle name="Total 7 4" xfId="20025" xr:uid="{00000000-0005-0000-0000-0000684B0000}"/>
    <cellStyle name="Total 8" xfId="20029" xr:uid="{00000000-0005-0000-0000-00006C4B0000}"/>
    <cellStyle name="Total 8 2" xfId="20030" xr:uid="{00000000-0005-0000-0000-00006D4B0000}"/>
    <cellStyle name="Total 8 3" xfId="20031" xr:uid="{00000000-0005-0000-0000-00006E4B0000}"/>
    <cellStyle name="Total 9" xfId="20032" xr:uid="{00000000-0005-0000-0000-00006F4B0000}"/>
    <cellStyle name="Total 9 2" xfId="20033" xr:uid="{00000000-0005-0000-0000-0000704B0000}"/>
    <cellStyle name="Unprot" xfId="2810" xr:uid="{00000000-0005-0000-0000-0000E10A0000}"/>
    <cellStyle name="Unprot 2" xfId="2811" xr:uid="{00000000-0005-0000-0000-0000E20A0000}"/>
    <cellStyle name="Unprot 2 2" xfId="20035" xr:uid="{00000000-0005-0000-0000-0000734B0000}"/>
    <cellStyle name="Unprot 2 2 2" xfId="20036" xr:uid="{00000000-0005-0000-0000-0000744B0000}"/>
    <cellStyle name="Unprot 2 3" xfId="20037" xr:uid="{00000000-0005-0000-0000-0000754B0000}"/>
    <cellStyle name="Unprot 2 4" xfId="20034" xr:uid="{00000000-0005-0000-0000-0000724B0000}"/>
    <cellStyle name="Unprot 3" xfId="20038" xr:uid="{00000000-0005-0000-0000-0000764B0000}"/>
    <cellStyle name="Unprot 4" xfId="20039" xr:uid="{00000000-0005-0000-0000-0000774B0000}"/>
    <cellStyle name="Unprot 5" xfId="20040" xr:uid="{00000000-0005-0000-0000-0000784B0000}"/>
    <cellStyle name="Unprot$" xfId="2813" xr:uid="{00000000-0005-0000-0000-0000E30A0000}"/>
    <cellStyle name="Unprot$ 2" xfId="5307" xr:uid="{00000000-0005-0000-0000-00007A4B0000}"/>
    <cellStyle name="Unprot$ 2 2" xfId="20041" xr:uid="{00000000-0005-0000-0000-00007B4B0000}"/>
    <cellStyle name="Unprot$ 3" xfId="20042" xr:uid="{00000000-0005-0000-0000-00007C4B0000}"/>
    <cellStyle name="Unprot$ 4" xfId="20043" xr:uid="{00000000-0005-0000-0000-00007D4B0000}"/>
    <cellStyle name="Unprot$ 5" xfId="20044" xr:uid="{00000000-0005-0000-0000-00007E4B0000}"/>
    <cellStyle name="Unprot_01 05 Reports" xfId="2812" xr:uid="{00000000-0005-0000-0000-0000E40A0000}"/>
    <cellStyle name="Unprotect" xfId="2814" xr:uid="{00000000-0005-0000-0000-0000E50A0000}"/>
    <cellStyle name="Unprotect 2" xfId="20045" xr:uid="{00000000-0005-0000-0000-0000814B0000}"/>
    <cellStyle name="Unprotect 3" xfId="20046" xr:uid="{00000000-0005-0000-0000-0000824B0000}"/>
    <cellStyle name="Unprotect 3 2" xfId="20526" xr:uid="{00000000-0005-0000-0000-0000824B0000}"/>
    <cellStyle name="Unprotect 4" xfId="20047" xr:uid="{00000000-0005-0000-0000-0000834B0000}"/>
    <cellStyle name="Unprotect 5" xfId="16353" xr:uid="{00000000-0005-0000-0000-0000804B0000}"/>
    <cellStyle name="USD" xfId="2815" xr:uid="{00000000-0005-0000-0000-0000E60A0000}"/>
    <cellStyle name="USD 2" xfId="20049" xr:uid="{00000000-0005-0000-0000-0000854B0000}"/>
    <cellStyle name="USD 2 2" xfId="20050" xr:uid="{00000000-0005-0000-0000-0000864B0000}"/>
    <cellStyle name="USD 3" xfId="20051" xr:uid="{00000000-0005-0000-0000-0000874B0000}"/>
    <cellStyle name="USD 4" xfId="20048" xr:uid="{00000000-0005-0000-0000-0000844B0000}"/>
    <cellStyle name="USD billion" xfId="2816" xr:uid="{00000000-0005-0000-0000-0000E70A0000}"/>
    <cellStyle name="USD billion 2" xfId="20053" xr:uid="{00000000-0005-0000-0000-0000894B0000}"/>
    <cellStyle name="USD billion 2 2" xfId="20054" xr:uid="{00000000-0005-0000-0000-00008A4B0000}"/>
    <cellStyle name="USD billion 3" xfId="20055" xr:uid="{00000000-0005-0000-0000-00008B4B0000}"/>
    <cellStyle name="USD billion 4" xfId="20052" xr:uid="{00000000-0005-0000-0000-0000884B0000}"/>
    <cellStyle name="USD million" xfId="2817" xr:uid="{00000000-0005-0000-0000-0000E80A0000}"/>
    <cellStyle name="USD million 2" xfId="20057" xr:uid="{00000000-0005-0000-0000-00008D4B0000}"/>
    <cellStyle name="USD million 2 2" xfId="20058" xr:uid="{00000000-0005-0000-0000-00008E4B0000}"/>
    <cellStyle name="USD million 3" xfId="20059" xr:uid="{00000000-0005-0000-0000-00008F4B0000}"/>
    <cellStyle name="USD million 4" xfId="20056" xr:uid="{00000000-0005-0000-0000-00008C4B0000}"/>
    <cellStyle name="USD thousand" xfId="2818" xr:uid="{00000000-0005-0000-0000-0000E90A0000}"/>
    <cellStyle name="USD thousand 2" xfId="20061" xr:uid="{00000000-0005-0000-0000-0000914B0000}"/>
    <cellStyle name="USD thousand 2 2" xfId="20062" xr:uid="{00000000-0005-0000-0000-0000924B0000}"/>
    <cellStyle name="USD thousand 3" xfId="20063" xr:uid="{00000000-0005-0000-0000-0000934B0000}"/>
    <cellStyle name="USD thousand 4" xfId="20060" xr:uid="{00000000-0005-0000-0000-0000904B0000}"/>
    <cellStyle name="Value" xfId="2819" xr:uid="{00000000-0005-0000-0000-0000EA0A0000}"/>
    <cellStyle name="Warning Text" xfId="78" builtinId="11" customBuiltin="1"/>
    <cellStyle name="Warning Text 10" xfId="20064" xr:uid="{00000000-0005-0000-0000-0000954B0000}"/>
    <cellStyle name="Warning Text 11" xfId="20065" xr:uid="{00000000-0005-0000-0000-0000964B0000}"/>
    <cellStyle name="Warning Text 12" xfId="20066" xr:uid="{00000000-0005-0000-0000-0000974B0000}"/>
    <cellStyle name="Warning Text 2" xfId="2820" xr:uid="{00000000-0005-0000-0000-0000EB0A0000}"/>
    <cellStyle name="Warning Text 2 2" xfId="20068" xr:uid="{00000000-0005-0000-0000-0000994B0000}"/>
    <cellStyle name="Warning Text 2 2 2" xfId="20069" xr:uid="{00000000-0005-0000-0000-00009A4B0000}"/>
    <cellStyle name="Warning Text 2 2 2 2" xfId="20070" xr:uid="{00000000-0005-0000-0000-00009B4B0000}"/>
    <cellStyle name="Warning Text 2 2 3" xfId="20071" xr:uid="{00000000-0005-0000-0000-00009C4B0000}"/>
    <cellStyle name="Warning Text 2 2 4" xfId="20072" xr:uid="{00000000-0005-0000-0000-00009D4B0000}"/>
    <cellStyle name="Warning Text 2 3" xfId="20073" xr:uid="{00000000-0005-0000-0000-00009E4B0000}"/>
    <cellStyle name="Warning Text 2 3 2" xfId="20074" xr:uid="{00000000-0005-0000-0000-00009F4B0000}"/>
    <cellStyle name="Warning Text 2 3 3" xfId="20075" xr:uid="{00000000-0005-0000-0000-0000A04B0000}"/>
    <cellStyle name="Warning Text 2 4" xfId="20076" xr:uid="{00000000-0005-0000-0000-0000A14B0000}"/>
    <cellStyle name="Warning Text 2 5" xfId="20077" xr:uid="{00000000-0005-0000-0000-0000A24B0000}"/>
    <cellStyle name="Warning Text 2 6" xfId="20078" xr:uid="{00000000-0005-0000-0000-0000A34B0000}"/>
    <cellStyle name="Warning Text 2 7" xfId="20067" xr:uid="{00000000-0005-0000-0000-0000984B0000}"/>
    <cellStyle name="Warning Text 3" xfId="2821" xr:uid="{00000000-0005-0000-0000-0000EC0A0000}"/>
    <cellStyle name="Warning Text 3 2" xfId="20080" xr:uid="{00000000-0005-0000-0000-0000A54B0000}"/>
    <cellStyle name="Warning Text 3 3" xfId="20081" xr:uid="{00000000-0005-0000-0000-0000A64B0000}"/>
    <cellStyle name="Warning Text 3 4" xfId="20082" xr:uid="{00000000-0005-0000-0000-0000A74B0000}"/>
    <cellStyle name="Warning Text 3 5" xfId="20083" xr:uid="{00000000-0005-0000-0000-0000A84B0000}"/>
    <cellStyle name="Warning Text 3 6" xfId="20079" xr:uid="{00000000-0005-0000-0000-0000A44B0000}"/>
    <cellStyle name="Warning Text 4" xfId="2822" xr:uid="{00000000-0005-0000-0000-0000ED0A0000}"/>
    <cellStyle name="Warning Text 4 2" xfId="20085" xr:uid="{00000000-0005-0000-0000-0000AA4B0000}"/>
    <cellStyle name="Warning Text 4 2 2" xfId="20086" xr:uid="{00000000-0005-0000-0000-0000AB4B0000}"/>
    <cellStyle name="Warning Text 4 3" xfId="20087" xr:uid="{00000000-0005-0000-0000-0000AC4B0000}"/>
    <cellStyle name="Warning Text 4 4" xfId="20084" xr:uid="{00000000-0005-0000-0000-0000A94B0000}"/>
    <cellStyle name="Warning Text 5" xfId="2823" xr:uid="{00000000-0005-0000-0000-0000EE0A0000}"/>
    <cellStyle name="Warning Text 5 2" xfId="20089" xr:uid="{00000000-0005-0000-0000-0000AE4B0000}"/>
    <cellStyle name="Warning Text 5 2 2" xfId="20090" xr:uid="{00000000-0005-0000-0000-0000AF4B0000}"/>
    <cellStyle name="Warning Text 5 3" xfId="20091" xr:uid="{00000000-0005-0000-0000-0000B04B0000}"/>
    <cellStyle name="Warning Text 5 4" xfId="20088" xr:uid="{00000000-0005-0000-0000-0000AD4B0000}"/>
    <cellStyle name="Warning Text 6" xfId="2824" xr:uid="{00000000-0005-0000-0000-0000EF0A0000}"/>
    <cellStyle name="Warning Text 6 2" xfId="20093" xr:uid="{00000000-0005-0000-0000-0000B24B0000}"/>
    <cellStyle name="Warning Text 6 2 2" xfId="20094" xr:uid="{00000000-0005-0000-0000-0000B34B0000}"/>
    <cellStyle name="Warning Text 6 3" xfId="20095" xr:uid="{00000000-0005-0000-0000-0000B44B0000}"/>
    <cellStyle name="Warning Text 6 4" xfId="20092" xr:uid="{00000000-0005-0000-0000-0000B14B0000}"/>
    <cellStyle name="Warning Text 7" xfId="2825" xr:uid="{00000000-0005-0000-0000-0000F00A0000}"/>
    <cellStyle name="Warning Text 7 2" xfId="20097" xr:uid="{00000000-0005-0000-0000-0000B64B0000}"/>
    <cellStyle name="Warning Text 7 2 2" xfId="20098" xr:uid="{00000000-0005-0000-0000-0000B74B0000}"/>
    <cellStyle name="Warning Text 7 3" xfId="20099" xr:uid="{00000000-0005-0000-0000-0000B84B0000}"/>
    <cellStyle name="Warning Text 7 4" xfId="20096" xr:uid="{00000000-0005-0000-0000-0000B54B0000}"/>
    <cellStyle name="Warning Text 8" xfId="20100" xr:uid="{00000000-0005-0000-0000-0000B94B0000}"/>
    <cellStyle name="Warning Text 8 2" xfId="20101" xr:uid="{00000000-0005-0000-0000-0000BA4B0000}"/>
    <cellStyle name="Warning Text 8 3" xfId="20102" xr:uid="{00000000-0005-0000-0000-0000BB4B0000}"/>
    <cellStyle name="Warning Text 9" xfId="20103" xr:uid="{00000000-0005-0000-0000-0000BC4B0000}"/>
    <cellStyle name="Warning Text 9 2" xfId="20104" xr:uid="{00000000-0005-0000-0000-0000BD4B0000}"/>
    <cellStyle name="XBodyBottom" xfId="2826" xr:uid="{00000000-0005-0000-0000-0000F10A0000}"/>
    <cellStyle name="XBodyBottom 2" xfId="5306" xr:uid="{00000000-0005-0000-0000-0000BF4B0000}"/>
    <cellStyle name="XBodyCenter" xfId="2827" xr:uid="{00000000-0005-0000-0000-0000F20A0000}"/>
    <cellStyle name="XBodyCenter 2" xfId="5305" xr:uid="{00000000-0005-0000-0000-0000C14B0000}"/>
    <cellStyle name="XBodyCenter 2 2" xfId="13602" xr:uid="{00000000-0005-0000-0000-0000C14B0000}"/>
    <cellStyle name="XBodyCenter 3" xfId="5501" xr:uid="{00000000-0005-0000-0000-0000C04B0000}"/>
    <cellStyle name="XBodyTop" xfId="2828" xr:uid="{00000000-0005-0000-0000-0000F30A0000}"/>
    <cellStyle name="XBodyTop 2" xfId="2829" xr:uid="{00000000-0005-0000-0000-0000F40A0000}"/>
    <cellStyle name="XBodyTop 2 2" xfId="13599" xr:uid="{00000000-0005-0000-0000-0000C34B0000}"/>
    <cellStyle name="XBodyTop 3" xfId="16344" xr:uid="{00000000-0005-0000-0000-0000C24B0000}"/>
    <cellStyle name="XPivot1" xfId="2830" xr:uid="{00000000-0005-0000-0000-0000F50A0000}"/>
    <cellStyle name="XPivot10" xfId="2831" xr:uid="{00000000-0005-0000-0000-0000F60A0000}"/>
    <cellStyle name="XPivot10 2" xfId="5304" xr:uid="{00000000-0005-0000-0000-0000C64B0000}"/>
    <cellStyle name="XPivot11" xfId="2832" xr:uid="{00000000-0005-0000-0000-0000F70A0000}"/>
    <cellStyle name="XPivot11 2" xfId="5303" xr:uid="{00000000-0005-0000-0000-0000C84B0000}"/>
    <cellStyle name="XPivot12" xfId="2833" xr:uid="{00000000-0005-0000-0000-0000F80A0000}"/>
    <cellStyle name="XPivot13" xfId="2834" xr:uid="{00000000-0005-0000-0000-0000F90A0000}"/>
    <cellStyle name="XPivot13 2" xfId="5302" xr:uid="{00000000-0005-0000-0000-0000CB4B0000}"/>
    <cellStyle name="XPivot14" xfId="2835" xr:uid="{00000000-0005-0000-0000-0000FA0A0000}"/>
    <cellStyle name="XPivot14 2" xfId="5301" xr:uid="{00000000-0005-0000-0000-0000CD4B0000}"/>
    <cellStyle name="XPivot15" xfId="2836" xr:uid="{00000000-0005-0000-0000-0000FB0A0000}"/>
    <cellStyle name="XPivot15 2" xfId="5300" xr:uid="{00000000-0005-0000-0000-0000CF4B0000}"/>
    <cellStyle name="XPivot2" xfId="2837" xr:uid="{00000000-0005-0000-0000-0000FC0A0000}"/>
    <cellStyle name="XPivot3" xfId="2838" xr:uid="{00000000-0005-0000-0000-0000FD0A0000}"/>
    <cellStyle name="XPivot4" xfId="2839" xr:uid="{00000000-0005-0000-0000-0000FE0A0000}"/>
    <cellStyle name="XPivot4 2" xfId="5299" xr:uid="{00000000-0005-0000-0000-0000D34B0000}"/>
    <cellStyle name="XPivot5" xfId="2840" xr:uid="{00000000-0005-0000-0000-0000FF0A0000}"/>
    <cellStyle name="XPivot5 2" xfId="5298" xr:uid="{00000000-0005-0000-0000-0000D54B0000}"/>
    <cellStyle name="XPivot6" xfId="2841" xr:uid="{00000000-0005-0000-0000-0000000B0000}"/>
    <cellStyle name="XPivot6 2" xfId="5297" xr:uid="{00000000-0005-0000-0000-0000D74B0000}"/>
    <cellStyle name="XPivot7" xfId="2842" xr:uid="{00000000-0005-0000-0000-0000010B0000}"/>
    <cellStyle name="XPivot7 2" xfId="5296" xr:uid="{00000000-0005-0000-0000-0000D94B0000}"/>
    <cellStyle name="XPivot9" xfId="2843" xr:uid="{00000000-0005-0000-0000-0000020B0000}"/>
    <cellStyle name="XSubtotalLine0" xfId="2844" xr:uid="{00000000-0005-0000-0000-0000030B0000}"/>
    <cellStyle name="XSubTotalLine1" xfId="2845" xr:uid="{00000000-0005-0000-0000-0000040B0000}"/>
    <cellStyle name="XSubTotalLine2" xfId="2846" xr:uid="{00000000-0005-0000-0000-0000050B0000}"/>
    <cellStyle name="XSubTotalLine3" xfId="2847" xr:uid="{00000000-0005-0000-0000-0000060B0000}"/>
    <cellStyle name="XSubTotalLine4" xfId="2848" xr:uid="{00000000-0005-0000-0000-0000070B0000}"/>
    <cellStyle name="XSubTotalLine5" xfId="2849" xr:uid="{00000000-0005-0000-0000-0000080B0000}"/>
    <cellStyle name="XSubTotalLine6" xfId="2850" xr:uid="{00000000-0005-0000-0000-0000090B0000}"/>
    <cellStyle name="XTitlesHidden" xfId="2851" xr:uid="{00000000-0005-0000-0000-00000A0B0000}"/>
    <cellStyle name="XTitlesHidden 2" xfId="2852" xr:uid="{00000000-0005-0000-0000-00000B0B0000}"/>
    <cellStyle name="XTitlesHidden 2 2" xfId="2921" xr:uid="{00000000-0005-0000-0000-00000C0B0000}"/>
    <cellStyle name="XTitlesHidden 3" xfId="2920" xr:uid="{00000000-0005-0000-0000-00000D0B0000}"/>
    <cellStyle name="XTitlesHidden 4" xfId="15909" xr:uid="{00000000-0005-0000-0000-0000E24B0000}"/>
    <cellStyle name="XTitlesHidden_App b.3 Unspent_" xfId="2853" xr:uid="{00000000-0005-0000-0000-00000E0B0000}"/>
    <cellStyle name="XTitlesUnhidden" xfId="2854" xr:uid="{00000000-0005-0000-0000-00000F0B0000}"/>
    <cellStyle name="XTitlesUnhidden 2" xfId="2855" xr:uid="{00000000-0005-0000-0000-0000100B0000}"/>
    <cellStyle name="XTitlesUnhidden 2 2" xfId="2923" xr:uid="{00000000-0005-0000-0000-0000110B0000}"/>
    <cellStyle name="XTitlesUnhidden 3" xfId="2922" xr:uid="{00000000-0005-0000-0000-0000120B0000}"/>
    <cellStyle name="XTitlesUnhidden 4" xfId="15906" xr:uid="{00000000-0005-0000-0000-0000E34B0000}"/>
    <cellStyle name="XTitlesUnhidden_App b.3 Unspent_" xfId="2856" xr:uid="{00000000-0005-0000-0000-0000130B0000}"/>
    <cellStyle name="XTotals" xfId="2857" xr:uid="{00000000-0005-0000-0000-0000140B0000}"/>
    <cellStyle name="XTotals 2" xfId="2858" xr:uid="{00000000-0005-0000-0000-0000150B0000}"/>
    <cellStyle name="XTotals 2 2" xfId="2925" xr:uid="{00000000-0005-0000-0000-0000160B0000}"/>
    <cellStyle name="XTotals 3" xfId="2924" xr:uid="{00000000-0005-0000-0000-0000170B0000}"/>
    <cellStyle name="XTotals 4" xfId="15903" xr:uid="{00000000-0005-0000-0000-0000E44B0000}"/>
    <cellStyle name="XTotals_App b.3 Unspent_" xfId="2859" xr:uid="{00000000-0005-0000-0000-0000180B0000}"/>
    <cellStyle name="Year" xfId="2860" xr:uid="{00000000-0005-0000-0000-0000190B0000}"/>
    <cellStyle name="Year 2" xfId="20106" xr:uid="{00000000-0005-0000-0000-0000E64B0000}"/>
    <cellStyle name="Year 2 2" xfId="20107" xr:uid="{00000000-0005-0000-0000-0000E74B0000}"/>
    <cellStyle name="Year 3" xfId="20108" xr:uid="{00000000-0005-0000-0000-0000E84B0000}"/>
    <cellStyle name="Year 4" xfId="20105" xr:uid="{00000000-0005-0000-0000-0000E54B0000}"/>
    <cellStyle name="Year_Mth" xfId="5498" xr:uid="{00000000-0005-0000-0000-0000E94B0000}"/>
    <cellStyle name="YrHeader" xfId="2861" xr:uid="{00000000-0005-0000-0000-00001A0B0000}"/>
    <cellStyle name="YrHeader 2" xfId="20110" xr:uid="{00000000-0005-0000-0000-0000EB4B0000}"/>
    <cellStyle name="YrHeader 2 2" xfId="20111" xr:uid="{00000000-0005-0000-0000-0000EC4B0000}"/>
    <cellStyle name="YrHeader 3" xfId="20112" xr:uid="{00000000-0005-0000-0000-0000ED4B0000}"/>
    <cellStyle name="YrHeader 4" xfId="20109" xr:uid="{00000000-0005-0000-0000-0000EA4B0000}"/>
    <cellStyle name="Zip_Code" xfId="2862" xr:uid="{00000000-0005-0000-0000-00001B0B0000}"/>
    <cellStyle name="敨瑥1渀欀" xfId="2863" xr:uid="{00000000-0005-0000-0000-00001C0B0000}"/>
    <cellStyle name="敨瑥1渀欀 2" xfId="20114" xr:uid="{00000000-0005-0000-0000-0000F04B0000}"/>
    <cellStyle name="敨瑥1渀欀 2 2" xfId="20115" xr:uid="{00000000-0005-0000-0000-0000F14B0000}"/>
    <cellStyle name="敨瑥1渀欀 3" xfId="20116" xr:uid="{00000000-0005-0000-0000-0000F24B0000}"/>
    <cellStyle name="敨瑥1渀欀 4" xfId="20113" xr:uid="{00000000-0005-0000-0000-0000EF4B0000}"/>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21</xdr:row>
      <xdr:rowOff>134471</xdr:rowOff>
    </xdr:from>
    <xdr:to>
      <xdr:col>10</xdr:col>
      <xdr:colOff>369904</xdr:colOff>
      <xdr:row>38</xdr:row>
      <xdr:rowOff>83969</xdr:rowOff>
    </xdr:to>
    <xdr:pic>
      <xdr:nvPicPr>
        <xdr:cNvPr id="2" name="Picture 1">
          <a:extLst>
            <a:ext uri="{FF2B5EF4-FFF2-40B4-BE49-F238E27FC236}">
              <a16:creationId xmlns:a16="http://schemas.microsoft.com/office/drawing/2014/main" id="{462C51AB-E073-490C-A77F-30D472347257}"/>
            </a:ext>
          </a:extLst>
        </xdr:cNvPr>
        <xdr:cNvPicPr>
          <a:picLocks noChangeAspect="1"/>
        </xdr:cNvPicPr>
      </xdr:nvPicPr>
      <xdr:blipFill>
        <a:blip xmlns:r="http://schemas.openxmlformats.org/officeDocument/2006/relationships" r:embed="rId1"/>
        <a:stretch>
          <a:fillRect/>
        </a:stretch>
      </xdr:blipFill>
      <xdr:spPr>
        <a:xfrm>
          <a:off x="1416050" y="4369921"/>
          <a:ext cx="8793179" cy="3083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11</xdr:col>
      <xdr:colOff>170350</xdr:colOff>
      <xdr:row>61</xdr:row>
      <xdr:rowOff>78490</xdr:rowOff>
    </xdr:to>
    <xdr:pic>
      <xdr:nvPicPr>
        <xdr:cNvPr id="2" name="Picture 1">
          <a:extLst>
            <a:ext uri="{FF2B5EF4-FFF2-40B4-BE49-F238E27FC236}">
              <a16:creationId xmlns:a16="http://schemas.microsoft.com/office/drawing/2014/main" id="{49B8E17C-A0F6-4013-BEFB-59155327E9E4}"/>
            </a:ext>
          </a:extLst>
        </xdr:cNvPr>
        <xdr:cNvPicPr>
          <a:picLocks noChangeAspect="1"/>
        </xdr:cNvPicPr>
      </xdr:nvPicPr>
      <xdr:blipFill>
        <a:blip xmlns:r="http://schemas.openxmlformats.org/officeDocument/2006/relationships" r:embed="rId1"/>
        <a:stretch>
          <a:fillRect/>
        </a:stretch>
      </xdr:blipFill>
      <xdr:spPr>
        <a:xfrm>
          <a:off x="3441700" y="4051300"/>
          <a:ext cx="8800000" cy="70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1561349</xdr:colOff>
      <xdr:row>52</xdr:row>
      <xdr:rowOff>133823</xdr:rowOff>
    </xdr:to>
    <xdr:pic>
      <xdr:nvPicPr>
        <xdr:cNvPr id="2" name="Picture 1">
          <a:extLst>
            <a:ext uri="{FF2B5EF4-FFF2-40B4-BE49-F238E27FC236}">
              <a16:creationId xmlns:a16="http://schemas.microsoft.com/office/drawing/2014/main" id="{DFC6D148-8EA7-41F1-8158-0A0EF05DFC41}"/>
            </a:ext>
          </a:extLst>
        </xdr:cNvPr>
        <xdr:cNvPicPr>
          <a:picLocks noChangeAspect="1"/>
        </xdr:cNvPicPr>
      </xdr:nvPicPr>
      <xdr:blipFill>
        <a:blip xmlns:r="http://schemas.openxmlformats.org/officeDocument/2006/relationships" r:embed="rId1"/>
        <a:stretch>
          <a:fillRect/>
        </a:stretch>
      </xdr:blipFill>
      <xdr:spPr>
        <a:xfrm>
          <a:off x="1621366" y="8155516"/>
          <a:ext cx="8550583" cy="1566807"/>
        </a:xfrm>
        <a:prstGeom prst="rect">
          <a:avLst/>
        </a:prstGeom>
      </xdr:spPr>
    </xdr:pic>
    <xdr:clientData/>
  </xdr:twoCellAnchor>
  <xdr:twoCellAnchor editAs="oneCell">
    <xdr:from>
      <xdr:col>0</xdr:col>
      <xdr:colOff>867833</xdr:colOff>
      <xdr:row>55</xdr:row>
      <xdr:rowOff>0</xdr:rowOff>
    </xdr:from>
    <xdr:to>
      <xdr:col>4</xdr:col>
      <xdr:colOff>38807</xdr:colOff>
      <xdr:row>71</xdr:row>
      <xdr:rowOff>9558</xdr:rowOff>
    </xdr:to>
    <xdr:pic>
      <xdr:nvPicPr>
        <xdr:cNvPr id="3" name="Picture 2">
          <a:extLst>
            <a:ext uri="{FF2B5EF4-FFF2-40B4-BE49-F238E27FC236}">
              <a16:creationId xmlns:a16="http://schemas.microsoft.com/office/drawing/2014/main" id="{8F4B5501-5248-4A1E-AC21-42DAC8EAD952}"/>
            </a:ext>
          </a:extLst>
        </xdr:cNvPr>
        <xdr:cNvPicPr>
          <a:picLocks noChangeAspect="1"/>
        </xdr:cNvPicPr>
      </xdr:nvPicPr>
      <xdr:blipFill>
        <a:blip xmlns:r="http://schemas.openxmlformats.org/officeDocument/2006/relationships" r:embed="rId2"/>
        <a:stretch>
          <a:fillRect/>
        </a:stretch>
      </xdr:blipFill>
      <xdr:spPr>
        <a:xfrm>
          <a:off x="864658" y="10144125"/>
          <a:ext cx="9423049" cy="29019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541866</xdr:colOff>
      <xdr:row>45</xdr:row>
      <xdr:rowOff>179916</xdr:rowOff>
    </xdr:from>
    <xdr:to>
      <xdr:col>3</xdr:col>
      <xdr:colOff>1414241</xdr:colOff>
      <xdr:row>54</xdr:row>
      <xdr:rowOff>105247</xdr:rowOff>
    </xdr:to>
    <xdr:pic>
      <xdr:nvPicPr>
        <xdr:cNvPr id="2" name="Picture 1">
          <a:extLst>
            <a:ext uri="{FF2B5EF4-FFF2-40B4-BE49-F238E27FC236}">
              <a16:creationId xmlns:a16="http://schemas.microsoft.com/office/drawing/2014/main" id="{B8BEB83B-7F9F-4DC2-ABAE-14119D7680B9}"/>
            </a:ext>
          </a:extLst>
        </xdr:cNvPr>
        <xdr:cNvPicPr>
          <a:picLocks noChangeAspect="1"/>
        </xdr:cNvPicPr>
      </xdr:nvPicPr>
      <xdr:blipFill>
        <a:blip xmlns:r="http://schemas.openxmlformats.org/officeDocument/2006/relationships" r:embed="rId1"/>
        <a:stretch>
          <a:fillRect/>
        </a:stretch>
      </xdr:blipFill>
      <xdr:spPr>
        <a:xfrm>
          <a:off x="1574799" y="9010649"/>
          <a:ext cx="8543175" cy="1601731"/>
        </a:xfrm>
        <a:prstGeom prst="rect">
          <a:avLst/>
        </a:prstGeom>
      </xdr:spPr>
    </xdr:pic>
    <xdr:clientData/>
  </xdr:twoCellAnchor>
  <xdr:twoCellAnchor editAs="oneCell">
    <xdr:from>
      <xdr:col>0</xdr:col>
      <xdr:colOff>867833</xdr:colOff>
      <xdr:row>55</xdr:row>
      <xdr:rowOff>0</xdr:rowOff>
    </xdr:from>
    <xdr:to>
      <xdr:col>2</xdr:col>
      <xdr:colOff>4868688</xdr:colOff>
      <xdr:row>71</xdr:row>
      <xdr:rowOff>6384</xdr:rowOff>
    </xdr:to>
    <xdr:pic>
      <xdr:nvPicPr>
        <xdr:cNvPr id="3" name="Picture 2">
          <a:extLst>
            <a:ext uri="{FF2B5EF4-FFF2-40B4-BE49-F238E27FC236}">
              <a16:creationId xmlns:a16="http://schemas.microsoft.com/office/drawing/2014/main" id="{53353594-DEED-45DC-A502-83C9CA3369C7}"/>
            </a:ext>
          </a:extLst>
        </xdr:cNvPr>
        <xdr:cNvPicPr>
          <a:picLocks noChangeAspect="1"/>
        </xdr:cNvPicPr>
      </xdr:nvPicPr>
      <xdr:blipFill>
        <a:blip xmlns:r="http://schemas.openxmlformats.org/officeDocument/2006/relationships" r:embed="rId2"/>
        <a:stretch>
          <a:fillRect/>
        </a:stretch>
      </xdr:blipFill>
      <xdr:spPr>
        <a:xfrm>
          <a:off x="864658" y="10144125"/>
          <a:ext cx="9363430" cy="29019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1321107</xdr:colOff>
      <xdr:row>52</xdr:row>
      <xdr:rowOff>111597</xdr:rowOff>
    </xdr:to>
    <xdr:pic>
      <xdr:nvPicPr>
        <xdr:cNvPr id="2" name="Picture 1">
          <a:extLst>
            <a:ext uri="{FF2B5EF4-FFF2-40B4-BE49-F238E27FC236}">
              <a16:creationId xmlns:a16="http://schemas.microsoft.com/office/drawing/2014/main" id="{49255A30-8B20-42FE-9192-3EC116E61F32}"/>
            </a:ext>
          </a:extLst>
        </xdr:cNvPr>
        <xdr:cNvPicPr>
          <a:picLocks noChangeAspect="1"/>
        </xdr:cNvPicPr>
      </xdr:nvPicPr>
      <xdr:blipFill>
        <a:blip xmlns:r="http://schemas.openxmlformats.org/officeDocument/2006/relationships" r:embed="rId1"/>
        <a:stretch>
          <a:fillRect/>
        </a:stretch>
      </xdr:blipFill>
      <xdr:spPr>
        <a:xfrm>
          <a:off x="1621366" y="8155516"/>
          <a:ext cx="8529416" cy="1557281"/>
        </a:xfrm>
        <a:prstGeom prst="rect">
          <a:avLst/>
        </a:prstGeom>
      </xdr:spPr>
    </xdr:pic>
    <xdr:clientData/>
  </xdr:twoCellAnchor>
  <xdr:twoCellAnchor editAs="oneCell">
    <xdr:from>
      <xdr:col>0</xdr:col>
      <xdr:colOff>867833</xdr:colOff>
      <xdr:row>55</xdr:row>
      <xdr:rowOff>0</xdr:rowOff>
    </xdr:from>
    <xdr:to>
      <xdr:col>3</xdr:col>
      <xdr:colOff>1397354</xdr:colOff>
      <xdr:row>71</xdr:row>
      <xdr:rowOff>6384</xdr:rowOff>
    </xdr:to>
    <xdr:pic>
      <xdr:nvPicPr>
        <xdr:cNvPr id="3" name="Picture 2">
          <a:extLst>
            <a:ext uri="{FF2B5EF4-FFF2-40B4-BE49-F238E27FC236}">
              <a16:creationId xmlns:a16="http://schemas.microsoft.com/office/drawing/2014/main" id="{B08CEA65-6480-4FD7-BC96-6413A1B815F7}"/>
            </a:ext>
          </a:extLst>
        </xdr:cNvPr>
        <xdr:cNvPicPr>
          <a:picLocks noChangeAspect="1"/>
        </xdr:cNvPicPr>
      </xdr:nvPicPr>
      <xdr:blipFill>
        <a:blip xmlns:r="http://schemas.openxmlformats.org/officeDocument/2006/relationships" r:embed="rId2"/>
        <a:stretch>
          <a:fillRect/>
        </a:stretch>
      </xdr:blipFill>
      <xdr:spPr>
        <a:xfrm>
          <a:off x="864658" y="10144125"/>
          <a:ext cx="9362371" cy="29019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1511607</xdr:colOff>
      <xdr:row>52</xdr:row>
      <xdr:rowOff>111597</xdr:rowOff>
    </xdr:to>
    <xdr:pic>
      <xdr:nvPicPr>
        <xdr:cNvPr id="2" name="Picture 1">
          <a:extLst>
            <a:ext uri="{FF2B5EF4-FFF2-40B4-BE49-F238E27FC236}">
              <a16:creationId xmlns:a16="http://schemas.microsoft.com/office/drawing/2014/main" id="{55C70868-FCD3-4614-930D-B5F0E2941263}"/>
            </a:ext>
          </a:extLst>
        </xdr:cNvPr>
        <xdr:cNvPicPr>
          <a:picLocks noChangeAspect="1"/>
        </xdr:cNvPicPr>
      </xdr:nvPicPr>
      <xdr:blipFill>
        <a:blip xmlns:r="http://schemas.openxmlformats.org/officeDocument/2006/relationships" r:embed="rId1"/>
        <a:stretch>
          <a:fillRect/>
        </a:stretch>
      </xdr:blipFill>
      <xdr:spPr>
        <a:xfrm>
          <a:off x="1621366" y="8155516"/>
          <a:ext cx="8519891" cy="1557281"/>
        </a:xfrm>
        <a:prstGeom prst="rect">
          <a:avLst/>
        </a:prstGeom>
      </xdr:spPr>
    </xdr:pic>
    <xdr:clientData/>
  </xdr:twoCellAnchor>
  <xdr:twoCellAnchor editAs="oneCell">
    <xdr:from>
      <xdr:col>0</xdr:col>
      <xdr:colOff>867833</xdr:colOff>
      <xdr:row>55</xdr:row>
      <xdr:rowOff>0</xdr:rowOff>
    </xdr:from>
    <xdr:to>
      <xdr:col>4</xdr:col>
      <xdr:colOff>27871</xdr:colOff>
      <xdr:row>71</xdr:row>
      <xdr:rowOff>6384</xdr:rowOff>
    </xdr:to>
    <xdr:pic>
      <xdr:nvPicPr>
        <xdr:cNvPr id="3" name="Picture 2">
          <a:extLst>
            <a:ext uri="{FF2B5EF4-FFF2-40B4-BE49-F238E27FC236}">
              <a16:creationId xmlns:a16="http://schemas.microsoft.com/office/drawing/2014/main" id="{C4CF641B-D1A2-41D1-B26C-49F0D0BE22B5}"/>
            </a:ext>
          </a:extLst>
        </xdr:cNvPr>
        <xdr:cNvPicPr>
          <a:picLocks noChangeAspect="1"/>
        </xdr:cNvPicPr>
      </xdr:nvPicPr>
      <xdr:blipFill>
        <a:blip xmlns:r="http://schemas.openxmlformats.org/officeDocument/2006/relationships" r:embed="rId2"/>
        <a:stretch>
          <a:fillRect/>
        </a:stretch>
      </xdr:blipFill>
      <xdr:spPr>
        <a:xfrm>
          <a:off x="864658" y="10144125"/>
          <a:ext cx="9431163" cy="29019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592666</xdr:colOff>
      <xdr:row>43</xdr:row>
      <xdr:rowOff>179916</xdr:rowOff>
    </xdr:from>
    <xdr:to>
      <xdr:col>3</xdr:col>
      <xdr:colOff>1542299</xdr:colOff>
      <xdr:row>52</xdr:row>
      <xdr:rowOff>111597</xdr:rowOff>
    </xdr:to>
    <xdr:pic>
      <xdr:nvPicPr>
        <xdr:cNvPr id="2" name="Picture 1">
          <a:extLst>
            <a:ext uri="{FF2B5EF4-FFF2-40B4-BE49-F238E27FC236}">
              <a16:creationId xmlns:a16="http://schemas.microsoft.com/office/drawing/2014/main" id="{D22F411A-E59A-41CC-B013-6C4B732F4E4C}"/>
            </a:ext>
          </a:extLst>
        </xdr:cNvPr>
        <xdr:cNvPicPr>
          <a:picLocks noChangeAspect="1"/>
        </xdr:cNvPicPr>
      </xdr:nvPicPr>
      <xdr:blipFill>
        <a:blip xmlns:r="http://schemas.openxmlformats.org/officeDocument/2006/relationships" r:embed="rId1"/>
        <a:stretch>
          <a:fillRect/>
        </a:stretch>
      </xdr:blipFill>
      <xdr:spPr>
        <a:xfrm>
          <a:off x="1621366" y="8155516"/>
          <a:ext cx="8531533" cy="1557281"/>
        </a:xfrm>
        <a:prstGeom prst="rect">
          <a:avLst/>
        </a:prstGeom>
      </xdr:spPr>
    </xdr:pic>
    <xdr:clientData/>
  </xdr:twoCellAnchor>
  <xdr:twoCellAnchor editAs="oneCell">
    <xdr:from>
      <xdr:col>0</xdr:col>
      <xdr:colOff>867833</xdr:colOff>
      <xdr:row>55</xdr:row>
      <xdr:rowOff>0</xdr:rowOff>
    </xdr:from>
    <xdr:to>
      <xdr:col>4</xdr:col>
      <xdr:colOff>49038</xdr:colOff>
      <xdr:row>71</xdr:row>
      <xdr:rowOff>6384</xdr:rowOff>
    </xdr:to>
    <xdr:pic>
      <xdr:nvPicPr>
        <xdr:cNvPr id="3" name="Picture 2">
          <a:extLst>
            <a:ext uri="{FF2B5EF4-FFF2-40B4-BE49-F238E27FC236}">
              <a16:creationId xmlns:a16="http://schemas.microsoft.com/office/drawing/2014/main" id="{017EEDAB-16FF-4911-9F3C-DE7D2E1324EB}"/>
            </a:ext>
          </a:extLst>
        </xdr:cNvPr>
        <xdr:cNvPicPr>
          <a:picLocks noChangeAspect="1"/>
        </xdr:cNvPicPr>
      </xdr:nvPicPr>
      <xdr:blipFill>
        <a:blip xmlns:r="http://schemas.openxmlformats.org/officeDocument/2006/relationships" r:embed="rId2"/>
        <a:stretch>
          <a:fillRect/>
        </a:stretch>
      </xdr:blipFill>
      <xdr:spPr>
        <a:xfrm>
          <a:off x="864658" y="10144125"/>
          <a:ext cx="9433280" cy="290198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579059</xdr:colOff>
      <xdr:row>45</xdr:row>
      <xdr:rowOff>19805</xdr:rowOff>
    </xdr:from>
    <xdr:ext cx="8537883" cy="1547756"/>
    <xdr:pic>
      <xdr:nvPicPr>
        <xdr:cNvPr id="2" name="Picture 1">
          <a:extLst>
            <a:ext uri="{FF2B5EF4-FFF2-40B4-BE49-F238E27FC236}">
              <a16:creationId xmlns:a16="http://schemas.microsoft.com/office/drawing/2014/main" id="{D489A453-EC28-48C6-AB28-877DEE646D39}"/>
            </a:ext>
          </a:extLst>
        </xdr:cNvPr>
        <xdr:cNvPicPr>
          <a:picLocks noChangeAspect="1"/>
        </xdr:cNvPicPr>
      </xdr:nvPicPr>
      <xdr:blipFill>
        <a:blip xmlns:r="http://schemas.openxmlformats.org/officeDocument/2006/relationships" r:embed="rId1"/>
        <a:stretch>
          <a:fillRect/>
        </a:stretch>
      </xdr:blipFill>
      <xdr:spPr>
        <a:xfrm>
          <a:off x="1610934" y="8354180"/>
          <a:ext cx="8537883" cy="1547756"/>
        </a:xfrm>
        <a:prstGeom prst="rect">
          <a:avLst/>
        </a:prstGeom>
      </xdr:spPr>
    </xdr:pic>
    <xdr:clientData/>
  </xdr:oneCellAnchor>
  <xdr:oneCellAnchor>
    <xdr:from>
      <xdr:col>0</xdr:col>
      <xdr:colOff>867833</xdr:colOff>
      <xdr:row>55</xdr:row>
      <xdr:rowOff>0</xdr:rowOff>
    </xdr:from>
    <xdr:ext cx="9439630" cy="2885049"/>
    <xdr:pic>
      <xdr:nvPicPr>
        <xdr:cNvPr id="3" name="Picture 2">
          <a:extLst>
            <a:ext uri="{FF2B5EF4-FFF2-40B4-BE49-F238E27FC236}">
              <a16:creationId xmlns:a16="http://schemas.microsoft.com/office/drawing/2014/main" id="{67A844EE-9E28-4981-8328-E1B275C5B55C}"/>
            </a:ext>
          </a:extLst>
        </xdr:cNvPr>
        <xdr:cNvPicPr>
          <a:picLocks noChangeAspect="1"/>
        </xdr:cNvPicPr>
      </xdr:nvPicPr>
      <xdr:blipFill>
        <a:blip xmlns:r="http://schemas.openxmlformats.org/officeDocument/2006/relationships" r:embed="rId2"/>
        <a:stretch>
          <a:fillRect/>
        </a:stretch>
      </xdr:blipFill>
      <xdr:spPr>
        <a:xfrm>
          <a:off x="864658" y="10144125"/>
          <a:ext cx="9439630" cy="288504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ergrid-my.sharepoint.com/Users/bryanward/Desktop/C:/CEDARS/CEDARS%20FM/Jeff%20Hirsch%20spec%20review/Finals/Appendix%20B_2017Budget%20and%20Savings%20Tables_2016-08-16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y\Dropbox%20(Grounded%20Research)\Grounded%20Research%20Team%20Folder\Projects\PG&amp;E\2018.08%20Supporting%20the%20Annual%20Metrics\2017%20Master%20Documents%20from%20PG&amp;E\BP%20Metrics%20-%202017%20-%20MASTER%20WORKBOOK_G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carolyin2015\Documents\&#8226;&#8226;%20CA%20IOUs\-%20-%20Strategy%20and%20Compliance\Business%20Plans\BP%20Metrics\60%20Day%20Metrics%20Filing\Draft%20Deliverables\ET%20&amp;%20WET%20MetricsTemplateDe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esa\AppData\Local\Microsoft\Windows\INetCache\Content.Outlook\QSSN90W7\SDGE%20Attachment%20A%20-%202020_ABAL%20Supplemental%20-%20working%20copy%20201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B.1 Budget"/>
      <sheetName val="App B.2 Savings"/>
      <sheetName val="App B.3 Spending and Carryover"/>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Heat Map"/>
      <sheetName val="2017 Master"/>
      <sheetName val="MDA Table"/>
      <sheetName val="EE Report - 2017"/>
      <sheetName val="EE Report - 2016"/>
      <sheetName val="Portfolio"/>
      <sheetName val="Ag"/>
      <sheetName val="Com"/>
      <sheetName val="Industrial"/>
      <sheetName val="Public"/>
      <sheetName val="Res - SF"/>
      <sheetName val="Res - MF"/>
      <sheetName val="WE&amp;T"/>
      <sheetName val="Emerg Tech"/>
      <sheetName val="C&amp;S"/>
    </sheetNames>
    <sheetDataSet>
      <sheetData sheetId="0">
        <row r="3">
          <cell r="D3" t="str">
            <v xml:space="preserve">Portfolio Level (PL)– All Sectors </v>
          </cell>
          <cell r="E3" t="str">
            <v>MetricsPort</v>
          </cell>
        </row>
        <row r="4">
          <cell r="D4" t="str">
            <v>Residential (RSF)</v>
          </cell>
          <cell r="E4" t="str">
            <v>MetricsRSF</v>
          </cell>
        </row>
        <row r="5">
          <cell r="D5" t="str">
            <v>Residential Sector – Multi-family (RMF)</v>
          </cell>
          <cell r="E5" t="str">
            <v>MetricsRMF</v>
          </cell>
        </row>
        <row r="6">
          <cell r="D6" t="str">
            <v xml:space="preserve">Commercial Sector (C) </v>
          </cell>
          <cell r="E6" t="str">
            <v>MetricsCom</v>
          </cell>
        </row>
        <row r="7">
          <cell r="D7" t="str">
            <v>Public Sector (P)</v>
          </cell>
          <cell r="E7" t="str">
            <v>MetricsPub</v>
          </cell>
        </row>
        <row r="8">
          <cell r="D8" t="str">
            <v>Industrial (I)</v>
          </cell>
          <cell r="E8" t="str">
            <v>MetricsInd</v>
          </cell>
        </row>
        <row r="9">
          <cell r="D9" t="str">
            <v>Agricultural (A)</v>
          </cell>
          <cell r="E9" t="str">
            <v>MetricsAg</v>
          </cell>
        </row>
        <row r="10">
          <cell r="D10" t="str">
            <v>Codes &amp; Standards (CS)</v>
          </cell>
          <cell r="E10" t="str">
            <v>MetricsCS</v>
          </cell>
        </row>
        <row r="11">
          <cell r="D11" t="str">
            <v>Workforce Education and Training (WET)</v>
          </cell>
          <cell r="E11" t="str">
            <v>MetricsWET</v>
          </cell>
        </row>
        <row r="12">
          <cell r="D12" t="str">
            <v>Emerging Technologies (ET)</v>
          </cell>
          <cell r="E12" t="str">
            <v>MetricsET</v>
          </cell>
        </row>
      </sheetData>
      <sheetData sheetId="1"/>
      <sheetData sheetId="2"/>
      <sheetData sheetId="3">
        <row r="2">
          <cell r="C2" t="str">
            <v>Data Point</v>
          </cell>
          <cell r="D2" t="str">
            <v>Agricultural</v>
          </cell>
          <cell r="E2" t="str">
            <v>Commercial</v>
          </cell>
          <cell r="F2" t="str">
            <v>Industrial</v>
          </cell>
          <cell r="G2" t="str">
            <v>Public</v>
          </cell>
          <cell r="H2" t="str">
            <v>Res - Single Fam</v>
          </cell>
          <cell r="I2" t="str">
            <v>Res - Multi-Fam</v>
          </cell>
        </row>
        <row r="3">
          <cell r="C3" t="str">
            <v>Total # of Sector Customers</v>
          </cell>
          <cell r="D3">
            <v>117787</v>
          </cell>
          <cell r="E3">
            <v>639742</v>
          </cell>
          <cell r="F3">
            <v>62876</v>
          </cell>
          <cell r="G3">
            <v>75222</v>
          </cell>
          <cell r="H3">
            <v>4503484</v>
          </cell>
          <cell r="I3">
            <v>2203804</v>
          </cell>
        </row>
        <row r="4">
          <cell r="C4" t="str">
            <v>Total # of Large Customers</v>
          </cell>
          <cell r="D4">
            <v>3742</v>
          </cell>
          <cell r="E4">
            <v>12135</v>
          </cell>
          <cell r="F4">
            <v>2451</v>
          </cell>
        </row>
        <row r="5">
          <cell r="C5" t="str">
            <v>Total # of Medium Customers</v>
          </cell>
          <cell r="D5">
            <v>31659</v>
          </cell>
          <cell r="E5">
            <v>116106</v>
          </cell>
          <cell r="F5">
            <v>11472</v>
          </cell>
        </row>
        <row r="6">
          <cell r="C6" t="str">
            <v>Total # of Small Customers</v>
          </cell>
          <cell r="D6">
            <v>82386</v>
          </cell>
          <cell r="E6">
            <v>511501</v>
          </cell>
          <cell r="F6">
            <v>48953</v>
          </cell>
        </row>
        <row r="7">
          <cell r="C7" t="str">
            <v>Total # of DAC Customers</v>
          </cell>
          <cell r="H7">
            <v>545519</v>
          </cell>
          <cell r="I7">
            <v>265155</v>
          </cell>
        </row>
        <row r="8">
          <cell r="C8" t="str">
            <v>Total # of HTR Customers</v>
          </cell>
          <cell r="E8">
            <v>260770</v>
          </cell>
          <cell r="H8">
            <v>677272</v>
          </cell>
          <cell r="I8">
            <v>214995</v>
          </cell>
        </row>
        <row r="9">
          <cell r="C9" t="str">
            <v># of Participating Customers</v>
          </cell>
          <cell r="D9">
            <v>1588</v>
          </cell>
          <cell r="E9">
            <v>15009</v>
          </cell>
          <cell r="F9">
            <v>558</v>
          </cell>
          <cell r="G9">
            <v>1398</v>
          </cell>
          <cell r="H9">
            <v>51479</v>
          </cell>
          <cell r="I9">
            <v>6317</v>
          </cell>
        </row>
        <row r="10">
          <cell r="C10" t="str">
            <v># of Participating Large Customers</v>
          </cell>
          <cell r="D10">
            <v>308</v>
          </cell>
          <cell r="E10">
            <v>4602</v>
          </cell>
          <cell r="F10">
            <v>149</v>
          </cell>
        </row>
        <row r="11">
          <cell r="C11" t="str">
            <v># of Participating Medium Customers</v>
          </cell>
          <cell r="D11">
            <v>770</v>
          </cell>
          <cell r="E11">
            <v>5805</v>
          </cell>
          <cell r="F11">
            <v>224</v>
          </cell>
        </row>
        <row r="12">
          <cell r="C12" t="str">
            <v># of Participating Small Customers</v>
          </cell>
          <cell r="D12">
            <v>510</v>
          </cell>
          <cell r="E12">
            <v>4602</v>
          </cell>
          <cell r="F12">
            <v>185</v>
          </cell>
        </row>
        <row r="13">
          <cell r="C13" t="str">
            <v># of Participating DAC Customers</v>
          </cell>
          <cell r="H13">
            <v>11957</v>
          </cell>
          <cell r="I13">
            <v>2313</v>
          </cell>
        </row>
        <row r="14">
          <cell r="C14" t="str">
            <v># of Participating HTR Customers</v>
          </cell>
          <cell r="E14">
            <v>4702</v>
          </cell>
          <cell r="H14">
            <v>13005</v>
          </cell>
          <cell r="I14">
            <v>1984</v>
          </cell>
        </row>
        <row r="15">
          <cell r="C15" t="str">
            <v>Total # of Projects</v>
          </cell>
          <cell r="G15">
            <v>912</v>
          </cell>
          <cell r="I15">
            <v>9482</v>
          </cell>
        </row>
        <row r="16">
          <cell r="C16" t="str">
            <v>Total annual sector max demand (kW)</v>
          </cell>
          <cell r="E16">
            <v>13715716.945500001</v>
          </cell>
          <cell r="F16">
            <v>5674108.1699999999</v>
          </cell>
        </row>
        <row r="17">
          <cell r="C17" t="str">
            <v>Total annual sector elec usage (kWh)</v>
          </cell>
          <cell r="E17">
            <v>33942505759.975399</v>
          </cell>
          <cell r="F17">
            <v>9302621423.8720608</v>
          </cell>
        </row>
        <row r="18">
          <cell r="C18" t="str">
            <v>Total annual sector gas usage (therms)</v>
          </cell>
          <cell r="E18">
            <v>1099729865.5796299</v>
          </cell>
          <cell r="F18">
            <v>3885045880.7884898</v>
          </cell>
        </row>
        <row r="19">
          <cell r="C19" t="str">
            <v>Total sector energy usage (Btu)</v>
          </cell>
          <cell r="G19">
            <v>36372575370904.5</v>
          </cell>
        </row>
        <row r="20">
          <cell r="C20" t="str">
            <v>Total sq. ft. of all sector customers</v>
          </cell>
          <cell r="E20">
            <v>2082752874.3275604</v>
          </cell>
          <cell r="I20">
            <v>2006709876.6389234</v>
          </cell>
        </row>
        <row r="21">
          <cell r="C21" t="str">
            <v>Sq. ft. of participating customers</v>
          </cell>
          <cell r="E21">
            <v>48863507.305730052</v>
          </cell>
          <cell r="I21">
            <v>5752047.954685661</v>
          </cell>
        </row>
        <row r="22">
          <cell r="C22" t="str">
            <v>Sq. ft. of benchmarked customers</v>
          </cell>
          <cell r="E22">
            <v>248114499</v>
          </cell>
          <cell r="I22">
            <v>389722.41959877522</v>
          </cell>
        </row>
        <row r="23">
          <cell r="C23" t="str">
            <v>Sq. ft. of benchmarked large customers</v>
          </cell>
        </row>
        <row r="24">
          <cell r="C24" t="str">
            <v>Sq. ft. of benchmarked medium customers</v>
          </cell>
        </row>
        <row r="25">
          <cell r="C25" t="str">
            <v>Sq. ft. of benchmarked small customers</v>
          </cell>
        </row>
        <row r="26">
          <cell r="C26" t="str">
            <v>Total # of benchmarked customers</v>
          </cell>
          <cell r="E26">
            <v>1538</v>
          </cell>
          <cell r="G26">
            <v>479</v>
          </cell>
          <cell r="I26">
            <v>428</v>
          </cell>
        </row>
        <row r="27">
          <cell r="C27" t="str">
            <v># of benchmarked large customers</v>
          </cell>
          <cell r="E27">
            <v>415</v>
          </cell>
        </row>
        <row r="28">
          <cell r="C28" t="str">
            <v># of benchmarked medium customers</v>
          </cell>
          <cell r="E28">
            <v>642</v>
          </cell>
        </row>
        <row r="29">
          <cell r="C29" t="str">
            <v># of benchmarked small customers</v>
          </cell>
          <cell r="E29">
            <v>481</v>
          </cell>
        </row>
        <row r="30">
          <cell r="C30" t="str">
            <v># of benchmarked DAC customers</v>
          </cell>
        </row>
        <row r="31">
          <cell r="C31" t="str">
            <v># of benchmarked HTR customers</v>
          </cell>
          <cell r="E31">
            <v>433</v>
          </cell>
          <cell r="I31">
            <v>56</v>
          </cell>
        </row>
        <row r="33">
          <cell r="A33" t="str">
            <v>Index</v>
          </cell>
          <cell r="B33" t="str">
            <v>Segment</v>
          </cell>
          <cell r="C33" t="str">
            <v>Metric Description</v>
          </cell>
          <cell r="D33" t="str">
            <v>Data Type</v>
          </cell>
          <cell r="E33" t="str">
            <v>PG&amp;E Source</v>
          </cell>
          <cell r="F33" t="str">
            <v>Metric</v>
          </cell>
          <cell r="G33" t="str">
            <v>Numerator</v>
          </cell>
          <cell r="H33" t="str">
            <v>Denominator</v>
          </cell>
          <cell r="I33" t="str">
            <v>Numerator Description</v>
          </cell>
          <cell r="J33" t="str">
            <v>Denominator Description</v>
          </cell>
        </row>
        <row r="34">
          <cell r="A34">
            <v>13</v>
          </cell>
          <cell r="B34" t="str">
            <v>Portfolio</v>
          </cell>
          <cell r="C34" t="str">
            <v>First year annual kW gross in Disadvantaged Communities</v>
          </cell>
          <cell r="D34" t="str">
            <v>Metric</v>
          </cell>
          <cell r="E34" t="str">
            <v>MDA Team</v>
          </cell>
          <cell r="F34">
            <v>21120</v>
          </cell>
          <cell r="I34" t="str">
            <v>N/A</v>
          </cell>
          <cell r="J34" t="str">
            <v>N/A</v>
          </cell>
        </row>
        <row r="35">
          <cell r="A35">
            <v>14</v>
          </cell>
          <cell r="B35" t="str">
            <v>Portfolio</v>
          </cell>
          <cell r="C35" t="str">
            <v>First year annual kW net in Disadvantaged Communities</v>
          </cell>
          <cell r="D35" t="str">
            <v>Metric</v>
          </cell>
          <cell r="E35" t="str">
            <v>MDA Team</v>
          </cell>
          <cell r="F35">
            <v>13440</v>
          </cell>
          <cell r="I35" t="str">
            <v>N/A</v>
          </cell>
          <cell r="J35" t="str">
            <v>N/A</v>
          </cell>
        </row>
        <row r="36">
          <cell r="A36">
            <v>15</v>
          </cell>
          <cell r="B36" t="str">
            <v>Portfolio</v>
          </cell>
          <cell r="C36" t="str">
            <v>First year annual kWh gross in Disadvantaged Communities</v>
          </cell>
          <cell r="D36" t="str">
            <v>Metric</v>
          </cell>
          <cell r="E36" t="str">
            <v>MDA Team</v>
          </cell>
          <cell r="F36">
            <v>93840000</v>
          </cell>
          <cell r="I36" t="str">
            <v>N/A</v>
          </cell>
          <cell r="J36" t="str">
            <v>N/A</v>
          </cell>
        </row>
        <row r="37">
          <cell r="A37">
            <v>16</v>
          </cell>
          <cell r="B37" t="str">
            <v>Portfolio</v>
          </cell>
          <cell r="C37" t="str">
            <v>First year annual kWh net in Disadvantaged Communities</v>
          </cell>
          <cell r="D37" t="str">
            <v>Metric</v>
          </cell>
          <cell r="E37" t="str">
            <v>MDA Team</v>
          </cell>
          <cell r="F37">
            <v>58850000</v>
          </cell>
          <cell r="I37" t="str">
            <v>N/A</v>
          </cell>
          <cell r="J37" t="str">
            <v>N/A</v>
          </cell>
        </row>
        <row r="38">
          <cell r="A38">
            <v>17</v>
          </cell>
          <cell r="B38" t="str">
            <v>Portfolio</v>
          </cell>
          <cell r="C38" t="str">
            <v>First year annual Therm gross in Disadvantaged Communities</v>
          </cell>
          <cell r="D38" t="str">
            <v>Metric</v>
          </cell>
          <cell r="E38" t="str">
            <v>MDA Team</v>
          </cell>
          <cell r="F38">
            <v>2040000</v>
          </cell>
          <cell r="I38" t="str">
            <v>N/A</v>
          </cell>
          <cell r="J38" t="str">
            <v>N/A</v>
          </cell>
        </row>
        <row r="39">
          <cell r="A39">
            <v>18</v>
          </cell>
          <cell r="B39" t="str">
            <v>Portfolio</v>
          </cell>
          <cell r="C39" t="str">
            <v>First year annual Therm net in Disadvantaged Communities</v>
          </cell>
          <cell r="D39" t="str">
            <v>Metric</v>
          </cell>
          <cell r="E39" t="str">
            <v>MDA Team</v>
          </cell>
          <cell r="F39">
            <v>1180000</v>
          </cell>
          <cell r="I39" t="str">
            <v>N/A</v>
          </cell>
          <cell r="J39" t="str">
            <v>N/A</v>
          </cell>
        </row>
        <row r="40">
          <cell r="A40">
            <v>19</v>
          </cell>
          <cell r="B40" t="str">
            <v>Portfolio</v>
          </cell>
          <cell r="C40" t="str">
            <v>Lifecycle ex-ante kW gross in Disadvantaged Communities</v>
          </cell>
          <cell r="D40" t="str">
            <v>Metric</v>
          </cell>
          <cell r="E40" t="str">
            <v>MDA Team</v>
          </cell>
          <cell r="F40">
            <v>205010</v>
          </cell>
          <cell r="I40" t="str">
            <v>N/A</v>
          </cell>
          <cell r="J40" t="str">
            <v>N/A</v>
          </cell>
        </row>
        <row r="41">
          <cell r="A41">
            <v>20</v>
          </cell>
          <cell r="B41" t="str">
            <v>Portfolio</v>
          </cell>
          <cell r="C41" t="str">
            <v>Lifecycle ex-ante kW net in Disadvantaged Communities</v>
          </cell>
          <cell r="D41" t="str">
            <v>Metric</v>
          </cell>
          <cell r="E41" t="str">
            <v>MDA Team</v>
          </cell>
          <cell r="F41">
            <v>132130</v>
          </cell>
          <cell r="I41" t="str">
            <v>N/A</v>
          </cell>
          <cell r="J41" t="str">
            <v>N/A</v>
          </cell>
        </row>
        <row r="42">
          <cell r="A42">
            <v>21</v>
          </cell>
          <cell r="B42" t="str">
            <v>Portfolio</v>
          </cell>
          <cell r="C42" t="str">
            <v>Lifecycle ex-ante kWh gross in Disadvantaged Communities</v>
          </cell>
          <cell r="D42" t="str">
            <v>Metric</v>
          </cell>
          <cell r="E42" t="str">
            <v>MDA Team</v>
          </cell>
          <cell r="F42">
            <v>1044750000</v>
          </cell>
          <cell r="I42" t="str">
            <v>N/A</v>
          </cell>
          <cell r="J42" t="str">
            <v>N/A</v>
          </cell>
        </row>
        <row r="43">
          <cell r="A43">
            <v>22</v>
          </cell>
          <cell r="B43" t="str">
            <v>Portfolio</v>
          </cell>
          <cell r="C43" t="str">
            <v>Lifecycle ex-ante kWh net in Disadvantaged Communities</v>
          </cell>
          <cell r="D43" t="str">
            <v>Metric</v>
          </cell>
          <cell r="E43" t="str">
            <v>MDA Team</v>
          </cell>
          <cell r="F43">
            <v>652530000</v>
          </cell>
          <cell r="I43" t="str">
            <v>N/A</v>
          </cell>
          <cell r="J43" t="str">
            <v>N/A</v>
          </cell>
        </row>
        <row r="44">
          <cell r="A44">
            <v>23</v>
          </cell>
          <cell r="B44" t="str">
            <v>Portfolio</v>
          </cell>
          <cell r="C44" t="str">
            <v>Lifecycle ex-ante Therm gross in Disadvantaged Communities</v>
          </cell>
          <cell r="D44" t="str">
            <v>Metric</v>
          </cell>
          <cell r="E44" t="str">
            <v>MDA Team</v>
          </cell>
          <cell r="F44">
            <v>26320000</v>
          </cell>
          <cell r="I44" t="str">
            <v>N/A</v>
          </cell>
          <cell r="J44" t="str">
            <v>N/A</v>
          </cell>
        </row>
        <row r="45">
          <cell r="A45">
            <v>24</v>
          </cell>
          <cell r="B45" t="str">
            <v>Portfolio</v>
          </cell>
          <cell r="C45" t="str">
            <v>Lifecycle ex-ante Therm net in Disadvantaged Communities</v>
          </cell>
          <cell r="D45" t="str">
            <v>Metric</v>
          </cell>
          <cell r="E45" t="str">
            <v>MDA Team</v>
          </cell>
          <cell r="F45">
            <v>15230000</v>
          </cell>
          <cell r="I45" t="str">
            <v>N/A</v>
          </cell>
          <cell r="J45" t="str">
            <v>N/A</v>
          </cell>
        </row>
        <row r="46">
          <cell r="A46">
            <v>25</v>
          </cell>
          <cell r="B46" t="str">
            <v>Portfolio</v>
          </cell>
          <cell r="C46" t="str">
            <v>First year annual kW gross in Hard-to-Reach Markets</v>
          </cell>
          <cell r="D46" t="str">
            <v>Metric</v>
          </cell>
          <cell r="E46" t="str">
            <v>MDA Team</v>
          </cell>
          <cell r="F46">
            <v>35780</v>
          </cell>
          <cell r="I46" t="str">
            <v>N/A</v>
          </cell>
          <cell r="J46" t="str">
            <v>N/A</v>
          </cell>
        </row>
        <row r="47">
          <cell r="A47">
            <v>26</v>
          </cell>
          <cell r="B47" t="str">
            <v>Portfolio</v>
          </cell>
          <cell r="C47" t="str">
            <v>First year annual kW net in Hard-to-Reach Markets</v>
          </cell>
          <cell r="D47" t="str">
            <v>Metric</v>
          </cell>
          <cell r="E47" t="str">
            <v>MDA Team</v>
          </cell>
          <cell r="F47">
            <v>22660</v>
          </cell>
          <cell r="I47" t="str">
            <v>N/A</v>
          </cell>
          <cell r="J47" t="str">
            <v>N/A</v>
          </cell>
        </row>
        <row r="48">
          <cell r="A48">
            <v>27</v>
          </cell>
          <cell r="B48" t="str">
            <v>Portfolio</v>
          </cell>
          <cell r="C48" t="str">
            <v>First year annual kWh gross in Hard-to-Reach Markets</v>
          </cell>
          <cell r="D48" t="str">
            <v>Metric</v>
          </cell>
          <cell r="E48" t="str">
            <v>MDA Team</v>
          </cell>
          <cell r="F48">
            <v>166790000</v>
          </cell>
          <cell r="I48" t="str">
            <v>N/A</v>
          </cell>
          <cell r="J48" t="str">
            <v>N/A</v>
          </cell>
        </row>
        <row r="49">
          <cell r="A49">
            <v>28</v>
          </cell>
          <cell r="B49" t="str">
            <v>Portfolio</v>
          </cell>
          <cell r="C49" t="str">
            <v>First year annual kWh net in Hard-to-Reach Markets</v>
          </cell>
          <cell r="D49" t="str">
            <v>Metric</v>
          </cell>
          <cell r="E49" t="str">
            <v>MDA Team</v>
          </cell>
          <cell r="F49">
            <v>105290000</v>
          </cell>
          <cell r="I49" t="str">
            <v>N/A</v>
          </cell>
          <cell r="J49" t="str">
            <v>N/A</v>
          </cell>
        </row>
        <row r="50">
          <cell r="A50">
            <v>29</v>
          </cell>
          <cell r="B50" t="str">
            <v>Portfolio</v>
          </cell>
          <cell r="C50" t="str">
            <v>First year annual Therm gross in Hard-to-Reach Markets</v>
          </cell>
          <cell r="D50" t="str">
            <v>Metric</v>
          </cell>
          <cell r="E50" t="str">
            <v>MDA Team</v>
          </cell>
          <cell r="F50">
            <v>5570000</v>
          </cell>
          <cell r="I50" t="str">
            <v>N/A</v>
          </cell>
          <cell r="J50" t="str">
            <v>N/A</v>
          </cell>
        </row>
        <row r="51">
          <cell r="A51">
            <v>30</v>
          </cell>
          <cell r="B51" t="str">
            <v>Portfolio</v>
          </cell>
          <cell r="C51" t="str">
            <v>First year annual Therm net in Hard-to-Reach Markets</v>
          </cell>
          <cell r="D51" t="str">
            <v>Metric</v>
          </cell>
          <cell r="E51" t="str">
            <v>MDA Team</v>
          </cell>
          <cell r="F51">
            <v>3260000</v>
          </cell>
          <cell r="I51" t="str">
            <v>N/A</v>
          </cell>
          <cell r="J51" t="str">
            <v>N/A</v>
          </cell>
        </row>
        <row r="52">
          <cell r="A52">
            <v>31</v>
          </cell>
          <cell r="B52" t="str">
            <v>Portfolio</v>
          </cell>
          <cell r="C52" t="str">
            <v>Lifecycle ex-ante kW gross in Hard-to-Reach Markets</v>
          </cell>
          <cell r="D52" t="str">
            <v>Metric</v>
          </cell>
          <cell r="E52" t="str">
            <v>MDA Team</v>
          </cell>
          <cell r="F52">
            <v>568830</v>
          </cell>
          <cell r="I52" t="str">
            <v>N/A</v>
          </cell>
          <cell r="J52" t="str">
            <v>N/A</v>
          </cell>
        </row>
        <row r="53">
          <cell r="A53">
            <v>32</v>
          </cell>
          <cell r="B53" t="str">
            <v>Portfolio</v>
          </cell>
          <cell r="C53" t="str">
            <v>Lifecycle ex-ante kW net in Hard-to-Reach Markets</v>
          </cell>
          <cell r="D53" t="str">
            <v>Metric</v>
          </cell>
          <cell r="E53" t="str">
            <v>MDA Team</v>
          </cell>
          <cell r="F53">
            <v>419520</v>
          </cell>
          <cell r="I53" t="str">
            <v>N/A</v>
          </cell>
          <cell r="J53" t="str">
            <v>N/A</v>
          </cell>
        </row>
        <row r="54">
          <cell r="A54">
            <v>33</v>
          </cell>
          <cell r="B54" t="str">
            <v>Portfolio</v>
          </cell>
          <cell r="C54" t="str">
            <v>Lifecycle ex-ante kWh gross in Hard-to-Reach Markets</v>
          </cell>
          <cell r="D54" t="str">
            <v>Metric</v>
          </cell>
          <cell r="E54" t="str">
            <v>MDA Team</v>
          </cell>
          <cell r="F54">
            <v>1768050000</v>
          </cell>
          <cell r="I54" t="str">
            <v>N/A</v>
          </cell>
          <cell r="J54" t="str">
            <v>N/A</v>
          </cell>
        </row>
        <row r="55">
          <cell r="A55">
            <v>34</v>
          </cell>
          <cell r="B55" t="str">
            <v>Portfolio</v>
          </cell>
          <cell r="C55" t="str">
            <v>Lifecycle ex-ante kWh net in Hard-to-Reach Markets</v>
          </cell>
          <cell r="D55" t="str">
            <v>Metric</v>
          </cell>
          <cell r="E55" t="str">
            <v>MDA Team</v>
          </cell>
          <cell r="F55">
            <v>1110890000</v>
          </cell>
          <cell r="I55" t="str">
            <v>N/A</v>
          </cell>
          <cell r="J55" t="str">
            <v>N/A</v>
          </cell>
        </row>
        <row r="56">
          <cell r="A56">
            <v>35</v>
          </cell>
          <cell r="B56" t="str">
            <v>Portfolio</v>
          </cell>
          <cell r="C56" t="str">
            <v>Lifecycle ex-ante Therm gross in Hard-to-Reach Markets</v>
          </cell>
          <cell r="D56" t="str">
            <v>Metric</v>
          </cell>
          <cell r="E56" t="str">
            <v>MDA Team</v>
          </cell>
          <cell r="F56">
            <v>62850000</v>
          </cell>
          <cell r="I56" t="str">
            <v>N/A</v>
          </cell>
          <cell r="J56" t="str">
            <v>N/A</v>
          </cell>
        </row>
        <row r="57">
          <cell r="A57">
            <v>36</v>
          </cell>
          <cell r="B57" t="str">
            <v>Portfolio</v>
          </cell>
          <cell r="C57" t="str">
            <v>Lifecycle ex-ante Therm net in Hard-to-Reach Markets</v>
          </cell>
          <cell r="D57" t="str">
            <v>Metric</v>
          </cell>
          <cell r="E57" t="str">
            <v>MDA Team</v>
          </cell>
          <cell r="F57">
            <v>36410000</v>
          </cell>
          <cell r="I57" t="str">
            <v>N/A</v>
          </cell>
          <cell r="J57" t="str">
            <v>N/A</v>
          </cell>
        </row>
        <row r="58">
          <cell r="A58">
            <v>56</v>
          </cell>
          <cell r="B58" t="str">
            <v>Res - SF</v>
          </cell>
          <cell r="C58" t="str">
            <v>Average lifecycle ex-ante kW net savings per participant - Opt-in - Downstream</v>
          </cell>
          <cell r="D58" t="str">
            <v>Metric</v>
          </cell>
          <cell r="E58" t="str">
            <v>MDA Team</v>
          </cell>
          <cell r="G58" t="str">
            <v>Confirm method with Res</v>
          </cell>
          <cell r="H58">
            <v>51479</v>
          </cell>
          <cell r="I58" t="str">
            <v>Lifecycle ex-ante kW net from downstream</v>
          </cell>
          <cell r="J58" t="str">
            <v>Total number of downstream participants</v>
          </cell>
        </row>
        <row r="59">
          <cell r="A59">
            <v>57</v>
          </cell>
          <cell r="B59" t="str">
            <v>Res - SF</v>
          </cell>
          <cell r="C59" t="str">
            <v>Average lifecycle ex-ante kWh net savings per participant - Opt-in - Downstream</v>
          </cell>
          <cell r="D59" t="str">
            <v>Metric</v>
          </cell>
          <cell r="E59" t="str">
            <v>MDA Team</v>
          </cell>
          <cell r="G59" t="str">
            <v>Confirm method with Res</v>
          </cell>
          <cell r="H59">
            <v>51479</v>
          </cell>
          <cell r="I59" t="str">
            <v>Lifecycle ex-ante kWh net from downstream</v>
          </cell>
          <cell r="J59" t="str">
            <v>Total number of downstream participants</v>
          </cell>
        </row>
        <row r="60">
          <cell r="A60">
            <v>58</v>
          </cell>
          <cell r="B60" t="str">
            <v>Res - SF</v>
          </cell>
          <cell r="C60" t="str">
            <v>Average lifecycle ex-ante Therm net savings per participant - Opt-in - Downstream</v>
          </cell>
          <cell r="D60" t="str">
            <v>Metric</v>
          </cell>
          <cell r="E60" t="str">
            <v>MDA Team</v>
          </cell>
          <cell r="G60" t="str">
            <v>Confirm method with Res</v>
          </cell>
          <cell r="H60">
            <v>51479</v>
          </cell>
          <cell r="I60" t="str">
            <v>Lifecycle ex-ante therm net from downstream</v>
          </cell>
          <cell r="J60" t="str">
            <v>Total number of downstream participants</v>
          </cell>
        </row>
        <row r="61">
          <cell r="A61">
            <v>59</v>
          </cell>
          <cell r="B61" t="str">
            <v>Res - SF</v>
          </cell>
          <cell r="C61" t="str">
            <v>Average lifecycle ex-ante kW net savings per participant - Opt-in - Midstream</v>
          </cell>
          <cell r="D61" t="str">
            <v>Metric</v>
          </cell>
          <cell r="E61" t="str">
            <v>MDA Team</v>
          </cell>
          <cell r="G61" t="str">
            <v>Confirm method with Res</v>
          </cell>
          <cell r="H61" t="str">
            <v>N/A</v>
          </cell>
          <cell r="I61" t="str">
            <v>Lifecycle ex-ante kW net from midstream</v>
          </cell>
          <cell r="J61" t="str">
            <v>Total number of midstream participants</v>
          </cell>
        </row>
        <row r="62">
          <cell r="A62">
            <v>60</v>
          </cell>
          <cell r="B62" t="str">
            <v>Res - SF</v>
          </cell>
          <cell r="C62" t="str">
            <v>Average lifecycle ex-ante kWh net savings per participant - Opt-in - Midstream</v>
          </cell>
          <cell r="D62" t="str">
            <v>Metric</v>
          </cell>
          <cell r="E62" t="str">
            <v>MDA Team</v>
          </cell>
          <cell r="G62" t="str">
            <v>Confirm method with Res</v>
          </cell>
          <cell r="H62" t="str">
            <v>N/A</v>
          </cell>
          <cell r="I62" t="str">
            <v>Lifecycle ex-ante kWh net from midstream</v>
          </cell>
          <cell r="J62" t="str">
            <v>Total number of midstream participants</v>
          </cell>
        </row>
        <row r="63">
          <cell r="A63">
            <v>61</v>
          </cell>
          <cell r="B63" t="str">
            <v>Res - SF</v>
          </cell>
          <cell r="C63" t="str">
            <v>Average lifecycle ex-ante Therm net savings per participant - Opt-in - Midstream</v>
          </cell>
          <cell r="D63" t="str">
            <v>Metric</v>
          </cell>
          <cell r="E63" t="str">
            <v>MDA Team</v>
          </cell>
          <cell r="G63" t="str">
            <v>Confirm method with Res</v>
          </cell>
          <cell r="H63" t="str">
            <v>N/A</v>
          </cell>
          <cell r="I63" t="str">
            <v>Lifecycle ex-ante therm net from midstream</v>
          </cell>
          <cell r="J63" t="str">
            <v>Total number of midstream participants</v>
          </cell>
        </row>
        <row r="64">
          <cell r="A64">
            <v>62</v>
          </cell>
          <cell r="B64" t="str">
            <v>Res - SF</v>
          </cell>
          <cell r="C64" t="str">
            <v>Average lifecycle ex-ante kW net savings per participant - Opt-out</v>
          </cell>
          <cell r="D64" t="str">
            <v>Metric</v>
          </cell>
          <cell r="E64" t="str">
            <v>MDA Team</v>
          </cell>
          <cell r="G64" t="str">
            <v>Confirm method with Res</v>
          </cell>
          <cell r="H64">
            <v>1580631</v>
          </cell>
          <cell r="I64" t="str">
            <v>Lifecycle ex-ante kW net from opt-out</v>
          </cell>
          <cell r="J64" t="str">
            <v>Total number of opt-out participants</v>
          </cell>
        </row>
        <row r="65">
          <cell r="A65">
            <v>63</v>
          </cell>
          <cell r="B65" t="str">
            <v>Res - SF</v>
          </cell>
          <cell r="C65" t="str">
            <v>Average lifecycle ex-ante kWh net savings per participant - Opt-out</v>
          </cell>
          <cell r="D65" t="str">
            <v>Metric</v>
          </cell>
          <cell r="E65" t="str">
            <v>MDA Team</v>
          </cell>
          <cell r="G65" t="str">
            <v>Confirm method with Res</v>
          </cell>
          <cell r="H65">
            <v>1580631</v>
          </cell>
          <cell r="I65" t="str">
            <v>Lifecycle ex-ante kWh net from opt-out</v>
          </cell>
          <cell r="J65" t="str">
            <v>Total number of opt-out participants</v>
          </cell>
        </row>
        <row r="66">
          <cell r="A66">
            <v>64</v>
          </cell>
          <cell r="B66" t="str">
            <v>Res - SF</v>
          </cell>
          <cell r="C66" t="str">
            <v>Average lifecycle ex-ante Therm net savings per participant - Opt-out</v>
          </cell>
          <cell r="D66" t="str">
            <v>Metric</v>
          </cell>
          <cell r="E66" t="str">
            <v>MDA Team</v>
          </cell>
          <cell r="G66" t="str">
            <v>Confirm method with Res</v>
          </cell>
          <cell r="H66">
            <v>1580631</v>
          </cell>
          <cell r="I66" t="str">
            <v>Lifecycle ex-ante therm net from opt-out</v>
          </cell>
          <cell r="J66" t="str">
            <v>Total number of opt-out participants</v>
          </cell>
        </row>
        <row r="67">
          <cell r="A67">
            <v>65</v>
          </cell>
          <cell r="B67" t="str">
            <v>Res - SF</v>
          </cell>
          <cell r="C67" t="str">
            <v>Average lifecycle ex-ante kW net savings per participant - Opt-in - Upstream</v>
          </cell>
          <cell r="D67" t="str">
            <v>Metric</v>
          </cell>
          <cell r="E67" t="str">
            <v>MDA Team</v>
          </cell>
          <cell r="G67" t="str">
            <v>Confirm method with Res</v>
          </cell>
          <cell r="H67" t="str">
            <v>N/A</v>
          </cell>
          <cell r="I67" t="str">
            <v>Lifecycle ex-ante kW net from upstream</v>
          </cell>
          <cell r="J67" t="str">
            <v>Total number of upstream participants</v>
          </cell>
        </row>
        <row r="68">
          <cell r="A68">
            <v>66</v>
          </cell>
          <cell r="B68" t="str">
            <v>Res - SF</v>
          </cell>
          <cell r="C68" t="str">
            <v>Average lifecycle ex-ante kWh net savings per participant - Opt-in - Upstream</v>
          </cell>
          <cell r="D68" t="str">
            <v>Metric</v>
          </cell>
          <cell r="E68" t="str">
            <v>MDA Team</v>
          </cell>
          <cell r="G68" t="str">
            <v>Confirm method with Res</v>
          </cell>
          <cell r="H68" t="str">
            <v>N/A</v>
          </cell>
          <cell r="I68" t="str">
            <v>Lifecycle ex-ante kWh net from upstream</v>
          </cell>
          <cell r="J68" t="str">
            <v>Total number of upstream participants</v>
          </cell>
        </row>
        <row r="69">
          <cell r="A69">
            <v>67</v>
          </cell>
          <cell r="B69" t="str">
            <v>Res - SF</v>
          </cell>
          <cell r="C69" t="str">
            <v>Average lifecycle ex-ante Therm net savings per participant - Opt-in - Upstream</v>
          </cell>
          <cell r="D69" t="str">
            <v>Metric</v>
          </cell>
          <cell r="E69" t="str">
            <v>MDA Team</v>
          </cell>
          <cell r="G69" t="str">
            <v>Confirm method with Res</v>
          </cell>
          <cell r="H69" t="str">
            <v>N/A</v>
          </cell>
          <cell r="I69" t="str">
            <v>Lifecycle ex-ante therm net from upstream</v>
          </cell>
          <cell r="J69" t="str">
            <v>Total number of upstream participants</v>
          </cell>
        </row>
        <row r="70">
          <cell r="A70">
            <v>68</v>
          </cell>
          <cell r="B70" t="str">
            <v>Res - SF</v>
          </cell>
          <cell r="C70" t="str">
            <v>Percent of participation relative to eligible population</v>
          </cell>
          <cell r="D70" t="str">
            <v>Metric</v>
          </cell>
          <cell r="E70" t="str">
            <v>MDA Team</v>
          </cell>
          <cell r="G70">
            <v>51479</v>
          </cell>
          <cell r="H70">
            <v>4503484</v>
          </cell>
          <cell r="I70" t="str">
            <v># of Participating Customers</v>
          </cell>
          <cell r="J70" t="str">
            <v>Total # of Sector Customers</v>
          </cell>
        </row>
        <row r="71">
          <cell r="A71">
            <v>69</v>
          </cell>
          <cell r="B71" t="str">
            <v>Res - SF</v>
          </cell>
          <cell r="C71" t="str">
            <v>Percent of participation in disadvantaged communities</v>
          </cell>
          <cell r="D71" t="str">
            <v>Metric</v>
          </cell>
          <cell r="E71" t="str">
            <v>MDA Team</v>
          </cell>
          <cell r="G71">
            <v>11957</v>
          </cell>
          <cell r="H71">
            <v>545519</v>
          </cell>
          <cell r="I71" t="str">
            <v># of Participating DAC Customers</v>
          </cell>
          <cell r="J71" t="str">
            <v>Total # of DAC Customers</v>
          </cell>
        </row>
        <row r="72">
          <cell r="A72">
            <v>70</v>
          </cell>
          <cell r="B72" t="str">
            <v>Res - SF</v>
          </cell>
          <cell r="C72" t="str">
            <v>Percent of participation by customers defined as “hard‐to‐reach”</v>
          </cell>
          <cell r="D72" t="str">
            <v>Metric</v>
          </cell>
          <cell r="E72" t="str">
            <v>MDA Team</v>
          </cell>
          <cell r="G72">
            <v>13005</v>
          </cell>
          <cell r="H72">
            <v>677272</v>
          </cell>
          <cell r="I72" t="str">
            <v># of Participating HTR Customers</v>
          </cell>
          <cell r="J72" t="str">
            <v>Total # of HTR Customers</v>
          </cell>
        </row>
        <row r="73">
          <cell r="A73">
            <v>77</v>
          </cell>
          <cell r="B73" t="str">
            <v>Res - SF</v>
          </cell>
          <cell r="C73" t="str">
            <v>Average electric and gas usage per household</v>
          </cell>
          <cell r="D73" t="str">
            <v>Indicator</v>
          </cell>
          <cell r="E73" t="str">
            <v>Unknown</v>
          </cell>
          <cell r="G73">
            <v>0</v>
          </cell>
          <cell r="H73">
            <v>4503484</v>
          </cell>
          <cell r="I73" t="str">
            <v>Total sector energy usage (Btu)</v>
          </cell>
          <cell r="J73" t="str">
            <v>Total # of sector customers</v>
          </cell>
        </row>
        <row r="74">
          <cell r="A74">
            <v>115</v>
          </cell>
          <cell r="B74" t="str">
            <v>Res - MF</v>
          </cell>
          <cell r="C74" t="str">
            <v>Lifecycle ex-ante kW net per project (building)</v>
          </cell>
          <cell r="D74" t="str">
            <v>Metric</v>
          </cell>
          <cell r="E74" t="str">
            <v>MDA Team</v>
          </cell>
          <cell r="H74">
            <v>56986.82</v>
          </cell>
          <cell r="I74" t="str">
            <v>Lifecycle ex-ante kW net (Non-Audit)</v>
          </cell>
          <cell r="J74" t="str">
            <v>Total # of Sector buildings</v>
          </cell>
        </row>
        <row r="75">
          <cell r="A75">
            <v>116</v>
          </cell>
          <cell r="B75" t="str">
            <v>Res - MF</v>
          </cell>
          <cell r="C75" t="str">
            <v>Lifecycle ex-ante kWh net per project (building)</v>
          </cell>
          <cell r="D75" t="str">
            <v>Metric</v>
          </cell>
          <cell r="E75" t="str">
            <v>MDA Team</v>
          </cell>
          <cell r="H75">
            <v>56986.82</v>
          </cell>
          <cell r="I75" t="str">
            <v>Lifecycle ex-ante kWh net (Non-Audit)</v>
          </cell>
          <cell r="J75" t="str">
            <v>Total # of Sector buildings</v>
          </cell>
        </row>
        <row r="76">
          <cell r="A76">
            <v>117</v>
          </cell>
          <cell r="B76" t="str">
            <v>Res - MF</v>
          </cell>
          <cell r="C76" t="str">
            <v>Lifecycle ex-ante Therm net per project (building)</v>
          </cell>
          <cell r="D76" t="str">
            <v>Metric</v>
          </cell>
          <cell r="E76" t="str">
            <v>MDA Team</v>
          </cell>
          <cell r="H76">
            <v>56986.82</v>
          </cell>
          <cell r="I76" t="str">
            <v>Lifecycle ex-ante Therm net (Non-Audit)</v>
          </cell>
          <cell r="J76" t="str">
            <v>Total # of Sector buildings</v>
          </cell>
        </row>
        <row r="77">
          <cell r="A77">
            <v>118</v>
          </cell>
          <cell r="B77" t="str">
            <v>Res - MF</v>
          </cell>
          <cell r="C77" t="str">
            <v>Lifecycle ex-ante kW net per project (property)</v>
          </cell>
          <cell r="D77" t="str">
            <v>Metric</v>
          </cell>
          <cell r="E77" t="str">
            <v>N/A</v>
          </cell>
          <cell r="H77">
            <v>9482</v>
          </cell>
          <cell r="I77" t="str">
            <v>Lifecycle ex-ante kW net (Non-Audit)</v>
          </cell>
          <cell r="J77" t="str">
            <v>Total # of projects</v>
          </cell>
        </row>
        <row r="78">
          <cell r="A78">
            <v>119</v>
          </cell>
          <cell r="B78" t="str">
            <v>Res - MF</v>
          </cell>
          <cell r="C78" t="str">
            <v>Lifecycle ex-ante kWh net per project (property)</v>
          </cell>
          <cell r="D78" t="str">
            <v>Metric</v>
          </cell>
          <cell r="E78" t="str">
            <v>N/A</v>
          </cell>
          <cell r="H78">
            <v>9482</v>
          </cell>
          <cell r="I78" t="str">
            <v>Lifecycle ex-ante kWh net (Non-Audit)</v>
          </cell>
          <cell r="J78" t="str">
            <v>Total # of projects</v>
          </cell>
        </row>
        <row r="79">
          <cell r="A79">
            <v>120</v>
          </cell>
          <cell r="B79" t="str">
            <v>Res - MF</v>
          </cell>
          <cell r="C79" t="str">
            <v>Lifecycle ex-ante Therm net per project (property)</v>
          </cell>
          <cell r="D79" t="str">
            <v>Metric</v>
          </cell>
          <cell r="E79" t="str">
            <v>N/A</v>
          </cell>
          <cell r="H79">
            <v>9482</v>
          </cell>
          <cell r="I79" t="str">
            <v>Lifecycle ex-ante Therm net (Non-Audit)</v>
          </cell>
          <cell r="J79" t="str">
            <v>Total # of projects</v>
          </cell>
        </row>
        <row r="80">
          <cell r="A80">
            <v>121</v>
          </cell>
          <cell r="B80" t="str">
            <v>Res - MF</v>
          </cell>
          <cell r="C80" t="str">
            <v>Lifecycle ex-ante kW net per square foot</v>
          </cell>
          <cell r="D80" t="str">
            <v>Metric</v>
          </cell>
          <cell r="E80" t="str">
            <v>MDA Team</v>
          </cell>
          <cell r="H80">
            <v>5752047.954685661</v>
          </cell>
          <cell r="I80" t="str">
            <v>Lifecycle ex-ante kW net</v>
          </cell>
          <cell r="J80" t="str">
            <v>Sq. ft. of participating customers</v>
          </cell>
        </row>
        <row r="81">
          <cell r="A81">
            <v>122</v>
          </cell>
          <cell r="B81" t="str">
            <v>Res - MF</v>
          </cell>
          <cell r="C81" t="str">
            <v>Lifecycle ex-ante kWh net per square foot</v>
          </cell>
          <cell r="D81" t="str">
            <v>Metric</v>
          </cell>
          <cell r="E81" t="str">
            <v>MDA Team</v>
          </cell>
          <cell r="H81">
            <v>5752047.954685661</v>
          </cell>
          <cell r="I81" t="str">
            <v>Lifecycle ex-ante kWh net</v>
          </cell>
          <cell r="J81" t="str">
            <v>Sq. ft. of participating customers</v>
          </cell>
        </row>
        <row r="82">
          <cell r="A82">
            <v>123</v>
          </cell>
          <cell r="B82" t="str">
            <v>Res - MF</v>
          </cell>
          <cell r="C82" t="str">
            <v>Lifecycle ex-ante Therm net per square foot</v>
          </cell>
          <cell r="D82" t="str">
            <v>Metric</v>
          </cell>
          <cell r="E82" t="str">
            <v>MDA Team</v>
          </cell>
          <cell r="H82">
            <v>5752047.954685661</v>
          </cell>
          <cell r="I82" t="str">
            <v>Lifecycle ex-ante Therm net</v>
          </cell>
          <cell r="J82" t="str">
            <v>Sq. ft. of participating customers</v>
          </cell>
        </row>
        <row r="83">
          <cell r="A83">
            <v>124</v>
          </cell>
          <cell r="B83" t="str">
            <v>Res - MF</v>
          </cell>
          <cell r="C83" t="str">
            <v>Percent of participation relative to eligible population by property</v>
          </cell>
          <cell r="D83" t="str">
            <v>Metric</v>
          </cell>
          <cell r="E83" t="str">
            <v>MDA Team</v>
          </cell>
          <cell r="G83">
            <v>9482</v>
          </cell>
          <cell r="H83">
            <v>2203804</v>
          </cell>
          <cell r="I83" t="str">
            <v>Total # of projects</v>
          </cell>
          <cell r="J83" t="str">
            <v>Total # of Sector Customers</v>
          </cell>
        </row>
        <row r="84">
          <cell r="A84">
            <v>125</v>
          </cell>
          <cell r="B84" t="str">
            <v>Res - MF</v>
          </cell>
          <cell r="C84" t="str">
            <v>Percent of participation relative to eligible population by unit</v>
          </cell>
          <cell r="D84" t="str">
            <v>Metric</v>
          </cell>
          <cell r="E84" t="str">
            <v>MDA Team</v>
          </cell>
          <cell r="G84">
            <v>6317</v>
          </cell>
          <cell r="H84">
            <v>2203804</v>
          </cell>
          <cell r="I84" t="str">
            <v># of Participating Customers</v>
          </cell>
          <cell r="J84" t="str">
            <v>Total # of Sector Customers</v>
          </cell>
        </row>
        <row r="85">
          <cell r="A85">
            <v>126</v>
          </cell>
          <cell r="B85" t="str">
            <v>Res - MF</v>
          </cell>
          <cell r="C85" t="str">
            <v xml:space="preserve"> Percent of square feet of eligible population participating (by property)</v>
          </cell>
          <cell r="D85" t="str">
            <v>Metric</v>
          </cell>
          <cell r="E85" t="str">
            <v>MDA Team</v>
          </cell>
          <cell r="G85">
            <v>5752047.954685661</v>
          </cell>
          <cell r="H85">
            <v>2006709876.6389234</v>
          </cell>
          <cell r="I85" t="str">
            <v>Sq. ft. of participating customers</v>
          </cell>
          <cell r="J85" t="str">
            <v>Total sq. ft. of all sector customers</v>
          </cell>
        </row>
        <row r="86">
          <cell r="A86">
            <v>127</v>
          </cell>
          <cell r="B86" t="str">
            <v>Res - MF</v>
          </cell>
          <cell r="C86" t="str">
            <v>Percent of participation in disadvantaged communities</v>
          </cell>
          <cell r="D86" t="str">
            <v>Metric</v>
          </cell>
          <cell r="E86" t="str">
            <v>MDA Team</v>
          </cell>
          <cell r="G86">
            <v>2313</v>
          </cell>
          <cell r="H86">
            <v>265155</v>
          </cell>
          <cell r="I86" t="str">
            <v># of Participating DAC Customers</v>
          </cell>
          <cell r="J86" t="str">
            <v>Total # of DAC Customers</v>
          </cell>
        </row>
        <row r="87">
          <cell r="A87">
            <v>128</v>
          </cell>
          <cell r="B87" t="str">
            <v>Res - MF</v>
          </cell>
          <cell r="C87" t="str">
            <v xml:space="preserve"> Percent of participation by customers defined as “hard‐to‐reach”</v>
          </cell>
          <cell r="D87" t="str">
            <v>Metric</v>
          </cell>
          <cell r="E87" t="str">
            <v>MDA Team</v>
          </cell>
          <cell r="G87">
            <v>1984</v>
          </cell>
          <cell r="H87">
            <v>214995</v>
          </cell>
          <cell r="I87" t="str">
            <v># of Participating HTR Customers</v>
          </cell>
          <cell r="J87" t="str">
            <v>Total # of HTR Customers</v>
          </cell>
        </row>
        <row r="88">
          <cell r="A88">
            <v>129</v>
          </cell>
          <cell r="B88" t="str">
            <v>Res - MF</v>
          </cell>
          <cell r="C88" t="str">
            <v>Percent of benchmarked multi‐family properties relative to the eligible population</v>
          </cell>
          <cell r="D88" t="str">
            <v>Metric</v>
          </cell>
          <cell r="E88" t="str">
            <v>MDA Team</v>
          </cell>
          <cell r="G88">
            <v>428</v>
          </cell>
          <cell r="H88">
            <v>2203804</v>
          </cell>
          <cell r="I88" t="str">
            <v>Total # of benchmarked customers</v>
          </cell>
          <cell r="J88" t="str">
            <v>Total # of Sector Customers</v>
          </cell>
        </row>
        <row r="89">
          <cell r="A89">
            <v>130</v>
          </cell>
          <cell r="B89" t="str">
            <v>Res - MF</v>
          </cell>
          <cell r="C89" t="str">
            <v>Percent of benchmarking by properties defined as “hard‐to‐reach”</v>
          </cell>
          <cell r="D89" t="str">
            <v>Metric</v>
          </cell>
          <cell r="E89" t="str">
            <v>MDA Team</v>
          </cell>
          <cell r="G89">
            <v>56</v>
          </cell>
          <cell r="H89">
            <v>214995</v>
          </cell>
          <cell r="I89" t="str">
            <v># of benchmarked HTR customers</v>
          </cell>
          <cell r="J89" t="str">
            <v>Total # of HTR Customers</v>
          </cell>
        </row>
        <row r="90">
          <cell r="A90">
            <v>137</v>
          </cell>
          <cell r="B90" t="str">
            <v>Res - MF</v>
          </cell>
          <cell r="C90" t="str">
            <v>Average electric and gas usage per unit</v>
          </cell>
          <cell r="D90" t="str">
            <v>Indicator</v>
          </cell>
          <cell r="E90" t="str">
            <v>MDA Team</v>
          </cell>
          <cell r="G90">
            <v>0</v>
          </cell>
          <cell r="H90">
            <v>2006709876.6389234</v>
          </cell>
          <cell r="I90" t="str">
            <v>Total sector energy usage (Btu)</v>
          </cell>
          <cell r="J90" t="str">
            <v>Total sq. ft. of all sector customers</v>
          </cell>
        </row>
        <row r="91">
          <cell r="A91">
            <v>138</v>
          </cell>
          <cell r="B91" t="str">
            <v>Res - MF</v>
          </cell>
          <cell r="C91" t="str">
            <v>Average electric and gas usage per square foot</v>
          </cell>
          <cell r="D91" t="str">
            <v>Indicator</v>
          </cell>
          <cell r="E91" t="str">
            <v>MDA Team</v>
          </cell>
          <cell r="G91">
            <v>0</v>
          </cell>
          <cell r="H91">
            <v>2006709876.6389234</v>
          </cell>
          <cell r="I91" t="str">
            <v>Total sector energy usage (Btu)</v>
          </cell>
          <cell r="J91" t="str">
            <v>Total sq. ft. of all sector customers</v>
          </cell>
        </row>
        <row r="92">
          <cell r="A92">
            <v>151</v>
          </cell>
          <cell r="B92" t="str">
            <v>Commercial</v>
          </cell>
          <cell r="C92" t="str">
            <v xml:space="preserve">Percent first year annual kW gross </v>
          </cell>
          <cell r="D92" t="str">
            <v>Metric</v>
          </cell>
          <cell r="E92" t="str">
            <v>MDA Team</v>
          </cell>
          <cell r="H92">
            <v>13715716.945500001</v>
          </cell>
          <cell r="I92" t="str">
            <v>First year annual kW gross</v>
          </cell>
          <cell r="J92" t="str">
            <v>Total annual sector max demand (kW)</v>
          </cell>
        </row>
        <row r="93">
          <cell r="A93">
            <v>152</v>
          </cell>
          <cell r="B93" t="str">
            <v>Commercial</v>
          </cell>
          <cell r="C93" t="str">
            <v>Percent first year annual kW net</v>
          </cell>
          <cell r="D93" t="str">
            <v>Metric</v>
          </cell>
          <cell r="E93" t="str">
            <v>MDA Team</v>
          </cell>
          <cell r="H93">
            <v>13715716.945500001</v>
          </cell>
          <cell r="I93" t="str">
            <v>First year annual kW net</v>
          </cell>
          <cell r="J93" t="str">
            <v>Total annual sector max demand (kW)</v>
          </cell>
        </row>
        <row r="94">
          <cell r="A94">
            <v>153</v>
          </cell>
          <cell r="B94" t="str">
            <v>Commercial</v>
          </cell>
          <cell r="C94" t="str">
            <v>Percent first year annual kWh gross</v>
          </cell>
          <cell r="D94" t="str">
            <v>Metric</v>
          </cell>
          <cell r="E94" t="str">
            <v>MDA Team</v>
          </cell>
          <cell r="H94">
            <v>33942505759.975399</v>
          </cell>
          <cell r="I94" t="str">
            <v>First year annual kWh gross</v>
          </cell>
          <cell r="J94" t="str">
            <v>Total annual sector elec usage (kWh)</v>
          </cell>
        </row>
        <row r="95">
          <cell r="A95">
            <v>154</v>
          </cell>
          <cell r="B95" t="str">
            <v>Commercial</v>
          </cell>
          <cell r="C95" t="str">
            <v>Percent first year annual kWh net</v>
          </cell>
          <cell r="D95" t="str">
            <v>Metric</v>
          </cell>
          <cell r="E95" t="str">
            <v>MDA Team</v>
          </cell>
          <cell r="H95">
            <v>33942505759.975399</v>
          </cell>
          <cell r="I95" t="str">
            <v>First year annual kWh net</v>
          </cell>
          <cell r="J95" t="str">
            <v>Total annual sector elec usage (kWh)</v>
          </cell>
        </row>
        <row r="96">
          <cell r="A96">
            <v>155</v>
          </cell>
          <cell r="B96" t="str">
            <v>Commercial</v>
          </cell>
          <cell r="C96" t="str">
            <v>Percent first year annual Therm gross</v>
          </cell>
          <cell r="D96" t="str">
            <v>Metric</v>
          </cell>
          <cell r="E96" t="str">
            <v>MDA Team</v>
          </cell>
          <cell r="H96">
            <v>1099729865.5796299</v>
          </cell>
          <cell r="I96" t="str">
            <v>First year annual Therm gross</v>
          </cell>
          <cell r="J96" t="str">
            <v>Total annual sector gas usage (therms)</v>
          </cell>
        </row>
        <row r="97">
          <cell r="A97">
            <v>156</v>
          </cell>
          <cell r="B97" t="str">
            <v>Commercial</v>
          </cell>
          <cell r="C97" t="str">
            <v>Percent first year annual Therm net</v>
          </cell>
          <cell r="D97" t="str">
            <v>Metric</v>
          </cell>
          <cell r="E97" t="str">
            <v>MDA Team</v>
          </cell>
          <cell r="H97">
            <v>1099729865.5796299</v>
          </cell>
          <cell r="I97" t="str">
            <v>First year annual Therm net</v>
          </cell>
          <cell r="J97" t="str">
            <v>Total annual sector gas usage (therms)</v>
          </cell>
        </row>
        <row r="98">
          <cell r="A98">
            <v>157</v>
          </cell>
          <cell r="B98" t="str">
            <v>Commercial</v>
          </cell>
          <cell r="C98" t="str">
            <v>Percent lifecycle ex-ante kW gross</v>
          </cell>
          <cell r="D98" t="str">
            <v>Metric</v>
          </cell>
          <cell r="E98" t="str">
            <v>MDA Team</v>
          </cell>
          <cell r="H98">
            <v>13715716.945500001</v>
          </cell>
          <cell r="I98" t="str">
            <v>Lifecycle ex-ante kW gross</v>
          </cell>
          <cell r="J98" t="str">
            <v>Total annual sector max demand (kW)</v>
          </cell>
        </row>
        <row r="99">
          <cell r="A99">
            <v>158</v>
          </cell>
          <cell r="B99" t="str">
            <v>Commercial</v>
          </cell>
          <cell r="C99" t="str">
            <v>Percent lifecycle ex-ante kW net</v>
          </cell>
          <cell r="D99" t="str">
            <v>Metric</v>
          </cell>
          <cell r="E99" t="str">
            <v>MDA Team</v>
          </cell>
          <cell r="H99">
            <v>13715716.945500001</v>
          </cell>
          <cell r="I99" t="str">
            <v>Lifecycle ex-ante kW net</v>
          </cell>
          <cell r="J99" t="str">
            <v>Total annual sector max demand (kW)</v>
          </cell>
        </row>
        <row r="100">
          <cell r="A100">
            <v>159</v>
          </cell>
          <cell r="B100" t="str">
            <v>Commercial</v>
          </cell>
          <cell r="C100" t="str">
            <v>Percent lifecycle ex-ante kWh gross</v>
          </cell>
          <cell r="D100" t="str">
            <v>Metric</v>
          </cell>
          <cell r="E100" t="str">
            <v>MDA Team</v>
          </cell>
          <cell r="H100">
            <v>33942505759.975399</v>
          </cell>
          <cell r="I100" t="str">
            <v>Lifecycle ex-ante kWh gross</v>
          </cell>
          <cell r="J100" t="str">
            <v>Total annual sector elec usage (kWh)</v>
          </cell>
        </row>
        <row r="101">
          <cell r="A101">
            <v>160</v>
          </cell>
          <cell r="B101" t="str">
            <v>Commercial</v>
          </cell>
          <cell r="C101" t="str">
            <v>Percent lifecycle ex-ante kWh net</v>
          </cell>
          <cell r="D101" t="str">
            <v>Metric</v>
          </cell>
          <cell r="E101" t="str">
            <v>MDA Team</v>
          </cell>
          <cell r="H101">
            <v>33942505759.975399</v>
          </cell>
          <cell r="I101" t="str">
            <v>Lifecycle ex-ante kWh net</v>
          </cell>
          <cell r="J101" t="str">
            <v>Total annual sector elec usage (kWh)</v>
          </cell>
        </row>
        <row r="102">
          <cell r="A102">
            <v>161</v>
          </cell>
          <cell r="B102" t="str">
            <v>Commercial</v>
          </cell>
          <cell r="C102" t="str">
            <v>Percent lifecycle ex-ante Therm gross</v>
          </cell>
          <cell r="D102" t="str">
            <v>Metric</v>
          </cell>
          <cell r="E102" t="str">
            <v>MDA Team</v>
          </cell>
          <cell r="H102">
            <v>1099729865.5796299</v>
          </cell>
          <cell r="I102" t="str">
            <v>Lifecycle ex-ante Therm gross</v>
          </cell>
          <cell r="J102" t="str">
            <v>Total annual sector gas usage (therms)</v>
          </cell>
        </row>
        <row r="103">
          <cell r="A103">
            <v>162</v>
          </cell>
          <cell r="B103" t="str">
            <v>Commercial</v>
          </cell>
          <cell r="C103" t="str">
            <v>Percent lifecycle ex-ante Therm net</v>
          </cell>
          <cell r="D103" t="str">
            <v>Metric</v>
          </cell>
          <cell r="E103" t="str">
            <v>MDA Team</v>
          </cell>
          <cell r="H103">
            <v>1099729865.5796299</v>
          </cell>
          <cell r="I103" t="str">
            <v>Lifecycle ex-ante Therm net</v>
          </cell>
          <cell r="J103" t="str">
            <v>Total annual sector gas usage (therms)</v>
          </cell>
        </row>
        <row r="104">
          <cell r="A104">
            <v>165</v>
          </cell>
          <cell r="B104" t="str">
            <v>Commercial</v>
          </cell>
          <cell r="C104" t="str">
            <v>Percent lifecycle gross kWh</v>
          </cell>
          <cell r="D104" t="str">
            <v>Metric</v>
          </cell>
          <cell r="E104" t="str">
            <v>MDA Team</v>
          </cell>
          <cell r="H104">
            <v>5406749213.2316599</v>
          </cell>
          <cell r="I104" t="str">
            <v>Lifecycle gross kWh</v>
          </cell>
          <cell r="J104" t="str">
            <v>Annual sector elec usage of participants</v>
          </cell>
        </row>
        <row r="105">
          <cell r="A105">
            <v>166</v>
          </cell>
          <cell r="B105" t="str">
            <v>Commercial</v>
          </cell>
          <cell r="C105" t="str">
            <v>Percent lifecycle gross Therms</v>
          </cell>
          <cell r="D105" t="str">
            <v>Metric</v>
          </cell>
          <cell r="E105" t="str">
            <v>MDA Team</v>
          </cell>
          <cell r="H105">
            <v>42202462.835056998</v>
          </cell>
          <cell r="I105" t="str">
            <v>Lifecycle gross therms</v>
          </cell>
          <cell r="J105" t="str">
            <v>Annual sector gas usage of participants</v>
          </cell>
        </row>
        <row r="106">
          <cell r="A106">
            <v>167</v>
          </cell>
          <cell r="B106" t="str">
            <v>Commercial</v>
          </cell>
          <cell r="C106" t="str">
            <v>Percent of participation relative to eligible population for large customers</v>
          </cell>
          <cell r="D106" t="str">
            <v>Metric</v>
          </cell>
          <cell r="E106" t="str">
            <v>MDA Team</v>
          </cell>
          <cell r="G106">
            <v>4602</v>
          </cell>
          <cell r="H106">
            <v>12135</v>
          </cell>
          <cell r="I106" t="str">
            <v># of participating large customers</v>
          </cell>
          <cell r="J106" t="str">
            <v>Total # of large customers</v>
          </cell>
        </row>
        <row r="107">
          <cell r="A107">
            <v>168</v>
          </cell>
          <cell r="B107" t="str">
            <v>Commercial</v>
          </cell>
          <cell r="C107" t="str">
            <v>Percent of participation relative to eligible population for medium customers</v>
          </cell>
          <cell r="D107" t="str">
            <v>Metric</v>
          </cell>
          <cell r="E107" t="str">
            <v>MDA Team</v>
          </cell>
          <cell r="G107">
            <v>5805</v>
          </cell>
          <cell r="H107">
            <v>116106</v>
          </cell>
          <cell r="I107" t="str">
            <v># of participating medium customers</v>
          </cell>
          <cell r="J107" t="str">
            <v>Total # of medium customers</v>
          </cell>
        </row>
        <row r="108">
          <cell r="A108">
            <v>169</v>
          </cell>
          <cell r="B108" t="str">
            <v>Commercial</v>
          </cell>
          <cell r="C108" t="str">
            <v>Percent of participation relative to eligible population for  small customers</v>
          </cell>
          <cell r="D108" t="str">
            <v>Metric</v>
          </cell>
          <cell r="E108" t="str">
            <v>MDA Team</v>
          </cell>
          <cell r="G108">
            <v>4602</v>
          </cell>
          <cell r="H108">
            <v>511501</v>
          </cell>
          <cell r="I108" t="str">
            <v># of participating small customers</v>
          </cell>
          <cell r="J108" t="str">
            <v>Total # of small customers</v>
          </cell>
        </row>
        <row r="109">
          <cell r="A109">
            <v>170</v>
          </cell>
          <cell r="B109" t="str">
            <v>Commercial</v>
          </cell>
          <cell r="C109" t="str">
            <v>Percent of square feet of eligible population</v>
          </cell>
          <cell r="D109" t="str">
            <v>Metric</v>
          </cell>
          <cell r="E109" t="str">
            <v>MDA Team</v>
          </cell>
          <cell r="G109">
            <v>48863507.305730052</v>
          </cell>
          <cell r="H109">
            <v>2082752874.3275604</v>
          </cell>
          <cell r="I109" t="str">
            <v>Sq. ft. of participating customers</v>
          </cell>
          <cell r="J109" t="str">
            <v>Total sq. ft. of all sector customers</v>
          </cell>
        </row>
        <row r="110">
          <cell r="A110">
            <v>171</v>
          </cell>
          <cell r="B110" t="str">
            <v>Commercial</v>
          </cell>
          <cell r="C110" t="str">
            <v>Percent of participation by customers defined as “hard‐to‐reach”</v>
          </cell>
          <cell r="D110" t="str">
            <v>Metric</v>
          </cell>
          <cell r="E110" t="str">
            <v>MDA Team</v>
          </cell>
          <cell r="G110">
            <v>4702</v>
          </cell>
          <cell r="H110">
            <v>260770</v>
          </cell>
          <cell r="I110" t="str">
            <v># of participating HTR customers</v>
          </cell>
          <cell r="J110" t="str">
            <v>Total # of HTR customers</v>
          </cell>
        </row>
        <row r="111">
          <cell r="A111">
            <v>172</v>
          </cell>
          <cell r="B111" t="str">
            <v>Commercial</v>
          </cell>
          <cell r="C111" t="str">
            <v>Percent of benchmarked square feet of eligible population</v>
          </cell>
          <cell r="D111" t="str">
            <v>Metric</v>
          </cell>
          <cell r="E111" t="str">
            <v>MDA Team</v>
          </cell>
          <cell r="G111">
            <v>248114499</v>
          </cell>
          <cell r="H111">
            <v>2082752874.3275604</v>
          </cell>
          <cell r="I111" t="str">
            <v>Sq. ft. of benchmarked customers</v>
          </cell>
          <cell r="J111" t="str">
            <v>Total sq. ft. of all sector customers</v>
          </cell>
        </row>
        <row r="112">
          <cell r="A112">
            <v>173</v>
          </cell>
          <cell r="B112" t="str">
            <v>Commercial</v>
          </cell>
          <cell r="C112" t="str">
            <v>Percent of benchmarked customers relative to eligible population for large customers</v>
          </cell>
          <cell r="D112" t="str">
            <v>Metric</v>
          </cell>
          <cell r="E112" t="str">
            <v>MDA Team</v>
          </cell>
          <cell r="G112">
            <v>415</v>
          </cell>
          <cell r="H112">
            <v>12135</v>
          </cell>
          <cell r="I112" t="str">
            <v># of benchmarked large customers</v>
          </cell>
          <cell r="J112" t="str">
            <v>Total # of large customers</v>
          </cell>
        </row>
        <row r="113">
          <cell r="A113">
            <v>174</v>
          </cell>
          <cell r="B113" t="str">
            <v>Commercial</v>
          </cell>
          <cell r="C113" t="str">
            <v>Percent of benchmarked customers relative to eligible population for medium customers</v>
          </cell>
          <cell r="D113" t="str">
            <v>Metric</v>
          </cell>
          <cell r="E113" t="str">
            <v>MDA Team</v>
          </cell>
          <cell r="G113">
            <v>642</v>
          </cell>
          <cell r="H113">
            <v>116106</v>
          </cell>
          <cell r="I113" t="str">
            <v># of benchmarked medium customers</v>
          </cell>
          <cell r="J113" t="str">
            <v>Total # of medium customers</v>
          </cell>
        </row>
        <row r="114">
          <cell r="A114">
            <v>175</v>
          </cell>
          <cell r="B114" t="str">
            <v>Commercial</v>
          </cell>
          <cell r="C114" t="str">
            <v>Percent of benchmarked customers relative to eligible population for small  customers</v>
          </cell>
          <cell r="D114" t="str">
            <v>Metric</v>
          </cell>
          <cell r="E114" t="str">
            <v>MDA Team</v>
          </cell>
          <cell r="G114">
            <v>481</v>
          </cell>
          <cell r="H114">
            <v>511501</v>
          </cell>
          <cell r="I114" t="str">
            <v># of benchmarked small customers</v>
          </cell>
          <cell r="J114" t="str">
            <v>Total # of small customers</v>
          </cell>
        </row>
        <row r="115">
          <cell r="A115">
            <v>176</v>
          </cell>
          <cell r="B115" t="str">
            <v>Commercial</v>
          </cell>
          <cell r="C115" t="str">
            <v>Percent of benchmarking by customers defined as “hard‐to‐reach”</v>
          </cell>
          <cell r="D115" t="str">
            <v>Metric</v>
          </cell>
          <cell r="E115" t="str">
            <v>MDA Team</v>
          </cell>
          <cell r="G115">
            <v>433</v>
          </cell>
          <cell r="H115">
            <v>260770</v>
          </cell>
          <cell r="I115" t="str">
            <v># of benchmarked HTR customers</v>
          </cell>
          <cell r="J115" t="str">
            <v>Total # of HTR customers</v>
          </cell>
        </row>
        <row r="116">
          <cell r="A116">
            <v>183</v>
          </cell>
          <cell r="B116" t="str">
            <v>Commercial</v>
          </cell>
          <cell r="C116" t="str">
            <v>Percent of total projects utilizing Normalized Metered Energy Consumption (NMEC) to estimate savings</v>
          </cell>
          <cell r="D116" t="str">
            <v>Indicator</v>
          </cell>
          <cell r="E116" t="str">
            <v>MDA Team</v>
          </cell>
          <cell r="I116" t="str">
            <v># of custom projects using NMEC to estimate savings</v>
          </cell>
          <cell r="J116" t="str">
            <v># of custom projects</v>
          </cell>
        </row>
        <row r="117">
          <cell r="A117">
            <v>184</v>
          </cell>
          <cell r="B117" t="str">
            <v>Commercial</v>
          </cell>
          <cell r="C117" t="str">
            <v>Percent of total savings (gross kWh and therm) derived from NMEC analysis</v>
          </cell>
          <cell r="D117" t="str">
            <v>Indicator</v>
          </cell>
          <cell r="E117" t="str">
            <v>MDA Team</v>
          </cell>
          <cell r="I117" t="str">
            <v>Total custom savings derived from NMEC analysis</v>
          </cell>
          <cell r="J117" t="str">
            <v>Total custom savings</v>
          </cell>
        </row>
        <row r="118">
          <cell r="A118">
            <v>185</v>
          </cell>
          <cell r="B118" t="str">
            <v>Commercial</v>
          </cell>
          <cell r="C118" t="str">
            <v>Percent Improvement in customer satisfaction</v>
          </cell>
          <cell r="D118" t="str">
            <v>Indicator</v>
          </cell>
          <cell r="E118" t="str">
            <v>Unknown</v>
          </cell>
          <cell r="I118" t="str">
            <v>TBD</v>
          </cell>
          <cell r="J118" t="str">
            <v>TBD</v>
          </cell>
        </row>
        <row r="119">
          <cell r="A119">
            <v>186</v>
          </cell>
          <cell r="B119" t="str">
            <v>Commercial</v>
          </cell>
          <cell r="C119" t="str">
            <v>Percent Improvement in trade ally satisfaction</v>
          </cell>
          <cell r="D119" t="str">
            <v>Indicator</v>
          </cell>
          <cell r="E119" t="str">
            <v>Unknown</v>
          </cell>
          <cell r="I119" t="str">
            <v>TBD</v>
          </cell>
          <cell r="J119" t="str">
            <v>TBD</v>
          </cell>
        </row>
        <row r="120">
          <cell r="A120">
            <v>187</v>
          </cell>
          <cell r="B120" t="str">
            <v>Commercial</v>
          </cell>
          <cell r="C120" t="str">
            <v>Percent of total investments made by ratepayers and private capital</v>
          </cell>
          <cell r="D120" t="str">
            <v>Indicator</v>
          </cell>
          <cell r="E120" t="str">
            <v>MDA Team</v>
          </cell>
          <cell r="I120" t="str">
            <v>Total incentive amount</v>
          </cell>
          <cell r="J120" t="str">
            <v>Total project costs</v>
          </cell>
        </row>
        <row r="121">
          <cell r="A121">
            <v>201</v>
          </cell>
          <cell r="B121" t="str">
            <v>Public</v>
          </cell>
          <cell r="C121" t="str">
            <v>Percent annual net kW per project building or facility</v>
          </cell>
          <cell r="D121" t="str">
            <v>Indicator</v>
          </cell>
          <cell r="E121" t="str">
            <v>MDA Team</v>
          </cell>
          <cell r="H121">
            <v>912</v>
          </cell>
          <cell r="I121" t="str">
            <v>First year annual kW net</v>
          </cell>
          <cell r="J121" t="str">
            <v>Total # of projects</v>
          </cell>
        </row>
        <row r="122">
          <cell r="A122">
            <v>202</v>
          </cell>
          <cell r="B122" t="str">
            <v>Public</v>
          </cell>
          <cell r="C122" t="str">
            <v>Percent annual net kWh per project building or facility</v>
          </cell>
          <cell r="D122" t="str">
            <v>Indicator</v>
          </cell>
          <cell r="E122" t="str">
            <v>MDA Team</v>
          </cell>
          <cell r="H122">
            <v>912</v>
          </cell>
          <cell r="I122" t="str">
            <v>First year annual kWh net</v>
          </cell>
          <cell r="J122" t="str">
            <v>Total # of projects</v>
          </cell>
        </row>
        <row r="123">
          <cell r="A123">
            <v>203</v>
          </cell>
          <cell r="B123" t="str">
            <v>Public</v>
          </cell>
          <cell r="C123" t="str">
            <v>Percent annual net Therms per project building or facility</v>
          </cell>
          <cell r="D123" t="str">
            <v>Indicator</v>
          </cell>
          <cell r="E123" t="str">
            <v>MDA Team</v>
          </cell>
          <cell r="H123">
            <v>912</v>
          </cell>
          <cell r="I123" t="str">
            <v>First year annual Therm net</v>
          </cell>
          <cell r="J123" t="str">
            <v>Total # of projects</v>
          </cell>
        </row>
        <row r="124">
          <cell r="A124">
            <v>204</v>
          </cell>
          <cell r="B124" t="str">
            <v>Public</v>
          </cell>
          <cell r="C124" t="str">
            <v>Average annual net kw savings per project building floor plan area</v>
          </cell>
          <cell r="D124" t="str">
            <v>Indicator</v>
          </cell>
          <cell r="E124" t="str">
            <v>MDA Team</v>
          </cell>
          <cell r="H124">
            <v>0</v>
          </cell>
          <cell r="I124" t="str">
            <v>First year annual kW net</v>
          </cell>
          <cell r="J124" t="str">
            <v>Sq. ft. of participating customers</v>
          </cell>
        </row>
        <row r="125">
          <cell r="A125">
            <v>205</v>
          </cell>
          <cell r="B125" t="str">
            <v>Public</v>
          </cell>
          <cell r="C125" t="str">
            <v>Average annual net kw savings per project building floor plan area</v>
          </cell>
          <cell r="D125" t="str">
            <v>Indicator</v>
          </cell>
          <cell r="E125" t="str">
            <v>MDA Team</v>
          </cell>
          <cell r="H125">
            <v>0</v>
          </cell>
          <cell r="I125" t="str">
            <v>First year annual kWh net</v>
          </cell>
          <cell r="J125" t="str">
            <v>Sq. ft. of participating customers</v>
          </cell>
        </row>
        <row r="126">
          <cell r="A126">
            <v>206</v>
          </cell>
          <cell r="B126" t="str">
            <v>Public</v>
          </cell>
          <cell r="C126" t="str">
            <v>Average annual net Therm savings per project building floor plan area</v>
          </cell>
          <cell r="D126" t="str">
            <v>Indicator</v>
          </cell>
          <cell r="E126" t="str">
            <v>MDA Team</v>
          </cell>
          <cell r="H126">
            <v>0</v>
          </cell>
          <cell r="I126" t="str">
            <v>First year annual Therm net</v>
          </cell>
          <cell r="J126" t="str">
            <v>Sq. ft. of participating customers</v>
          </cell>
        </row>
        <row r="127">
          <cell r="A127">
            <v>207</v>
          </cell>
          <cell r="B127" t="str">
            <v>Public</v>
          </cell>
          <cell r="C127" t="str">
            <v>Average annual Net kW savings per annual flow through project water/wastewater facilities</v>
          </cell>
          <cell r="D127" t="str">
            <v>Indicator</v>
          </cell>
          <cell r="E127" t="str">
            <v>Unknown</v>
          </cell>
          <cell r="I127" t="str">
            <v>First year annual kW net from water/wastewater customers</v>
          </cell>
          <cell r="J127" t="str">
            <v>???</v>
          </cell>
        </row>
        <row r="128">
          <cell r="A128">
            <v>208</v>
          </cell>
          <cell r="B128" t="str">
            <v>Public</v>
          </cell>
          <cell r="C128" t="str">
            <v>Average annual Net kWh savings per annual flow through project water/wastewater facilities</v>
          </cell>
          <cell r="D128" t="str">
            <v>Indicator</v>
          </cell>
          <cell r="E128" t="str">
            <v>Unknown</v>
          </cell>
          <cell r="I128" t="str">
            <v>First year annual kWh net from water/wastewater customers</v>
          </cell>
          <cell r="J128" t="str">
            <v>???</v>
          </cell>
        </row>
        <row r="129">
          <cell r="A129">
            <v>209</v>
          </cell>
          <cell r="B129" t="str">
            <v>Public</v>
          </cell>
          <cell r="C129" t="str">
            <v>Average annual Net Therms savings per annual flow through project water/wastewater facilities</v>
          </cell>
          <cell r="D129" t="str">
            <v>Indicator</v>
          </cell>
          <cell r="E129" t="str">
            <v>Unknown</v>
          </cell>
          <cell r="I129" t="str">
            <v>First year annual Therm net from water/wastewater customers</v>
          </cell>
          <cell r="J129" t="str">
            <v>???</v>
          </cell>
        </row>
        <row r="130">
          <cell r="A130">
            <v>210</v>
          </cell>
          <cell r="B130" t="str">
            <v>Public</v>
          </cell>
          <cell r="C130" t="str">
            <v>Percent of Public Sector accounts participating in programs</v>
          </cell>
          <cell r="D130" t="str">
            <v>Metric</v>
          </cell>
          <cell r="E130" t="str">
            <v>MDA Team</v>
          </cell>
          <cell r="G130">
            <v>1398</v>
          </cell>
          <cell r="H130">
            <v>75222</v>
          </cell>
          <cell r="I130" t="str">
            <v># of participating customers</v>
          </cell>
          <cell r="J130" t="str">
            <v>Total # of sector customers</v>
          </cell>
        </row>
        <row r="131">
          <cell r="A131">
            <v>211</v>
          </cell>
          <cell r="B131" t="str">
            <v>Public</v>
          </cell>
          <cell r="C131" t="str">
            <v>Percent of estimated floorplan area (i.e., ft2) of all Public Sector buildings participating in building projects</v>
          </cell>
          <cell r="D131" t="str">
            <v>Indicator</v>
          </cell>
          <cell r="E131" t="str">
            <v>MDA Team</v>
          </cell>
          <cell r="G131">
            <v>0</v>
          </cell>
          <cell r="H131">
            <v>0</v>
          </cell>
          <cell r="I131" t="str">
            <v>Sq. ft. of participating customers</v>
          </cell>
          <cell r="J131" t="str">
            <v>Total sq. ft. of all sector customers</v>
          </cell>
        </row>
        <row r="132">
          <cell r="A132">
            <v>212</v>
          </cell>
          <cell r="B132" t="str">
            <v>Public</v>
          </cell>
          <cell r="C132" t="str">
            <v>Percent of Public Sector water/wastewater flow enrolled in non‐building water/wastewater programs</v>
          </cell>
          <cell r="D132" t="str">
            <v>Indicator</v>
          </cell>
          <cell r="E132" t="str">
            <v>Unknown</v>
          </cell>
          <cell r="I132" t="str">
            <v>???</v>
          </cell>
          <cell r="J132" t="str">
            <v>???</v>
          </cell>
        </row>
        <row r="133">
          <cell r="A133">
            <v>219</v>
          </cell>
          <cell r="B133" t="str">
            <v>Public</v>
          </cell>
          <cell r="C133" t="str">
            <v>Total program‐backed financing distributed to Public Sector customers requiring repayment</v>
          </cell>
          <cell r="D133" t="str">
            <v>Indicator</v>
          </cell>
          <cell r="E133" t="str">
            <v>Unknown</v>
          </cell>
          <cell r="I133" t="str">
            <v>N/A</v>
          </cell>
          <cell r="J133" t="str">
            <v>N/A</v>
          </cell>
        </row>
        <row r="134">
          <cell r="A134">
            <v>220</v>
          </cell>
          <cell r="B134" t="str">
            <v>Public</v>
          </cell>
          <cell r="C134" t="str">
            <v>Percent of Public Sector buildings with current benchmark</v>
          </cell>
          <cell r="D134" t="str">
            <v>Metric</v>
          </cell>
          <cell r="E134" t="str">
            <v>MDA Team</v>
          </cell>
          <cell r="G134">
            <v>479</v>
          </cell>
          <cell r="H134">
            <v>75222</v>
          </cell>
          <cell r="I134" t="str">
            <v>Total # of benchmarked customers</v>
          </cell>
          <cell r="J134" t="str">
            <v>Total # of sector customers</v>
          </cell>
        </row>
        <row r="135">
          <cell r="A135">
            <v>221</v>
          </cell>
          <cell r="B135" t="str">
            <v>Public</v>
          </cell>
          <cell r="C135" t="str">
            <v xml:space="preserve"> Average energy use intensity of all Public Sector buildings</v>
          </cell>
          <cell r="D135" t="str">
            <v>Metric</v>
          </cell>
          <cell r="E135" t="str">
            <v>MDA Team</v>
          </cell>
          <cell r="G135">
            <v>36372575370904.5</v>
          </cell>
          <cell r="H135">
            <v>75222</v>
          </cell>
          <cell r="I135" t="str">
            <v>Total sector energy usage (Btu)</v>
          </cell>
          <cell r="J135" t="str">
            <v>Total # of sector customers</v>
          </cell>
        </row>
        <row r="136">
          <cell r="A136">
            <v>222</v>
          </cell>
          <cell r="B136" t="str">
            <v>Public</v>
          </cell>
          <cell r="C136" t="str">
            <v>Percent of floorplan area of all Public Sector buildings with current benchmark</v>
          </cell>
          <cell r="D136" t="str">
            <v>Indicator</v>
          </cell>
          <cell r="E136" t="str">
            <v>MDA Team</v>
          </cell>
          <cell r="H136">
            <v>0</v>
          </cell>
          <cell r="I136" t="str">
            <v>Total sq. ft. of sector buildings benchmarked in current year (in Portfolio Manager)</v>
          </cell>
          <cell r="J136" t="str">
            <v>Sq. ft. of benchmarked customers</v>
          </cell>
        </row>
        <row r="137">
          <cell r="A137">
            <v>236</v>
          </cell>
          <cell r="B137" t="str">
            <v>Industrial</v>
          </cell>
          <cell r="C137" t="str">
            <v>Percent of participation relative to eligible population for large customers</v>
          </cell>
          <cell r="D137" t="str">
            <v>Metric</v>
          </cell>
          <cell r="E137" t="str">
            <v>MDA Team</v>
          </cell>
          <cell r="G137">
            <v>149</v>
          </cell>
          <cell r="H137">
            <v>2451</v>
          </cell>
          <cell r="I137" t="str">
            <v># of participating large customers</v>
          </cell>
          <cell r="J137" t="str">
            <v>Total # of large customers</v>
          </cell>
        </row>
        <row r="138">
          <cell r="A138">
            <v>237</v>
          </cell>
          <cell r="B138" t="str">
            <v>Industrial</v>
          </cell>
          <cell r="C138" t="str">
            <v>Percent of participation relative to eligible population for medium customers</v>
          </cell>
          <cell r="D138" t="str">
            <v>Metric</v>
          </cell>
          <cell r="E138" t="str">
            <v>MDA Team</v>
          </cell>
          <cell r="G138">
            <v>224</v>
          </cell>
          <cell r="H138">
            <v>11472</v>
          </cell>
          <cell r="I138" t="str">
            <v># of participating medium customers</v>
          </cell>
          <cell r="J138" t="str">
            <v>Total # of medium customers</v>
          </cell>
        </row>
        <row r="139">
          <cell r="A139">
            <v>238</v>
          </cell>
          <cell r="B139" t="str">
            <v>Industrial</v>
          </cell>
          <cell r="C139" t="str">
            <v>Percent of participation relative to eligible population for  small customers</v>
          </cell>
          <cell r="D139" t="str">
            <v>Metric</v>
          </cell>
          <cell r="E139" t="str">
            <v>MDA Team</v>
          </cell>
          <cell r="G139">
            <v>185</v>
          </cell>
          <cell r="H139">
            <v>48953</v>
          </cell>
          <cell r="I139" t="str">
            <v># of participating small customers</v>
          </cell>
          <cell r="J139" t="str">
            <v>Total # of small customers</v>
          </cell>
        </row>
        <row r="140">
          <cell r="A140">
            <v>239</v>
          </cell>
          <cell r="B140" t="str">
            <v>Industrial</v>
          </cell>
          <cell r="C140" t="str">
            <v>Percent of large customers participating in reporting year that have not received an incentive for the past three years</v>
          </cell>
          <cell r="D140" t="str">
            <v>Indicator</v>
          </cell>
          <cell r="E140" t="str">
            <v>Unknown</v>
          </cell>
          <cell r="H140">
            <v>2451</v>
          </cell>
          <cell r="I140" t="str">
            <v>Annual number of large customers that have not received an incentive for the past 3 years</v>
          </cell>
          <cell r="J140" t="str">
            <v>Total # of large customers</v>
          </cell>
        </row>
        <row r="141">
          <cell r="A141">
            <v>240</v>
          </cell>
          <cell r="B141" t="str">
            <v>Industrial</v>
          </cell>
          <cell r="C141" t="str">
            <v>Percent of medium customers participating in reporting year that have not received an incentive for the past three years</v>
          </cell>
          <cell r="D141" t="str">
            <v>Indicator</v>
          </cell>
          <cell r="E141" t="str">
            <v>Unknown</v>
          </cell>
          <cell r="H141">
            <v>11472</v>
          </cell>
          <cell r="I141" t="str">
            <v>Annual number of medium customers that have not received an incentive for the past 3 years</v>
          </cell>
          <cell r="J141" t="str">
            <v>Total # of medium customers</v>
          </cell>
        </row>
        <row r="142">
          <cell r="A142">
            <v>241</v>
          </cell>
          <cell r="B142" t="str">
            <v>Industrial</v>
          </cell>
          <cell r="C142" t="str">
            <v>Percent of small customers participating in reporting year that have not received an incentive for the past three years</v>
          </cell>
          <cell r="D142" t="str">
            <v>Indicator</v>
          </cell>
          <cell r="E142" t="str">
            <v>Unknown</v>
          </cell>
          <cell r="H142">
            <v>48953</v>
          </cell>
          <cell r="I142" t="str">
            <v>Annual number of small customers that have not received an incentive for the past 3 years</v>
          </cell>
          <cell r="J142" t="str">
            <v>Total # of small customers</v>
          </cell>
        </row>
        <row r="143">
          <cell r="A143">
            <v>248</v>
          </cell>
          <cell r="B143" t="str">
            <v>Industrial</v>
          </cell>
          <cell r="C143" t="str">
            <v xml:space="preserve">Percent first year annual kW gross </v>
          </cell>
          <cell r="D143" t="str">
            <v>Metric</v>
          </cell>
          <cell r="E143" t="str">
            <v>MDA Team</v>
          </cell>
          <cell r="H143">
            <v>5674108.1699999999</v>
          </cell>
          <cell r="I143" t="str">
            <v>First year annual kW gross</v>
          </cell>
          <cell r="J143" t="str">
            <v>Total annual sector max demand (kW)</v>
          </cell>
        </row>
        <row r="144">
          <cell r="A144">
            <v>249</v>
          </cell>
          <cell r="B144" t="str">
            <v>Industrial</v>
          </cell>
          <cell r="C144" t="str">
            <v>Percent first year annual kW net</v>
          </cell>
          <cell r="D144" t="str">
            <v>Metric</v>
          </cell>
          <cell r="E144" t="str">
            <v>MDA Team</v>
          </cell>
          <cell r="H144">
            <v>5674108.1699999999</v>
          </cell>
          <cell r="I144" t="str">
            <v>First year annual kW net</v>
          </cell>
          <cell r="J144" t="str">
            <v>Total annual sector max demand (kW)</v>
          </cell>
        </row>
        <row r="145">
          <cell r="A145">
            <v>250</v>
          </cell>
          <cell r="B145" t="str">
            <v>Industrial</v>
          </cell>
          <cell r="C145" t="str">
            <v>Percent first year annual kWh gross</v>
          </cell>
          <cell r="D145" t="str">
            <v>Metric</v>
          </cell>
          <cell r="E145" t="str">
            <v>MDA Team</v>
          </cell>
          <cell r="H145">
            <v>9302621423.8720608</v>
          </cell>
          <cell r="I145" t="str">
            <v>First year annual kWh gross</v>
          </cell>
          <cell r="J145" t="str">
            <v>Total annual sector elec usage (kWh)</v>
          </cell>
        </row>
        <row r="146">
          <cell r="A146">
            <v>251</v>
          </cell>
          <cell r="B146" t="str">
            <v>Industrial</v>
          </cell>
          <cell r="C146" t="str">
            <v>Percent first year annual kWh net</v>
          </cell>
          <cell r="D146" t="str">
            <v>Metric</v>
          </cell>
          <cell r="E146" t="str">
            <v>MDA Team</v>
          </cell>
          <cell r="H146">
            <v>9302621423.8720608</v>
          </cell>
          <cell r="I146" t="str">
            <v>First year annual kWh net</v>
          </cell>
          <cell r="J146" t="str">
            <v>Total annual sector elec usage (kWh)</v>
          </cell>
        </row>
        <row r="147">
          <cell r="A147">
            <v>252</v>
          </cell>
          <cell r="B147" t="str">
            <v>Industrial</v>
          </cell>
          <cell r="C147" t="str">
            <v>Percent first year annual Therm gross</v>
          </cell>
          <cell r="D147" t="str">
            <v>Metric</v>
          </cell>
          <cell r="E147" t="str">
            <v>MDA Team</v>
          </cell>
          <cell r="H147">
            <v>3885045880.7884898</v>
          </cell>
          <cell r="I147" t="str">
            <v>First year annual Therm gross</v>
          </cell>
          <cell r="J147" t="str">
            <v>Total annual sector gas usage (therms)</v>
          </cell>
        </row>
        <row r="148">
          <cell r="A148">
            <v>253</v>
          </cell>
          <cell r="B148" t="str">
            <v>Industrial</v>
          </cell>
          <cell r="C148" t="str">
            <v>Percent first year annual Therm net</v>
          </cell>
          <cell r="D148" t="str">
            <v>Metric</v>
          </cell>
          <cell r="E148" t="str">
            <v>MDA Team</v>
          </cell>
          <cell r="H148">
            <v>3885045880.7884898</v>
          </cell>
          <cell r="I148" t="str">
            <v>First year annual Therm net</v>
          </cell>
          <cell r="J148" t="str">
            <v>Total annual sector gas usage (therms)</v>
          </cell>
        </row>
        <row r="149">
          <cell r="A149">
            <v>254</v>
          </cell>
          <cell r="B149" t="str">
            <v>Industrial</v>
          </cell>
          <cell r="C149" t="str">
            <v>Percent lifecycle ex-ante kW gross</v>
          </cell>
          <cell r="D149" t="str">
            <v>Metric</v>
          </cell>
          <cell r="E149" t="str">
            <v>MDA Team</v>
          </cell>
          <cell r="H149">
            <v>5674108.1699999999</v>
          </cell>
          <cell r="I149" t="str">
            <v>Lifecycle ex-ante kW gross</v>
          </cell>
          <cell r="J149" t="str">
            <v>Total annual sector max demand (kW)</v>
          </cell>
        </row>
        <row r="150">
          <cell r="A150">
            <v>255</v>
          </cell>
          <cell r="B150" t="str">
            <v>Industrial</v>
          </cell>
          <cell r="C150" t="str">
            <v>Percent lifecycle ex-ante kW net</v>
          </cell>
          <cell r="D150" t="str">
            <v>Metric</v>
          </cell>
          <cell r="E150" t="str">
            <v>MDA Team</v>
          </cell>
          <cell r="H150">
            <v>5674108.1699999999</v>
          </cell>
          <cell r="I150" t="str">
            <v>Lifecycle ex-ante kW net</v>
          </cell>
          <cell r="J150" t="str">
            <v>Total annual sector max demand (kW)</v>
          </cell>
        </row>
        <row r="151">
          <cell r="A151">
            <v>256</v>
          </cell>
          <cell r="B151" t="str">
            <v>Industrial</v>
          </cell>
          <cell r="C151" t="str">
            <v>Percent lifecycle ex-ante kWh gross</v>
          </cell>
          <cell r="D151" t="str">
            <v>Metric</v>
          </cell>
          <cell r="E151" t="str">
            <v>MDA Team</v>
          </cell>
          <cell r="H151">
            <v>9302621423.8720608</v>
          </cell>
          <cell r="I151" t="str">
            <v>Lifecycle ex-ante kWh gross</v>
          </cell>
          <cell r="J151" t="str">
            <v>Total annual sector elec usage (kWh)</v>
          </cell>
        </row>
        <row r="152">
          <cell r="A152">
            <v>257</v>
          </cell>
          <cell r="B152" t="str">
            <v>Industrial</v>
          </cell>
          <cell r="C152" t="str">
            <v>Percent lifecycle ex-ante kWh net</v>
          </cell>
          <cell r="D152" t="str">
            <v>Metric</v>
          </cell>
          <cell r="E152" t="str">
            <v>MDA Team</v>
          </cell>
          <cell r="H152">
            <v>9302621423.8720608</v>
          </cell>
          <cell r="I152" t="str">
            <v>Lifecycle ex-ante kWh net</v>
          </cell>
          <cell r="J152" t="str">
            <v>Total annual sector elec usage (kWh)</v>
          </cell>
        </row>
        <row r="153">
          <cell r="A153">
            <v>258</v>
          </cell>
          <cell r="B153" t="str">
            <v>Industrial</v>
          </cell>
          <cell r="C153" t="str">
            <v>Percent lifecycle ex-ante Therm gross</v>
          </cell>
          <cell r="D153" t="str">
            <v>Metric</v>
          </cell>
          <cell r="E153" t="str">
            <v>MDA Team</v>
          </cell>
          <cell r="H153">
            <v>3885045880.7884898</v>
          </cell>
          <cell r="I153" t="str">
            <v>Lifecycle ex-ante Therm gross</v>
          </cell>
          <cell r="J153" t="str">
            <v>Total annual sector gas usage (therms)</v>
          </cell>
        </row>
        <row r="154">
          <cell r="A154">
            <v>259</v>
          </cell>
          <cell r="B154" t="str">
            <v>Industrial</v>
          </cell>
          <cell r="C154" t="str">
            <v>Percent lifecycle ex-ante Therm net</v>
          </cell>
          <cell r="D154" t="str">
            <v>Metric</v>
          </cell>
          <cell r="E154" t="str">
            <v>MDA Team</v>
          </cell>
          <cell r="H154">
            <v>3885045880.7884898</v>
          </cell>
          <cell r="I154" t="str">
            <v>Lifecycle ex-ante Therm net</v>
          </cell>
          <cell r="J154" t="str">
            <v>Total annual sector gas usage (therms)</v>
          </cell>
        </row>
        <row r="155">
          <cell r="A155">
            <v>273</v>
          </cell>
          <cell r="B155" t="str">
            <v>Agricultural</v>
          </cell>
          <cell r="C155" t="str">
            <v>Percent of participation relative to eligible population for large customers</v>
          </cell>
          <cell r="D155" t="str">
            <v>Metric</v>
          </cell>
          <cell r="E155" t="str">
            <v>MDA Team</v>
          </cell>
          <cell r="G155">
            <v>308</v>
          </cell>
          <cell r="H155">
            <v>3742</v>
          </cell>
          <cell r="I155" t="str">
            <v># of participating large customers</v>
          </cell>
          <cell r="J155" t="str">
            <v>Total # of large customers</v>
          </cell>
        </row>
        <row r="156">
          <cell r="A156">
            <v>274</v>
          </cell>
          <cell r="B156" t="str">
            <v>Agricultural</v>
          </cell>
          <cell r="C156" t="str">
            <v>Percent of participation relative to eligible population for medium customers</v>
          </cell>
          <cell r="D156" t="str">
            <v>Metric</v>
          </cell>
          <cell r="E156" t="str">
            <v>MDA Team</v>
          </cell>
          <cell r="G156">
            <v>770</v>
          </cell>
          <cell r="H156">
            <v>31659</v>
          </cell>
          <cell r="I156" t="str">
            <v># of participating medium customers</v>
          </cell>
          <cell r="J156" t="str">
            <v>Total # of medium customers</v>
          </cell>
        </row>
        <row r="157">
          <cell r="A157">
            <v>275</v>
          </cell>
          <cell r="B157" t="str">
            <v>Agricultural</v>
          </cell>
          <cell r="C157" t="str">
            <v>Percent of participation relative to eligible population for small customers</v>
          </cell>
          <cell r="D157" t="str">
            <v>Metric</v>
          </cell>
          <cell r="E157" t="str">
            <v>MDA Team</v>
          </cell>
          <cell r="G157">
            <v>510</v>
          </cell>
          <cell r="H157">
            <v>82386</v>
          </cell>
          <cell r="I157" t="str">
            <v># of participating small customers</v>
          </cell>
          <cell r="J157" t="str">
            <v>Total # of small customers</v>
          </cell>
        </row>
      </sheetData>
      <sheetData sheetId="4">
        <row r="3">
          <cell r="B3" t="str">
            <v>Upd Primary Sector (1)</v>
          </cell>
          <cell r="C3" t="str">
            <v>RebatesandIncents</v>
          </cell>
          <cell r="D3" t="str">
            <v>FirstYearGrossKWh</v>
          </cell>
          <cell r="E3" t="str">
            <v>FirstYearGrossKW</v>
          </cell>
          <cell r="F3" t="str">
            <v>FirstYearGrossThm</v>
          </cell>
          <cell r="G3" t="str">
            <v>FirstYearNetKWh</v>
          </cell>
          <cell r="H3" t="str">
            <v>FirstYearNetKW</v>
          </cell>
          <cell r="I3" t="str">
            <v>FirstYearNetThm</v>
          </cell>
          <cell r="J3" t="str">
            <v>LifecycleGrossKWh</v>
          </cell>
          <cell r="K3" t="str">
            <v>LifecycleGrossKW</v>
          </cell>
          <cell r="L3" t="str">
            <v>LifecycleGrossThm</v>
          </cell>
          <cell r="M3" t="str">
            <v>LifecycleNetKWh</v>
          </cell>
          <cell r="N3" t="str">
            <v>LifecycleNetKW</v>
          </cell>
          <cell r="O3" t="str">
            <v>LifecycleNetThm</v>
          </cell>
          <cell r="P3" t="str">
            <v>ElecBen</v>
          </cell>
          <cell r="Q3" t="str">
            <v>GasBen</v>
          </cell>
          <cell r="R3" t="str">
            <v>TRCCost</v>
          </cell>
          <cell r="S3" t="str">
            <v>PACCost</v>
          </cell>
          <cell r="T3" t="str">
            <v>TRC</v>
          </cell>
          <cell r="U3" t="str">
            <v>PAC</v>
          </cell>
          <cell r="V3" t="str">
            <v>Electric Split</v>
          </cell>
          <cell r="W3" t="str">
            <v>Gas Split</v>
          </cell>
          <cell r="X3" t="str">
            <v>TRC Cost per kWh Saved ($/kWh)</v>
          </cell>
          <cell r="Y3" t="str">
            <v>TRC Cost per therm Saved ($/therm)</v>
          </cell>
          <cell r="Z3" t="str">
            <v>TRC Cost per kW Saved ($/kW) (5)</v>
          </cell>
          <cell r="AA3" t="str">
            <v>PAC Cost per kWh Saved ($/kWh)</v>
          </cell>
          <cell r="AB3" t="str">
            <v>PAC Cost per therm Saved ($/therm)</v>
          </cell>
          <cell r="AC3" t="str">
            <v>PAC Cost per kW Saved ($/kW) (5)</v>
          </cell>
          <cell r="AD3" t="str">
            <v>NetElecCO2</v>
          </cell>
          <cell r="AE3" t="str">
            <v>NetGasCO2</v>
          </cell>
          <cell r="AF3" t="str">
            <v>NetElecCO2Lifecycle</v>
          </cell>
          <cell r="AG3" t="str">
            <v>NetGasCO2Lifecycle</v>
          </cell>
          <cell r="AH3" t="str">
            <v>GrossElecCO2</v>
          </cell>
          <cell r="AI3" t="str">
            <v>GrossGasCO2</v>
          </cell>
          <cell r="AJ3" t="str">
            <v>GrossElecCO2Lifecycle</v>
          </cell>
          <cell r="AK3" t="str">
            <v>GrossGasCO2Lifecycle</v>
          </cell>
          <cell r="AL3" t="str">
            <v>Annual Net GHG Emissions (Electric)</v>
          </cell>
          <cell r="AM3" t="str">
            <v>Annual Net GHG Emissions (Gas)</v>
          </cell>
          <cell r="AN3" t="str">
            <v>Lifecycle Net GHG Emissions (Electric)</v>
          </cell>
          <cell r="AO3" t="str">
            <v>Lifecycle Net GHG Emissions (Gas)</v>
          </cell>
          <cell r="AP3" t="str">
            <v>Annual Gross GHG Emissions (Electric)</v>
          </cell>
          <cell r="AQ3" t="str">
            <v>Annual Gross GHG Emissions (Gas)</v>
          </cell>
          <cell r="AR3" t="str">
            <v>Lifecycle Gross GHG Emissions (Electric)</v>
          </cell>
          <cell r="AS3" t="str">
            <v>Lifecycle Gross GHG Emissions (Gas)</v>
          </cell>
        </row>
        <row r="4">
          <cell r="B4" t="str">
            <v>Agricultural</v>
          </cell>
          <cell r="C4">
            <v>8746404.0578320269</v>
          </cell>
          <cell r="D4">
            <v>59866741.929275781</v>
          </cell>
          <cell r="E4">
            <v>18457.000834246039</v>
          </cell>
          <cell r="F4">
            <v>1170629.8475666766</v>
          </cell>
          <cell r="G4">
            <v>38994338.136156619</v>
          </cell>
          <cell r="H4">
            <v>12128.356941460042</v>
          </cell>
          <cell r="I4">
            <v>705031.9893371528</v>
          </cell>
          <cell r="J4">
            <v>570126032.79346037</v>
          </cell>
          <cell r="K4">
            <v>137016.00452513725</v>
          </cell>
          <cell r="L4">
            <v>16053723.905368671</v>
          </cell>
          <cell r="M4">
            <v>369145011.05935597</v>
          </cell>
          <cell r="N4">
            <v>89340.558428538672</v>
          </cell>
          <cell r="O4">
            <v>9695419.0703906752</v>
          </cell>
          <cell r="P4">
            <v>39380637.617168106</v>
          </cell>
          <cell r="Q4">
            <v>7538521.0462001357</v>
          </cell>
          <cell r="R4">
            <v>42183577.525131077</v>
          </cell>
          <cell r="S4">
            <v>18951506.994710509</v>
          </cell>
          <cell r="T4">
            <v>1.112261249900294</v>
          </cell>
          <cell r="U4">
            <v>2.4757481648537865</v>
          </cell>
          <cell r="V4">
            <v>0.83932957749121417</v>
          </cell>
          <cell r="W4">
            <v>0.16067042250878585</v>
          </cell>
          <cell r="X4">
            <v>9.5913321975095361E-2</v>
          </cell>
          <cell r="Y4">
            <v>0.69905727382053517</v>
          </cell>
          <cell r="Z4">
            <v>396.30292136081147</v>
          </cell>
          <cell r="AA4">
            <v>4.3090275859462977E-2</v>
          </cell>
          <cell r="AB4">
            <v>0.31406034271560912</v>
          </cell>
          <cell r="AC4">
            <v>178.04411163844952</v>
          </cell>
          <cell r="AD4">
            <v>19279.919115980829</v>
          </cell>
          <cell r="AE4">
            <v>4127.4263834922931</v>
          </cell>
          <cell r="AF4">
            <v>181941.37273194492</v>
          </cell>
          <cell r="AG4">
            <v>56718.201561785485</v>
          </cell>
          <cell r="AH4">
            <v>29597.196500767368</v>
          </cell>
          <cell r="AI4">
            <v>6853.4288992649745</v>
          </cell>
          <cell r="AJ4">
            <v>281009.06948979764</v>
          </cell>
          <cell r="AK4">
            <v>93914.28484640675</v>
          </cell>
          <cell r="AL4">
            <v>17490.448410451907</v>
          </cell>
          <cell r="AM4">
            <v>3744.3382305775549</v>
          </cell>
          <cell r="AN4">
            <v>165054.43691707074</v>
          </cell>
          <cell r="AO4">
            <v>51453.886937095391</v>
          </cell>
          <cell r="AP4">
            <v>26850.125012277258</v>
          </cell>
          <cell r="AQ4">
            <v>6217.3261140881132</v>
          </cell>
          <cell r="AR4">
            <v>254927.13964274118</v>
          </cell>
          <cell r="AS4">
            <v>85197.606080672515</v>
          </cell>
        </row>
        <row r="5">
          <cell r="B5" t="str">
            <v>Commercial</v>
          </cell>
          <cell r="C5">
            <v>40415950.461115651</v>
          </cell>
          <cell r="D5">
            <v>166943583.21145001</v>
          </cell>
          <cell r="E5">
            <v>29943.176047166195</v>
          </cell>
          <cell r="F5">
            <v>6356167.0982718794</v>
          </cell>
          <cell r="G5">
            <v>110281086.29345894</v>
          </cell>
          <cell r="H5">
            <v>20288.632525697933</v>
          </cell>
          <cell r="I5">
            <v>4008275.6615182697</v>
          </cell>
          <cell r="J5">
            <v>1698780435.6154151</v>
          </cell>
          <cell r="K5">
            <v>307924.35264707089</v>
          </cell>
          <cell r="L5">
            <v>73699682.523231581</v>
          </cell>
          <cell r="M5">
            <v>1120115279.0725217</v>
          </cell>
          <cell r="N5">
            <v>211134.62336547961</v>
          </cell>
          <cell r="O5">
            <v>45426120.309369832</v>
          </cell>
          <cell r="P5">
            <v>121803335.3322202</v>
          </cell>
          <cell r="Q5">
            <v>36281723.068386674</v>
          </cell>
          <cell r="R5">
            <v>155596320.90080741</v>
          </cell>
          <cell r="S5">
            <v>81258341.399579898</v>
          </cell>
          <cell r="T5">
            <v>1.0159948351310055</v>
          </cell>
          <cell r="U5">
            <v>1.9454625294803785</v>
          </cell>
          <cell r="V5">
            <v>0.77049239545179316</v>
          </cell>
          <cell r="W5">
            <v>0.2295076045482069</v>
          </cell>
          <cell r="X5">
            <v>0.10702986045652095</v>
          </cell>
          <cell r="Y5">
            <v>0.78612346031876645</v>
          </cell>
          <cell r="Z5">
            <v>567.8167801347463</v>
          </cell>
          <cell r="AA5">
            <v>5.5895080877071339E-2</v>
          </cell>
          <cell r="AB5">
            <v>0.41054369506284355</v>
          </cell>
          <cell r="AC5">
            <v>296.53560897505764</v>
          </cell>
          <cell r="AD5">
            <v>57333.077452378573</v>
          </cell>
          <cell r="AE5">
            <v>23466.220747763775</v>
          </cell>
          <cell r="AF5">
            <v>587046.71431273874</v>
          </cell>
          <cell r="AG5">
            <v>265742.80380981881</v>
          </cell>
          <cell r="AH5">
            <v>86596.60341419508</v>
          </cell>
          <cell r="AI5">
            <v>37213.24968551354</v>
          </cell>
          <cell r="AJ5">
            <v>887723.1663947528</v>
          </cell>
          <cell r="AK5">
            <v>431143.14276089997</v>
          </cell>
          <cell r="AL5">
            <v>52011.692962035348</v>
          </cell>
          <cell r="AM5">
            <v>21288.197367842451</v>
          </cell>
          <cell r="AN5">
            <v>532559.82089165028</v>
          </cell>
          <cell r="AO5">
            <v>241077.81638107882</v>
          </cell>
          <cell r="AP5">
            <v>78559.11715318881</v>
          </cell>
          <cell r="AQ5">
            <v>33759.292240507311</v>
          </cell>
          <cell r="AR5">
            <v>805328.90989779169</v>
          </cell>
          <cell r="AS5">
            <v>391126.47986832564</v>
          </cell>
        </row>
        <row r="6">
          <cell r="B6" t="str">
            <v>Industrial</v>
          </cell>
          <cell r="C6">
            <v>11518330.296438508</v>
          </cell>
          <cell r="D6">
            <v>44751046.718610011</v>
          </cell>
          <cell r="E6">
            <v>7997.8585077831585</v>
          </cell>
          <cell r="F6">
            <v>5810077.4540417446</v>
          </cell>
          <cell r="G6">
            <v>29086750.899777491</v>
          </cell>
          <cell r="H6">
            <v>5199.4703820569612</v>
          </cell>
          <cell r="I6">
            <v>3673616.4966939106</v>
          </cell>
          <cell r="J6">
            <v>575639447.7011565</v>
          </cell>
          <cell r="K6">
            <v>90576.234139123088</v>
          </cell>
          <cell r="L6">
            <v>63496533.33993645</v>
          </cell>
          <cell r="M6">
            <v>373991177.57483768</v>
          </cell>
          <cell r="N6">
            <v>58880.470133396346</v>
          </cell>
          <cell r="O6">
            <v>40115565.094457731</v>
          </cell>
          <cell r="P6">
            <v>36038067.494733892</v>
          </cell>
          <cell r="Q6">
            <v>33360459.319868885</v>
          </cell>
          <cell r="R6">
            <v>41093222.735873677</v>
          </cell>
          <cell r="S6">
            <v>25732789.571533438</v>
          </cell>
          <cell r="T6">
            <v>1.6888071120793127</v>
          </cell>
          <cell r="U6">
            <v>2.6968909306037303</v>
          </cell>
          <cell r="V6">
            <v>0.51929153468933287</v>
          </cell>
          <cell r="W6">
            <v>0.48070846531066719</v>
          </cell>
          <cell r="X6">
            <v>5.7058465491668729E-2</v>
          </cell>
          <cell r="Y6">
            <v>0.49242382575237348</v>
          </cell>
          <cell r="Z6">
            <v>362.41834773902355</v>
          </cell>
          <cell r="AA6">
            <v>3.5730307530490571E-2</v>
          </cell>
          <cell r="AB6">
            <v>0.30835835800810357</v>
          </cell>
          <cell r="AC6">
            <v>226.94825225011266</v>
          </cell>
          <cell r="AD6">
            <v>14760.549989671736</v>
          </cell>
          <cell r="AE6">
            <v>20767.272483386674</v>
          </cell>
          <cell r="AF6">
            <v>189800.94841609203</v>
          </cell>
          <cell r="AG6">
            <v>234676.05580257796</v>
          </cell>
          <cell r="AH6">
            <v>22714.166497282091</v>
          </cell>
          <cell r="AI6">
            <v>32673.709429284758</v>
          </cell>
          <cell r="AJ6">
            <v>291459.28132736089</v>
          </cell>
          <cell r="AK6">
            <v>371454.72003862867</v>
          </cell>
          <cell r="AL6">
            <v>13390.545704637208</v>
          </cell>
          <cell r="AM6">
            <v>18839.752688350087</v>
          </cell>
          <cell r="AN6">
            <v>172184.52404060395</v>
          </cell>
          <cell r="AO6">
            <v>212894.53666748485</v>
          </cell>
          <cell r="AP6">
            <v>20605.945228153338</v>
          </cell>
          <cell r="AQ6">
            <v>29641.090593440917</v>
          </cell>
          <cell r="AR6">
            <v>264407.41235154582</v>
          </cell>
          <cell r="AS6">
            <v>336978.05362001242</v>
          </cell>
        </row>
        <row r="7">
          <cell r="B7" t="str">
            <v>Public</v>
          </cell>
          <cell r="C7">
            <v>19566079.062241267</v>
          </cell>
          <cell r="D7">
            <v>98781680.455781221</v>
          </cell>
          <cell r="E7">
            <v>13656.227660698527</v>
          </cell>
          <cell r="F7">
            <v>135019.72138098429</v>
          </cell>
          <cell r="G7">
            <v>73258567.824994281</v>
          </cell>
          <cell r="H7">
            <v>10231.029018372177</v>
          </cell>
          <cell r="I7">
            <v>90495.149639543219</v>
          </cell>
          <cell r="J7">
            <v>1015686578.0065469</v>
          </cell>
          <cell r="K7">
            <v>145446.43768074299</v>
          </cell>
          <cell r="L7">
            <v>1317860.6859987455</v>
          </cell>
          <cell r="M7">
            <v>751674550.96098769</v>
          </cell>
          <cell r="N7">
            <v>108992.24477323142</v>
          </cell>
          <cell r="O7">
            <v>831476.518492262</v>
          </cell>
          <cell r="P7">
            <v>69541640.002951577</v>
          </cell>
          <cell r="Q7">
            <v>285868.50665086525</v>
          </cell>
          <cell r="R7">
            <v>102661182.44810666</v>
          </cell>
          <cell r="S7">
            <v>55658307.43676655</v>
          </cell>
          <cell r="T7">
            <v>0.68017440325995626</v>
          </cell>
          <cell r="U7">
            <v>1.2545747746449807</v>
          </cell>
          <cell r="V7">
            <v>0.99590607609017645</v>
          </cell>
          <cell r="W7">
            <v>4.0939239098234988E-3</v>
          </cell>
          <cell r="X7">
            <v>0.13601750285141417</v>
          </cell>
          <cell r="Y7">
            <v>0.50547076205732644</v>
          </cell>
          <cell r="Z7">
            <v>938.05660752646543</v>
          </cell>
          <cell r="AA7">
            <v>7.3742614393829245E-2</v>
          </cell>
          <cell r="AB7">
            <v>0.27404366873627617</v>
          </cell>
          <cell r="AC7">
            <v>508.57239133388896</v>
          </cell>
          <cell r="AD7">
            <v>35066.031481935366</v>
          </cell>
          <cell r="AE7">
            <v>665.31075641018811</v>
          </cell>
          <cell r="AF7">
            <v>389572.68486525444</v>
          </cell>
          <cell r="AG7">
            <v>4864.1376331802558</v>
          </cell>
          <cell r="AH7">
            <v>47393.083677002513</v>
          </cell>
          <cell r="AI7">
            <v>956.60644716632532</v>
          </cell>
          <cell r="AJ7">
            <v>518303.44891359919</v>
          </cell>
          <cell r="AK7">
            <v>7709.4850130932045</v>
          </cell>
          <cell r="AL7">
            <v>31811.368652770998</v>
          </cell>
          <cell r="AM7">
            <v>603.55976557317319</v>
          </cell>
          <cell r="AN7">
            <v>353414.39483058389</v>
          </cell>
          <cell r="AO7">
            <v>4412.6714340807966</v>
          </cell>
          <cell r="AP7">
            <v>42994.282293319295</v>
          </cell>
          <cell r="AQ7">
            <v>867.81877105489707</v>
          </cell>
          <cell r="AR7">
            <v>470196.97954378161</v>
          </cell>
          <cell r="AS7">
            <v>6993.9271571367781</v>
          </cell>
        </row>
        <row r="8">
          <cell r="B8" t="str">
            <v>Residential</v>
          </cell>
          <cell r="C8">
            <v>43237959.977361441</v>
          </cell>
          <cell r="D8">
            <v>219032084.586593</v>
          </cell>
          <cell r="E8">
            <v>25940.918514026871</v>
          </cell>
          <cell r="F8">
            <v>4461743.9588980814</v>
          </cell>
          <cell r="G8">
            <v>191823888.83913517</v>
          </cell>
          <cell r="H8">
            <v>17601.755726951254</v>
          </cell>
          <cell r="I8">
            <v>4228088.4949358823</v>
          </cell>
          <cell r="J8">
            <v>1284712642.3934116</v>
          </cell>
          <cell r="K8">
            <v>293492.46343470411</v>
          </cell>
          <cell r="L8">
            <v>14066155.601833591</v>
          </cell>
          <cell r="M8">
            <v>937582649.58946908</v>
          </cell>
          <cell r="N8">
            <v>202395.8952038876</v>
          </cell>
          <cell r="O8">
            <v>8191488.770033624</v>
          </cell>
          <cell r="P8">
            <v>107610429.10122919</v>
          </cell>
          <cell r="Q8">
            <v>6234178.4620709848</v>
          </cell>
          <cell r="R8">
            <v>138742080.32172889</v>
          </cell>
          <cell r="S8">
            <v>73149849.204022199</v>
          </cell>
          <cell r="T8">
            <v>0.82054851202537848</v>
          </cell>
          <cell r="U8">
            <v>1.556320468218277</v>
          </cell>
          <cell r="V8">
            <v>0.94523958055189705</v>
          </cell>
          <cell r="W8">
            <v>5.4760419448102893E-2</v>
          </cell>
          <cell r="X8">
            <v>0.13987514153086311</v>
          </cell>
          <cell r="Y8">
            <v>0.92749617643546733</v>
          </cell>
          <cell r="Z8">
            <v>647.96030411633365</v>
          </cell>
          <cell r="AA8">
            <v>7.3747240106586856E-2</v>
          </cell>
          <cell r="AB8">
            <v>0.48900957291567998</v>
          </cell>
          <cell r="AC8">
            <v>341.62813781075312</v>
          </cell>
          <cell r="AD8">
            <v>98926.244436569759</v>
          </cell>
          <cell r="AE8">
            <v>24715.347789824675</v>
          </cell>
          <cell r="AF8">
            <v>491469.88505273795</v>
          </cell>
          <cell r="AG8">
            <v>47920.209304697099</v>
          </cell>
          <cell r="AH8">
            <v>113348.45123905952</v>
          </cell>
          <cell r="AI8">
            <v>26070.221140190326</v>
          </cell>
          <cell r="AJ8">
            <v>674162.11906477273</v>
          </cell>
          <cell r="AK8">
            <v>82287.010270766637</v>
          </cell>
          <cell r="AL8">
            <v>89744.37933836499</v>
          </cell>
          <cell r="AM8">
            <v>22421.386358721425</v>
          </cell>
          <cell r="AN8">
            <v>445853.97988939309</v>
          </cell>
          <cell r="AO8">
            <v>43472.48261882674</v>
          </cell>
          <cell r="AP8">
            <v>102827.98526670775</v>
          </cell>
          <cell r="AQ8">
            <v>23650.506786805803</v>
          </cell>
          <cell r="AR8">
            <v>611589.58670161816</v>
          </cell>
          <cell r="AS8">
            <v>74649.520017861942</v>
          </cell>
        </row>
        <row r="9">
          <cell r="B9" t="str">
            <v>ESA</v>
          </cell>
          <cell r="C9">
            <v>0</v>
          </cell>
          <cell r="D9">
            <v>59263365.139513806</v>
          </cell>
          <cell r="E9">
            <v>69550.249273289999</v>
          </cell>
          <cell r="F9">
            <v>1651228.0338000001</v>
          </cell>
          <cell r="G9">
            <v>62226533.396489501</v>
          </cell>
          <cell r="H9">
            <v>73027.761736954504</v>
          </cell>
          <cell r="I9">
            <v>1733789.4354900001</v>
          </cell>
          <cell r="J9">
            <v>876019711.38700509</v>
          </cell>
          <cell r="K9">
            <v>1092011.3177545299</v>
          </cell>
          <cell r="L9">
            <v>17277210.797000002</v>
          </cell>
          <cell r="M9">
            <v>919820696.95635533</v>
          </cell>
          <cell r="N9">
            <v>1146611.8836422565</v>
          </cell>
          <cell r="O9">
            <v>18141071.336850006</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row>
        <row r="10">
          <cell r="B10" t="str">
            <v>Cross-Cutting</v>
          </cell>
          <cell r="C10">
            <v>1095</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37693373.185760215</v>
          </cell>
          <cell r="S10">
            <v>37693982.179400541</v>
          </cell>
          <cell r="T10">
            <v>0</v>
          </cell>
          <cell r="U10">
            <v>0</v>
          </cell>
          <cell r="V10">
            <v>0</v>
          </cell>
          <cell r="W10">
            <v>0</v>
          </cell>
          <cell r="X10">
            <v>0</v>
          </cell>
          <cell r="Y10">
            <v>0</v>
          </cell>
          <cell r="Z10">
            <v>0</v>
          </cell>
          <cell r="AA10">
            <v>0</v>
          </cell>
          <cell r="AB10">
            <v>0</v>
          </cell>
          <cell r="AC10">
            <v>0</v>
          </cell>
          <cell r="AD10">
            <v>278.40244264386598</v>
          </cell>
          <cell r="AE10">
            <v>0</v>
          </cell>
          <cell r="AF10">
            <v>4176.0366396580002</v>
          </cell>
          <cell r="AG10">
            <v>0</v>
          </cell>
          <cell r="AH10">
            <v>428.31145022133302</v>
          </cell>
          <cell r="AI10">
            <v>0</v>
          </cell>
          <cell r="AJ10">
            <v>6424.6717533199999</v>
          </cell>
          <cell r="AK10">
            <v>0</v>
          </cell>
          <cell r="AL10">
            <v>252.56244754523769</v>
          </cell>
          <cell r="AM10">
            <v>0</v>
          </cell>
          <cell r="AN10">
            <v>3788.4367131785748</v>
          </cell>
          <cell r="AO10">
            <v>0</v>
          </cell>
          <cell r="AP10">
            <v>388.55761160805866</v>
          </cell>
          <cell r="AQ10">
            <v>0</v>
          </cell>
          <cell r="AR10">
            <v>5828.3641741208839</v>
          </cell>
          <cell r="AS10">
            <v>0</v>
          </cell>
        </row>
        <row r="11">
          <cell r="B11" t="str">
            <v>ET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row>
        <row r="12">
          <cell r="B12" t="str">
            <v>C&amp;S (6)</v>
          </cell>
          <cell r="C12">
            <v>0</v>
          </cell>
          <cell r="D12">
            <v>833920263.51775491</v>
          </cell>
          <cell r="E12">
            <v>152700.71721308908</v>
          </cell>
          <cell r="F12">
            <v>13344166.901454885</v>
          </cell>
          <cell r="G12">
            <v>833920263.51775491</v>
          </cell>
          <cell r="H12">
            <v>152700.71721308908</v>
          </cell>
          <cell r="I12">
            <v>13344166.901454885</v>
          </cell>
          <cell r="J12">
            <v>10066555741.852135</v>
          </cell>
          <cell r="K12">
            <v>2062278.5588182979</v>
          </cell>
          <cell r="L12">
            <v>216672263.1634042</v>
          </cell>
          <cell r="M12">
            <v>10066555741.852135</v>
          </cell>
          <cell r="N12">
            <v>2062278.5588182979</v>
          </cell>
          <cell r="O12">
            <v>216672263.1634042</v>
          </cell>
          <cell r="P12">
            <v>1029644870.0010686</v>
          </cell>
          <cell r="Q12">
            <v>158926718.07251763</v>
          </cell>
          <cell r="R12">
            <v>375153276.4334172</v>
          </cell>
          <cell r="S12">
            <v>16216002.73</v>
          </cell>
          <cell r="T12">
            <v>3.1682292618455534</v>
          </cell>
          <cell r="U12">
            <v>73.296212874625368</v>
          </cell>
          <cell r="V12">
            <v>0.86628763495003025</v>
          </cell>
          <cell r="W12">
            <v>0.13371236504996975</v>
          </cell>
          <cell r="X12">
            <v>3.22841946063138E-2</v>
          </cell>
          <cell r="Y12">
            <v>0.23151385929968785</v>
          </cell>
          <cell r="Z12">
            <v>157.58814113428119</v>
          </cell>
          <cell r="AA12">
            <v>1.3954845146201226E-3</v>
          </cell>
          <cell r="AB12">
            <v>1.0007188022261297E-2</v>
          </cell>
          <cell r="AC12">
            <v>6.8117483902680886</v>
          </cell>
          <cell r="AD12">
            <v>402182.02221625694</v>
          </cell>
          <cell r="AE12">
            <v>78063.376373510953</v>
          </cell>
          <cell r="AF12">
            <v>4922071.2418269347</v>
          </cell>
          <cell r="AG12">
            <v>1267532.7395059152</v>
          </cell>
          <cell r="AH12">
            <v>402182.02221625694</v>
          </cell>
          <cell r="AI12">
            <v>78063.376373510953</v>
          </cell>
          <cell r="AJ12">
            <v>4922071.2418269347</v>
          </cell>
          <cell r="AK12">
            <v>1267532.7395059152</v>
          </cell>
          <cell r="AL12">
            <v>364853.39325692528</v>
          </cell>
          <cell r="AM12">
            <v>70817.90379892489</v>
          </cell>
          <cell r="AN12">
            <v>4465227.9197781961</v>
          </cell>
          <cell r="AO12">
            <v>1149886.3587301488</v>
          </cell>
          <cell r="AP12">
            <v>364853.39325692528</v>
          </cell>
          <cell r="AQ12">
            <v>70817.90379892489</v>
          </cell>
          <cell r="AR12">
            <v>4465227.9197781961</v>
          </cell>
          <cell r="AS12">
            <v>1149886.3587301488</v>
          </cell>
        </row>
        <row r="13">
          <cell r="B13" t="str">
            <v>BayREN</v>
          </cell>
          <cell r="C13">
            <v>0</v>
          </cell>
          <cell r="D13">
            <v>2720630</v>
          </cell>
          <cell r="E13">
            <v>1589</v>
          </cell>
          <cell r="F13">
            <v>277123</v>
          </cell>
          <cell r="G13">
            <v>2370542</v>
          </cell>
          <cell r="H13">
            <v>1311</v>
          </cell>
          <cell r="I13">
            <v>228707</v>
          </cell>
          <cell r="J13">
            <v>32856627</v>
          </cell>
          <cell r="K13">
            <v>0</v>
          </cell>
          <cell r="L13">
            <v>4105390</v>
          </cell>
          <cell r="M13">
            <v>28824445</v>
          </cell>
          <cell r="N13">
            <v>0</v>
          </cell>
          <cell r="O13">
            <v>3379571</v>
          </cell>
          <cell r="P13">
            <v>0</v>
          </cell>
          <cell r="Q13">
            <v>0</v>
          </cell>
          <cell r="R13">
            <v>0</v>
          </cell>
          <cell r="S13">
            <v>0</v>
          </cell>
          <cell r="T13">
            <v>0</v>
          </cell>
          <cell r="U13">
            <v>0</v>
          </cell>
          <cell r="V13">
            <v>0</v>
          </cell>
          <cell r="W13">
            <v>0</v>
          </cell>
          <cell r="X13">
            <v>0</v>
          </cell>
          <cell r="Y13">
            <v>0</v>
          </cell>
          <cell r="Z13">
            <v>0</v>
          </cell>
          <cell r="AA13">
            <v>0</v>
          </cell>
          <cell r="AB13">
            <v>0</v>
          </cell>
          <cell r="AC13">
            <v>0</v>
          </cell>
        </row>
        <row r="14">
          <cell r="B14" t="str">
            <v>MCE</v>
          </cell>
          <cell r="C14">
            <v>0</v>
          </cell>
          <cell r="D14">
            <v>1654237</v>
          </cell>
          <cell r="E14">
            <v>296</v>
          </cell>
          <cell r="F14">
            <v>34449</v>
          </cell>
          <cell r="G14">
            <v>1262243</v>
          </cell>
          <cell r="H14">
            <v>223</v>
          </cell>
          <cell r="I14">
            <v>34821</v>
          </cell>
          <cell r="J14">
            <v>16102562</v>
          </cell>
          <cell r="K14">
            <v>0</v>
          </cell>
          <cell r="L14">
            <v>129626</v>
          </cell>
          <cell r="M14">
            <v>12229219</v>
          </cell>
          <cell r="N14">
            <v>0</v>
          </cell>
          <cell r="O14">
            <v>126577</v>
          </cell>
          <cell r="P14">
            <v>0</v>
          </cell>
          <cell r="Q14">
            <v>0</v>
          </cell>
          <cell r="R14">
            <v>0</v>
          </cell>
          <cell r="S14">
            <v>0</v>
          </cell>
          <cell r="T14">
            <v>0</v>
          </cell>
          <cell r="U14">
            <v>0</v>
          </cell>
          <cell r="V14">
            <v>0</v>
          </cell>
          <cell r="W14">
            <v>0</v>
          </cell>
          <cell r="X14">
            <v>0</v>
          </cell>
          <cell r="Y14">
            <v>0</v>
          </cell>
          <cell r="Z14">
            <v>0</v>
          </cell>
          <cell r="AA14">
            <v>0</v>
          </cell>
          <cell r="AB14">
            <v>0</v>
          </cell>
          <cell r="AC14">
            <v>0</v>
          </cell>
        </row>
        <row r="15">
          <cell r="B15" t="str">
            <v>EE PORTFOLIO (with C&amp;S) (2) (3)</v>
          </cell>
          <cell r="C15">
            <v>123485818.85498889</v>
          </cell>
          <cell r="D15">
            <v>1486933632.5589788</v>
          </cell>
          <cell r="E15">
            <v>320131.14805029985</v>
          </cell>
          <cell r="F15">
            <v>33240605.015414249</v>
          </cell>
          <cell r="G15">
            <v>1343224213.9077668</v>
          </cell>
          <cell r="H15">
            <v>292711.72354458197</v>
          </cell>
          <cell r="I15">
            <v>28046992.129069645</v>
          </cell>
          <cell r="J15">
            <v>16136479778.74913</v>
          </cell>
          <cell r="K15">
            <v>4128745.368999606</v>
          </cell>
          <cell r="L15">
            <v>406818446.01677322</v>
          </cell>
          <cell r="M15">
            <v>14579938771.065662</v>
          </cell>
          <cell r="N15">
            <v>3879634.2343650879</v>
          </cell>
          <cell r="O15">
            <v>342579552.26299834</v>
          </cell>
          <cell r="P15">
            <v>1404018979.5493715</v>
          </cell>
          <cell r="Q15">
            <v>242627468.47569519</v>
          </cell>
          <cell r="R15">
            <v>893123033.55082512</v>
          </cell>
          <cell r="S15">
            <v>308660779.51601315</v>
          </cell>
          <cell r="T15">
            <v>1.8436949738922623</v>
          </cell>
          <cell r="U15">
            <v>5.3348094649635893</v>
          </cell>
          <cell r="V15">
            <v>0.85265357431967592</v>
          </cell>
          <cell r="W15">
            <v>0.14734642568032413</v>
          </cell>
          <cell r="X15">
            <v>5.2230983875982517E-2</v>
          </cell>
          <cell r="Y15">
            <v>0.38413993426395199</v>
          </cell>
          <cell r="Z15">
            <v>196.28771705304027</v>
          </cell>
          <cell r="AA15">
            <v>1.8050879433658271E-2</v>
          </cell>
          <cell r="AB15">
            <v>0.13275766842754264</v>
          </cell>
          <cell r="AC15">
            <v>67.836476587256485</v>
          </cell>
          <cell r="AD15">
            <v>627826.24713543709</v>
          </cell>
          <cell r="AE15">
            <v>151804.95453438855</v>
          </cell>
          <cell r="AF15">
            <v>6766078.8838453609</v>
          </cell>
          <cell r="AG15">
            <v>1877454.1476179748</v>
          </cell>
          <cell r="AH15">
            <v>702259.83499478479</v>
          </cell>
          <cell r="AI15">
            <v>181830.59197493087</v>
          </cell>
          <cell r="AJ15">
            <v>7581152.9987705378</v>
          </cell>
          <cell r="AK15">
            <v>2254041.3824357106</v>
          </cell>
          <cell r="AL15">
            <v>569554.39077273093</v>
          </cell>
          <cell r="AM15">
            <v>137715.13820998959</v>
          </cell>
          <cell r="AN15">
            <v>6138083.5130606769</v>
          </cell>
          <cell r="AO15">
            <v>1703197.7527687154</v>
          </cell>
          <cell r="AP15">
            <v>272226.01256525452</v>
          </cell>
          <cell r="AQ15">
            <v>94136.034505897027</v>
          </cell>
          <cell r="AR15">
            <v>2412278.3923115996</v>
          </cell>
          <cell r="AS15">
            <v>894945.58674400928</v>
          </cell>
        </row>
        <row r="16">
          <cell r="B16" t="str">
            <v>EE PORTFOLIO (without C&amp;S) (2) (3)</v>
          </cell>
          <cell r="C16">
            <v>123485818.85498889</v>
          </cell>
          <cell r="D16">
            <v>653013369.04122388</v>
          </cell>
          <cell r="E16">
            <v>167430.43083721076</v>
          </cell>
          <cell r="F16">
            <v>19896438.113959365</v>
          </cell>
          <cell r="G16">
            <v>509303950.39001191</v>
          </cell>
          <cell r="H16">
            <v>140011.00633149288</v>
          </cell>
          <cell r="I16">
            <v>14702825.22761476</v>
          </cell>
          <cell r="J16">
            <v>6069924036.8969955</v>
          </cell>
          <cell r="K16">
            <v>2066466.8101813081</v>
          </cell>
          <cell r="L16">
            <v>190146182.85336903</v>
          </cell>
          <cell r="M16">
            <v>4513383029.2135277</v>
          </cell>
          <cell r="N16">
            <v>1817355.67554679</v>
          </cell>
          <cell r="O16">
            <v>125907289.09959415</v>
          </cell>
          <cell r="P16">
            <v>374374109.54830289</v>
          </cell>
          <cell r="Q16">
            <v>83700750.403177559</v>
          </cell>
          <cell r="R16">
            <v>517969757.11740792</v>
          </cell>
          <cell r="S16">
            <v>292444776.78601313</v>
          </cell>
          <cell r="T16">
            <v>0.8843660342270695</v>
          </cell>
          <cell r="U16">
            <v>1.5663636225127786</v>
          </cell>
          <cell r="V16">
            <v>0.8172771358549491</v>
          </cell>
          <cell r="W16">
            <v>0.18272286414505085</v>
          </cell>
          <cell r="X16">
            <v>9.3793244849011762E-2</v>
          </cell>
          <cell r="Y16">
            <v>0.75170324321845949</v>
          </cell>
          <cell r="Z16">
            <v>232.93450217389756</v>
          </cell>
          <cell r="AA16">
            <v>5.2955494364293018E-2</v>
          </cell>
          <cell r="AB16">
            <v>0.42441027521712116</v>
          </cell>
          <cell r="AC16">
            <v>131.51439356828263</v>
          </cell>
          <cell r="AD16">
            <v>225644.22491918015</v>
          </cell>
          <cell r="AE16">
            <v>73741.578160877601</v>
          </cell>
          <cell r="AF16">
            <v>1844007.6420184262</v>
          </cell>
          <cell r="AG16">
            <v>609921.40811205958</v>
          </cell>
          <cell r="AH16">
            <v>300077.81277852785</v>
          </cell>
          <cell r="AI16">
            <v>103767.21560141991</v>
          </cell>
          <cell r="AJ16">
            <v>2659081.756943603</v>
          </cell>
          <cell r="AK16">
            <v>986508.64292979543</v>
          </cell>
          <cell r="AL16">
            <v>204700.99751580565</v>
          </cell>
          <cell r="AM16">
            <v>66897.234411064695</v>
          </cell>
          <cell r="AN16">
            <v>1672855.5932824807</v>
          </cell>
          <cell r="AO16">
            <v>553311.39403856662</v>
          </cell>
          <cell r="AP16">
            <v>-92627.380691670754</v>
          </cell>
          <cell r="AQ16">
            <v>23318.130706972137</v>
          </cell>
          <cell r="AR16">
            <v>-2052949.5274665966</v>
          </cell>
          <cell r="AS16">
            <v>-254940.77198613947</v>
          </cell>
        </row>
        <row r="25">
          <cell r="A25" t="str">
            <v>DWELL_TYPE (8)</v>
          </cell>
          <cell r="B25" t="str">
            <v>deliverytype</v>
          </cell>
          <cell r="C25" t="str">
            <v>RebatesandIncents</v>
          </cell>
          <cell r="D25" t="str">
            <v>FirstYearGrossKWh</v>
          </cell>
          <cell r="E25" t="str">
            <v>FirstYearGrossKW</v>
          </cell>
          <cell r="F25" t="str">
            <v>FirstYearGrossThm</v>
          </cell>
          <cell r="G25" t="str">
            <v>FirstYearNetKWh</v>
          </cell>
          <cell r="H25" t="str">
            <v>FirstYearNetKW</v>
          </cell>
          <cell r="I25" t="str">
            <v>FirstYearNetThm</v>
          </cell>
          <cell r="J25" t="str">
            <v>LifecycleGrossKWh</v>
          </cell>
          <cell r="K25" t="str">
            <v>LifecycleGrossKW</v>
          </cell>
          <cell r="L25" t="str">
            <v>LifecycleGrossThm</v>
          </cell>
          <cell r="M25" t="str">
            <v>LifecycleNetKWh</v>
          </cell>
          <cell r="N25" t="str">
            <v>LifecycleNetKW</v>
          </cell>
          <cell r="O25" t="str">
            <v>LifecycleNetThm</v>
          </cell>
          <cell r="P25" t="str">
            <v>ElecBen</v>
          </cell>
          <cell r="Q25" t="str">
            <v>GasBen</v>
          </cell>
          <cell r="R25" t="str">
            <v>TRCCost</v>
          </cell>
          <cell r="S25" t="str">
            <v>PACCost</v>
          </cell>
          <cell r="T25" t="str">
            <v>TRC</v>
          </cell>
          <cell r="U25" t="str">
            <v>PAC</v>
          </cell>
          <cell r="V25" t="str">
            <v>Electric Split</v>
          </cell>
          <cell r="W25" t="str">
            <v>Gas Split</v>
          </cell>
          <cell r="X25" t="str">
            <v>TRC Cost per kWh Saved ($/kWh)</v>
          </cell>
          <cell r="Y25" t="str">
            <v>TRC Cost per therm Saved ($/therm)</v>
          </cell>
          <cell r="Z25" t="str">
            <v>TRC Cost per kW Saved ($/kW) (4)</v>
          </cell>
          <cell r="AA25" t="str">
            <v>PAC Cost per kWh Saved ($/kWh)</v>
          </cell>
          <cell r="AB25" t="str">
            <v>PAC Cost per therm Saved ($/therm)</v>
          </cell>
          <cell r="AC25" t="str">
            <v>PAC Cost per kW Saved ($/kW) (4)</v>
          </cell>
          <cell r="AD25" t="str">
            <v>NetElecCO2</v>
          </cell>
          <cell r="AE25" t="str">
            <v>NetGasCO2</v>
          </cell>
          <cell r="AF25" t="str">
            <v>NetElecCO2Lifecycle</v>
          </cell>
          <cell r="AG25" t="str">
            <v>NetGasCO2Lifecycle</v>
          </cell>
          <cell r="AH25" t="str">
            <v>GrossElecCO2</v>
          </cell>
          <cell r="AI25" t="str">
            <v>GrossGasCO2</v>
          </cell>
          <cell r="AJ25" t="str">
            <v>GrossElecCO2Lifecycle</v>
          </cell>
          <cell r="AK25" t="str">
            <v>GrossGasCO2Lifecycle</v>
          </cell>
          <cell r="AL25" t="str">
            <v>Annual Net GHG Emissions (Electric)</v>
          </cell>
          <cell r="AM25" t="str">
            <v>Annual Net GHG Emissions (Gas)</v>
          </cell>
          <cell r="AN25" t="str">
            <v>Lifecycle Net GHG Emissions (Electric)</v>
          </cell>
          <cell r="AO25" t="str">
            <v>Lifecycle Net GHG Emissions (Gas)</v>
          </cell>
          <cell r="AP25" t="str">
            <v>Annual Gross GHG Emissions (Electric)</v>
          </cell>
          <cell r="AQ25" t="str">
            <v>Annual Gross GHG Emissions (Gas)</v>
          </cell>
          <cell r="AR25" t="str">
            <v>Lifecycle Gross GHG Emissions (Electric)</v>
          </cell>
          <cell r="AS25" t="str">
            <v>Lifecycle Gross GHG Emissions (Gas)</v>
          </cell>
        </row>
        <row r="26">
          <cell r="A26" t="str">
            <v>MF</v>
          </cell>
          <cell r="B26" t="str">
            <v>Non-AUDIT</v>
          </cell>
          <cell r="C26">
            <v>4513449.054743452</v>
          </cell>
          <cell r="D26">
            <v>4793310.0814807955</v>
          </cell>
          <cell r="E26">
            <v>2816.7605610677624</v>
          </cell>
          <cell r="F26">
            <v>484113.38209337875</v>
          </cell>
          <cell r="G26">
            <v>3424220.4622567752</v>
          </cell>
          <cell r="H26">
            <v>2022.3164243378421</v>
          </cell>
          <cell r="I26">
            <v>310750.06102027913</v>
          </cell>
          <cell r="J26">
            <v>57849491.939594664</v>
          </cell>
          <cell r="K26">
            <v>33506.68941425463</v>
          </cell>
          <cell r="L26">
            <v>8452847.1184293665</v>
          </cell>
          <cell r="M26">
            <v>42424208.451191917</v>
          </cell>
          <cell r="N26">
            <v>24762.823835930485</v>
          </cell>
          <cell r="O26">
            <v>5386953.6841320796</v>
          </cell>
          <cell r="P26">
            <v>7372858.8433150034</v>
          </cell>
          <cell r="Q26">
            <v>4103968.317070378</v>
          </cell>
          <cell r="R26">
            <v>19592506.407061834</v>
          </cell>
          <cell r="S26">
            <v>7012114.8190026432</v>
          </cell>
          <cell r="T26">
            <v>0.58577636377593456</v>
          </cell>
          <cell r="U26">
            <v>1.6367140950521071</v>
          </cell>
          <cell r="V26">
            <v>0.64241264073087512</v>
          </cell>
          <cell r="W26">
            <v>0.35758735926912488</v>
          </cell>
          <cell r="X26">
            <v>0.29668140524006786</v>
          </cell>
          <cell r="Y26">
            <v>1.3005555715471926</v>
          </cell>
          <cell r="Z26">
            <v>508.28103704531458</v>
          </cell>
          <cell r="AA26">
            <v>0.10618162041057554</v>
          </cell>
          <cell r="AB26">
            <v>0.46546596983096955</v>
          </cell>
          <cell r="AC26">
            <v>181.91266181231643</v>
          </cell>
          <cell r="AD26">
            <v>1895.2298483636926</v>
          </cell>
          <cell r="AE26">
            <v>1816.2475340159665</v>
          </cell>
          <cell r="AF26">
            <v>23528.685271470669</v>
          </cell>
          <cell r="AG26">
            <v>31513.679052172713</v>
          </cell>
          <cell r="AH26">
            <v>2652.6617485554971</v>
          </cell>
          <cell r="AI26">
            <v>2829.3424799867835</v>
          </cell>
          <cell r="AJ26">
            <v>32073.223756987281</v>
          </cell>
          <cell r="AK26">
            <v>49449.155642811907</v>
          </cell>
          <cell r="AL26">
            <v>1719.323597228037</v>
          </cell>
          <cell r="AM26">
            <v>1647.6720469218976</v>
          </cell>
          <cell r="AN26">
            <v>21344.864230540712</v>
          </cell>
          <cell r="AO26">
            <v>28588.728737388436</v>
          </cell>
          <cell r="AP26">
            <v>2406.4542586712373</v>
          </cell>
          <cell r="AQ26">
            <v>2566.736322077737</v>
          </cell>
          <cell r="AR26">
            <v>29096.339154944009</v>
          </cell>
          <cell r="AS26">
            <v>44859.519405043357</v>
          </cell>
        </row>
        <row r="27">
          <cell r="B27" t="str">
            <v>OnLineAudit</v>
          </cell>
          <cell r="C27">
            <v>0</v>
          </cell>
          <cell r="D27">
            <v>25878764.593602017</v>
          </cell>
          <cell r="E27">
            <v>0</v>
          </cell>
          <cell r="F27">
            <v>756150.35416164272</v>
          </cell>
          <cell r="G27">
            <v>26019425.388479531</v>
          </cell>
          <cell r="H27">
            <v>0</v>
          </cell>
          <cell r="I27">
            <v>793826.5438697245</v>
          </cell>
          <cell r="J27">
            <v>31019941.825606942</v>
          </cell>
          <cell r="K27">
            <v>0</v>
          </cell>
          <cell r="L27">
            <v>756426.83416164259</v>
          </cell>
          <cell r="M27">
            <v>29111106.612474956</v>
          </cell>
          <cell r="N27">
            <v>0</v>
          </cell>
          <cell r="O27">
            <v>793854.19186972454</v>
          </cell>
          <cell r="P27">
            <v>3662657.9064911529</v>
          </cell>
          <cell r="Q27">
            <v>780805.59733410692</v>
          </cell>
          <cell r="R27">
            <v>3137008.6118151098</v>
          </cell>
          <cell r="S27">
            <v>2671141.7939997339</v>
          </cell>
          <cell r="T27">
            <v>1.416465191421397</v>
          </cell>
          <cell r="U27">
            <v>1.6635071615467012</v>
          </cell>
          <cell r="V27">
            <v>0.82427995714110569</v>
          </cell>
          <cell r="W27">
            <v>0.1757200428588942</v>
          </cell>
          <cell r="X27">
            <v>8.8824288218234862E-2</v>
          </cell>
          <cell r="Y27">
            <v>0.69437850598051853</v>
          </cell>
          <cell r="Z27">
            <v>0</v>
          </cell>
          <cell r="AA27">
            <v>7.5633285700392947E-2</v>
          </cell>
          <cell r="AB27">
            <v>0.59125864085736701</v>
          </cell>
          <cell r="AC27">
            <v>0</v>
          </cell>
          <cell r="AD27">
            <v>11285.28502760698</v>
          </cell>
          <cell r="AE27">
            <v>3947.3024893922061</v>
          </cell>
          <cell r="AF27">
            <v>12645.877586803326</v>
          </cell>
          <cell r="AG27">
            <v>3947.4399690722062</v>
          </cell>
          <cell r="AH27">
            <v>11231.258483449898</v>
          </cell>
          <cell r="AI27">
            <v>3759.957636068767</v>
          </cell>
          <cell r="AJ27">
            <v>13493.796882612867</v>
          </cell>
          <cell r="AK27">
            <v>3761.3324328687672</v>
          </cell>
          <cell r="AL27">
            <v>10237.838363595418</v>
          </cell>
          <cell r="AM27">
            <v>3580.9325825405817</v>
          </cell>
          <cell r="AN27">
            <v>11472.147170655877</v>
          </cell>
          <cell r="AO27">
            <v>3581.057302008338</v>
          </cell>
          <cell r="AP27">
            <v>10188.826307181178</v>
          </cell>
          <cell r="AQ27">
            <v>3410.9761904880215</v>
          </cell>
          <cell r="AR27">
            <v>12241.366616565829</v>
          </cell>
          <cell r="AS27">
            <v>3412.2233851655824</v>
          </cell>
        </row>
        <row r="28">
          <cell r="A28" t="str">
            <v>MF TOTAL (9)</v>
          </cell>
          <cell r="C28">
            <v>4513449.054743452</v>
          </cell>
          <cell r="D28">
            <v>30672074.67508281</v>
          </cell>
          <cell r="E28">
            <v>2816.7605610677624</v>
          </cell>
          <cell r="F28">
            <v>1240263.7362550215</v>
          </cell>
          <cell r="G28">
            <v>29443645.850736305</v>
          </cell>
          <cell r="H28">
            <v>2022.3164243378421</v>
          </cell>
          <cell r="I28">
            <v>1104576.6048900036</v>
          </cell>
          <cell r="J28">
            <v>88869433.765201598</v>
          </cell>
          <cell r="K28">
            <v>33506.68941425463</v>
          </cell>
          <cell r="L28">
            <v>9209273.9525910094</v>
          </cell>
          <cell r="M28">
            <v>71535315.06366688</v>
          </cell>
          <cell r="N28">
            <v>24762.823835930485</v>
          </cell>
          <cell r="O28">
            <v>6180807.8760018041</v>
          </cell>
          <cell r="P28">
            <v>11035516.749806156</v>
          </cell>
          <cell r="Q28">
            <v>4884773.9144044854</v>
          </cell>
          <cell r="R28">
            <v>22729515.018876944</v>
          </cell>
          <cell r="S28">
            <v>9683256.6130023766</v>
          </cell>
          <cell r="T28">
            <v>0.70042368484275985</v>
          </cell>
          <cell r="U28">
            <v>1.644105005214193</v>
          </cell>
          <cell r="V28">
            <v>0.69317306967355663</v>
          </cell>
          <cell r="W28">
            <v>0.30682693032644337</v>
          </cell>
          <cell r="X28">
            <v>0.22024768722698232</v>
          </cell>
          <cell r="Y28">
            <v>1.1283358843960885</v>
          </cell>
          <cell r="Z28">
            <v>636.25569532038446</v>
          </cell>
          <cell r="AA28">
            <v>9.3830197083744571E-2</v>
          </cell>
          <cell r="AB28">
            <v>0.48069507445241372</v>
          </cell>
          <cell r="AC28">
            <v>271.05845259587733</v>
          </cell>
          <cell r="AD28">
            <v>13180.514875970674</v>
          </cell>
          <cell r="AE28">
            <v>5763.5500234081728</v>
          </cell>
          <cell r="AF28">
            <v>36174.562858273996</v>
          </cell>
          <cell r="AG28">
            <v>35461.119021244922</v>
          </cell>
          <cell r="AH28">
            <v>13883.920232005396</v>
          </cell>
          <cell r="AI28">
            <v>6589.3001160555505</v>
          </cell>
          <cell r="AJ28">
            <v>45567.020639600145</v>
          </cell>
          <cell r="AK28">
            <v>53210.488075680674</v>
          </cell>
          <cell r="AL28">
            <v>11957.161960823454</v>
          </cell>
          <cell r="AM28">
            <v>5228.6046294624794</v>
          </cell>
          <cell r="AN28">
            <v>32817.011401196592</v>
          </cell>
          <cell r="AO28">
            <v>32169.786039396775</v>
          </cell>
          <cell r="AP28">
            <v>12595.280565852416</v>
          </cell>
          <cell r="AQ28">
            <v>5977.7125125657585</v>
          </cell>
          <cell r="AR28">
            <v>41337.705771509834</v>
          </cell>
          <cell r="AS28">
            <v>48271.74279020894</v>
          </cell>
        </row>
        <row r="29">
          <cell r="A29" t="str">
            <v>SF</v>
          </cell>
          <cell r="B29" t="str">
            <v>Opt-out (OnLineAudit)</v>
          </cell>
          <cell r="C29">
            <v>0</v>
          </cell>
          <cell r="D29">
            <v>103515058.37440807</v>
          </cell>
          <cell r="E29">
            <v>0</v>
          </cell>
          <cell r="F29">
            <v>3024601.4166465709</v>
          </cell>
          <cell r="G29">
            <v>104077701.55391812</v>
          </cell>
          <cell r="H29">
            <v>0</v>
          </cell>
          <cell r="I29">
            <v>3175306.175478898</v>
          </cell>
          <cell r="J29">
            <v>124079767.30242777</v>
          </cell>
          <cell r="K29">
            <v>0</v>
          </cell>
          <cell r="L29">
            <v>3025707.3366465704</v>
          </cell>
          <cell r="M29">
            <v>116444426.44989982</v>
          </cell>
          <cell r="N29">
            <v>0</v>
          </cell>
          <cell r="O29">
            <v>3175416.7674788982</v>
          </cell>
          <cell r="P29">
            <v>14650631.625964612</v>
          </cell>
          <cell r="Q29">
            <v>3123222.3893364277</v>
          </cell>
          <cell r="R29">
            <v>12548034.447260439</v>
          </cell>
          <cell r="S29">
            <v>10684567.175998935</v>
          </cell>
          <cell r="T29">
            <v>1.416465191421397</v>
          </cell>
          <cell r="U29">
            <v>1.6635071615467012</v>
          </cell>
          <cell r="V29">
            <v>0.82427995714110569</v>
          </cell>
          <cell r="W29">
            <v>0.1757200428588942</v>
          </cell>
          <cell r="X29">
            <v>8.8824288218234862E-2</v>
          </cell>
          <cell r="Y29">
            <v>0.69437850598051853</v>
          </cell>
          <cell r="Z29">
            <v>0</v>
          </cell>
          <cell r="AA29">
            <v>7.5633285700392947E-2</v>
          </cell>
          <cell r="AB29">
            <v>0.59125864085736701</v>
          </cell>
          <cell r="AC29">
            <v>0</v>
          </cell>
          <cell r="AD29">
            <v>55098.744546551723</v>
          </cell>
          <cell r="AE29">
            <v>19272.123918797239</v>
          </cell>
          <cell r="AF29">
            <v>61741.637629686826</v>
          </cell>
          <cell r="AG29">
            <v>19272.795143117241</v>
          </cell>
          <cell r="AH29">
            <v>54834.967889784792</v>
          </cell>
          <cell r="AI29">
            <v>18357.440223159272</v>
          </cell>
          <cell r="AJ29">
            <v>65881.478897462817</v>
          </cell>
          <cell r="AK29">
            <v>18364.152466359275</v>
          </cell>
          <cell r="AL29">
            <v>49984.740245789391</v>
          </cell>
          <cell r="AM29">
            <v>17483.376726521663</v>
          </cell>
          <cell r="AN29">
            <v>56011.071480261046</v>
          </cell>
          <cell r="AO29">
            <v>17483.985650981886</v>
          </cell>
          <cell r="AP29">
            <v>49745.446088002216</v>
          </cell>
          <cell r="AQ29">
            <v>16653.589635912103</v>
          </cell>
          <cell r="AR29">
            <v>59766.672304409636</v>
          </cell>
          <cell r="AS29">
            <v>16659.678880514315</v>
          </cell>
        </row>
        <row r="30">
          <cell r="B30" t="str">
            <v>Downstream</v>
          </cell>
          <cell r="C30">
            <v>7870879.0396789769</v>
          </cell>
          <cell r="D30">
            <v>12566733.542911476</v>
          </cell>
          <cell r="E30">
            <v>3182.4484320001384</v>
          </cell>
          <cell r="F30">
            <v>835663.78729998088</v>
          </cell>
          <cell r="G30">
            <v>7511295.3548978399</v>
          </cell>
          <cell r="H30">
            <v>1833.0848086001847</v>
          </cell>
          <cell r="I30">
            <v>474939.34067997988</v>
          </cell>
          <cell r="J30">
            <v>131806486.54413214</v>
          </cell>
          <cell r="K30">
            <v>39934.773320001812</v>
          </cell>
          <cell r="L30">
            <v>11556937.040449869</v>
          </cell>
          <cell r="M30">
            <v>78576288.431332648</v>
          </cell>
          <cell r="N30">
            <v>22802.64773600105</v>
          </cell>
          <cell r="O30">
            <v>6535230.8627699092</v>
          </cell>
          <cell r="P30">
            <v>9980341.8215588406</v>
          </cell>
          <cell r="Q30">
            <v>5421205.6038725888</v>
          </cell>
          <cell r="R30">
            <v>18448329.338924631</v>
          </cell>
          <cell r="S30">
            <v>13102759.372541565</v>
          </cell>
          <cell r="T30">
            <v>0.83484781426442156</v>
          </cell>
          <cell r="U30">
            <v>1.1754430488670391</v>
          </cell>
          <cell r="V30">
            <v>0.64800903090289774</v>
          </cell>
          <cell r="W30">
            <v>0.3519909690971022</v>
          </cell>
          <cell r="X30">
            <v>0.15214111350068632</v>
          </cell>
          <cell r="Y30">
            <v>0.99363671438506773</v>
          </cell>
          <cell r="Z30">
            <v>524.26736382108254</v>
          </cell>
          <cell r="AA30">
            <v>0.108056852425328</v>
          </cell>
          <cell r="AB30">
            <v>0.70572150643692177</v>
          </cell>
          <cell r="AC30">
            <v>372.35616238325287</v>
          </cell>
          <cell r="AD30">
            <v>3938.189739273957</v>
          </cell>
          <cell r="AE30">
            <v>2763.4617918659096</v>
          </cell>
          <cell r="AF30">
            <v>41404.384911254667</v>
          </cell>
          <cell r="AG30">
            <v>38231.100547203103</v>
          </cell>
          <cell r="AH30">
            <v>6591.4566662569978</v>
          </cell>
          <cell r="AI30">
            <v>4863.7442371845245</v>
          </cell>
          <cell r="AJ30">
            <v>69490.740562882129</v>
          </cell>
          <cell r="AK30">
            <v>67608.081686632329</v>
          </cell>
          <cell r="AL30">
            <v>3572.665634693873</v>
          </cell>
          <cell r="AM30">
            <v>2506.9703671537818</v>
          </cell>
          <cell r="AN30">
            <v>37561.426160576077</v>
          </cell>
          <cell r="AO30">
            <v>34682.671009827922</v>
          </cell>
          <cell r="AP30">
            <v>5979.6689019995556</v>
          </cell>
          <cell r="AQ30">
            <v>4412.3145512366928</v>
          </cell>
          <cell r="AR30">
            <v>63040.939409944986</v>
          </cell>
          <cell r="AS30">
            <v>61333.020006785635</v>
          </cell>
        </row>
        <row r="31">
          <cell r="B31" t="str">
            <v>Upstream</v>
          </cell>
          <cell r="C31">
            <v>16200</v>
          </cell>
          <cell r="D31">
            <v>46819261.143694557</v>
          </cell>
          <cell r="E31">
            <v>6805.9907840691931</v>
          </cell>
          <cell r="F31">
            <v>-879748.75190499763</v>
          </cell>
          <cell r="G31">
            <v>36540932.659886718</v>
          </cell>
          <cell r="H31">
            <v>5320.8102200701078</v>
          </cell>
          <cell r="I31">
            <v>-685698.53303558903</v>
          </cell>
          <cell r="J31">
            <v>662043323.04276526</v>
          </cell>
          <cell r="K31">
            <v>90220.872277193397</v>
          </cell>
          <cell r="L31">
            <v>-13247214.163565362</v>
          </cell>
          <cell r="M31">
            <v>513949145.76593721</v>
          </cell>
          <cell r="N31">
            <v>70238.815700012041</v>
          </cell>
          <cell r="O31">
            <v>-10261884.03127603</v>
          </cell>
          <cell r="P31">
            <v>46024200.154290326</v>
          </cell>
          <cell r="Q31">
            <v>-9159258.5870675948</v>
          </cell>
          <cell r="R31">
            <v>32822971.710300066</v>
          </cell>
          <cell r="S31">
            <v>11256135.043306649</v>
          </cell>
          <cell r="T31">
            <v>1.1231445431753599</v>
          </cell>
          <cell r="U31">
            <v>3.2750976623316284</v>
          </cell>
          <cell r="V31">
            <v>1.2484544447294406</v>
          </cell>
          <cell r="W31">
            <v>-0.24845444472944053</v>
          </cell>
          <cell r="X31">
            <v>7.9731594572228365E-2</v>
          </cell>
          <cell r="Y31">
            <v>0.79468966768655735</v>
          </cell>
          <cell r="Z31">
            <v>583.40939425813497</v>
          </cell>
          <cell r="AA31">
            <v>2.7342728246679323E-2</v>
          </cell>
          <cell r="AB31">
            <v>0.272526640669569</v>
          </cell>
          <cell r="AC31">
            <v>200.0713093641838</v>
          </cell>
          <cell r="AD31">
            <v>18919.906171346043</v>
          </cell>
          <cell r="AE31">
            <v>-4011.3364182584696</v>
          </cell>
          <cell r="AF31">
            <v>266103.90188486525</v>
          </cell>
          <cell r="AG31">
            <v>-60032.021582972295</v>
          </cell>
          <cell r="AH31">
            <v>24241.833868196405</v>
          </cell>
          <cell r="AI31">
            <v>-5146.5301986444929</v>
          </cell>
          <cell r="AJ31">
            <v>342782.35278921045</v>
          </cell>
          <cell r="AK31">
            <v>-77496.202856849559</v>
          </cell>
          <cell r="AL31">
            <v>17163.850160876766</v>
          </cell>
          <cell r="AM31">
            <v>-3639.023185650301</v>
          </cell>
          <cell r="AN31">
            <v>241405.39904440433</v>
          </cell>
          <cell r="AO31">
            <v>-54460.133891422513</v>
          </cell>
          <cell r="AP31">
            <v>21991.821754842709</v>
          </cell>
          <cell r="AQ31">
            <v>-4668.8536601594014</v>
          </cell>
          <cell r="AR31">
            <v>310966.91959166474</v>
          </cell>
          <cell r="AS31">
            <v>-70303.372639677546</v>
          </cell>
        </row>
        <row r="32">
          <cell r="B32" t="str">
            <v>Midstream</v>
          </cell>
          <cell r="C32">
            <v>11232994.890690606</v>
          </cell>
          <cell r="D32">
            <v>8284713.2285067653</v>
          </cell>
          <cell r="E32">
            <v>6395.5346526187595</v>
          </cell>
          <cell r="F32">
            <v>419509.74246681976</v>
          </cell>
          <cell r="G32">
            <v>5462880.866488467</v>
          </cell>
          <cell r="H32">
            <v>4329.4453936978689</v>
          </cell>
          <cell r="I32">
            <v>272819.21110631252</v>
          </cell>
          <cell r="J32">
            <v>85317702.736902893</v>
          </cell>
          <cell r="K32">
            <v>64952.718415322066</v>
          </cell>
          <cell r="L32">
            <v>8194818.00807714</v>
          </cell>
          <cell r="M32">
            <v>57252744.985510722</v>
          </cell>
          <cell r="N32">
            <v>44806.984764396606</v>
          </cell>
          <cell r="O32">
            <v>5293350.7671658397</v>
          </cell>
          <cell r="P32">
            <v>11217888.101820387</v>
          </cell>
          <cell r="Q32">
            <v>3940685.6009681956</v>
          </cell>
          <cell r="R32">
            <v>30588340.333987355</v>
          </cell>
          <cell r="S32">
            <v>12908835.99386606</v>
          </cell>
          <cell r="T32">
            <v>0.49556705389293609</v>
          </cell>
          <cell r="U32">
            <v>1.1742788978023688</v>
          </cell>
          <cell r="V32">
            <v>0.74003585837081332</v>
          </cell>
          <cell r="W32">
            <v>0.25996414162918668</v>
          </cell>
          <cell r="X32">
            <v>0.39537787578446487</v>
          </cell>
          <cell r="Y32">
            <v>1.5022378052312666</v>
          </cell>
          <cell r="Z32">
            <v>505.19955346755938</v>
          </cell>
          <cell r="AA32">
            <v>0.16685665512992179</v>
          </cell>
          <cell r="AB32">
            <v>0.63397167808966426</v>
          </cell>
          <cell r="AC32">
            <v>213.20340066443137</v>
          </cell>
          <cell r="AD32">
            <v>3027.8084332069316</v>
          </cell>
          <cell r="AE32">
            <v>1594.1529377047818</v>
          </cell>
          <cell r="AF32">
            <v>32144.451828227779</v>
          </cell>
          <cell r="AG32">
            <v>30966.101987924434</v>
          </cell>
          <cell r="AH32">
            <v>4596.7774036960318</v>
          </cell>
          <cell r="AI32">
            <v>2451.6895314964722</v>
          </cell>
          <cell r="AJ32">
            <v>47690.74211083632</v>
          </cell>
          <cell r="AK32">
            <v>47939.68534724354</v>
          </cell>
          <cell r="AL32">
            <v>2746.7816062486072</v>
          </cell>
          <cell r="AM32">
            <v>1446.1912183119327</v>
          </cell>
          <cell r="AN32">
            <v>29160.956174233022</v>
          </cell>
          <cell r="AO32">
            <v>28091.975180728401</v>
          </cell>
          <cell r="AP32">
            <v>4170.1263138098138</v>
          </cell>
          <cell r="AQ32">
            <v>2224.1353301913246</v>
          </cell>
          <cell r="AR32">
            <v>43264.313482225618</v>
          </cell>
          <cell r="AS32">
            <v>43490.150987420464</v>
          </cell>
        </row>
        <row r="33">
          <cell r="B33" t="str">
            <v>DirectInstall</v>
          </cell>
          <cell r="C33">
            <v>4962906.4799285345</v>
          </cell>
          <cell r="D33">
            <v>4743798.0910031246</v>
          </cell>
          <cell r="E33">
            <v>3025.9965695304495</v>
          </cell>
          <cell r="F33">
            <v>-30867.49249099876</v>
          </cell>
          <cell r="G33">
            <v>3520221.2611827524</v>
          </cell>
          <cell r="H33">
            <v>2217.7594536308225</v>
          </cell>
          <cell r="I33">
            <v>-24462.205884079216</v>
          </cell>
          <cell r="J33">
            <v>48228498.179908894</v>
          </cell>
          <cell r="K33">
            <v>25496.563282135688</v>
          </cell>
          <cell r="L33">
            <v>-367515.17650697095</v>
          </cell>
          <cell r="M33">
            <v>36911333.617679261</v>
          </cell>
          <cell r="N33">
            <v>19580.423459719335</v>
          </cell>
          <cell r="O33">
            <v>-290068.68078917306</v>
          </cell>
          <cell r="P33">
            <v>5131511.9055681145</v>
          </cell>
          <cell r="Q33">
            <v>-284701.05091351212</v>
          </cell>
          <cell r="R33">
            <v>7201584.7337175813</v>
          </cell>
          <cell r="S33">
            <v>6953872.5172898779</v>
          </cell>
          <cell r="T33">
            <v>0.67302004126425041</v>
          </cell>
          <cell r="U33">
            <v>0.69699449373045785</v>
          </cell>
          <cell r="V33">
            <v>1.0587398723513424</v>
          </cell>
          <cell r="W33">
            <v>-5.8739872351342398E-2</v>
          </cell>
          <cell r="X33">
            <v>0.20656541377447291</v>
          </cell>
          <cell r="Y33">
            <v>1.4583448541740542</v>
          </cell>
          <cell r="Z33">
            <v>389.39938747437174</v>
          </cell>
          <cell r="AA33">
            <v>0.19946020313329141</v>
          </cell>
          <cell r="AB33">
            <v>1.4081823066930765</v>
          </cell>
          <cell r="AC33">
            <v>376.00525425043719</v>
          </cell>
          <cell r="AD33">
            <v>1898.4636045876009</v>
          </cell>
          <cell r="AE33">
            <v>-143.65395103351557</v>
          </cell>
          <cell r="AF33">
            <v>19714.696892672582</v>
          </cell>
          <cell r="AG33">
            <v>-1696.9017826167742</v>
          </cell>
          <cell r="AH33">
            <v>2564.785812740718</v>
          </cell>
          <cell r="AI33">
            <v>-181.49157542508874</v>
          </cell>
          <cell r="AJ33">
            <v>25790.728096834646</v>
          </cell>
          <cell r="AK33">
            <v>-2149.9637825660689</v>
          </cell>
          <cell r="AL33">
            <v>1722.2572115272467</v>
          </cell>
          <cell r="AM33">
            <v>-130.3206722183111</v>
          </cell>
          <cell r="AN33">
            <v>17884.872174757787</v>
          </cell>
          <cell r="AO33">
            <v>-1539.4034024687178</v>
          </cell>
          <cell r="AP33">
            <v>2326.7345506868514</v>
          </cell>
          <cell r="AQ33">
            <v>-164.6463876641977</v>
          </cell>
          <cell r="AR33">
            <v>23396.954962937376</v>
          </cell>
          <cell r="AS33">
            <v>-1950.4143350965942</v>
          </cell>
        </row>
        <row r="34">
          <cell r="A34" t="str">
            <v>SF TOTAL</v>
          </cell>
          <cell r="C34">
            <v>24082980.410298117</v>
          </cell>
          <cell r="D34">
            <v>175929564.38052398</v>
          </cell>
          <cell r="E34">
            <v>19409.970438218541</v>
          </cell>
          <cell r="F34">
            <v>3369158.7020173753</v>
          </cell>
          <cell r="G34">
            <v>157113031.69637391</v>
          </cell>
          <cell r="H34">
            <v>13701.099875998983</v>
          </cell>
          <cell r="I34">
            <v>3212903.9883455224</v>
          </cell>
          <cell r="J34">
            <v>1051475777.806137</v>
          </cell>
          <cell r="K34">
            <v>220604.92729465297</v>
          </cell>
          <cell r="L34">
            <v>9162733.0451012477</v>
          </cell>
          <cell r="M34">
            <v>803133939.25035965</v>
          </cell>
          <cell r="N34">
            <v>157428.87166012905</v>
          </cell>
          <cell r="O34">
            <v>4452045.6853494439</v>
          </cell>
          <cell r="P34">
            <v>87004573.609202281</v>
          </cell>
          <cell r="Q34">
            <v>3041153.9561961042</v>
          </cell>
          <cell r="R34">
            <v>101609260.56419007</v>
          </cell>
          <cell r="S34">
            <v>54906170.103003085</v>
          </cell>
          <cell r="T34">
            <v>0.88619607174991089</v>
          </cell>
          <cell r="U34">
            <v>1.6399928714108825</v>
          </cell>
          <cell r="V34">
            <v>0.96622656023310638</v>
          </cell>
          <cell r="W34">
            <v>3.3773439766893724E-2</v>
          </cell>
          <cell r="X34">
            <v>0.12224307992064828</v>
          </cell>
          <cell r="Y34">
            <v>0.77081289904910921</v>
          </cell>
          <cell r="Z34">
            <v>623.63126463054971</v>
          </cell>
          <cell r="AA34">
            <v>6.6055980555020155E-2</v>
          </cell>
          <cell r="AB34">
            <v>0.416520934389074</v>
          </cell>
          <cell r="AC34">
            <v>336.98901170257557</v>
          </cell>
          <cell r="AD34">
            <v>82883.112494966248</v>
          </cell>
          <cell r="AE34">
            <v>19474.748279075942</v>
          </cell>
          <cell r="AF34">
            <v>421109.07314670709</v>
          </cell>
          <cell r="AG34">
            <v>26741.07431265571</v>
          </cell>
          <cell r="AH34">
            <v>92829.821640674956</v>
          </cell>
          <cell r="AI34">
            <v>20344.852217770684</v>
          </cell>
          <cell r="AJ34">
            <v>551636.04245722631</v>
          </cell>
          <cell r="AK34">
            <v>54265.752860819513</v>
          </cell>
          <cell r="AL34">
            <v>75190.294859135873</v>
          </cell>
          <cell r="AM34">
            <v>17667.194454118762</v>
          </cell>
          <cell r="AN34">
            <v>382023.72503423225</v>
          </cell>
          <cell r="AO34">
            <v>24259.094547646982</v>
          </cell>
          <cell r="AP34">
            <v>84213.797609341156</v>
          </cell>
          <cell r="AQ34">
            <v>18456.539469516516</v>
          </cell>
          <cell r="AR34">
            <v>500435.79975118232</v>
          </cell>
          <cell r="AS34">
            <v>49229.062899946264</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Bill Payer Impacts "/>
      <sheetName val="Table 2 Rates Rev "/>
      <sheetName val="Table 3 Funding Source"/>
      <sheetName val="Table 4 Carryover "/>
      <sheetName val="Table 5 Budget Request"/>
      <sheetName val="Table 6 Commitments"/>
      <sheetName val="Table 7 2019 Spent-Unspent"/>
      <sheetName val="Table 8 StatewidePgms"/>
      <sheetName val="1a. IOU PY budget_savings "/>
      <sheetName val="Table 9 Portfolio Summary"/>
      <sheetName val="Functions Definitions"/>
      <sheetName val="Table 10 Portfolio FTE"/>
      <sheetName val="Table 11 Residential"/>
      <sheetName val="Table 12 Commercial"/>
      <sheetName val="Table 13 Industrial"/>
      <sheetName val="Table 14 Agricultural"/>
      <sheetName val="Table 15 Public Sector"/>
      <sheetName val="Table 16 Cross Cutting"/>
      <sheetName val="Table 17 2018 Metrics"/>
    </sheetNames>
    <sheetDataSet>
      <sheetData sheetId="0" refreshError="1"/>
      <sheetData sheetId="1" refreshError="1"/>
      <sheetData sheetId="2">
        <row r="31">
          <cell r="H31">
            <v>-1119842</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K35"/>
  <sheetViews>
    <sheetView tabSelected="1" zoomScale="70" zoomScaleNormal="70" zoomScaleSheetLayoutView="100" zoomScalePageLayoutView="70" workbookViewId="0">
      <selection activeCell="G28" sqref="G28"/>
    </sheetView>
  </sheetViews>
  <sheetFormatPr defaultColWidth="9.58203125" defaultRowHeight="15.5"/>
  <cols>
    <col min="1" max="1" width="15.33203125" style="1" customWidth="1"/>
    <col min="2" max="2" width="40" style="1" bestFit="1" customWidth="1"/>
    <col min="3" max="3" width="23.5" style="53" customWidth="1"/>
    <col min="4" max="4" width="21.58203125" style="54" customWidth="1"/>
    <col min="5" max="5" width="18.5" style="55" bestFit="1" customWidth="1"/>
    <col min="6" max="6" width="15.83203125" style="55" bestFit="1" customWidth="1"/>
    <col min="7" max="7" width="31.83203125" style="1" customWidth="1"/>
    <col min="8" max="8" width="15.5" style="1" customWidth="1"/>
    <col min="9" max="9" width="39.58203125" style="1" customWidth="1"/>
    <col min="10" max="10" width="9.58203125" style="1" customWidth="1"/>
    <col min="11" max="11" width="24.33203125" style="1" customWidth="1"/>
    <col min="12" max="16384" width="9.58203125" style="1"/>
  </cols>
  <sheetData>
    <row r="1" spans="1:11">
      <c r="A1" s="52" t="s">
        <v>211</v>
      </c>
    </row>
    <row r="2" spans="1:11">
      <c r="A2" s="52" t="s">
        <v>328</v>
      </c>
    </row>
    <row r="3" spans="1:11" ht="16" thickBot="1"/>
    <row r="4" spans="1:11">
      <c r="B4" s="650" t="s">
        <v>113</v>
      </c>
      <c r="C4" s="651"/>
      <c r="D4" s="651"/>
      <c r="E4" s="651"/>
      <c r="F4" s="652"/>
    </row>
    <row r="5" spans="1:11" s="2" customFormat="1" ht="45.5">
      <c r="B5" s="85"/>
      <c r="C5" s="86" t="s">
        <v>0</v>
      </c>
      <c r="D5" s="87" t="s">
        <v>1</v>
      </c>
      <c r="E5" s="88" t="s">
        <v>2</v>
      </c>
      <c r="F5" s="89" t="s">
        <v>3</v>
      </c>
    </row>
    <row r="6" spans="1:11" s="2" customFormat="1">
      <c r="B6" s="85" t="s">
        <v>4</v>
      </c>
      <c r="C6" s="90"/>
      <c r="D6" s="91"/>
      <c r="E6" s="92"/>
      <c r="F6" s="93"/>
    </row>
    <row r="7" spans="1:11">
      <c r="B7" s="94">
        <v>2013</v>
      </c>
      <c r="C7" s="95">
        <v>0.16950000000000001</v>
      </c>
      <c r="D7" s="95">
        <v>0.97170465383335425</v>
      </c>
      <c r="E7" s="96">
        <v>38611710.5902339</v>
      </c>
      <c r="F7" s="97">
        <v>401862233.9161129</v>
      </c>
      <c r="G7" s="56"/>
      <c r="H7" s="3"/>
      <c r="I7" s="3"/>
      <c r="K7" s="3"/>
    </row>
    <row r="8" spans="1:11">
      <c r="B8" s="94">
        <v>2014</v>
      </c>
      <c r="C8" s="95">
        <v>0.18129999999999999</v>
      </c>
      <c r="D8" s="95">
        <v>1.1637299999999999</v>
      </c>
      <c r="E8" s="96">
        <v>44612315.573979408</v>
      </c>
      <c r="F8" s="97">
        <v>477548678.71669614</v>
      </c>
      <c r="G8" s="3"/>
      <c r="H8" s="57"/>
      <c r="I8" s="57"/>
      <c r="K8" s="3"/>
    </row>
    <row r="9" spans="1:11">
      <c r="B9" s="94">
        <v>2015</v>
      </c>
      <c r="C9" s="95">
        <v>0.18129999999999999</v>
      </c>
      <c r="D9" s="95">
        <v>1.1637299999999999</v>
      </c>
      <c r="E9" s="96">
        <v>62079172.679586388</v>
      </c>
      <c r="F9" s="97">
        <v>700518915.45243084</v>
      </c>
      <c r="G9" s="56"/>
      <c r="H9" s="57"/>
      <c r="I9" s="4"/>
      <c r="K9" s="3"/>
    </row>
    <row r="10" spans="1:11" ht="16.5">
      <c r="B10" s="94">
        <v>2016</v>
      </c>
      <c r="C10" s="95">
        <v>0.22786416542700905</v>
      </c>
      <c r="D10" s="95">
        <v>0.58690844467160419</v>
      </c>
      <c r="E10" s="98">
        <v>80897554.515364632</v>
      </c>
      <c r="F10" s="99">
        <v>881245096.2135241</v>
      </c>
      <c r="G10" s="56"/>
      <c r="H10" s="57"/>
      <c r="I10" s="4"/>
      <c r="K10" s="3"/>
    </row>
    <row r="11" spans="1:11">
      <c r="B11" s="94">
        <v>2017</v>
      </c>
      <c r="C11" s="100">
        <v>0.23759</v>
      </c>
      <c r="D11" s="101">
        <v>0.44800000000000001</v>
      </c>
      <c r="E11" s="102">
        <v>115389861.70172434</v>
      </c>
      <c r="F11" s="103">
        <v>1301946727.2520087</v>
      </c>
      <c r="G11" s="56"/>
      <c r="H11" s="57"/>
      <c r="I11" s="4"/>
      <c r="K11" s="3"/>
    </row>
    <row r="12" spans="1:11">
      <c r="B12" s="94">
        <v>2018</v>
      </c>
      <c r="C12" s="100">
        <v>0.23996999999999999</v>
      </c>
      <c r="D12" s="101">
        <v>1.306075736964148</v>
      </c>
      <c r="E12" s="102">
        <v>223461032.28462899</v>
      </c>
      <c r="F12" s="103">
        <v>2561570821.9207816</v>
      </c>
      <c r="G12" s="5"/>
      <c r="H12" s="5"/>
    </row>
    <row r="13" spans="1:11" ht="16" thickBot="1">
      <c r="B13" s="104">
        <v>2019</v>
      </c>
      <c r="C13" s="105">
        <v>0.23938000000000004</v>
      </c>
      <c r="D13" s="106">
        <v>1.3447199320712744</v>
      </c>
      <c r="E13" s="107">
        <v>208340570.71250695</v>
      </c>
      <c r="F13" s="108">
        <v>2440591657.6065297</v>
      </c>
      <c r="G13" s="6"/>
      <c r="H13" s="6"/>
    </row>
    <row r="14" spans="1:11" ht="16" thickBot="1">
      <c r="B14" s="104" t="s">
        <v>313</v>
      </c>
      <c r="C14" s="106">
        <v>0.24413000000000001</v>
      </c>
      <c r="D14" s="106">
        <v>1.4409013002633348</v>
      </c>
      <c r="E14" s="107">
        <v>132186264.42450626</v>
      </c>
      <c r="F14" s="108">
        <v>1177411395.4629605</v>
      </c>
      <c r="G14" s="6"/>
      <c r="H14" s="6"/>
    </row>
    <row r="15" spans="1:11">
      <c r="B15" s="6"/>
      <c r="C15" s="6"/>
      <c r="D15" s="6"/>
      <c r="E15" s="6"/>
      <c r="F15" s="6"/>
      <c r="G15" s="6"/>
      <c r="H15" s="6"/>
    </row>
    <row r="16" spans="1:11">
      <c r="B16" s="6" t="s">
        <v>314</v>
      </c>
      <c r="C16" s="6"/>
      <c r="D16" s="6"/>
      <c r="E16" s="77"/>
      <c r="F16" s="6"/>
      <c r="G16" s="6"/>
      <c r="H16" s="6"/>
    </row>
    <row r="17" spans="2:8">
      <c r="B17" s="6"/>
      <c r="C17" s="6"/>
      <c r="D17" s="6"/>
      <c r="E17" s="6"/>
      <c r="F17" s="6"/>
      <c r="G17" s="6"/>
      <c r="H17" s="6"/>
    </row>
    <row r="18" spans="2:8">
      <c r="B18" s="6"/>
      <c r="C18" s="6"/>
      <c r="D18" s="6"/>
      <c r="E18" s="6"/>
      <c r="F18" s="6"/>
      <c r="G18" s="6"/>
      <c r="H18" s="6"/>
    </row>
    <row r="19" spans="2:8">
      <c r="B19" s="6"/>
      <c r="C19" s="6"/>
      <c r="D19" s="6"/>
      <c r="E19" s="6"/>
      <c r="F19" s="58"/>
      <c r="G19" s="7"/>
    </row>
    <row r="20" spans="2:8">
      <c r="B20" s="6"/>
      <c r="C20" s="6"/>
      <c r="D20" s="6"/>
      <c r="E20" s="6"/>
      <c r="F20" s="58"/>
      <c r="G20" s="7"/>
    </row>
    <row r="21" spans="2:8">
      <c r="B21" s="6"/>
      <c r="C21" s="6"/>
      <c r="D21" s="6"/>
      <c r="E21" s="6"/>
      <c r="F21" s="58"/>
      <c r="G21" s="7"/>
    </row>
    <row r="22" spans="2:8">
      <c r="B22" s="8"/>
      <c r="C22" s="59"/>
      <c r="D22" s="60"/>
      <c r="E22" s="61"/>
      <c r="F22" s="62"/>
      <c r="G22" s="7"/>
    </row>
    <row r="26" spans="2:8">
      <c r="D26" s="75"/>
    </row>
    <row r="27" spans="2:8">
      <c r="B27" s="73"/>
      <c r="C27" s="84"/>
      <c r="D27" s="83"/>
      <c r="E27" s="84"/>
    </row>
    <row r="28" spans="2:8">
      <c r="B28" s="73"/>
      <c r="C28" s="84"/>
      <c r="D28" s="82"/>
      <c r="E28" s="84"/>
    </row>
    <row r="29" spans="2:8">
      <c r="C29" s="81"/>
      <c r="D29" s="80"/>
      <c r="E29" s="62"/>
    </row>
    <row r="30" spans="2:8">
      <c r="B30" s="74"/>
      <c r="C30" s="84"/>
      <c r="D30" s="79"/>
      <c r="E30" s="84"/>
    </row>
    <row r="31" spans="2:8">
      <c r="B31" s="76"/>
      <c r="C31" s="84"/>
      <c r="D31" s="78"/>
      <c r="E31" s="62"/>
    </row>
    <row r="32" spans="2:8">
      <c r="C32" s="81"/>
      <c r="D32" s="80"/>
      <c r="E32" s="62"/>
    </row>
    <row r="33" spans="3:5">
      <c r="C33" s="81"/>
      <c r="D33" s="80"/>
      <c r="E33" s="62"/>
    </row>
    <row r="34" spans="3:5">
      <c r="C34" s="81"/>
      <c r="D34" s="80"/>
      <c r="E34" s="62"/>
    </row>
    <row r="35" spans="3:5">
      <c r="C35" s="81"/>
      <c r="D35" s="80"/>
      <c r="E35" s="62"/>
    </row>
  </sheetData>
  <mergeCells count="1">
    <mergeCell ref="B4:F4"/>
  </mergeCells>
  <pageMargins left="0.7" right="0.7" top="0.75" bottom="0.75" header="0.3" footer="0.3"/>
  <pageSetup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4BCA-7FDC-4517-9575-BBEEFC04AE79}">
  <sheetPr>
    <tabColor rgb="FF92D050"/>
    <pageSetUpPr fitToPage="1"/>
  </sheetPr>
  <dimension ref="A1:D29"/>
  <sheetViews>
    <sheetView zoomScaleNormal="100" workbookViewId="0">
      <selection activeCell="G12" sqref="G12"/>
    </sheetView>
  </sheetViews>
  <sheetFormatPr defaultRowHeight="14.5"/>
  <cols>
    <col min="1" max="1" width="27.75" style="139" customWidth="1"/>
    <col min="2" max="2" width="22.4140625" style="139" customWidth="1"/>
    <col min="3" max="3" width="15.75" style="139" customWidth="1"/>
    <col min="4" max="4" width="76.25" style="139" customWidth="1"/>
    <col min="5" max="16384" width="8.6640625" style="139"/>
  </cols>
  <sheetData>
    <row r="1" spans="1:4">
      <c r="A1" s="179" t="s">
        <v>426</v>
      </c>
    </row>
    <row r="2" spans="1:4">
      <c r="A2" s="179" t="s">
        <v>405</v>
      </c>
    </row>
    <row r="3" spans="1:4">
      <c r="A3" s="180" t="s">
        <v>427</v>
      </c>
    </row>
    <row r="6" spans="1:4" ht="15" thickBot="1"/>
    <row r="7" spans="1:4" ht="29.5" thickBot="1">
      <c r="A7" s="181" t="s">
        <v>428</v>
      </c>
      <c r="B7" s="182" t="s">
        <v>429</v>
      </c>
      <c r="C7" s="387" t="s">
        <v>430</v>
      </c>
      <c r="D7" s="388" t="s">
        <v>431</v>
      </c>
    </row>
    <row r="8" spans="1:4" ht="73" thickBot="1">
      <c r="A8" s="716" t="s">
        <v>432</v>
      </c>
      <c r="B8" s="716" t="s">
        <v>433</v>
      </c>
      <c r="C8" s="189" t="s">
        <v>434</v>
      </c>
      <c r="D8" s="183" t="s">
        <v>435</v>
      </c>
    </row>
    <row r="9" spans="1:4" ht="29.5" thickBot="1">
      <c r="A9" s="709"/>
      <c r="B9" s="709"/>
      <c r="C9" s="189" t="s">
        <v>436</v>
      </c>
      <c r="D9" s="391" t="s">
        <v>437</v>
      </c>
    </row>
    <row r="10" spans="1:4" ht="87.5" thickBot="1">
      <c r="A10" s="708" t="s">
        <v>438</v>
      </c>
      <c r="B10" s="708" t="s">
        <v>439</v>
      </c>
      <c r="C10" s="389" t="s">
        <v>440</v>
      </c>
      <c r="D10" s="390" t="s">
        <v>441</v>
      </c>
    </row>
    <row r="11" spans="1:4" ht="145.5" thickBot="1">
      <c r="A11" s="711"/>
      <c r="B11" s="711"/>
      <c r="C11" s="189" t="s">
        <v>442</v>
      </c>
      <c r="D11" s="183" t="s">
        <v>443</v>
      </c>
    </row>
    <row r="12" spans="1:4" ht="29.5" thickBot="1">
      <c r="A12" s="711"/>
      <c r="B12" s="711"/>
      <c r="C12" s="189" t="s">
        <v>444</v>
      </c>
      <c r="D12" s="184"/>
    </row>
    <row r="13" spans="1:4" ht="29.5" thickBot="1">
      <c r="A13" s="717"/>
      <c r="B13" s="717"/>
      <c r="C13" s="188" t="s">
        <v>445</v>
      </c>
      <c r="D13" s="185" t="s">
        <v>446</v>
      </c>
    </row>
    <row r="14" spans="1:4" ht="38.25" customHeight="1" thickBot="1">
      <c r="A14" s="710" t="s">
        <v>447</v>
      </c>
      <c r="B14" s="710" t="s">
        <v>448</v>
      </c>
      <c r="C14" s="189" t="s">
        <v>449</v>
      </c>
      <c r="D14" s="710" t="s">
        <v>450</v>
      </c>
    </row>
    <row r="15" spans="1:4" ht="32.25" customHeight="1" thickBot="1">
      <c r="A15" s="711"/>
      <c r="B15" s="711"/>
      <c r="C15" s="189" t="s">
        <v>451</v>
      </c>
      <c r="D15" s="711"/>
    </row>
    <row r="16" spans="1:4" ht="29.5" thickBot="1">
      <c r="A16" s="709"/>
      <c r="B16" s="709"/>
      <c r="C16" s="189" t="s">
        <v>452</v>
      </c>
      <c r="D16" s="709"/>
    </row>
    <row r="17" spans="1:4" ht="85.5" customHeight="1" thickBot="1">
      <c r="A17" s="186" t="s">
        <v>453</v>
      </c>
      <c r="B17" s="185" t="s">
        <v>454</v>
      </c>
      <c r="C17" s="188" t="s">
        <v>455</v>
      </c>
      <c r="D17" s="187"/>
    </row>
    <row r="18" spans="1:4" ht="43.5" customHeight="1" thickBot="1">
      <c r="A18" s="188" t="s">
        <v>456</v>
      </c>
      <c r="B18" s="185" t="s">
        <v>457</v>
      </c>
      <c r="C18" s="188" t="s">
        <v>456</v>
      </c>
      <c r="D18" s="187"/>
    </row>
    <row r="19" spans="1:4" ht="95.25" customHeight="1">
      <c r="A19" s="710" t="s">
        <v>458</v>
      </c>
      <c r="B19" s="710" t="s">
        <v>459</v>
      </c>
      <c r="C19" s="712" t="s">
        <v>460</v>
      </c>
      <c r="D19" s="710" t="s">
        <v>461</v>
      </c>
    </row>
    <row r="20" spans="1:4" ht="15" thickBot="1">
      <c r="A20" s="709"/>
      <c r="B20" s="709"/>
      <c r="C20" s="713"/>
      <c r="D20" s="709"/>
    </row>
    <row r="21" spans="1:4" ht="15" thickBot="1">
      <c r="A21" s="708" t="s">
        <v>43</v>
      </c>
      <c r="B21" s="714" t="s">
        <v>462</v>
      </c>
      <c r="C21" s="189" t="s">
        <v>463</v>
      </c>
      <c r="D21" s="184" t="s">
        <v>464</v>
      </c>
    </row>
    <row r="22" spans="1:4" ht="29.5" thickBot="1">
      <c r="A22" s="709"/>
      <c r="B22" s="715"/>
      <c r="C22" s="189" t="s">
        <v>465</v>
      </c>
      <c r="D22" s="183" t="s">
        <v>466</v>
      </c>
    </row>
    <row r="23" spans="1:4" ht="29.5" thickBot="1">
      <c r="A23" s="708" t="s">
        <v>224</v>
      </c>
      <c r="B23" s="708" t="s">
        <v>467</v>
      </c>
      <c r="C23" s="189" t="s">
        <v>468</v>
      </c>
      <c r="D23" s="183" t="s">
        <v>469</v>
      </c>
    </row>
    <row r="24" spans="1:4" ht="29.5" thickBot="1">
      <c r="A24" s="709"/>
      <c r="B24" s="709"/>
      <c r="C24" s="189" t="s">
        <v>470</v>
      </c>
      <c r="D24" s="183" t="s">
        <v>471</v>
      </c>
    </row>
    <row r="25" spans="1:4" ht="44" thickBot="1">
      <c r="A25" s="189" t="s">
        <v>472</v>
      </c>
      <c r="B25" s="183" t="s">
        <v>473</v>
      </c>
      <c r="C25" s="189" t="s">
        <v>474</v>
      </c>
      <c r="D25" s="184"/>
    </row>
    <row r="26" spans="1:4" ht="59.25" customHeight="1" thickBot="1">
      <c r="A26" s="710" t="s">
        <v>475</v>
      </c>
      <c r="B26" s="710" t="s">
        <v>476</v>
      </c>
      <c r="C26" s="189" t="s">
        <v>477</v>
      </c>
      <c r="D26" s="710" t="s">
        <v>478</v>
      </c>
    </row>
    <row r="27" spans="1:4" ht="15" thickBot="1">
      <c r="A27" s="709"/>
      <c r="B27" s="709"/>
      <c r="C27" s="189" t="s">
        <v>479</v>
      </c>
      <c r="D27" s="709"/>
    </row>
    <row r="28" spans="1:4" ht="84.75" customHeight="1" thickBot="1">
      <c r="A28" s="188" t="s">
        <v>480</v>
      </c>
      <c r="B28" s="185" t="s">
        <v>481</v>
      </c>
      <c r="C28" s="188" t="s">
        <v>480</v>
      </c>
      <c r="D28" s="187"/>
    </row>
    <row r="29" spans="1:4" ht="83.25" customHeight="1" thickBot="1">
      <c r="A29" s="189" t="s">
        <v>414</v>
      </c>
      <c r="B29" s="183" t="s">
        <v>482</v>
      </c>
      <c r="C29" s="188" t="s">
        <v>414</v>
      </c>
      <c r="D29" s="187"/>
    </row>
  </sheetData>
  <mergeCells count="18">
    <mergeCell ref="A21:A22"/>
    <mergeCell ref="B21:B22"/>
    <mergeCell ref="A8:A9"/>
    <mergeCell ref="B8:B9"/>
    <mergeCell ref="A10:A13"/>
    <mergeCell ref="B10:B13"/>
    <mergeCell ref="A14:A16"/>
    <mergeCell ref="B14:B16"/>
    <mergeCell ref="D14:D16"/>
    <mergeCell ref="A19:A20"/>
    <mergeCell ref="B19:B20"/>
    <mergeCell ref="C19:C20"/>
    <mergeCell ref="D19:D20"/>
    <mergeCell ref="A23:A24"/>
    <mergeCell ref="B23:B24"/>
    <mergeCell ref="A26:A27"/>
    <mergeCell ref="B26:B27"/>
    <mergeCell ref="D26:D27"/>
  </mergeCells>
  <pageMargins left="0.25" right="0.25" top="0.5" bottom="0.5" header="0.3" footer="0.3"/>
  <pageSetup scale="6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5F4F7-1DB7-4A5B-AB23-B33B48D0D83B}">
  <sheetPr>
    <tabColor rgb="FF92D050"/>
  </sheetPr>
  <dimension ref="A1:O1006"/>
  <sheetViews>
    <sheetView zoomScaleNormal="100" workbookViewId="0">
      <pane xSplit="1" ySplit="7" topLeftCell="B8" activePane="bottomRight" state="frozen"/>
      <selection pane="topRight" activeCell="B1" sqref="B1"/>
      <selection pane="bottomLeft" activeCell="A8" sqref="A8"/>
      <selection pane="bottomRight" activeCell="A8" sqref="A8:B15"/>
    </sheetView>
  </sheetViews>
  <sheetFormatPr defaultRowHeight="15.5"/>
  <cols>
    <col min="1" max="1" width="18.58203125" style="178" bestFit="1" customWidth="1"/>
    <col min="2" max="9" width="12.33203125" style="139" customWidth="1"/>
    <col min="10" max="10" width="11.9140625" style="376" bestFit="1" customWidth="1"/>
    <col min="11" max="11" width="8.4140625" style="376" bestFit="1" customWidth="1"/>
    <col min="12" max="12" width="9.9140625" style="376" bestFit="1" customWidth="1"/>
    <col min="13" max="13" width="14.83203125" style="139" customWidth="1"/>
    <col min="14" max="15" width="10.5" style="139" customWidth="1"/>
    <col min="16" max="16384" width="8.6640625" style="139"/>
  </cols>
  <sheetData>
    <row r="1" spans="1:15" ht="14.5">
      <c r="A1" s="386" t="s">
        <v>1318</v>
      </c>
    </row>
    <row r="2" spans="1:15" ht="14.5">
      <c r="A2" s="386" t="s">
        <v>405</v>
      </c>
    </row>
    <row r="3" spans="1:15" ht="14.5">
      <c r="A3" s="166" t="s">
        <v>406</v>
      </c>
    </row>
    <row r="6" spans="1:15" ht="14.5">
      <c r="A6" s="167"/>
      <c r="B6" s="718" t="s">
        <v>407</v>
      </c>
      <c r="C6" s="718"/>
      <c r="D6" s="718"/>
      <c r="E6" s="718"/>
      <c r="F6" s="718" t="s">
        <v>408</v>
      </c>
      <c r="G6" s="718"/>
      <c r="H6" s="718"/>
      <c r="I6" s="718"/>
      <c r="J6" s="719" t="s">
        <v>409</v>
      </c>
      <c r="K6" s="719"/>
      <c r="L6" s="719"/>
      <c r="M6" s="718" t="s">
        <v>410</v>
      </c>
      <c r="N6" s="718"/>
      <c r="O6" s="718"/>
    </row>
    <row r="7" spans="1:15" s="170" customFormat="1" ht="43.5">
      <c r="A7" s="168" t="s">
        <v>411</v>
      </c>
      <c r="B7" s="168" t="s">
        <v>412</v>
      </c>
      <c r="C7" s="169" t="s">
        <v>413</v>
      </c>
      <c r="D7" s="168" t="s">
        <v>414</v>
      </c>
      <c r="E7" s="168" t="s">
        <v>86</v>
      </c>
      <c r="F7" s="168" t="s">
        <v>412</v>
      </c>
      <c r="G7" s="169" t="s">
        <v>413</v>
      </c>
      <c r="H7" s="168" t="s">
        <v>414</v>
      </c>
      <c r="I7" s="168" t="s">
        <v>86</v>
      </c>
      <c r="J7" s="384" t="s">
        <v>415</v>
      </c>
      <c r="K7" s="384" t="s">
        <v>416</v>
      </c>
      <c r="L7" s="384" t="s">
        <v>417</v>
      </c>
      <c r="M7" s="168" t="s">
        <v>415</v>
      </c>
      <c r="N7" s="168" t="s">
        <v>416</v>
      </c>
      <c r="O7" s="168" t="s">
        <v>417</v>
      </c>
    </row>
    <row r="8" spans="1:15">
      <c r="A8" s="171" t="s">
        <v>6</v>
      </c>
      <c r="B8" s="380">
        <v>1.8222925670463315</v>
      </c>
      <c r="C8" s="380">
        <v>13.440669060215981</v>
      </c>
      <c r="D8" s="380">
        <v>23.1624482</v>
      </c>
      <c r="E8" s="380">
        <v>38.425409827262314</v>
      </c>
      <c r="F8" s="392">
        <v>1.0757932331821398</v>
      </c>
      <c r="G8" s="393">
        <v>8.4508794406178591</v>
      </c>
      <c r="H8" s="393">
        <v>4.9380781799999998</v>
      </c>
      <c r="I8" s="381">
        <v>14.464750853799998</v>
      </c>
      <c r="J8" s="377">
        <v>48613350</v>
      </c>
      <c r="K8" s="377">
        <v>56573</v>
      </c>
      <c r="L8" s="377">
        <v>1509176</v>
      </c>
      <c r="M8" s="376">
        <v>55359191.897706002</v>
      </c>
      <c r="N8" s="376">
        <v>61194.95331471954</v>
      </c>
      <c r="O8" s="376">
        <v>1943350.4079704091</v>
      </c>
    </row>
    <row r="9" spans="1:15">
      <c r="A9" s="171" t="s">
        <v>146</v>
      </c>
      <c r="B9" s="380">
        <v>3.9993248653327433</v>
      </c>
      <c r="C9" s="380">
        <v>11.666337409326726</v>
      </c>
      <c r="D9" s="380">
        <v>8.1737039399406903</v>
      </c>
      <c r="E9" s="380">
        <v>23.839366214600162</v>
      </c>
      <c r="F9" s="392">
        <v>6.0004676883851635</v>
      </c>
      <c r="G9" s="393">
        <v>10.480291039614835</v>
      </c>
      <c r="H9" s="393">
        <v>26.54670291</v>
      </c>
      <c r="I9" s="381">
        <v>43.027461637999998</v>
      </c>
      <c r="J9" s="377">
        <v>45088332</v>
      </c>
      <c r="K9" s="377">
        <v>10490</v>
      </c>
      <c r="L9" s="377">
        <v>243026</v>
      </c>
      <c r="M9" s="377">
        <v>77532199.46933727</v>
      </c>
      <c r="N9" s="378">
        <v>10756.316357111886</v>
      </c>
      <c r="O9" s="378">
        <v>4380549.8002566518</v>
      </c>
    </row>
    <row r="10" spans="1:15">
      <c r="A10" s="171" t="s">
        <v>11</v>
      </c>
      <c r="B10" s="380">
        <v>0.25627615642912471</v>
      </c>
      <c r="C10" s="380">
        <v>0.20325764013483461</v>
      </c>
      <c r="D10" s="380">
        <v>0.10955386362117826</v>
      </c>
      <c r="E10" s="380">
        <v>0.56908766018513757</v>
      </c>
      <c r="F10" s="394">
        <v>0.33125984667803043</v>
      </c>
      <c r="G10" s="393">
        <v>0.15648089200537652</v>
      </c>
      <c r="H10" s="393">
        <v>0.50945932999999999</v>
      </c>
      <c r="I10" s="381">
        <v>0.99720006868340694</v>
      </c>
      <c r="J10" s="377">
        <v>52825</v>
      </c>
      <c r="K10" s="377">
        <v>19</v>
      </c>
      <c r="L10" s="377">
        <v>-958</v>
      </c>
      <c r="M10" s="377">
        <v>7036790.8659221549</v>
      </c>
      <c r="N10" s="378">
        <v>739.26297421541085</v>
      </c>
      <c r="O10" s="378">
        <v>41958.917375844976</v>
      </c>
    </row>
    <row r="11" spans="1:15">
      <c r="A11" s="171" t="s">
        <v>12</v>
      </c>
      <c r="B11" s="380">
        <v>1.4910593699999997</v>
      </c>
      <c r="C11" s="380">
        <v>0.5127740716299849</v>
      </c>
      <c r="D11" s="380">
        <v>0.45455897742537588</v>
      </c>
      <c r="E11" s="380">
        <v>2.4583924190553601</v>
      </c>
      <c r="F11" s="380">
        <v>1.0014880796767873</v>
      </c>
      <c r="G11" s="381">
        <v>0.31047020622321259</v>
      </c>
      <c r="H11" s="381">
        <v>2.4449455195000001</v>
      </c>
      <c r="I11" s="381">
        <v>3.7569038053999999</v>
      </c>
      <c r="J11" s="377">
        <v>1820632</v>
      </c>
      <c r="K11" s="377">
        <v>227</v>
      </c>
      <c r="L11" s="377">
        <v>29214</v>
      </c>
      <c r="M11" s="377">
        <v>12896253.140377019</v>
      </c>
      <c r="N11" s="378">
        <v>1347.3634947674909</v>
      </c>
      <c r="O11" s="378">
        <v>734920.335532272</v>
      </c>
    </row>
    <row r="12" spans="1:15">
      <c r="A12" s="171" t="s">
        <v>418</v>
      </c>
      <c r="B12" s="380">
        <v>1.8563259723987695</v>
      </c>
      <c r="C12" s="380">
        <v>6.619897164159946</v>
      </c>
      <c r="D12" s="380">
        <v>6.2951426554287607E-2</v>
      </c>
      <c r="E12" s="380">
        <v>8.5391745631130025</v>
      </c>
      <c r="F12" s="380">
        <v>1.5179244051134217</v>
      </c>
      <c r="G12" s="381">
        <v>7.5276778242016045</v>
      </c>
      <c r="H12" s="381">
        <v>0</v>
      </c>
      <c r="I12" s="381">
        <v>9.0456022293150262</v>
      </c>
      <c r="J12" s="377"/>
      <c r="K12" s="377"/>
      <c r="L12" s="377"/>
      <c r="M12" s="377"/>
      <c r="N12" s="378"/>
      <c r="O12" s="378"/>
    </row>
    <row r="13" spans="1:15">
      <c r="A13" s="174" t="s">
        <v>419</v>
      </c>
      <c r="B13" s="380">
        <v>2.8824328326197572</v>
      </c>
      <c r="C13" s="380">
        <v>6.0401218314402829</v>
      </c>
      <c r="D13" s="380">
        <v>5.7438095550705309E-2</v>
      </c>
      <c r="E13" s="380">
        <v>8.9799927596107452</v>
      </c>
      <c r="F13" s="380">
        <v>2.9573411148066251</v>
      </c>
      <c r="G13" s="381">
        <v>7.7239670674933754</v>
      </c>
      <c r="H13" s="381">
        <v>0</v>
      </c>
      <c r="I13" s="381">
        <v>10.6813081823</v>
      </c>
      <c r="J13" s="377">
        <v>345634314</v>
      </c>
      <c r="K13" s="377">
        <v>64171</v>
      </c>
      <c r="L13" s="377">
        <v>-405019</v>
      </c>
      <c r="M13" s="377">
        <v>226391855.57829401</v>
      </c>
      <c r="N13" s="378">
        <v>46041.120741035898</v>
      </c>
      <c r="O13" s="378">
        <v>2770085.6512587401</v>
      </c>
    </row>
    <row r="14" spans="1:15">
      <c r="A14" s="175" t="s">
        <v>420</v>
      </c>
      <c r="B14" s="382">
        <v>12.307711763826726</v>
      </c>
      <c r="C14" s="382">
        <v>38.483057176907749</v>
      </c>
      <c r="D14" s="382">
        <v>32.020654503092238</v>
      </c>
      <c r="E14" s="382">
        <v>82.811423443826726</v>
      </c>
      <c r="F14" s="382">
        <v>0</v>
      </c>
      <c r="G14" s="382">
        <v>0</v>
      </c>
      <c r="H14" s="382">
        <v>0</v>
      </c>
      <c r="I14" s="382">
        <v>81.973226777498425</v>
      </c>
      <c r="J14" s="385">
        <v>441209453</v>
      </c>
      <c r="K14" s="385">
        <v>131480</v>
      </c>
      <c r="L14" s="385">
        <v>1375439</v>
      </c>
      <c r="M14" s="379">
        <v>379216290.95163643</v>
      </c>
      <c r="N14" s="379">
        <v>120079.01688185023</v>
      </c>
      <c r="O14" s="379">
        <v>9870865.1123939175</v>
      </c>
    </row>
    <row r="15" spans="1:15">
      <c r="A15" s="171" t="s">
        <v>421</v>
      </c>
      <c r="B15" s="380">
        <v>0.37985645000000001</v>
      </c>
      <c r="C15" s="380">
        <v>0.14814099999999999</v>
      </c>
      <c r="D15" s="380">
        <v>0</v>
      </c>
      <c r="E15" s="380">
        <v>0.52799744999999998</v>
      </c>
      <c r="F15" s="380"/>
      <c r="G15" s="381"/>
      <c r="H15" s="381"/>
      <c r="I15" s="383">
        <v>0.98974842141115005</v>
      </c>
      <c r="J15" s="377"/>
      <c r="K15" s="377"/>
      <c r="L15" s="377"/>
      <c r="M15" s="172"/>
      <c r="N15" s="173"/>
      <c r="O15" s="173"/>
    </row>
    <row r="16" spans="1:15">
      <c r="A16" s="171" t="s">
        <v>422</v>
      </c>
      <c r="B16" s="380">
        <v>0</v>
      </c>
      <c r="C16" s="380">
        <v>9.4396270000000004E-2</v>
      </c>
      <c r="D16" s="380">
        <v>0</v>
      </c>
      <c r="E16" s="380">
        <v>9.4396270000000004E-2</v>
      </c>
      <c r="F16" s="380"/>
      <c r="G16" s="381"/>
      <c r="H16" s="381"/>
      <c r="I16" s="381">
        <v>2.6097167985888499</v>
      </c>
      <c r="J16" s="377"/>
      <c r="K16" s="377"/>
      <c r="L16" s="377"/>
      <c r="M16" s="172"/>
      <c r="N16" s="173"/>
      <c r="O16" s="173"/>
    </row>
    <row r="17" spans="1:15">
      <c r="A17" s="171" t="s">
        <v>423</v>
      </c>
      <c r="B17" s="380">
        <v>0</v>
      </c>
      <c r="C17" s="380">
        <v>0</v>
      </c>
      <c r="D17" s="380">
        <v>0</v>
      </c>
      <c r="E17" s="380">
        <v>0</v>
      </c>
      <c r="F17" s="380"/>
      <c r="G17" s="381"/>
      <c r="H17" s="381"/>
      <c r="I17" s="381"/>
      <c r="J17" s="377"/>
      <c r="K17" s="377"/>
      <c r="L17" s="377"/>
      <c r="M17" s="172"/>
      <c r="N17" s="173"/>
      <c r="O17" s="173"/>
    </row>
    <row r="18" spans="1:15">
      <c r="A18" s="395" t="s">
        <v>1354</v>
      </c>
      <c r="B18" s="176">
        <v>12.687568213826726</v>
      </c>
      <c r="C18" s="176">
        <v>38.725594446907749</v>
      </c>
      <c r="D18" s="176">
        <v>32.020654503092238</v>
      </c>
      <c r="E18" s="176">
        <v>83.433817163826731</v>
      </c>
      <c r="F18" s="176">
        <v>0</v>
      </c>
      <c r="G18" s="176">
        <v>0</v>
      </c>
      <c r="H18" s="176">
        <v>0</v>
      </c>
      <c r="I18" s="176">
        <v>85.572691997498424</v>
      </c>
      <c r="J18" s="385">
        <v>0</v>
      </c>
      <c r="K18" s="385">
        <v>0</v>
      </c>
      <c r="L18" s="385">
        <v>0</v>
      </c>
      <c r="M18" s="176">
        <v>0</v>
      </c>
      <c r="N18" s="176">
        <v>0</v>
      </c>
      <c r="O18" s="176">
        <v>0</v>
      </c>
    </row>
    <row r="19" spans="1:15" ht="14.5">
      <c r="A19" s="177" t="s">
        <v>424</v>
      </c>
    </row>
    <row r="20" spans="1:15" ht="14.5">
      <c r="A20" s="177" t="s">
        <v>425</v>
      </c>
    </row>
    <row r="21" spans="1:15" ht="14.5">
      <c r="A21" s="373" t="s">
        <v>1355</v>
      </c>
    </row>
    <row r="22" spans="1:15" ht="14.5">
      <c r="A22" s="139"/>
    </row>
    <row r="23" spans="1:15" ht="14.5">
      <c r="A23" s="139"/>
    </row>
    <row r="24" spans="1:15" ht="14.5">
      <c r="A24" s="139"/>
    </row>
    <row r="25" spans="1:15" ht="14.5">
      <c r="A25" s="139"/>
    </row>
    <row r="26" spans="1:15" ht="14.5">
      <c r="A26" s="139"/>
    </row>
    <row r="27" spans="1:15" ht="14.5">
      <c r="A27" s="139"/>
    </row>
    <row r="28" spans="1:15" ht="14.5">
      <c r="A28" s="139"/>
    </row>
    <row r="29" spans="1:15" ht="14.5">
      <c r="A29" s="139"/>
    </row>
    <row r="30" spans="1:15" ht="14.5">
      <c r="A30" s="139"/>
    </row>
    <row r="31" spans="1:15" ht="14.5">
      <c r="A31" s="139"/>
    </row>
    <row r="32" spans="1:15" ht="14.5">
      <c r="A32" s="139"/>
    </row>
    <row r="33" spans="1:1" ht="14.5">
      <c r="A33" s="139"/>
    </row>
    <row r="34" spans="1:1" ht="14.5">
      <c r="A34" s="139"/>
    </row>
    <row r="35" spans="1:1" ht="14.5">
      <c r="A35" s="139"/>
    </row>
    <row r="36" spans="1:1" ht="14.5">
      <c r="A36" s="139"/>
    </row>
    <row r="37" spans="1:1" ht="14.5">
      <c r="A37" s="139"/>
    </row>
    <row r="38" spans="1:1" ht="14.5">
      <c r="A38" s="139"/>
    </row>
    <row r="39" spans="1:1" ht="14.5">
      <c r="A39" s="139"/>
    </row>
    <row r="40" spans="1:1" ht="14.5">
      <c r="A40" s="139"/>
    </row>
    <row r="41" spans="1:1" ht="14.5">
      <c r="A41" s="139"/>
    </row>
    <row r="42" spans="1:1" ht="14.5">
      <c r="A42" s="139"/>
    </row>
    <row r="43" spans="1:1" ht="14.5">
      <c r="A43" s="139"/>
    </row>
    <row r="44" spans="1:1" ht="14.5">
      <c r="A44" s="139"/>
    </row>
    <row r="45" spans="1:1" ht="14.5">
      <c r="A45" s="139"/>
    </row>
    <row r="46" spans="1:1" ht="14.5">
      <c r="A46" s="139"/>
    </row>
    <row r="47" spans="1:1" ht="14.5">
      <c r="A47" s="139"/>
    </row>
    <row r="48" spans="1:1" ht="14.5">
      <c r="A48" s="139"/>
    </row>
    <row r="49" spans="1:1" ht="14.5">
      <c r="A49" s="139"/>
    </row>
    <row r="50" spans="1:1" ht="14.5">
      <c r="A50" s="139"/>
    </row>
    <row r="51" spans="1:1" ht="14.5">
      <c r="A51" s="139"/>
    </row>
    <row r="52" spans="1:1" ht="14.5">
      <c r="A52" s="139"/>
    </row>
    <row r="53" spans="1:1" ht="14.5">
      <c r="A53" s="139"/>
    </row>
    <row r="54" spans="1:1" ht="14.5">
      <c r="A54" s="139"/>
    </row>
    <row r="55" spans="1:1" ht="14.5">
      <c r="A55" s="139"/>
    </row>
    <row r="56" spans="1:1" ht="14.5">
      <c r="A56" s="139"/>
    </row>
    <row r="57" spans="1:1" ht="14.5">
      <c r="A57" s="139"/>
    </row>
    <row r="58" spans="1:1" ht="14.5">
      <c r="A58" s="139"/>
    </row>
    <row r="59" spans="1:1" ht="14.5">
      <c r="A59" s="139"/>
    </row>
    <row r="60" spans="1:1" ht="14.5">
      <c r="A60" s="139"/>
    </row>
    <row r="61" spans="1:1" ht="14.5">
      <c r="A61" s="139"/>
    </row>
    <row r="62" spans="1:1" ht="14.5">
      <c r="A62" s="139"/>
    </row>
    <row r="63" spans="1:1" ht="14.5">
      <c r="A63" s="139"/>
    </row>
    <row r="64" spans="1:1" ht="14.5">
      <c r="A64" s="139"/>
    </row>
    <row r="65" spans="1:1" ht="14.5">
      <c r="A65" s="139"/>
    </row>
    <row r="66" spans="1:1" ht="14.5">
      <c r="A66" s="139"/>
    </row>
    <row r="67" spans="1:1" ht="14.5">
      <c r="A67" s="139"/>
    </row>
    <row r="68" spans="1:1" ht="14.5">
      <c r="A68" s="139"/>
    </row>
    <row r="69" spans="1:1" ht="14.5">
      <c r="A69" s="139"/>
    </row>
    <row r="70" spans="1:1" ht="14.5">
      <c r="A70" s="139"/>
    </row>
    <row r="71" spans="1:1" ht="14.5">
      <c r="A71" s="139"/>
    </row>
    <row r="72" spans="1:1" ht="14.5">
      <c r="A72" s="139"/>
    </row>
    <row r="73" spans="1:1" ht="14.5">
      <c r="A73" s="139"/>
    </row>
    <row r="74" spans="1:1" ht="14.5">
      <c r="A74" s="139"/>
    </row>
    <row r="75" spans="1:1" ht="14.5">
      <c r="A75" s="139"/>
    </row>
    <row r="76" spans="1:1" ht="14.5">
      <c r="A76" s="139"/>
    </row>
    <row r="77" spans="1:1" ht="14.5">
      <c r="A77" s="139"/>
    </row>
    <row r="78" spans="1:1" ht="14.5">
      <c r="A78" s="139"/>
    </row>
    <row r="79" spans="1:1" ht="14.5">
      <c r="A79" s="139"/>
    </row>
    <row r="80" spans="1:1" ht="14.5">
      <c r="A80" s="139"/>
    </row>
    <row r="81" spans="1:1" ht="14.5">
      <c r="A81" s="139"/>
    </row>
    <row r="82" spans="1:1" ht="14.5">
      <c r="A82" s="139"/>
    </row>
    <row r="83" spans="1:1" ht="14.5">
      <c r="A83" s="139"/>
    </row>
    <row r="84" spans="1:1" ht="14.5">
      <c r="A84" s="139"/>
    </row>
    <row r="85" spans="1:1" ht="14.5">
      <c r="A85" s="139"/>
    </row>
    <row r="86" spans="1:1" ht="14.5">
      <c r="A86" s="139"/>
    </row>
    <row r="87" spans="1:1" ht="14.5">
      <c r="A87" s="139"/>
    </row>
    <row r="88" spans="1:1" ht="14.5">
      <c r="A88" s="139"/>
    </row>
    <row r="89" spans="1:1" ht="14.5">
      <c r="A89" s="139"/>
    </row>
    <row r="90" spans="1:1" ht="14.5">
      <c r="A90" s="139"/>
    </row>
    <row r="91" spans="1:1" ht="14.5">
      <c r="A91" s="139"/>
    </row>
    <row r="92" spans="1:1" ht="14.5">
      <c r="A92" s="139"/>
    </row>
    <row r="93" spans="1:1" ht="14.5">
      <c r="A93" s="139"/>
    </row>
    <row r="94" spans="1:1" ht="14.5">
      <c r="A94" s="139"/>
    </row>
    <row r="95" spans="1:1" ht="14.5">
      <c r="A95" s="139"/>
    </row>
    <row r="96" spans="1:1" ht="14.5">
      <c r="A96" s="139"/>
    </row>
    <row r="97" spans="1:1" ht="14.5">
      <c r="A97" s="139"/>
    </row>
    <row r="98" spans="1:1" ht="14.5">
      <c r="A98" s="139"/>
    </row>
    <row r="99" spans="1:1" ht="14.5">
      <c r="A99" s="139"/>
    </row>
    <row r="100" spans="1:1" ht="14.5">
      <c r="A100" s="139"/>
    </row>
    <row r="101" spans="1:1" ht="14.5">
      <c r="A101" s="139"/>
    </row>
    <row r="102" spans="1:1" ht="14.5">
      <c r="A102" s="139"/>
    </row>
    <row r="103" spans="1:1" ht="14.5">
      <c r="A103" s="139"/>
    </row>
    <row r="104" spans="1:1" ht="14.5">
      <c r="A104" s="139"/>
    </row>
    <row r="105" spans="1:1" ht="14.5">
      <c r="A105" s="139"/>
    </row>
    <row r="106" spans="1:1" ht="14.5">
      <c r="A106" s="139"/>
    </row>
    <row r="107" spans="1:1" ht="14.5">
      <c r="A107" s="139"/>
    </row>
    <row r="108" spans="1:1" ht="14.5">
      <c r="A108" s="139"/>
    </row>
    <row r="109" spans="1:1" ht="14.5">
      <c r="A109" s="139"/>
    </row>
    <row r="110" spans="1:1" ht="14.5">
      <c r="A110" s="139"/>
    </row>
    <row r="111" spans="1:1" ht="14.5">
      <c r="A111" s="139"/>
    </row>
    <row r="112" spans="1:1" ht="14.5">
      <c r="A112" s="139"/>
    </row>
    <row r="113" spans="1:1" ht="14.5">
      <c r="A113" s="139"/>
    </row>
    <row r="114" spans="1:1" ht="14.5">
      <c r="A114" s="139"/>
    </row>
    <row r="115" spans="1:1" ht="14.5">
      <c r="A115" s="139"/>
    </row>
    <row r="116" spans="1:1" ht="14.5">
      <c r="A116" s="139"/>
    </row>
    <row r="117" spans="1:1" ht="14.5">
      <c r="A117" s="139"/>
    </row>
    <row r="118" spans="1:1" ht="14.5">
      <c r="A118" s="139"/>
    </row>
    <row r="119" spans="1:1" ht="14.5">
      <c r="A119" s="139"/>
    </row>
    <row r="120" spans="1:1" ht="14.5">
      <c r="A120" s="139"/>
    </row>
    <row r="121" spans="1:1" ht="14.5">
      <c r="A121" s="139"/>
    </row>
    <row r="122" spans="1:1" ht="14.5">
      <c r="A122" s="139"/>
    </row>
    <row r="123" spans="1:1" ht="14.5">
      <c r="A123" s="139"/>
    </row>
    <row r="124" spans="1:1" ht="14.5">
      <c r="A124" s="139"/>
    </row>
    <row r="125" spans="1:1" ht="14.5">
      <c r="A125" s="139"/>
    </row>
    <row r="126" spans="1:1" ht="14.5">
      <c r="A126" s="139"/>
    </row>
    <row r="127" spans="1:1" ht="14.5">
      <c r="A127" s="139"/>
    </row>
    <row r="128" spans="1:1" ht="14.5">
      <c r="A128" s="139"/>
    </row>
    <row r="129" spans="1:1" ht="14.5">
      <c r="A129" s="139"/>
    </row>
    <row r="130" spans="1:1" ht="14.5">
      <c r="A130" s="139"/>
    </row>
    <row r="131" spans="1:1" ht="14.5">
      <c r="A131" s="139"/>
    </row>
    <row r="132" spans="1:1" ht="14.5">
      <c r="A132" s="139"/>
    </row>
    <row r="133" spans="1:1" ht="14.5">
      <c r="A133" s="139"/>
    </row>
    <row r="134" spans="1:1" ht="14.5">
      <c r="A134" s="139"/>
    </row>
    <row r="135" spans="1:1" ht="14.5">
      <c r="A135" s="139"/>
    </row>
    <row r="136" spans="1:1" ht="14.5">
      <c r="A136" s="139"/>
    </row>
    <row r="137" spans="1:1" ht="14.5">
      <c r="A137" s="139"/>
    </row>
    <row r="138" spans="1:1" ht="14.5">
      <c r="A138" s="139"/>
    </row>
    <row r="139" spans="1:1" ht="14.5">
      <c r="A139" s="139"/>
    </row>
    <row r="140" spans="1:1" ht="14.5">
      <c r="A140" s="139"/>
    </row>
    <row r="141" spans="1:1" ht="14.5">
      <c r="A141" s="139"/>
    </row>
    <row r="142" spans="1:1" ht="14.5">
      <c r="A142" s="139"/>
    </row>
    <row r="143" spans="1:1" ht="14.5">
      <c r="A143" s="139"/>
    </row>
    <row r="144" spans="1:1" ht="14.5">
      <c r="A144" s="139"/>
    </row>
    <row r="145" spans="1:1" ht="14.5">
      <c r="A145" s="139"/>
    </row>
    <row r="146" spans="1:1" ht="14.5">
      <c r="A146" s="139"/>
    </row>
    <row r="147" spans="1:1" ht="14.5">
      <c r="A147" s="139"/>
    </row>
    <row r="148" spans="1:1" ht="14.5">
      <c r="A148" s="139"/>
    </row>
    <row r="149" spans="1:1" ht="14.5">
      <c r="A149" s="139"/>
    </row>
    <row r="150" spans="1:1" ht="14.5">
      <c r="A150" s="139"/>
    </row>
    <row r="151" spans="1:1" ht="14.5">
      <c r="A151" s="139"/>
    </row>
    <row r="152" spans="1:1" ht="14.5">
      <c r="A152" s="139"/>
    </row>
    <row r="153" spans="1:1" ht="14.5">
      <c r="A153" s="139"/>
    </row>
    <row r="154" spans="1:1" ht="14.5">
      <c r="A154" s="139"/>
    </row>
    <row r="155" spans="1:1" ht="14.5">
      <c r="A155" s="139"/>
    </row>
    <row r="156" spans="1:1" ht="14.5">
      <c r="A156" s="139"/>
    </row>
    <row r="157" spans="1:1" ht="14.5">
      <c r="A157" s="139"/>
    </row>
    <row r="158" spans="1:1" ht="14.5">
      <c r="A158" s="139"/>
    </row>
    <row r="159" spans="1:1" ht="14.5">
      <c r="A159" s="139"/>
    </row>
    <row r="160" spans="1:1" ht="14.5">
      <c r="A160" s="139"/>
    </row>
    <row r="161" spans="1:1" ht="14.5">
      <c r="A161" s="139"/>
    </row>
    <row r="162" spans="1:1" ht="14.5">
      <c r="A162" s="139"/>
    </row>
    <row r="163" spans="1:1" ht="14.5">
      <c r="A163" s="139"/>
    </row>
    <row r="164" spans="1:1" ht="14.5">
      <c r="A164" s="139"/>
    </row>
    <row r="165" spans="1:1" ht="14.5">
      <c r="A165" s="139"/>
    </row>
    <row r="166" spans="1:1" ht="14.5">
      <c r="A166" s="139"/>
    </row>
    <row r="167" spans="1:1" ht="14.5">
      <c r="A167" s="139"/>
    </row>
    <row r="168" spans="1:1" ht="14.5">
      <c r="A168" s="139"/>
    </row>
    <row r="169" spans="1:1" ht="14.5">
      <c r="A169" s="139"/>
    </row>
    <row r="170" spans="1:1" ht="14.5">
      <c r="A170" s="139"/>
    </row>
    <row r="171" spans="1:1" ht="14.5">
      <c r="A171" s="139"/>
    </row>
    <row r="172" spans="1:1" ht="14.5">
      <c r="A172" s="139"/>
    </row>
    <row r="173" spans="1:1" ht="14.5">
      <c r="A173" s="139"/>
    </row>
    <row r="174" spans="1:1" ht="14.5">
      <c r="A174" s="139"/>
    </row>
    <row r="175" spans="1:1" ht="14.5">
      <c r="A175" s="139"/>
    </row>
    <row r="176" spans="1:1" ht="14.5">
      <c r="A176" s="139"/>
    </row>
    <row r="177" spans="1:1" ht="14.5">
      <c r="A177" s="139"/>
    </row>
    <row r="178" spans="1:1" ht="14.5">
      <c r="A178" s="139"/>
    </row>
    <row r="179" spans="1:1" ht="14.5">
      <c r="A179" s="139"/>
    </row>
    <row r="180" spans="1:1" ht="14.5">
      <c r="A180" s="139"/>
    </row>
    <row r="181" spans="1:1" ht="14.5">
      <c r="A181" s="139"/>
    </row>
    <row r="182" spans="1:1" ht="14.5">
      <c r="A182" s="139"/>
    </row>
    <row r="183" spans="1:1" ht="14.5">
      <c r="A183" s="139"/>
    </row>
    <row r="184" spans="1:1" ht="14.5">
      <c r="A184" s="139"/>
    </row>
    <row r="185" spans="1:1" ht="14.5">
      <c r="A185" s="139"/>
    </row>
    <row r="186" spans="1:1" ht="14.5">
      <c r="A186" s="139"/>
    </row>
    <row r="187" spans="1:1" ht="14.5">
      <c r="A187" s="139"/>
    </row>
    <row r="188" spans="1:1" ht="14.5">
      <c r="A188" s="139"/>
    </row>
    <row r="189" spans="1:1" ht="14.5">
      <c r="A189" s="139"/>
    </row>
    <row r="190" spans="1:1" ht="14.5">
      <c r="A190" s="139"/>
    </row>
    <row r="191" spans="1:1" ht="14.5">
      <c r="A191" s="139"/>
    </row>
    <row r="192" spans="1:1" ht="14.5">
      <c r="A192" s="139"/>
    </row>
    <row r="193" spans="1:1" ht="14.5">
      <c r="A193" s="139"/>
    </row>
    <row r="194" spans="1:1" ht="14.5">
      <c r="A194" s="139"/>
    </row>
    <row r="195" spans="1:1" ht="14.5">
      <c r="A195" s="139"/>
    </row>
    <row r="196" spans="1:1" ht="14.5">
      <c r="A196" s="139"/>
    </row>
    <row r="197" spans="1:1" ht="14.5">
      <c r="A197" s="139"/>
    </row>
    <row r="198" spans="1:1" ht="14.5">
      <c r="A198" s="139"/>
    </row>
    <row r="199" spans="1:1" ht="14.5">
      <c r="A199" s="139"/>
    </row>
    <row r="200" spans="1:1" ht="14.5">
      <c r="A200" s="139"/>
    </row>
    <row r="201" spans="1:1" ht="14.5">
      <c r="A201" s="139"/>
    </row>
    <row r="202" spans="1:1" ht="14.5">
      <c r="A202" s="139"/>
    </row>
    <row r="203" spans="1:1" ht="14.5">
      <c r="A203" s="139"/>
    </row>
    <row r="204" spans="1:1" ht="14.5">
      <c r="A204" s="139"/>
    </row>
    <row r="205" spans="1:1" ht="14.5">
      <c r="A205" s="139"/>
    </row>
    <row r="206" spans="1:1" ht="14.5">
      <c r="A206" s="139"/>
    </row>
    <row r="207" spans="1:1" ht="14.5">
      <c r="A207" s="139"/>
    </row>
    <row r="208" spans="1:1" ht="14.5">
      <c r="A208" s="139"/>
    </row>
    <row r="209" spans="1:1" ht="14.5">
      <c r="A209" s="139"/>
    </row>
    <row r="210" spans="1:1" ht="14.5">
      <c r="A210" s="139"/>
    </row>
    <row r="211" spans="1:1" ht="14.5">
      <c r="A211" s="139"/>
    </row>
    <row r="212" spans="1:1" ht="14.5">
      <c r="A212" s="139"/>
    </row>
    <row r="213" spans="1:1" ht="14.5">
      <c r="A213" s="139"/>
    </row>
    <row r="214" spans="1:1" ht="14.5">
      <c r="A214" s="139"/>
    </row>
    <row r="215" spans="1:1" ht="14.5">
      <c r="A215" s="139"/>
    </row>
    <row r="216" spans="1:1" ht="14.5">
      <c r="A216" s="139"/>
    </row>
    <row r="217" spans="1:1" ht="14.5">
      <c r="A217" s="139"/>
    </row>
    <row r="218" spans="1:1" ht="14.5">
      <c r="A218" s="139"/>
    </row>
    <row r="219" spans="1:1" ht="14.5">
      <c r="A219" s="139"/>
    </row>
    <row r="220" spans="1:1" ht="14.5">
      <c r="A220" s="139"/>
    </row>
    <row r="221" spans="1:1" ht="14.5">
      <c r="A221" s="139"/>
    </row>
    <row r="222" spans="1:1" ht="14.5">
      <c r="A222" s="139"/>
    </row>
    <row r="223" spans="1:1" ht="14.5">
      <c r="A223" s="139"/>
    </row>
    <row r="224" spans="1:1" ht="14.5">
      <c r="A224" s="139"/>
    </row>
    <row r="225" spans="1:1" ht="14.5">
      <c r="A225" s="139"/>
    </row>
    <row r="226" spans="1:1" ht="14.5">
      <c r="A226" s="139"/>
    </row>
    <row r="227" spans="1:1" ht="14.5">
      <c r="A227" s="139"/>
    </row>
    <row r="228" spans="1:1" ht="14.5">
      <c r="A228" s="139"/>
    </row>
    <row r="229" spans="1:1" ht="14.5">
      <c r="A229" s="139"/>
    </row>
    <row r="230" spans="1:1" ht="14.5">
      <c r="A230" s="139"/>
    </row>
    <row r="231" spans="1:1" ht="14.5">
      <c r="A231" s="139"/>
    </row>
    <row r="232" spans="1:1" ht="14.5">
      <c r="A232" s="139"/>
    </row>
    <row r="233" spans="1:1" ht="14.5">
      <c r="A233" s="139"/>
    </row>
    <row r="234" spans="1:1" ht="14.5">
      <c r="A234" s="139"/>
    </row>
    <row r="235" spans="1:1" ht="14.5">
      <c r="A235" s="139"/>
    </row>
    <row r="236" spans="1:1" ht="14.5">
      <c r="A236" s="139"/>
    </row>
    <row r="237" spans="1:1" ht="14.5">
      <c r="A237" s="139"/>
    </row>
    <row r="238" spans="1:1" ht="14.5">
      <c r="A238" s="139"/>
    </row>
    <row r="239" spans="1:1" ht="14.5">
      <c r="A239" s="139"/>
    </row>
    <row r="240" spans="1:1" ht="14.5">
      <c r="A240" s="139"/>
    </row>
    <row r="241" spans="1:1" ht="14.5">
      <c r="A241" s="139"/>
    </row>
    <row r="242" spans="1:1" ht="14.5">
      <c r="A242" s="139"/>
    </row>
    <row r="243" spans="1:1" ht="14.5">
      <c r="A243" s="139"/>
    </row>
    <row r="244" spans="1:1" ht="14.5">
      <c r="A244" s="139"/>
    </row>
    <row r="245" spans="1:1" ht="14.5">
      <c r="A245" s="139"/>
    </row>
    <row r="246" spans="1:1" ht="14.5">
      <c r="A246" s="139"/>
    </row>
    <row r="247" spans="1:1" ht="14.5">
      <c r="A247" s="139"/>
    </row>
    <row r="248" spans="1:1" ht="14.5">
      <c r="A248" s="139"/>
    </row>
    <row r="249" spans="1:1" ht="14.5">
      <c r="A249" s="139"/>
    </row>
    <row r="250" spans="1:1" ht="14.5">
      <c r="A250" s="139"/>
    </row>
    <row r="251" spans="1:1" ht="14.5">
      <c r="A251" s="139"/>
    </row>
    <row r="252" spans="1:1" ht="14.5">
      <c r="A252" s="139"/>
    </row>
    <row r="253" spans="1:1" ht="14.5">
      <c r="A253" s="139"/>
    </row>
    <row r="254" spans="1:1" ht="14.5">
      <c r="A254" s="139"/>
    </row>
    <row r="255" spans="1:1" ht="14.5">
      <c r="A255" s="139"/>
    </row>
    <row r="256" spans="1:1" ht="14.5">
      <c r="A256" s="139"/>
    </row>
    <row r="257" spans="1:1" ht="14.5">
      <c r="A257" s="139"/>
    </row>
    <row r="258" spans="1:1" ht="14.5">
      <c r="A258" s="139"/>
    </row>
    <row r="259" spans="1:1" ht="14.5">
      <c r="A259" s="139"/>
    </row>
    <row r="260" spans="1:1" ht="14.5">
      <c r="A260" s="139"/>
    </row>
    <row r="261" spans="1:1" ht="14.5">
      <c r="A261" s="139"/>
    </row>
    <row r="262" spans="1:1" ht="14.5">
      <c r="A262" s="139"/>
    </row>
    <row r="263" spans="1:1" ht="14.5">
      <c r="A263" s="139"/>
    </row>
    <row r="264" spans="1:1" ht="14.5">
      <c r="A264" s="139"/>
    </row>
    <row r="265" spans="1:1" ht="14.5">
      <c r="A265" s="139"/>
    </row>
    <row r="266" spans="1:1" ht="14.5">
      <c r="A266" s="139"/>
    </row>
    <row r="267" spans="1:1" ht="14.5">
      <c r="A267" s="139"/>
    </row>
    <row r="268" spans="1:1" ht="14.5">
      <c r="A268" s="139"/>
    </row>
    <row r="269" spans="1:1" ht="14.5">
      <c r="A269" s="139"/>
    </row>
    <row r="270" spans="1:1" ht="14.5">
      <c r="A270" s="139"/>
    </row>
    <row r="271" spans="1:1" ht="14.5">
      <c r="A271" s="139"/>
    </row>
    <row r="272" spans="1:1" ht="14.5">
      <c r="A272" s="139"/>
    </row>
    <row r="273" spans="1:1" ht="14.5">
      <c r="A273" s="139"/>
    </row>
    <row r="274" spans="1:1" ht="14.5">
      <c r="A274" s="139"/>
    </row>
    <row r="275" spans="1:1" ht="14.5">
      <c r="A275" s="139"/>
    </row>
    <row r="276" spans="1:1" ht="14.5">
      <c r="A276" s="139"/>
    </row>
    <row r="277" spans="1:1" ht="14.5">
      <c r="A277" s="139"/>
    </row>
    <row r="278" spans="1:1" ht="14.5">
      <c r="A278" s="139"/>
    </row>
    <row r="279" spans="1:1" ht="14.5">
      <c r="A279" s="139"/>
    </row>
    <row r="280" spans="1:1" ht="14.5">
      <c r="A280" s="139"/>
    </row>
    <row r="281" spans="1:1" ht="14.5">
      <c r="A281" s="139"/>
    </row>
    <row r="282" spans="1:1" ht="14.5">
      <c r="A282" s="139"/>
    </row>
    <row r="283" spans="1:1" ht="14.5">
      <c r="A283" s="139"/>
    </row>
    <row r="284" spans="1:1" ht="14.5">
      <c r="A284" s="139"/>
    </row>
    <row r="285" spans="1:1" ht="14.5">
      <c r="A285" s="139"/>
    </row>
    <row r="286" spans="1:1" ht="14.5">
      <c r="A286" s="139"/>
    </row>
    <row r="287" spans="1:1" ht="14.5">
      <c r="A287" s="139"/>
    </row>
    <row r="288" spans="1:1" ht="14.5">
      <c r="A288" s="139"/>
    </row>
    <row r="289" spans="1:1" ht="14.5">
      <c r="A289" s="139"/>
    </row>
    <row r="290" spans="1:1" ht="14.5">
      <c r="A290" s="139"/>
    </row>
    <row r="291" spans="1:1" ht="14.5">
      <c r="A291" s="139"/>
    </row>
    <row r="292" spans="1:1" ht="14.5">
      <c r="A292" s="139"/>
    </row>
    <row r="293" spans="1:1" ht="14.5">
      <c r="A293" s="139"/>
    </row>
    <row r="294" spans="1:1" ht="14.5">
      <c r="A294" s="139"/>
    </row>
    <row r="295" spans="1:1" ht="14.5">
      <c r="A295" s="139"/>
    </row>
    <row r="296" spans="1:1" ht="14.5">
      <c r="A296" s="139"/>
    </row>
    <row r="297" spans="1:1" ht="14.5">
      <c r="A297" s="139"/>
    </row>
    <row r="298" spans="1:1" ht="14.5">
      <c r="A298" s="139"/>
    </row>
    <row r="299" spans="1:1" ht="14.5">
      <c r="A299" s="139"/>
    </row>
    <row r="300" spans="1:1" ht="14.5">
      <c r="A300" s="139"/>
    </row>
    <row r="301" spans="1:1" ht="14.5">
      <c r="A301" s="139"/>
    </row>
    <row r="302" spans="1:1" ht="14.5">
      <c r="A302" s="139"/>
    </row>
    <row r="303" spans="1:1" ht="14.5">
      <c r="A303" s="139"/>
    </row>
    <row r="304" spans="1:1" ht="14.5">
      <c r="A304" s="139"/>
    </row>
    <row r="305" spans="1:1" ht="14.5">
      <c r="A305" s="139"/>
    </row>
    <row r="306" spans="1:1" ht="14.5">
      <c r="A306" s="139"/>
    </row>
    <row r="307" spans="1:1" ht="14.5">
      <c r="A307" s="139"/>
    </row>
    <row r="308" spans="1:1" ht="14.5">
      <c r="A308" s="139"/>
    </row>
    <row r="309" spans="1:1" ht="14.5">
      <c r="A309" s="139"/>
    </row>
    <row r="310" spans="1:1" ht="14.5">
      <c r="A310" s="139"/>
    </row>
    <row r="311" spans="1:1" ht="14.5">
      <c r="A311" s="139"/>
    </row>
    <row r="312" spans="1:1" ht="14.5">
      <c r="A312" s="139"/>
    </row>
    <row r="313" spans="1:1" ht="14.5">
      <c r="A313" s="139"/>
    </row>
    <row r="314" spans="1:1" ht="14.5">
      <c r="A314" s="139"/>
    </row>
    <row r="315" spans="1:1" ht="14.5">
      <c r="A315" s="139"/>
    </row>
    <row r="316" spans="1:1" ht="14.5">
      <c r="A316" s="139"/>
    </row>
    <row r="317" spans="1:1" ht="14.5">
      <c r="A317" s="139"/>
    </row>
    <row r="318" spans="1:1" ht="14.5">
      <c r="A318" s="139"/>
    </row>
    <row r="319" spans="1:1" ht="14.5">
      <c r="A319" s="139"/>
    </row>
    <row r="320" spans="1:1" ht="14.5">
      <c r="A320" s="139"/>
    </row>
    <row r="321" spans="1:1" ht="14.5">
      <c r="A321" s="139"/>
    </row>
    <row r="322" spans="1:1" ht="14.5">
      <c r="A322" s="139"/>
    </row>
    <row r="323" spans="1:1" ht="14.5">
      <c r="A323" s="139"/>
    </row>
    <row r="324" spans="1:1" ht="14.5">
      <c r="A324" s="139"/>
    </row>
    <row r="325" spans="1:1" ht="14.5">
      <c r="A325" s="139"/>
    </row>
    <row r="326" spans="1:1" ht="14.5">
      <c r="A326" s="139"/>
    </row>
    <row r="327" spans="1:1" ht="14.5">
      <c r="A327" s="139"/>
    </row>
    <row r="328" spans="1:1" ht="14.5">
      <c r="A328" s="139"/>
    </row>
    <row r="329" spans="1:1" ht="14.5">
      <c r="A329" s="139"/>
    </row>
    <row r="330" spans="1:1" ht="14.5">
      <c r="A330" s="139"/>
    </row>
    <row r="331" spans="1:1" ht="14.5">
      <c r="A331" s="139"/>
    </row>
    <row r="332" spans="1:1" ht="14.5">
      <c r="A332" s="139"/>
    </row>
    <row r="333" spans="1:1" ht="14.5">
      <c r="A333" s="139"/>
    </row>
    <row r="334" spans="1:1" ht="14.5">
      <c r="A334" s="139"/>
    </row>
    <row r="335" spans="1:1" ht="14.5">
      <c r="A335" s="139"/>
    </row>
    <row r="336" spans="1:1" ht="14.5">
      <c r="A336" s="139"/>
    </row>
    <row r="337" spans="1:1" ht="14.5">
      <c r="A337" s="139"/>
    </row>
    <row r="338" spans="1:1" ht="14.5">
      <c r="A338" s="139"/>
    </row>
    <row r="339" spans="1:1" ht="14.5">
      <c r="A339" s="139"/>
    </row>
    <row r="340" spans="1:1" ht="14.5">
      <c r="A340" s="139"/>
    </row>
    <row r="341" spans="1:1" ht="14.5">
      <c r="A341" s="139"/>
    </row>
    <row r="342" spans="1:1" ht="14.5">
      <c r="A342" s="139"/>
    </row>
    <row r="343" spans="1:1" ht="14.5">
      <c r="A343" s="139"/>
    </row>
    <row r="344" spans="1:1" ht="14.5">
      <c r="A344" s="139"/>
    </row>
    <row r="345" spans="1:1" ht="14.5">
      <c r="A345" s="139"/>
    </row>
    <row r="346" spans="1:1" ht="14.5">
      <c r="A346" s="139"/>
    </row>
    <row r="347" spans="1:1" ht="14.5">
      <c r="A347" s="139"/>
    </row>
    <row r="348" spans="1:1" ht="14.5">
      <c r="A348" s="139"/>
    </row>
    <row r="349" spans="1:1" ht="14.5">
      <c r="A349" s="139"/>
    </row>
    <row r="350" spans="1:1" ht="14.5">
      <c r="A350" s="139"/>
    </row>
    <row r="351" spans="1:1" ht="14.5">
      <c r="A351" s="139"/>
    </row>
    <row r="352" spans="1:1" ht="14.5">
      <c r="A352" s="139"/>
    </row>
    <row r="353" spans="1:1" ht="14.5">
      <c r="A353" s="139"/>
    </row>
    <row r="354" spans="1:1" ht="14.5">
      <c r="A354" s="139"/>
    </row>
    <row r="355" spans="1:1" ht="14.5">
      <c r="A355" s="139"/>
    </row>
    <row r="356" spans="1:1" ht="14.5">
      <c r="A356" s="139"/>
    </row>
    <row r="357" spans="1:1" ht="14.5">
      <c r="A357" s="139"/>
    </row>
    <row r="358" spans="1:1" ht="14.5">
      <c r="A358" s="139"/>
    </row>
    <row r="359" spans="1:1" ht="14.5">
      <c r="A359" s="139"/>
    </row>
    <row r="360" spans="1:1" ht="14.5">
      <c r="A360" s="139"/>
    </row>
    <row r="361" spans="1:1" ht="14.5">
      <c r="A361" s="139"/>
    </row>
    <row r="362" spans="1:1" ht="14.5">
      <c r="A362" s="139"/>
    </row>
    <row r="363" spans="1:1" ht="14.5">
      <c r="A363" s="139"/>
    </row>
    <row r="364" spans="1:1" ht="14.5">
      <c r="A364" s="139"/>
    </row>
    <row r="365" spans="1:1" ht="14.5">
      <c r="A365" s="139"/>
    </row>
    <row r="366" spans="1:1" ht="14.5">
      <c r="A366" s="139"/>
    </row>
    <row r="367" spans="1:1" ht="14.5">
      <c r="A367" s="139"/>
    </row>
    <row r="368" spans="1:1" ht="14.5">
      <c r="A368" s="139"/>
    </row>
    <row r="369" spans="1:1" ht="14.5">
      <c r="A369" s="139"/>
    </row>
    <row r="370" spans="1:1" ht="14.5">
      <c r="A370" s="139"/>
    </row>
    <row r="371" spans="1:1" ht="14.5">
      <c r="A371" s="139"/>
    </row>
    <row r="372" spans="1:1" ht="14.5">
      <c r="A372" s="139"/>
    </row>
    <row r="373" spans="1:1" ht="14.5">
      <c r="A373" s="139"/>
    </row>
    <row r="374" spans="1:1" ht="14.5">
      <c r="A374" s="139"/>
    </row>
    <row r="375" spans="1:1" ht="14.5">
      <c r="A375" s="139"/>
    </row>
    <row r="376" spans="1:1" ht="14.5">
      <c r="A376" s="139"/>
    </row>
    <row r="377" spans="1:1" ht="14.5">
      <c r="A377" s="139"/>
    </row>
    <row r="378" spans="1:1" ht="14.5">
      <c r="A378" s="139"/>
    </row>
    <row r="379" spans="1:1" ht="14.5">
      <c r="A379" s="139"/>
    </row>
    <row r="380" spans="1:1" ht="14.5">
      <c r="A380" s="139"/>
    </row>
    <row r="381" spans="1:1" ht="14.5">
      <c r="A381" s="139"/>
    </row>
    <row r="382" spans="1:1" ht="14.5">
      <c r="A382" s="139"/>
    </row>
    <row r="383" spans="1:1" ht="14.5">
      <c r="A383" s="139"/>
    </row>
    <row r="384" spans="1:1" ht="14.5">
      <c r="A384" s="139"/>
    </row>
    <row r="385" spans="1:1" ht="14.5">
      <c r="A385" s="139"/>
    </row>
    <row r="386" spans="1:1" ht="14.5">
      <c r="A386" s="139"/>
    </row>
    <row r="387" spans="1:1" ht="14.5">
      <c r="A387" s="139"/>
    </row>
    <row r="388" spans="1:1" ht="14.5">
      <c r="A388" s="139"/>
    </row>
    <row r="389" spans="1:1" ht="14.5">
      <c r="A389" s="139"/>
    </row>
    <row r="390" spans="1:1" ht="14.5">
      <c r="A390" s="139"/>
    </row>
    <row r="391" spans="1:1" ht="14.5">
      <c r="A391" s="139"/>
    </row>
    <row r="392" spans="1:1" ht="14.5">
      <c r="A392" s="139"/>
    </row>
    <row r="393" spans="1:1" ht="14.5">
      <c r="A393" s="139"/>
    </row>
    <row r="394" spans="1:1" ht="14.5">
      <c r="A394" s="139"/>
    </row>
    <row r="395" spans="1:1" ht="14.5">
      <c r="A395" s="139"/>
    </row>
    <row r="396" spans="1:1" ht="14.5">
      <c r="A396" s="139"/>
    </row>
    <row r="397" spans="1:1" ht="14.5">
      <c r="A397" s="139"/>
    </row>
    <row r="398" spans="1:1" ht="14.5">
      <c r="A398" s="139"/>
    </row>
    <row r="399" spans="1:1" ht="14.5">
      <c r="A399" s="139"/>
    </row>
    <row r="400" spans="1:1" ht="14.5">
      <c r="A400" s="139"/>
    </row>
    <row r="401" spans="1:1" ht="14.5">
      <c r="A401" s="139"/>
    </row>
    <row r="402" spans="1:1" ht="14.5">
      <c r="A402" s="139"/>
    </row>
    <row r="403" spans="1:1" ht="14.5">
      <c r="A403" s="139"/>
    </row>
    <row r="404" spans="1:1" ht="14.5">
      <c r="A404" s="139"/>
    </row>
    <row r="405" spans="1:1" ht="14.5">
      <c r="A405" s="139"/>
    </row>
    <row r="406" spans="1:1" ht="14.5">
      <c r="A406" s="139"/>
    </row>
    <row r="407" spans="1:1" ht="14.5">
      <c r="A407" s="139"/>
    </row>
    <row r="408" spans="1:1" ht="14.5">
      <c r="A408" s="139"/>
    </row>
    <row r="409" spans="1:1" ht="14.5">
      <c r="A409" s="139"/>
    </row>
    <row r="410" spans="1:1" ht="14.5">
      <c r="A410" s="139"/>
    </row>
    <row r="411" spans="1:1" ht="14.5">
      <c r="A411" s="139"/>
    </row>
    <row r="412" spans="1:1" ht="14.5">
      <c r="A412" s="139"/>
    </row>
    <row r="413" spans="1:1" ht="14.5">
      <c r="A413" s="139"/>
    </row>
    <row r="414" spans="1:1" ht="14.5">
      <c r="A414" s="139"/>
    </row>
    <row r="415" spans="1:1" ht="14.5">
      <c r="A415" s="139"/>
    </row>
    <row r="416" spans="1:1" ht="14.5">
      <c r="A416" s="139"/>
    </row>
    <row r="417" spans="1:1" ht="14.5">
      <c r="A417" s="139"/>
    </row>
    <row r="418" spans="1:1" ht="14.5">
      <c r="A418" s="139"/>
    </row>
    <row r="419" spans="1:1" ht="14.5">
      <c r="A419" s="139"/>
    </row>
    <row r="420" spans="1:1" ht="14.5">
      <c r="A420" s="139"/>
    </row>
    <row r="421" spans="1:1" ht="14.5">
      <c r="A421" s="139"/>
    </row>
    <row r="422" spans="1:1" ht="14.5">
      <c r="A422" s="139"/>
    </row>
    <row r="423" spans="1:1" ht="14.5">
      <c r="A423" s="139"/>
    </row>
    <row r="424" spans="1:1" ht="14.5">
      <c r="A424" s="139"/>
    </row>
    <row r="425" spans="1:1" ht="14.5">
      <c r="A425" s="139"/>
    </row>
    <row r="426" spans="1:1" ht="14.5">
      <c r="A426" s="139"/>
    </row>
    <row r="427" spans="1:1" ht="14.5">
      <c r="A427" s="139"/>
    </row>
    <row r="428" spans="1:1" ht="14.5">
      <c r="A428" s="139"/>
    </row>
    <row r="429" spans="1:1" ht="14.5">
      <c r="A429" s="139"/>
    </row>
    <row r="430" spans="1:1" ht="14.5">
      <c r="A430" s="139"/>
    </row>
    <row r="431" spans="1:1" ht="14.5">
      <c r="A431" s="139"/>
    </row>
    <row r="432" spans="1:1" ht="14.5">
      <c r="A432" s="139"/>
    </row>
    <row r="433" spans="1:1" ht="14.5">
      <c r="A433" s="139"/>
    </row>
    <row r="434" spans="1:1" ht="14.5">
      <c r="A434" s="139"/>
    </row>
    <row r="435" spans="1:1" ht="14.5">
      <c r="A435" s="139"/>
    </row>
    <row r="436" spans="1:1" ht="14.5">
      <c r="A436" s="139"/>
    </row>
    <row r="437" spans="1:1" ht="14.5">
      <c r="A437" s="139"/>
    </row>
    <row r="438" spans="1:1" ht="14.5">
      <c r="A438" s="139"/>
    </row>
    <row r="439" spans="1:1" ht="14.5">
      <c r="A439" s="139"/>
    </row>
    <row r="440" spans="1:1" ht="14.5">
      <c r="A440" s="139"/>
    </row>
    <row r="441" spans="1:1" ht="14.5">
      <c r="A441" s="139"/>
    </row>
    <row r="442" spans="1:1" ht="14.5">
      <c r="A442" s="139"/>
    </row>
    <row r="443" spans="1:1" ht="14.5">
      <c r="A443" s="139"/>
    </row>
    <row r="444" spans="1:1" ht="14.5">
      <c r="A444" s="139"/>
    </row>
    <row r="445" spans="1:1" ht="14.5">
      <c r="A445" s="139"/>
    </row>
    <row r="446" spans="1:1" ht="14.5">
      <c r="A446" s="139"/>
    </row>
    <row r="447" spans="1:1" ht="14.5">
      <c r="A447" s="139"/>
    </row>
    <row r="448" spans="1:1" ht="14.5">
      <c r="A448" s="139"/>
    </row>
    <row r="449" spans="1:1" ht="14.5">
      <c r="A449" s="139"/>
    </row>
    <row r="450" spans="1:1" ht="14.5">
      <c r="A450" s="139"/>
    </row>
    <row r="451" spans="1:1" ht="14.5">
      <c r="A451" s="139"/>
    </row>
    <row r="452" spans="1:1" ht="14.5">
      <c r="A452" s="139"/>
    </row>
    <row r="453" spans="1:1" ht="14.5">
      <c r="A453" s="139"/>
    </row>
    <row r="454" spans="1:1" ht="14.5">
      <c r="A454" s="139"/>
    </row>
    <row r="455" spans="1:1" ht="14.5">
      <c r="A455" s="139"/>
    </row>
    <row r="456" spans="1:1" ht="14.5">
      <c r="A456" s="139"/>
    </row>
    <row r="457" spans="1:1" ht="14.5">
      <c r="A457" s="139"/>
    </row>
    <row r="458" spans="1:1" ht="14.5">
      <c r="A458" s="139"/>
    </row>
    <row r="459" spans="1:1" ht="14.5">
      <c r="A459" s="139"/>
    </row>
    <row r="460" spans="1:1" ht="14.5">
      <c r="A460" s="139"/>
    </row>
    <row r="461" spans="1:1" ht="14.5">
      <c r="A461" s="139"/>
    </row>
    <row r="462" spans="1:1" ht="14.5">
      <c r="A462" s="139"/>
    </row>
    <row r="463" spans="1:1" ht="14.5">
      <c r="A463" s="139"/>
    </row>
    <row r="464" spans="1:1" ht="14.5">
      <c r="A464" s="139"/>
    </row>
    <row r="465" spans="1:1" ht="14.5">
      <c r="A465" s="139"/>
    </row>
    <row r="466" spans="1:1" ht="14.5">
      <c r="A466" s="139"/>
    </row>
    <row r="467" spans="1:1" ht="14.5">
      <c r="A467" s="139"/>
    </row>
    <row r="468" spans="1:1" ht="14.5">
      <c r="A468" s="139"/>
    </row>
    <row r="469" spans="1:1" ht="14.5">
      <c r="A469" s="139"/>
    </row>
    <row r="470" spans="1:1" ht="14.5">
      <c r="A470" s="139"/>
    </row>
    <row r="471" spans="1:1" ht="14.5">
      <c r="A471" s="139"/>
    </row>
    <row r="472" spans="1:1" ht="14.5">
      <c r="A472" s="139"/>
    </row>
    <row r="473" spans="1:1" ht="14.5">
      <c r="A473" s="139"/>
    </row>
    <row r="474" spans="1:1" ht="14.5">
      <c r="A474" s="139"/>
    </row>
    <row r="475" spans="1:1" ht="14.5">
      <c r="A475" s="139"/>
    </row>
    <row r="476" spans="1:1" ht="14.5">
      <c r="A476" s="139"/>
    </row>
    <row r="477" spans="1:1" ht="14.5">
      <c r="A477" s="139"/>
    </row>
    <row r="478" spans="1:1" ht="14.5">
      <c r="A478" s="139"/>
    </row>
    <row r="479" spans="1:1" ht="14.5">
      <c r="A479" s="139"/>
    </row>
    <row r="480" spans="1:1" ht="14.5">
      <c r="A480" s="139"/>
    </row>
    <row r="481" spans="1:1" ht="14.5">
      <c r="A481" s="139"/>
    </row>
    <row r="482" spans="1:1" ht="14.5">
      <c r="A482" s="139"/>
    </row>
    <row r="483" spans="1:1" ht="14.5">
      <c r="A483" s="139"/>
    </row>
    <row r="484" spans="1:1" ht="14.5">
      <c r="A484" s="139"/>
    </row>
    <row r="485" spans="1:1" ht="14.5">
      <c r="A485" s="139"/>
    </row>
    <row r="486" spans="1:1" ht="14.5">
      <c r="A486" s="139"/>
    </row>
    <row r="487" spans="1:1" ht="14.5">
      <c r="A487" s="139"/>
    </row>
    <row r="488" spans="1:1" ht="14.5">
      <c r="A488" s="139"/>
    </row>
    <row r="489" spans="1:1" ht="14.5">
      <c r="A489" s="139"/>
    </row>
    <row r="490" spans="1:1" ht="14.5">
      <c r="A490" s="139"/>
    </row>
    <row r="491" spans="1:1" ht="14.5">
      <c r="A491" s="139"/>
    </row>
    <row r="492" spans="1:1" ht="14.5">
      <c r="A492" s="139"/>
    </row>
    <row r="493" spans="1:1" ht="14.5">
      <c r="A493" s="139"/>
    </row>
    <row r="494" spans="1:1" ht="14.5">
      <c r="A494" s="139"/>
    </row>
    <row r="495" spans="1:1" ht="14.5">
      <c r="A495" s="139"/>
    </row>
    <row r="496" spans="1:1" ht="14.5">
      <c r="A496" s="139"/>
    </row>
    <row r="497" spans="1:1" ht="14.5">
      <c r="A497" s="139"/>
    </row>
    <row r="498" spans="1:1" ht="14.5">
      <c r="A498" s="139"/>
    </row>
    <row r="499" spans="1:1" ht="14.5">
      <c r="A499" s="139"/>
    </row>
    <row r="500" spans="1:1" ht="14.5">
      <c r="A500" s="139"/>
    </row>
    <row r="501" spans="1:1" ht="14.5">
      <c r="A501" s="139"/>
    </row>
    <row r="502" spans="1:1" ht="14.5">
      <c r="A502" s="139"/>
    </row>
    <row r="503" spans="1:1" ht="14.5">
      <c r="A503" s="139"/>
    </row>
    <row r="504" spans="1:1" ht="14.5">
      <c r="A504" s="139"/>
    </row>
    <row r="505" spans="1:1" ht="14.5">
      <c r="A505" s="139"/>
    </row>
    <row r="506" spans="1:1" ht="14.5">
      <c r="A506" s="139"/>
    </row>
    <row r="507" spans="1:1" ht="14.5">
      <c r="A507" s="139"/>
    </row>
    <row r="508" spans="1:1" ht="14.5">
      <c r="A508" s="139"/>
    </row>
    <row r="509" spans="1:1" ht="14.5">
      <c r="A509" s="139"/>
    </row>
    <row r="510" spans="1:1" ht="14.5">
      <c r="A510" s="139"/>
    </row>
    <row r="511" spans="1:1" ht="14.5">
      <c r="A511" s="139"/>
    </row>
    <row r="512" spans="1:1" ht="14.5">
      <c r="A512" s="139"/>
    </row>
    <row r="513" spans="1:1" ht="14.5">
      <c r="A513" s="139"/>
    </row>
    <row r="514" spans="1:1" ht="14.5">
      <c r="A514" s="139"/>
    </row>
    <row r="515" spans="1:1" ht="14.5">
      <c r="A515" s="139"/>
    </row>
    <row r="516" spans="1:1" ht="14.5">
      <c r="A516" s="139"/>
    </row>
    <row r="517" spans="1:1" ht="14.5">
      <c r="A517" s="139"/>
    </row>
    <row r="518" spans="1:1" ht="14.5">
      <c r="A518" s="139"/>
    </row>
    <row r="519" spans="1:1" ht="14.5">
      <c r="A519" s="139"/>
    </row>
    <row r="520" spans="1:1" ht="14.5">
      <c r="A520" s="139"/>
    </row>
    <row r="521" spans="1:1" ht="14.5">
      <c r="A521" s="139"/>
    </row>
    <row r="522" spans="1:1" ht="14.5">
      <c r="A522" s="139"/>
    </row>
    <row r="523" spans="1:1" ht="14.5">
      <c r="A523" s="139"/>
    </row>
    <row r="524" spans="1:1" ht="14.5">
      <c r="A524" s="139"/>
    </row>
    <row r="525" spans="1:1" ht="14.5">
      <c r="A525" s="139"/>
    </row>
    <row r="526" spans="1:1" ht="14.5">
      <c r="A526" s="139"/>
    </row>
    <row r="527" spans="1:1" ht="14.5">
      <c r="A527" s="139"/>
    </row>
    <row r="528" spans="1:1" ht="14.5">
      <c r="A528" s="139"/>
    </row>
    <row r="529" spans="1:1" ht="14.5">
      <c r="A529" s="139"/>
    </row>
    <row r="530" spans="1:1" ht="14.5">
      <c r="A530" s="139"/>
    </row>
    <row r="531" spans="1:1" ht="14.5">
      <c r="A531" s="139"/>
    </row>
    <row r="532" spans="1:1" ht="14.5">
      <c r="A532" s="139"/>
    </row>
    <row r="533" spans="1:1" ht="14.5">
      <c r="A533" s="139"/>
    </row>
    <row r="534" spans="1:1" ht="14.5">
      <c r="A534" s="139"/>
    </row>
    <row r="535" spans="1:1" ht="14.5">
      <c r="A535" s="139"/>
    </row>
    <row r="536" spans="1:1" ht="14.5">
      <c r="A536" s="139"/>
    </row>
    <row r="537" spans="1:1" ht="14.5">
      <c r="A537" s="139"/>
    </row>
    <row r="538" spans="1:1" ht="14.5">
      <c r="A538" s="139"/>
    </row>
    <row r="539" spans="1:1" ht="14.5">
      <c r="A539" s="139"/>
    </row>
    <row r="540" spans="1:1" ht="14.5">
      <c r="A540" s="139"/>
    </row>
    <row r="541" spans="1:1" ht="14.5">
      <c r="A541" s="139"/>
    </row>
    <row r="542" spans="1:1" ht="14.5">
      <c r="A542" s="139"/>
    </row>
    <row r="543" spans="1:1" ht="14.5">
      <c r="A543" s="139"/>
    </row>
    <row r="544" spans="1:1" ht="14.5">
      <c r="A544" s="139"/>
    </row>
    <row r="545" spans="1:1" ht="14.5">
      <c r="A545" s="139"/>
    </row>
    <row r="546" spans="1:1" ht="14.5">
      <c r="A546" s="139"/>
    </row>
    <row r="547" spans="1:1" ht="14.5">
      <c r="A547" s="139"/>
    </row>
    <row r="548" spans="1:1" ht="14.5">
      <c r="A548" s="139"/>
    </row>
    <row r="549" spans="1:1" ht="14.5">
      <c r="A549" s="139"/>
    </row>
    <row r="550" spans="1:1" ht="14.5">
      <c r="A550" s="139"/>
    </row>
    <row r="551" spans="1:1" ht="14.5">
      <c r="A551" s="139"/>
    </row>
    <row r="552" spans="1:1" ht="14.5">
      <c r="A552" s="139"/>
    </row>
    <row r="553" spans="1:1" ht="14.5">
      <c r="A553" s="139"/>
    </row>
    <row r="554" spans="1:1" ht="14.5">
      <c r="A554" s="139"/>
    </row>
    <row r="555" spans="1:1" ht="14.5">
      <c r="A555" s="139"/>
    </row>
    <row r="556" spans="1:1" ht="14.5">
      <c r="A556" s="139"/>
    </row>
    <row r="557" spans="1:1" ht="14.5">
      <c r="A557" s="139"/>
    </row>
    <row r="558" spans="1:1" ht="14.5">
      <c r="A558" s="139"/>
    </row>
    <row r="559" spans="1:1" ht="14.5">
      <c r="A559" s="139"/>
    </row>
    <row r="560" spans="1:1" ht="14.5">
      <c r="A560" s="139"/>
    </row>
    <row r="561" spans="1:1" ht="14.5">
      <c r="A561" s="139"/>
    </row>
    <row r="562" spans="1:1" ht="14.5">
      <c r="A562" s="139"/>
    </row>
    <row r="563" spans="1:1" ht="14.5">
      <c r="A563" s="139"/>
    </row>
    <row r="564" spans="1:1" ht="14.5">
      <c r="A564" s="139"/>
    </row>
    <row r="565" spans="1:1" ht="14.5">
      <c r="A565" s="139"/>
    </row>
    <row r="566" spans="1:1" ht="14.5">
      <c r="A566" s="139"/>
    </row>
    <row r="567" spans="1:1" ht="14.5">
      <c r="A567" s="139"/>
    </row>
    <row r="568" spans="1:1" ht="14.5">
      <c r="A568" s="139"/>
    </row>
    <row r="569" spans="1:1" ht="14.5">
      <c r="A569" s="139"/>
    </row>
    <row r="570" spans="1:1" ht="14.5">
      <c r="A570" s="139"/>
    </row>
    <row r="571" spans="1:1" ht="14.5">
      <c r="A571" s="139"/>
    </row>
    <row r="572" spans="1:1" ht="14.5">
      <c r="A572" s="139"/>
    </row>
    <row r="573" spans="1:1" ht="14.5">
      <c r="A573" s="139"/>
    </row>
    <row r="574" spans="1:1" ht="14.5">
      <c r="A574" s="139"/>
    </row>
    <row r="575" spans="1:1" ht="14.5">
      <c r="A575" s="139"/>
    </row>
    <row r="576" spans="1:1" ht="14.5">
      <c r="A576" s="139"/>
    </row>
    <row r="577" spans="1:1" ht="14.5">
      <c r="A577" s="139"/>
    </row>
    <row r="578" spans="1:1" ht="14.5">
      <c r="A578" s="139"/>
    </row>
    <row r="579" spans="1:1" ht="14.5">
      <c r="A579" s="139"/>
    </row>
    <row r="580" spans="1:1" ht="14.5">
      <c r="A580" s="139"/>
    </row>
    <row r="581" spans="1:1" ht="14.5">
      <c r="A581" s="139"/>
    </row>
    <row r="582" spans="1:1" ht="14.5">
      <c r="A582" s="139"/>
    </row>
    <row r="583" spans="1:1" ht="14.5">
      <c r="A583" s="139"/>
    </row>
    <row r="584" spans="1:1" ht="14.5">
      <c r="A584" s="139"/>
    </row>
    <row r="585" spans="1:1" ht="14.5">
      <c r="A585" s="139"/>
    </row>
    <row r="586" spans="1:1" ht="14.5">
      <c r="A586" s="139"/>
    </row>
    <row r="587" spans="1:1" ht="14.5">
      <c r="A587" s="139"/>
    </row>
    <row r="588" spans="1:1" ht="14.5">
      <c r="A588" s="139"/>
    </row>
    <row r="589" spans="1:1" ht="14.5">
      <c r="A589" s="139"/>
    </row>
    <row r="590" spans="1:1" ht="14.5">
      <c r="A590" s="139"/>
    </row>
    <row r="591" spans="1:1" ht="14.5">
      <c r="A591" s="139"/>
    </row>
    <row r="592" spans="1:1" ht="14.5">
      <c r="A592" s="139"/>
    </row>
    <row r="593" spans="1:1" ht="14.5">
      <c r="A593" s="139"/>
    </row>
    <row r="594" spans="1:1" ht="14.5">
      <c r="A594" s="139"/>
    </row>
    <row r="595" spans="1:1" ht="14.5">
      <c r="A595" s="139"/>
    </row>
    <row r="596" spans="1:1" ht="14.5">
      <c r="A596" s="139"/>
    </row>
    <row r="597" spans="1:1" ht="14.5">
      <c r="A597" s="139"/>
    </row>
    <row r="598" spans="1:1" ht="14.5">
      <c r="A598" s="139"/>
    </row>
    <row r="599" spans="1:1" ht="14.5">
      <c r="A599" s="139"/>
    </row>
    <row r="600" spans="1:1" ht="14.5">
      <c r="A600" s="139"/>
    </row>
    <row r="601" spans="1:1" ht="14.5">
      <c r="A601" s="139"/>
    </row>
    <row r="602" spans="1:1" ht="14.5">
      <c r="A602" s="139"/>
    </row>
    <row r="603" spans="1:1" ht="14.5">
      <c r="A603" s="139"/>
    </row>
    <row r="604" spans="1:1" ht="14.5">
      <c r="A604" s="139"/>
    </row>
    <row r="605" spans="1:1" ht="14.5">
      <c r="A605" s="139"/>
    </row>
    <row r="606" spans="1:1" ht="14.5">
      <c r="A606" s="139"/>
    </row>
    <row r="607" spans="1:1" ht="14.5">
      <c r="A607" s="139"/>
    </row>
    <row r="608" spans="1:1" ht="14.5">
      <c r="A608" s="139"/>
    </row>
    <row r="609" spans="1:1" ht="14.5">
      <c r="A609" s="139"/>
    </row>
    <row r="610" spans="1:1" ht="14.5">
      <c r="A610" s="139"/>
    </row>
    <row r="611" spans="1:1" ht="14.5">
      <c r="A611" s="139"/>
    </row>
    <row r="612" spans="1:1" ht="14.5">
      <c r="A612" s="139"/>
    </row>
    <row r="613" spans="1:1" ht="14.5">
      <c r="A613" s="139"/>
    </row>
    <row r="614" spans="1:1" ht="14.5">
      <c r="A614" s="139"/>
    </row>
    <row r="615" spans="1:1" ht="14.5">
      <c r="A615" s="139"/>
    </row>
    <row r="616" spans="1:1" ht="14.5">
      <c r="A616" s="139"/>
    </row>
    <row r="617" spans="1:1" ht="14.5">
      <c r="A617" s="139"/>
    </row>
    <row r="618" spans="1:1" ht="14.5">
      <c r="A618" s="139"/>
    </row>
    <row r="619" spans="1:1" ht="14.5">
      <c r="A619" s="139"/>
    </row>
    <row r="620" spans="1:1" ht="14.5">
      <c r="A620" s="139"/>
    </row>
    <row r="621" spans="1:1" ht="14.5">
      <c r="A621" s="139"/>
    </row>
    <row r="622" spans="1:1" ht="14.5">
      <c r="A622" s="139"/>
    </row>
    <row r="623" spans="1:1" ht="14.5">
      <c r="A623" s="139"/>
    </row>
    <row r="624" spans="1:1" ht="14.5">
      <c r="A624" s="139"/>
    </row>
    <row r="625" spans="1:1" ht="14.5">
      <c r="A625" s="139"/>
    </row>
    <row r="626" spans="1:1" ht="14.5">
      <c r="A626" s="139"/>
    </row>
    <row r="627" spans="1:1" ht="14.5">
      <c r="A627" s="139"/>
    </row>
    <row r="628" spans="1:1" ht="14.5">
      <c r="A628" s="139"/>
    </row>
    <row r="629" spans="1:1" ht="14.5">
      <c r="A629" s="139"/>
    </row>
    <row r="630" spans="1:1" ht="14.5">
      <c r="A630" s="139"/>
    </row>
    <row r="631" spans="1:1" ht="14.5">
      <c r="A631" s="139"/>
    </row>
    <row r="632" spans="1:1" ht="14.5">
      <c r="A632" s="139"/>
    </row>
    <row r="633" spans="1:1" ht="14.5">
      <c r="A633" s="139"/>
    </row>
    <row r="634" spans="1:1" ht="14.5">
      <c r="A634" s="139"/>
    </row>
    <row r="635" spans="1:1" ht="14.5">
      <c r="A635" s="139"/>
    </row>
    <row r="636" spans="1:1" ht="14.5">
      <c r="A636" s="139"/>
    </row>
    <row r="637" spans="1:1" ht="14.5">
      <c r="A637" s="139"/>
    </row>
    <row r="638" spans="1:1" ht="14.5">
      <c r="A638" s="139"/>
    </row>
    <row r="639" spans="1:1" ht="14.5">
      <c r="A639" s="139"/>
    </row>
    <row r="640" spans="1:1" ht="14.5">
      <c r="A640" s="139"/>
    </row>
    <row r="641" spans="1:1" ht="14.5">
      <c r="A641" s="139"/>
    </row>
    <row r="642" spans="1:1" ht="14.5">
      <c r="A642" s="139"/>
    </row>
    <row r="643" spans="1:1" ht="14.5">
      <c r="A643" s="139"/>
    </row>
    <row r="644" spans="1:1" ht="14.5">
      <c r="A644" s="139"/>
    </row>
    <row r="645" spans="1:1" ht="14.5">
      <c r="A645" s="139"/>
    </row>
    <row r="646" spans="1:1" ht="14.5">
      <c r="A646" s="139"/>
    </row>
    <row r="647" spans="1:1" ht="14.5">
      <c r="A647" s="139"/>
    </row>
    <row r="648" spans="1:1" ht="14.5">
      <c r="A648" s="139"/>
    </row>
    <row r="649" spans="1:1" ht="14.5">
      <c r="A649" s="139"/>
    </row>
    <row r="650" spans="1:1" ht="14.5">
      <c r="A650" s="139"/>
    </row>
    <row r="651" spans="1:1" ht="14.5">
      <c r="A651" s="139"/>
    </row>
    <row r="652" spans="1:1" ht="14.5">
      <c r="A652" s="139"/>
    </row>
    <row r="653" spans="1:1" ht="14.5">
      <c r="A653" s="139"/>
    </row>
    <row r="654" spans="1:1" ht="14.5">
      <c r="A654" s="139"/>
    </row>
    <row r="655" spans="1:1" ht="14.5">
      <c r="A655" s="139"/>
    </row>
    <row r="656" spans="1:1" ht="14.5">
      <c r="A656" s="139"/>
    </row>
    <row r="657" spans="1:1" ht="14.5">
      <c r="A657" s="139"/>
    </row>
    <row r="658" spans="1:1" ht="14.5">
      <c r="A658" s="139"/>
    </row>
    <row r="659" spans="1:1" ht="14.5">
      <c r="A659" s="139"/>
    </row>
    <row r="660" spans="1:1" ht="14.5">
      <c r="A660" s="139"/>
    </row>
    <row r="661" spans="1:1" ht="14.5">
      <c r="A661" s="139"/>
    </row>
    <row r="662" spans="1:1" ht="14.5">
      <c r="A662" s="139"/>
    </row>
    <row r="663" spans="1:1" ht="14.5">
      <c r="A663" s="139"/>
    </row>
    <row r="664" spans="1:1" ht="14.5">
      <c r="A664" s="139"/>
    </row>
    <row r="665" spans="1:1" ht="14.5">
      <c r="A665" s="139"/>
    </row>
    <row r="666" spans="1:1" ht="14.5">
      <c r="A666" s="139"/>
    </row>
    <row r="667" spans="1:1" ht="14.5">
      <c r="A667" s="139"/>
    </row>
    <row r="668" spans="1:1" ht="14.5">
      <c r="A668" s="139"/>
    </row>
    <row r="669" spans="1:1" ht="14.5">
      <c r="A669" s="139"/>
    </row>
    <row r="670" spans="1:1" ht="14.5">
      <c r="A670" s="139"/>
    </row>
    <row r="671" spans="1:1" ht="14.5">
      <c r="A671" s="139"/>
    </row>
    <row r="672" spans="1:1" ht="14.5">
      <c r="A672" s="139"/>
    </row>
    <row r="673" spans="1:1" ht="14.5">
      <c r="A673" s="139"/>
    </row>
    <row r="674" spans="1:1" ht="14.5">
      <c r="A674" s="139"/>
    </row>
    <row r="675" spans="1:1" ht="14.5">
      <c r="A675" s="139"/>
    </row>
    <row r="676" spans="1:1" ht="14.5">
      <c r="A676" s="139"/>
    </row>
    <row r="677" spans="1:1" ht="14.5">
      <c r="A677" s="139"/>
    </row>
    <row r="678" spans="1:1" ht="14.5">
      <c r="A678" s="139"/>
    </row>
    <row r="679" spans="1:1" ht="14.5">
      <c r="A679" s="139"/>
    </row>
    <row r="680" spans="1:1" ht="14.5">
      <c r="A680" s="139"/>
    </row>
    <row r="681" spans="1:1" ht="14.5">
      <c r="A681" s="139"/>
    </row>
    <row r="682" spans="1:1" ht="14.5">
      <c r="A682" s="139"/>
    </row>
    <row r="683" spans="1:1" ht="14.5">
      <c r="A683" s="139"/>
    </row>
    <row r="684" spans="1:1" ht="14.5">
      <c r="A684" s="139"/>
    </row>
    <row r="685" spans="1:1" ht="14.5">
      <c r="A685" s="139"/>
    </row>
    <row r="686" spans="1:1" ht="14.5">
      <c r="A686" s="139"/>
    </row>
    <row r="687" spans="1:1" ht="14.5">
      <c r="A687" s="139"/>
    </row>
    <row r="688" spans="1:1" ht="14.5">
      <c r="A688" s="139"/>
    </row>
    <row r="689" spans="1:1" ht="14.5">
      <c r="A689" s="139"/>
    </row>
    <row r="690" spans="1:1" ht="14.5">
      <c r="A690" s="139"/>
    </row>
    <row r="691" spans="1:1" ht="14.5">
      <c r="A691" s="139"/>
    </row>
    <row r="692" spans="1:1" ht="14.5">
      <c r="A692" s="139"/>
    </row>
    <row r="693" spans="1:1" ht="14.5">
      <c r="A693" s="139"/>
    </row>
    <row r="694" spans="1:1" ht="14.5">
      <c r="A694" s="139"/>
    </row>
    <row r="695" spans="1:1" ht="14.5">
      <c r="A695" s="139"/>
    </row>
    <row r="696" spans="1:1" ht="14.5">
      <c r="A696" s="139"/>
    </row>
    <row r="697" spans="1:1" ht="14.5">
      <c r="A697" s="139"/>
    </row>
    <row r="698" spans="1:1" ht="14.5">
      <c r="A698" s="139"/>
    </row>
    <row r="699" spans="1:1" ht="14.5">
      <c r="A699" s="139"/>
    </row>
    <row r="700" spans="1:1" ht="14.5">
      <c r="A700" s="139"/>
    </row>
    <row r="701" spans="1:1" ht="14.5">
      <c r="A701" s="139"/>
    </row>
    <row r="702" spans="1:1" ht="14.5">
      <c r="A702" s="139"/>
    </row>
    <row r="703" spans="1:1" ht="14.5">
      <c r="A703" s="139"/>
    </row>
    <row r="704" spans="1:1" ht="14.5">
      <c r="A704" s="139"/>
    </row>
    <row r="705" spans="1:1" ht="14.5">
      <c r="A705" s="139"/>
    </row>
    <row r="706" spans="1:1" ht="14.5">
      <c r="A706" s="139"/>
    </row>
    <row r="707" spans="1:1" ht="14.5">
      <c r="A707" s="139"/>
    </row>
    <row r="708" spans="1:1" ht="14.5">
      <c r="A708" s="139"/>
    </row>
    <row r="709" spans="1:1" ht="14.5">
      <c r="A709" s="139"/>
    </row>
    <row r="710" spans="1:1" ht="14.5">
      <c r="A710" s="139"/>
    </row>
    <row r="711" spans="1:1" ht="14.5">
      <c r="A711" s="139"/>
    </row>
    <row r="712" spans="1:1" ht="14.5">
      <c r="A712" s="139"/>
    </row>
    <row r="713" spans="1:1" ht="14.5">
      <c r="A713" s="139"/>
    </row>
    <row r="714" spans="1:1" ht="14.5">
      <c r="A714" s="139"/>
    </row>
    <row r="715" spans="1:1" ht="14.5">
      <c r="A715" s="139"/>
    </row>
    <row r="716" spans="1:1" ht="14.5">
      <c r="A716" s="139"/>
    </row>
    <row r="717" spans="1:1" ht="14.5">
      <c r="A717" s="139"/>
    </row>
    <row r="718" spans="1:1" ht="14.5">
      <c r="A718" s="139"/>
    </row>
    <row r="719" spans="1:1" ht="14.5">
      <c r="A719" s="139"/>
    </row>
    <row r="720" spans="1:1" ht="14.5">
      <c r="A720" s="139"/>
    </row>
    <row r="721" spans="1:1" ht="14.5">
      <c r="A721" s="139"/>
    </row>
    <row r="722" spans="1:1" ht="14.5">
      <c r="A722" s="139"/>
    </row>
    <row r="723" spans="1:1" ht="14.5">
      <c r="A723" s="139"/>
    </row>
    <row r="724" spans="1:1" ht="14.5">
      <c r="A724" s="139"/>
    </row>
    <row r="725" spans="1:1" ht="14.5">
      <c r="A725" s="139"/>
    </row>
    <row r="726" spans="1:1" ht="14.5">
      <c r="A726" s="139"/>
    </row>
    <row r="727" spans="1:1" ht="14.5">
      <c r="A727" s="139"/>
    </row>
    <row r="728" spans="1:1" ht="14.5">
      <c r="A728" s="139"/>
    </row>
    <row r="729" spans="1:1" ht="14.5">
      <c r="A729" s="139"/>
    </row>
    <row r="730" spans="1:1" ht="14.5">
      <c r="A730" s="139"/>
    </row>
    <row r="731" spans="1:1" ht="14.5">
      <c r="A731" s="139"/>
    </row>
    <row r="732" spans="1:1" ht="14.5">
      <c r="A732" s="139"/>
    </row>
    <row r="733" spans="1:1" ht="14.5">
      <c r="A733" s="139"/>
    </row>
    <row r="734" spans="1:1" ht="14.5">
      <c r="A734" s="139"/>
    </row>
    <row r="735" spans="1:1" ht="14.5">
      <c r="A735" s="139"/>
    </row>
    <row r="736" spans="1:1" ht="14.5">
      <c r="A736" s="139"/>
    </row>
    <row r="737" spans="1:1" ht="14.5">
      <c r="A737" s="139"/>
    </row>
    <row r="738" spans="1:1" ht="14.5">
      <c r="A738" s="139"/>
    </row>
    <row r="739" spans="1:1" ht="14.5">
      <c r="A739" s="139"/>
    </row>
    <row r="740" spans="1:1" ht="14.5">
      <c r="A740" s="139"/>
    </row>
    <row r="741" spans="1:1" ht="14.5">
      <c r="A741" s="139"/>
    </row>
    <row r="742" spans="1:1" ht="14.5">
      <c r="A742" s="139"/>
    </row>
    <row r="743" spans="1:1" ht="14.5">
      <c r="A743" s="139"/>
    </row>
    <row r="744" spans="1:1" ht="14.5">
      <c r="A744" s="139"/>
    </row>
    <row r="745" spans="1:1" ht="14.5">
      <c r="A745" s="139"/>
    </row>
    <row r="746" spans="1:1" ht="14.5">
      <c r="A746" s="139"/>
    </row>
    <row r="747" spans="1:1" ht="14.5">
      <c r="A747" s="139"/>
    </row>
    <row r="748" spans="1:1" ht="14.5">
      <c r="A748" s="139"/>
    </row>
    <row r="749" spans="1:1" ht="14.5">
      <c r="A749" s="139"/>
    </row>
    <row r="750" spans="1:1" ht="14.5">
      <c r="A750" s="139"/>
    </row>
    <row r="751" spans="1:1" ht="14.5">
      <c r="A751" s="139"/>
    </row>
    <row r="752" spans="1:1" ht="14.5">
      <c r="A752" s="139"/>
    </row>
    <row r="753" spans="1:1" ht="14.5">
      <c r="A753" s="139"/>
    </row>
    <row r="754" spans="1:1" ht="14.5">
      <c r="A754" s="139"/>
    </row>
    <row r="755" spans="1:1" ht="14.5">
      <c r="A755" s="139"/>
    </row>
    <row r="756" spans="1:1" ht="14.5">
      <c r="A756" s="139"/>
    </row>
    <row r="757" spans="1:1" ht="14.5">
      <c r="A757" s="139"/>
    </row>
    <row r="758" spans="1:1" ht="14.5">
      <c r="A758" s="139"/>
    </row>
    <row r="759" spans="1:1" ht="14.5">
      <c r="A759" s="139"/>
    </row>
    <row r="760" spans="1:1" ht="14.5">
      <c r="A760" s="139"/>
    </row>
    <row r="761" spans="1:1" ht="14.5">
      <c r="A761" s="139"/>
    </row>
    <row r="762" spans="1:1" ht="14.5">
      <c r="A762" s="139"/>
    </row>
    <row r="763" spans="1:1" ht="14.5">
      <c r="A763" s="139"/>
    </row>
    <row r="764" spans="1:1" ht="14.5">
      <c r="A764" s="139"/>
    </row>
    <row r="765" spans="1:1" ht="14.5">
      <c r="A765" s="139"/>
    </row>
    <row r="766" spans="1:1" ht="14.5">
      <c r="A766" s="139"/>
    </row>
    <row r="767" spans="1:1" ht="14.5">
      <c r="A767" s="139"/>
    </row>
    <row r="768" spans="1:1" ht="14.5">
      <c r="A768" s="139"/>
    </row>
    <row r="769" spans="1:1" ht="14.5">
      <c r="A769" s="139"/>
    </row>
    <row r="770" spans="1:1" ht="14.5">
      <c r="A770" s="139"/>
    </row>
    <row r="771" spans="1:1" ht="14.5">
      <c r="A771" s="139"/>
    </row>
    <row r="772" spans="1:1" ht="14.5">
      <c r="A772" s="139"/>
    </row>
    <row r="773" spans="1:1" ht="14.5">
      <c r="A773" s="139"/>
    </row>
    <row r="774" spans="1:1" ht="14.5">
      <c r="A774" s="139"/>
    </row>
    <row r="775" spans="1:1" ht="14.5">
      <c r="A775" s="139"/>
    </row>
    <row r="776" spans="1:1" ht="14.5">
      <c r="A776" s="139"/>
    </row>
    <row r="777" spans="1:1" ht="14.5">
      <c r="A777" s="139"/>
    </row>
    <row r="778" spans="1:1" ht="14.5">
      <c r="A778" s="139"/>
    </row>
    <row r="779" spans="1:1" ht="14.5">
      <c r="A779" s="139"/>
    </row>
    <row r="780" spans="1:1" ht="14.5">
      <c r="A780" s="139"/>
    </row>
    <row r="781" spans="1:1" ht="14.5">
      <c r="A781" s="139"/>
    </row>
    <row r="782" spans="1:1" ht="14.5">
      <c r="A782" s="139"/>
    </row>
    <row r="783" spans="1:1" ht="14.5">
      <c r="A783" s="139"/>
    </row>
    <row r="784" spans="1:1" ht="14.5">
      <c r="A784" s="139"/>
    </row>
    <row r="785" spans="1:1" ht="14.5">
      <c r="A785" s="139"/>
    </row>
    <row r="786" spans="1:1" ht="14.5">
      <c r="A786" s="139"/>
    </row>
    <row r="787" spans="1:1" ht="14.5">
      <c r="A787" s="139"/>
    </row>
    <row r="788" spans="1:1" ht="14.5">
      <c r="A788" s="139"/>
    </row>
    <row r="789" spans="1:1" ht="14.5">
      <c r="A789" s="139"/>
    </row>
    <row r="790" spans="1:1" ht="14.5">
      <c r="A790" s="139"/>
    </row>
    <row r="791" spans="1:1" ht="14.5">
      <c r="A791" s="139"/>
    </row>
    <row r="792" spans="1:1" ht="14.5">
      <c r="A792" s="139"/>
    </row>
    <row r="793" spans="1:1" ht="14.5">
      <c r="A793" s="139"/>
    </row>
    <row r="794" spans="1:1" ht="14.5">
      <c r="A794" s="139"/>
    </row>
    <row r="795" spans="1:1" ht="14.5">
      <c r="A795" s="139"/>
    </row>
    <row r="796" spans="1:1" ht="14.5">
      <c r="A796" s="139"/>
    </row>
    <row r="797" spans="1:1" ht="14.5">
      <c r="A797" s="139"/>
    </row>
    <row r="798" spans="1:1" ht="14.5">
      <c r="A798" s="139"/>
    </row>
    <row r="799" spans="1:1" ht="14.5">
      <c r="A799" s="139"/>
    </row>
    <row r="800" spans="1:1" ht="14.5">
      <c r="A800" s="139"/>
    </row>
    <row r="801" spans="1:1" ht="14.5">
      <c r="A801" s="139"/>
    </row>
    <row r="802" spans="1:1" ht="14.5">
      <c r="A802" s="139"/>
    </row>
    <row r="803" spans="1:1" ht="14.5">
      <c r="A803" s="139"/>
    </row>
    <row r="804" spans="1:1" ht="14.5">
      <c r="A804" s="139"/>
    </row>
    <row r="805" spans="1:1" ht="14.5">
      <c r="A805" s="139"/>
    </row>
    <row r="806" spans="1:1" ht="14.5">
      <c r="A806" s="139"/>
    </row>
    <row r="807" spans="1:1" ht="14.5">
      <c r="A807" s="139"/>
    </row>
    <row r="808" spans="1:1" ht="14.5">
      <c r="A808" s="139"/>
    </row>
    <row r="809" spans="1:1" ht="14.5">
      <c r="A809" s="139"/>
    </row>
    <row r="810" spans="1:1" ht="14.5">
      <c r="A810" s="139"/>
    </row>
    <row r="811" spans="1:1" ht="14.5">
      <c r="A811" s="139"/>
    </row>
    <row r="812" spans="1:1" ht="14.5">
      <c r="A812" s="139"/>
    </row>
    <row r="813" spans="1:1" ht="14.5">
      <c r="A813" s="139"/>
    </row>
    <row r="814" spans="1:1" ht="14.5">
      <c r="A814" s="139"/>
    </row>
    <row r="815" spans="1:1" ht="14.5">
      <c r="A815" s="139"/>
    </row>
    <row r="816" spans="1:1" ht="14.5">
      <c r="A816" s="139"/>
    </row>
    <row r="817" spans="1:1" ht="14.5">
      <c r="A817" s="139"/>
    </row>
    <row r="818" spans="1:1" ht="14.5">
      <c r="A818" s="139"/>
    </row>
    <row r="819" spans="1:1" ht="14.5">
      <c r="A819" s="139"/>
    </row>
    <row r="820" spans="1:1" ht="14.5">
      <c r="A820" s="139"/>
    </row>
    <row r="821" spans="1:1" ht="14.5">
      <c r="A821" s="139"/>
    </row>
    <row r="822" spans="1:1" ht="14.5">
      <c r="A822" s="139"/>
    </row>
    <row r="823" spans="1:1" ht="14.5">
      <c r="A823" s="139"/>
    </row>
    <row r="824" spans="1:1" ht="14.5">
      <c r="A824" s="139"/>
    </row>
    <row r="825" spans="1:1" ht="14.5">
      <c r="A825" s="139"/>
    </row>
    <row r="826" spans="1:1" ht="14.5">
      <c r="A826" s="139"/>
    </row>
    <row r="827" spans="1:1" ht="14.5">
      <c r="A827" s="139"/>
    </row>
    <row r="828" spans="1:1" ht="14.5">
      <c r="A828" s="139"/>
    </row>
    <row r="829" spans="1:1" ht="14.5">
      <c r="A829" s="139"/>
    </row>
    <row r="830" spans="1:1" ht="14.5">
      <c r="A830" s="139"/>
    </row>
    <row r="831" spans="1:1" ht="14.5">
      <c r="A831" s="139"/>
    </row>
    <row r="832" spans="1:1" ht="14.5">
      <c r="A832" s="139"/>
    </row>
    <row r="833" spans="1:1" ht="14.5">
      <c r="A833" s="139"/>
    </row>
    <row r="834" spans="1:1" ht="14.5">
      <c r="A834" s="139"/>
    </row>
    <row r="835" spans="1:1" ht="14.5">
      <c r="A835" s="139"/>
    </row>
    <row r="836" spans="1:1" ht="14.5">
      <c r="A836" s="139"/>
    </row>
    <row r="837" spans="1:1" ht="14.5">
      <c r="A837" s="139"/>
    </row>
    <row r="838" spans="1:1" ht="14.5">
      <c r="A838" s="139"/>
    </row>
    <row r="839" spans="1:1" ht="14.5">
      <c r="A839" s="139"/>
    </row>
    <row r="840" spans="1:1" ht="14.5">
      <c r="A840" s="139"/>
    </row>
    <row r="841" spans="1:1" ht="14.5">
      <c r="A841" s="139"/>
    </row>
    <row r="842" spans="1:1" ht="14.5">
      <c r="A842" s="139"/>
    </row>
    <row r="843" spans="1:1" ht="14.5">
      <c r="A843" s="139"/>
    </row>
    <row r="844" spans="1:1" ht="14.5">
      <c r="A844" s="139"/>
    </row>
    <row r="845" spans="1:1" ht="14.5">
      <c r="A845" s="139"/>
    </row>
    <row r="846" spans="1:1" ht="14.5">
      <c r="A846" s="139"/>
    </row>
    <row r="847" spans="1:1" ht="14.5">
      <c r="A847" s="139"/>
    </row>
    <row r="848" spans="1:1" ht="14.5">
      <c r="A848" s="139"/>
    </row>
    <row r="849" spans="1:1" ht="14.5">
      <c r="A849" s="139"/>
    </row>
    <row r="850" spans="1:1" ht="14.5">
      <c r="A850" s="139"/>
    </row>
    <row r="851" spans="1:1" ht="14.5">
      <c r="A851" s="139"/>
    </row>
    <row r="852" spans="1:1" ht="14.5">
      <c r="A852" s="139"/>
    </row>
    <row r="853" spans="1:1" ht="14.5">
      <c r="A853" s="139"/>
    </row>
    <row r="854" spans="1:1" ht="14.5">
      <c r="A854" s="139"/>
    </row>
    <row r="855" spans="1:1" ht="14.5">
      <c r="A855" s="139"/>
    </row>
    <row r="856" spans="1:1" ht="14.5">
      <c r="A856" s="139"/>
    </row>
    <row r="857" spans="1:1" ht="14.5">
      <c r="A857" s="139"/>
    </row>
    <row r="858" spans="1:1" ht="14.5">
      <c r="A858" s="139"/>
    </row>
    <row r="859" spans="1:1" ht="14.5">
      <c r="A859" s="139"/>
    </row>
    <row r="860" spans="1:1" ht="14.5">
      <c r="A860" s="139"/>
    </row>
    <row r="861" spans="1:1" ht="14.5">
      <c r="A861" s="139"/>
    </row>
    <row r="862" spans="1:1" ht="14.5">
      <c r="A862" s="139"/>
    </row>
    <row r="863" spans="1:1" ht="14.5">
      <c r="A863" s="139"/>
    </row>
    <row r="864" spans="1:1" ht="14.5">
      <c r="A864" s="139"/>
    </row>
    <row r="865" spans="1:1" ht="14.5">
      <c r="A865" s="139"/>
    </row>
    <row r="866" spans="1:1" ht="14.5">
      <c r="A866" s="139"/>
    </row>
    <row r="867" spans="1:1" ht="14.5">
      <c r="A867" s="139"/>
    </row>
    <row r="868" spans="1:1" ht="14.5">
      <c r="A868" s="139"/>
    </row>
    <row r="869" spans="1:1" ht="14.5">
      <c r="A869" s="139"/>
    </row>
    <row r="870" spans="1:1" ht="14.5">
      <c r="A870" s="139"/>
    </row>
    <row r="871" spans="1:1" ht="14.5">
      <c r="A871" s="139"/>
    </row>
    <row r="872" spans="1:1" ht="14.5">
      <c r="A872" s="139"/>
    </row>
    <row r="873" spans="1:1" ht="14.5">
      <c r="A873" s="139"/>
    </row>
    <row r="874" spans="1:1" ht="14.5">
      <c r="A874" s="139"/>
    </row>
    <row r="875" spans="1:1" ht="14.5">
      <c r="A875" s="139"/>
    </row>
    <row r="876" spans="1:1" ht="14.5">
      <c r="A876" s="139"/>
    </row>
    <row r="877" spans="1:1" ht="14.5">
      <c r="A877" s="139"/>
    </row>
    <row r="878" spans="1:1" ht="14.5">
      <c r="A878" s="139"/>
    </row>
    <row r="879" spans="1:1" ht="14.5">
      <c r="A879" s="139"/>
    </row>
    <row r="880" spans="1:1" ht="14.5">
      <c r="A880" s="139"/>
    </row>
    <row r="881" spans="1:1" ht="14.5">
      <c r="A881" s="139"/>
    </row>
    <row r="882" spans="1:1" ht="14.5">
      <c r="A882" s="139"/>
    </row>
    <row r="883" spans="1:1" ht="14.5">
      <c r="A883" s="139"/>
    </row>
    <row r="884" spans="1:1" ht="14.5">
      <c r="A884" s="139"/>
    </row>
    <row r="885" spans="1:1" ht="14.5">
      <c r="A885" s="139"/>
    </row>
    <row r="886" spans="1:1" ht="14.5">
      <c r="A886" s="139"/>
    </row>
    <row r="887" spans="1:1" ht="14.5">
      <c r="A887" s="139"/>
    </row>
    <row r="888" spans="1:1" ht="14.5">
      <c r="A888" s="139"/>
    </row>
    <row r="889" spans="1:1" ht="14.5">
      <c r="A889" s="139"/>
    </row>
    <row r="890" spans="1:1" ht="14.5">
      <c r="A890" s="139"/>
    </row>
    <row r="891" spans="1:1" ht="14.5">
      <c r="A891" s="139"/>
    </row>
    <row r="892" spans="1:1" ht="14.5">
      <c r="A892" s="139"/>
    </row>
    <row r="893" spans="1:1" ht="14.5">
      <c r="A893" s="139"/>
    </row>
    <row r="894" spans="1:1" ht="14.5">
      <c r="A894" s="139"/>
    </row>
    <row r="895" spans="1:1" ht="14.5">
      <c r="A895" s="139"/>
    </row>
    <row r="896" spans="1:1" ht="14.5">
      <c r="A896" s="139"/>
    </row>
    <row r="897" spans="1:1" ht="14.5">
      <c r="A897" s="139"/>
    </row>
    <row r="898" spans="1:1" ht="14.5">
      <c r="A898" s="139"/>
    </row>
    <row r="899" spans="1:1" ht="14.5">
      <c r="A899" s="139"/>
    </row>
    <row r="900" spans="1:1" ht="14.5">
      <c r="A900" s="139"/>
    </row>
    <row r="901" spans="1:1" ht="14.5">
      <c r="A901" s="139"/>
    </row>
    <row r="902" spans="1:1" ht="14.5">
      <c r="A902" s="139"/>
    </row>
    <row r="903" spans="1:1" ht="14.5">
      <c r="A903" s="139"/>
    </row>
    <row r="904" spans="1:1" ht="14.5">
      <c r="A904" s="139"/>
    </row>
    <row r="905" spans="1:1" ht="14.5">
      <c r="A905" s="139"/>
    </row>
    <row r="906" spans="1:1" ht="14.5">
      <c r="A906" s="139"/>
    </row>
    <row r="907" spans="1:1" ht="14.5">
      <c r="A907" s="139"/>
    </row>
    <row r="908" spans="1:1" ht="14.5">
      <c r="A908" s="139"/>
    </row>
    <row r="909" spans="1:1" ht="14.5">
      <c r="A909" s="139"/>
    </row>
    <row r="910" spans="1:1" ht="14.5">
      <c r="A910" s="139"/>
    </row>
    <row r="911" spans="1:1" ht="14.5">
      <c r="A911" s="139"/>
    </row>
    <row r="912" spans="1:1" ht="14.5">
      <c r="A912" s="139"/>
    </row>
    <row r="913" spans="1:1" ht="14.5">
      <c r="A913" s="139"/>
    </row>
    <row r="914" spans="1:1" ht="14.5">
      <c r="A914" s="139"/>
    </row>
    <row r="915" spans="1:1" ht="14.5">
      <c r="A915" s="139"/>
    </row>
    <row r="916" spans="1:1" ht="14.5">
      <c r="A916" s="139"/>
    </row>
    <row r="917" spans="1:1" ht="14.5">
      <c r="A917" s="139"/>
    </row>
    <row r="918" spans="1:1" ht="14.5">
      <c r="A918" s="139"/>
    </row>
    <row r="919" spans="1:1" ht="14.5">
      <c r="A919" s="139"/>
    </row>
    <row r="920" spans="1:1" ht="14.5">
      <c r="A920" s="139"/>
    </row>
    <row r="921" spans="1:1" ht="14.5">
      <c r="A921" s="139"/>
    </row>
    <row r="922" spans="1:1" ht="14.5">
      <c r="A922" s="139"/>
    </row>
    <row r="923" spans="1:1" ht="14.5">
      <c r="A923" s="139"/>
    </row>
    <row r="924" spans="1:1" ht="14.5">
      <c r="A924" s="139"/>
    </row>
    <row r="925" spans="1:1" ht="14.5">
      <c r="A925" s="139"/>
    </row>
    <row r="926" spans="1:1" ht="14.5">
      <c r="A926" s="139"/>
    </row>
    <row r="927" spans="1:1" ht="14.5">
      <c r="A927" s="139"/>
    </row>
    <row r="928" spans="1:1" ht="14.5">
      <c r="A928" s="139"/>
    </row>
    <row r="929" spans="1:1" ht="14.5">
      <c r="A929" s="139"/>
    </row>
    <row r="930" spans="1:1" ht="14.5">
      <c r="A930" s="139"/>
    </row>
    <row r="931" spans="1:1" ht="14.5">
      <c r="A931" s="139"/>
    </row>
    <row r="932" spans="1:1" ht="14.5">
      <c r="A932" s="139"/>
    </row>
    <row r="933" spans="1:1" ht="14.5">
      <c r="A933" s="139"/>
    </row>
    <row r="934" spans="1:1" ht="14.5">
      <c r="A934" s="139"/>
    </row>
    <row r="935" spans="1:1" ht="14.5">
      <c r="A935" s="139"/>
    </row>
    <row r="936" spans="1:1" ht="14.5">
      <c r="A936" s="139"/>
    </row>
    <row r="937" spans="1:1" ht="14.5">
      <c r="A937" s="139"/>
    </row>
    <row r="938" spans="1:1" ht="14.5">
      <c r="A938" s="139"/>
    </row>
    <row r="939" spans="1:1" ht="14.5">
      <c r="A939" s="139"/>
    </row>
    <row r="940" spans="1:1" ht="14.5">
      <c r="A940" s="139"/>
    </row>
    <row r="941" spans="1:1" ht="14.5">
      <c r="A941" s="139"/>
    </row>
    <row r="942" spans="1:1" ht="14.5">
      <c r="A942" s="139"/>
    </row>
    <row r="943" spans="1:1" ht="14.5">
      <c r="A943" s="139"/>
    </row>
    <row r="944" spans="1:1" ht="14.5">
      <c r="A944" s="139"/>
    </row>
    <row r="945" spans="1:1" ht="14.5">
      <c r="A945" s="139"/>
    </row>
    <row r="946" spans="1:1" ht="14.5">
      <c r="A946" s="139"/>
    </row>
    <row r="947" spans="1:1" ht="14.5">
      <c r="A947" s="139"/>
    </row>
    <row r="948" spans="1:1" ht="14.5">
      <c r="A948" s="139"/>
    </row>
    <row r="949" spans="1:1" ht="14.5">
      <c r="A949" s="139"/>
    </row>
    <row r="950" spans="1:1" ht="14.5">
      <c r="A950" s="139"/>
    </row>
    <row r="951" spans="1:1" ht="14.5">
      <c r="A951" s="139"/>
    </row>
    <row r="952" spans="1:1" ht="14.5">
      <c r="A952" s="139"/>
    </row>
    <row r="953" spans="1:1" ht="14.5">
      <c r="A953" s="139"/>
    </row>
    <row r="954" spans="1:1" ht="14.5">
      <c r="A954" s="139"/>
    </row>
    <row r="955" spans="1:1" ht="14.5">
      <c r="A955" s="139"/>
    </row>
    <row r="956" spans="1:1" ht="14.5">
      <c r="A956" s="139"/>
    </row>
    <row r="957" spans="1:1" ht="14.5">
      <c r="A957" s="139"/>
    </row>
    <row r="958" spans="1:1" ht="14.5">
      <c r="A958" s="139"/>
    </row>
    <row r="959" spans="1:1" ht="14.5">
      <c r="A959" s="139"/>
    </row>
    <row r="960" spans="1:1" ht="14.5">
      <c r="A960" s="139"/>
    </row>
    <row r="961" spans="1:1" ht="14.5">
      <c r="A961" s="139"/>
    </row>
    <row r="962" spans="1:1" ht="14.5">
      <c r="A962" s="139"/>
    </row>
    <row r="963" spans="1:1" ht="14.5">
      <c r="A963" s="139"/>
    </row>
    <row r="964" spans="1:1" ht="14.5">
      <c r="A964" s="139"/>
    </row>
    <row r="965" spans="1:1" ht="14.5">
      <c r="A965" s="139"/>
    </row>
    <row r="966" spans="1:1" ht="14.5">
      <c r="A966" s="139"/>
    </row>
    <row r="967" spans="1:1" ht="14.5">
      <c r="A967" s="139"/>
    </row>
    <row r="968" spans="1:1" ht="14.5">
      <c r="A968" s="139"/>
    </row>
    <row r="969" spans="1:1" ht="14.5">
      <c r="A969" s="139"/>
    </row>
    <row r="970" spans="1:1" ht="14.5">
      <c r="A970" s="139"/>
    </row>
    <row r="971" spans="1:1" ht="14.5">
      <c r="A971" s="139"/>
    </row>
    <row r="972" spans="1:1" ht="14.5">
      <c r="A972" s="139"/>
    </row>
    <row r="973" spans="1:1" ht="14.5">
      <c r="A973" s="139"/>
    </row>
    <row r="974" spans="1:1" ht="14.5">
      <c r="A974" s="139"/>
    </row>
    <row r="975" spans="1:1" ht="14.5">
      <c r="A975" s="139"/>
    </row>
    <row r="976" spans="1:1" ht="14.5">
      <c r="A976" s="139"/>
    </row>
    <row r="977" spans="1:1" ht="14.5">
      <c r="A977" s="139"/>
    </row>
    <row r="978" spans="1:1" ht="14.5">
      <c r="A978" s="139"/>
    </row>
    <row r="979" spans="1:1" ht="14.5">
      <c r="A979" s="139"/>
    </row>
    <row r="980" spans="1:1" ht="14.5">
      <c r="A980" s="139"/>
    </row>
    <row r="981" spans="1:1" ht="14.5">
      <c r="A981" s="139"/>
    </row>
    <row r="982" spans="1:1" ht="14.5">
      <c r="A982" s="139"/>
    </row>
    <row r="983" spans="1:1" ht="14.5">
      <c r="A983" s="139"/>
    </row>
    <row r="984" spans="1:1" ht="14.5">
      <c r="A984" s="139"/>
    </row>
    <row r="985" spans="1:1" ht="14.5">
      <c r="A985" s="139"/>
    </row>
    <row r="986" spans="1:1" ht="14.5">
      <c r="A986" s="139"/>
    </row>
    <row r="987" spans="1:1" ht="14.5">
      <c r="A987" s="139"/>
    </row>
    <row r="988" spans="1:1" ht="14.5">
      <c r="A988" s="139"/>
    </row>
    <row r="989" spans="1:1" ht="14.5">
      <c r="A989" s="139"/>
    </row>
    <row r="990" spans="1:1" ht="14.5">
      <c r="A990" s="139"/>
    </row>
    <row r="991" spans="1:1" ht="14.5">
      <c r="A991" s="139"/>
    </row>
    <row r="992" spans="1:1" ht="14.5">
      <c r="A992" s="139"/>
    </row>
    <row r="993" spans="1:1" ht="14.5">
      <c r="A993" s="139"/>
    </row>
    <row r="994" spans="1:1" ht="14.5">
      <c r="A994" s="139"/>
    </row>
    <row r="995" spans="1:1" ht="14.5">
      <c r="A995" s="139"/>
    </row>
    <row r="996" spans="1:1" ht="14.5">
      <c r="A996" s="139"/>
    </row>
    <row r="997" spans="1:1" ht="14.5">
      <c r="A997" s="139"/>
    </row>
    <row r="998" spans="1:1" ht="14.5">
      <c r="A998" s="139"/>
    </row>
    <row r="999" spans="1:1" ht="14.5">
      <c r="A999" s="139"/>
    </row>
    <row r="1000" spans="1:1" ht="14.5">
      <c r="A1000" s="139"/>
    </row>
    <row r="1001" spans="1:1" ht="14.5">
      <c r="A1001" s="139"/>
    </row>
    <row r="1002" spans="1:1" ht="14.5">
      <c r="A1002" s="139"/>
    </row>
    <row r="1003" spans="1:1" ht="14.5">
      <c r="A1003" s="139"/>
    </row>
    <row r="1004" spans="1:1" ht="14.5">
      <c r="A1004" s="139"/>
    </row>
    <row r="1005" spans="1:1" ht="14.5">
      <c r="A1005" s="139"/>
    </row>
    <row r="1006" spans="1:1" ht="14.5">
      <c r="A1006" s="139"/>
    </row>
  </sheetData>
  <mergeCells count="4">
    <mergeCell ref="B6:E6"/>
    <mergeCell ref="F6:I6"/>
    <mergeCell ref="J6:L6"/>
    <mergeCell ref="M6:O6"/>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0BC3-D90B-446C-8E22-C7886CE8BF73}">
  <sheetPr>
    <tabColor rgb="FF92D050"/>
  </sheetPr>
  <dimension ref="A1:E22"/>
  <sheetViews>
    <sheetView workbookViewId="0"/>
  </sheetViews>
  <sheetFormatPr defaultRowHeight="14.5"/>
  <cols>
    <col min="1" max="1" width="45.1640625" style="139" customWidth="1"/>
    <col min="2" max="3" width="15.08203125" style="139" customWidth="1"/>
    <col min="4" max="4" width="16.08203125" style="190" customWidth="1"/>
    <col min="5" max="5" width="19" style="190" customWidth="1"/>
    <col min="6" max="16384" width="8.6640625" style="139"/>
  </cols>
  <sheetData>
    <row r="1" spans="1:5">
      <c r="A1" s="374" t="s">
        <v>1318</v>
      </c>
    </row>
    <row r="2" spans="1:5">
      <c r="A2" s="374" t="s">
        <v>405</v>
      </c>
    </row>
    <row r="3" spans="1:5">
      <c r="A3" s="180" t="s">
        <v>483</v>
      </c>
    </row>
    <row r="6" spans="1:5" ht="29">
      <c r="A6" s="191" t="s">
        <v>484</v>
      </c>
      <c r="B6" s="375" t="s">
        <v>1320</v>
      </c>
      <c r="C6" s="375" t="s">
        <v>1321</v>
      </c>
      <c r="D6" s="192"/>
      <c r="E6" s="192"/>
    </row>
    <row r="7" spans="1:5" ht="15.5">
      <c r="A7" s="193" t="s">
        <v>432</v>
      </c>
      <c r="B7" s="194">
        <v>14.33</v>
      </c>
      <c r="C7" s="194">
        <v>14.9</v>
      </c>
    </row>
    <row r="8" spans="1:5" ht="15.5">
      <c r="A8" s="193" t="s">
        <v>485</v>
      </c>
      <c r="B8" s="194">
        <v>47.87</v>
      </c>
      <c r="C8" s="194">
        <v>61.133086155000001</v>
      </c>
    </row>
    <row r="9" spans="1:5" ht="15.5">
      <c r="A9" s="193" t="s">
        <v>447</v>
      </c>
      <c r="B9" s="194">
        <v>13.21</v>
      </c>
      <c r="C9" s="194">
        <v>5.8179999999999996</v>
      </c>
    </row>
    <row r="10" spans="1:5" ht="15.5">
      <c r="A10" s="193" t="s">
        <v>486</v>
      </c>
      <c r="B10" s="194">
        <v>6.3</v>
      </c>
      <c r="C10" s="194">
        <v>1.8</v>
      </c>
    </row>
    <row r="11" spans="1:5" ht="15.5">
      <c r="A11" s="193" t="s">
        <v>487</v>
      </c>
      <c r="B11" s="194">
        <v>3.57</v>
      </c>
      <c r="C11" s="194">
        <v>3.5180000000000002</v>
      </c>
    </row>
    <row r="12" spans="1:5" ht="15.5">
      <c r="A12" s="372" t="s">
        <v>1319</v>
      </c>
      <c r="B12" s="194">
        <v>0</v>
      </c>
      <c r="C12" s="194">
        <v>0</v>
      </c>
    </row>
    <row r="13" spans="1:5" ht="15.5">
      <c r="A13" s="193" t="s">
        <v>43</v>
      </c>
      <c r="B13" s="194">
        <v>3.19</v>
      </c>
      <c r="C13" s="194">
        <v>3.4823403631906564</v>
      </c>
    </row>
    <row r="14" spans="1:5" ht="15.5">
      <c r="A14" s="193" t="s">
        <v>488</v>
      </c>
      <c r="B14" s="194">
        <v>8.06</v>
      </c>
      <c r="C14" s="194">
        <v>6.5676583640000006</v>
      </c>
    </row>
    <row r="15" spans="1:5" ht="15.5">
      <c r="A15" s="193" t="s">
        <v>472</v>
      </c>
      <c r="B15" s="194">
        <v>12.7</v>
      </c>
      <c r="C15" s="194">
        <v>5.3000000000000007</v>
      </c>
    </row>
    <row r="16" spans="1:5" ht="15.5">
      <c r="A16" s="193" t="s">
        <v>475</v>
      </c>
      <c r="B16" s="194">
        <v>2.13</v>
      </c>
      <c r="C16" s="194">
        <v>5.8863750000000001</v>
      </c>
    </row>
    <row r="17" spans="1:3" ht="15.5">
      <c r="A17" s="193" t="s">
        <v>480</v>
      </c>
      <c r="B17" s="194">
        <v>0.74</v>
      </c>
      <c r="C17" s="194">
        <v>1.09575</v>
      </c>
    </row>
    <row r="18" spans="1:3" ht="15.5">
      <c r="A18" s="195" t="s">
        <v>86</v>
      </c>
      <c r="B18" s="194">
        <v>112.09999999999998</v>
      </c>
      <c r="C18" s="194">
        <f>SUM(C7:C17)</f>
        <v>109.50120988219065</v>
      </c>
    </row>
    <row r="19" spans="1:3" ht="15.5">
      <c r="B19" s="196"/>
      <c r="C19" s="190"/>
    </row>
    <row r="20" spans="1:3" ht="15.5">
      <c r="A20" s="373" t="s">
        <v>515</v>
      </c>
      <c r="B20" s="196"/>
      <c r="C20" s="190"/>
    </row>
    <row r="21" spans="1:3" ht="15.5">
      <c r="A21" s="373" t="s">
        <v>1322</v>
      </c>
      <c r="B21" s="196"/>
      <c r="C21" s="190"/>
    </row>
    <row r="22" spans="1:3">
      <c r="A22" s="373" t="s">
        <v>1323</v>
      </c>
    </row>
  </sheetData>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558FE-E96F-4A28-AF45-8E2BAACF221D}">
  <sheetPr>
    <tabColor rgb="FF92D050"/>
    <pageSetUpPr fitToPage="1"/>
  </sheetPr>
  <dimension ref="A1:W43"/>
  <sheetViews>
    <sheetView zoomScale="83" zoomScaleNormal="83" workbookViewId="0">
      <selection activeCell="L15" sqref="L15"/>
    </sheetView>
  </sheetViews>
  <sheetFormatPr defaultRowHeight="14.5"/>
  <cols>
    <col min="1" max="1" width="13.5" style="525" customWidth="1"/>
    <col min="2" max="2" width="30.4140625" style="525" customWidth="1"/>
    <col min="3" max="3" width="69.1640625" style="525" bestFit="1" customWidth="1"/>
    <col min="4" max="5" width="21.5" style="525" customWidth="1"/>
    <col min="6" max="23" width="8.6640625" style="620"/>
    <col min="24" max="16384" width="8.6640625" style="525"/>
  </cols>
  <sheetData>
    <row r="1" spans="1:5">
      <c r="A1" s="619" t="s">
        <v>1318</v>
      </c>
    </row>
    <row r="2" spans="1:5">
      <c r="A2" s="619" t="s">
        <v>405</v>
      </c>
    </row>
    <row r="3" spans="1:5">
      <c r="A3" s="621" t="s">
        <v>489</v>
      </c>
    </row>
    <row r="6" spans="1:5">
      <c r="A6" s="622"/>
      <c r="B6" s="622"/>
      <c r="C6" s="622"/>
      <c r="D6" s="622"/>
      <c r="E6" s="622"/>
    </row>
    <row r="7" spans="1:5" ht="29">
      <c r="A7" s="623" t="s">
        <v>411</v>
      </c>
      <c r="B7" s="624" t="s">
        <v>490</v>
      </c>
      <c r="C7" s="624" t="s">
        <v>484</v>
      </c>
      <c r="D7" s="625" t="s">
        <v>407</v>
      </c>
      <c r="E7" s="625" t="s">
        <v>408</v>
      </c>
    </row>
    <row r="8" spans="1:5" ht="15.5">
      <c r="A8" s="622" t="s">
        <v>6</v>
      </c>
      <c r="B8" s="622" t="s">
        <v>491</v>
      </c>
      <c r="C8" s="626" t="s">
        <v>432</v>
      </c>
      <c r="D8" s="627">
        <v>0.32666990716790606</v>
      </c>
      <c r="E8" s="627">
        <v>0.29403937603441926</v>
      </c>
    </row>
    <row r="9" spans="1:5" ht="15.5">
      <c r="A9" s="622"/>
      <c r="B9" s="622"/>
      <c r="C9" s="626" t="s">
        <v>485</v>
      </c>
      <c r="D9" s="627">
        <v>0.86518990770282844</v>
      </c>
      <c r="E9" s="627">
        <v>0.63815131784208523</v>
      </c>
    </row>
    <row r="10" spans="1:5" ht="15.5">
      <c r="A10" s="622"/>
      <c r="B10" s="622"/>
      <c r="C10" s="626" t="s">
        <v>492</v>
      </c>
      <c r="D10" s="627">
        <v>0.1988591442509417</v>
      </c>
      <c r="E10" s="628">
        <v>2.8350180217605221E-2</v>
      </c>
    </row>
    <row r="11" spans="1:5" ht="15.5">
      <c r="A11" s="622"/>
      <c r="B11" s="622"/>
      <c r="C11" s="626" t="s">
        <v>486</v>
      </c>
      <c r="D11" s="627">
        <v>0.13369451240694513</v>
      </c>
      <c r="E11" s="627"/>
    </row>
    <row r="12" spans="1:5" ht="15.5">
      <c r="A12" s="622"/>
      <c r="B12" s="622"/>
      <c r="C12" s="626" t="s">
        <v>487</v>
      </c>
      <c r="D12" s="627">
        <v>7.9188019217327793E-2</v>
      </c>
      <c r="E12" s="628">
        <v>4.8874495222298907E-3</v>
      </c>
    </row>
    <row r="13" spans="1:5" ht="15.5">
      <c r="A13" s="622"/>
      <c r="B13" s="622"/>
      <c r="C13" s="626" t="s">
        <v>458</v>
      </c>
      <c r="D13" s="627">
        <v>0</v>
      </c>
      <c r="E13" s="627"/>
    </row>
    <row r="14" spans="1:5" ht="15.5">
      <c r="A14" s="622"/>
      <c r="B14" s="622"/>
      <c r="C14" s="626" t="s">
        <v>488</v>
      </c>
      <c r="D14" s="627">
        <v>0.16332504944752482</v>
      </c>
      <c r="E14" s="627">
        <v>6.4267868137395226E-2</v>
      </c>
    </row>
    <row r="15" spans="1:5" ht="15.5">
      <c r="A15" s="622"/>
      <c r="B15" s="622"/>
      <c r="C15" s="626" t="s">
        <v>472</v>
      </c>
      <c r="D15" s="627">
        <v>0</v>
      </c>
      <c r="E15" s="627"/>
    </row>
    <row r="16" spans="1:5" ht="15.5">
      <c r="A16" s="622"/>
      <c r="B16" s="622"/>
      <c r="C16" s="626" t="s">
        <v>475</v>
      </c>
      <c r="D16" s="627">
        <v>2.2736162615631904E-2</v>
      </c>
      <c r="E16" s="629">
        <v>2.0465083934043799E-2</v>
      </c>
    </row>
    <row r="17" spans="1:23" ht="15.5">
      <c r="A17" s="622"/>
      <c r="B17" s="622"/>
      <c r="C17" s="626" t="s">
        <v>480</v>
      </c>
      <c r="D17" s="627">
        <v>3.2629864237225539E-2</v>
      </c>
      <c r="E17" s="627">
        <v>2.5631957494361202E-2</v>
      </c>
    </row>
    <row r="18" spans="1:23" ht="15.5">
      <c r="A18" s="622"/>
      <c r="B18" s="630" t="s">
        <v>493</v>
      </c>
      <c r="C18" s="630"/>
      <c r="D18" s="631">
        <v>1.8222925670463315</v>
      </c>
      <c r="E18" s="631">
        <v>1.0757932331821398</v>
      </c>
    </row>
    <row r="19" spans="1:23" s="634" customFormat="1" ht="15.5">
      <c r="A19" s="632"/>
      <c r="B19" s="632" t="s">
        <v>494</v>
      </c>
      <c r="C19" s="632" t="s">
        <v>495</v>
      </c>
      <c r="D19" s="627">
        <v>0</v>
      </c>
      <c r="E19" s="633"/>
      <c r="F19" s="620"/>
      <c r="G19" s="620"/>
      <c r="H19" s="620"/>
      <c r="I19" s="620"/>
      <c r="J19" s="620"/>
      <c r="K19" s="620"/>
      <c r="L19" s="620"/>
      <c r="M19" s="620"/>
      <c r="N19" s="620"/>
      <c r="O19" s="620"/>
      <c r="P19" s="620"/>
      <c r="Q19" s="620"/>
      <c r="R19" s="620"/>
      <c r="S19" s="620"/>
      <c r="T19" s="620"/>
      <c r="U19" s="620"/>
      <c r="V19" s="620"/>
      <c r="W19" s="620"/>
    </row>
    <row r="20" spans="1:23" s="634" customFormat="1" ht="15.5">
      <c r="A20" s="632"/>
      <c r="B20" s="632"/>
      <c r="C20" s="632" t="s">
        <v>496</v>
      </c>
      <c r="D20" s="627">
        <v>3.9211250000000003E-2</v>
      </c>
      <c r="E20" s="633"/>
      <c r="F20" s="620"/>
      <c r="G20" s="620"/>
      <c r="H20" s="620"/>
      <c r="I20" s="620"/>
      <c r="J20" s="620"/>
      <c r="K20" s="620"/>
      <c r="L20" s="620"/>
      <c r="M20" s="620"/>
      <c r="N20" s="620"/>
      <c r="O20" s="620"/>
      <c r="P20" s="620"/>
      <c r="Q20" s="620"/>
      <c r="R20" s="620"/>
      <c r="S20" s="620"/>
      <c r="T20" s="620"/>
      <c r="U20" s="620"/>
      <c r="V20" s="620"/>
      <c r="W20" s="620"/>
    </row>
    <row r="21" spans="1:23" s="634" customFormat="1" ht="15.5">
      <c r="A21" s="632"/>
      <c r="B21" s="632"/>
      <c r="C21" s="632" t="s">
        <v>497</v>
      </c>
      <c r="D21" s="627">
        <v>11.642821130000002</v>
      </c>
      <c r="E21" s="633"/>
      <c r="F21" s="620"/>
      <c r="G21" s="620"/>
      <c r="H21" s="620"/>
      <c r="I21" s="620"/>
      <c r="J21" s="620"/>
      <c r="K21" s="620"/>
      <c r="L21" s="620"/>
      <c r="M21" s="620"/>
      <c r="N21" s="620"/>
      <c r="O21" s="620"/>
      <c r="P21" s="620"/>
      <c r="Q21" s="620"/>
      <c r="R21" s="620"/>
      <c r="S21" s="620"/>
      <c r="T21" s="620"/>
      <c r="U21" s="620"/>
      <c r="V21" s="620"/>
      <c r="W21" s="620"/>
    </row>
    <row r="22" spans="1:23" s="634" customFormat="1" ht="15.5">
      <c r="A22" s="632"/>
      <c r="B22" s="632"/>
      <c r="C22" s="632" t="s">
        <v>498</v>
      </c>
      <c r="D22" s="627">
        <v>3.1942946316825822E-2</v>
      </c>
      <c r="E22" s="633">
        <v>7.7587233099999997</v>
      </c>
      <c r="F22" s="620"/>
      <c r="G22" s="620"/>
      <c r="H22" s="620"/>
      <c r="I22" s="620"/>
      <c r="J22" s="620"/>
      <c r="K22" s="620"/>
      <c r="L22" s="620"/>
      <c r="M22" s="620"/>
      <c r="N22" s="620"/>
      <c r="O22" s="620"/>
      <c r="P22" s="620"/>
      <c r="Q22" s="620"/>
      <c r="R22" s="620"/>
      <c r="S22" s="620"/>
      <c r="T22" s="620"/>
      <c r="U22" s="620"/>
      <c r="V22" s="620"/>
      <c r="W22" s="620"/>
    </row>
    <row r="23" spans="1:23" ht="15.5">
      <c r="A23" s="632"/>
      <c r="B23" s="632"/>
      <c r="C23" s="635" t="s">
        <v>499</v>
      </c>
      <c r="D23" s="627">
        <v>0.37642014999999968</v>
      </c>
      <c r="E23" s="633">
        <v>0.18072833035999658</v>
      </c>
    </row>
    <row r="24" spans="1:23" ht="15.5">
      <c r="A24" s="632"/>
      <c r="B24" s="632"/>
      <c r="C24" s="632" t="s">
        <v>500</v>
      </c>
      <c r="D24" s="627">
        <v>0.4775868269913966</v>
      </c>
      <c r="E24" s="633">
        <v>1.0415600000000001E-2</v>
      </c>
    </row>
    <row r="25" spans="1:23" ht="15.5">
      <c r="A25" s="632"/>
      <c r="B25" s="632"/>
      <c r="C25" s="632" t="s">
        <v>501</v>
      </c>
      <c r="D25" s="627">
        <v>0.28780706</v>
      </c>
      <c r="E25" s="633"/>
    </row>
    <row r="26" spans="1:23" ht="15.5">
      <c r="A26" s="632"/>
      <c r="B26" s="632"/>
      <c r="C26" s="632" t="s">
        <v>502</v>
      </c>
      <c r="D26" s="627">
        <v>0</v>
      </c>
      <c r="E26" s="633">
        <v>0.17173184</v>
      </c>
    </row>
    <row r="27" spans="1:23" ht="15.5">
      <c r="A27" s="632"/>
      <c r="B27" s="632"/>
      <c r="C27" s="632" t="s">
        <v>503</v>
      </c>
      <c r="D27" s="627">
        <v>0</v>
      </c>
      <c r="E27" s="633"/>
    </row>
    <row r="28" spans="1:23" ht="15.5">
      <c r="A28" s="632"/>
      <c r="B28" s="632"/>
      <c r="C28" s="632" t="s">
        <v>504</v>
      </c>
      <c r="D28" s="627">
        <v>0.13525376</v>
      </c>
      <c r="E28" s="633"/>
    </row>
    <row r="29" spans="1:23" ht="15.5">
      <c r="A29" s="632"/>
      <c r="B29" s="632"/>
      <c r="C29" s="632" t="s">
        <v>505</v>
      </c>
      <c r="D29" s="627">
        <v>0</v>
      </c>
      <c r="E29" s="633">
        <v>0.13230779999999998</v>
      </c>
    </row>
    <row r="30" spans="1:23" ht="15.5">
      <c r="A30" s="632"/>
      <c r="B30" s="632"/>
      <c r="C30" s="632" t="s">
        <v>506</v>
      </c>
      <c r="D30" s="627">
        <v>0.32235946000000004</v>
      </c>
      <c r="E30" s="633"/>
    </row>
    <row r="31" spans="1:23" ht="15.5">
      <c r="A31" s="632"/>
      <c r="B31" s="632"/>
      <c r="C31" s="635" t="s">
        <v>1352</v>
      </c>
      <c r="D31" s="627">
        <v>0</v>
      </c>
      <c r="E31" s="633"/>
    </row>
    <row r="32" spans="1:23" ht="15.5">
      <c r="A32" s="632"/>
      <c r="B32" s="632"/>
      <c r="C32" s="632" t="s">
        <v>507</v>
      </c>
      <c r="D32" s="627">
        <v>6.5739999999999993E-4</v>
      </c>
      <c r="E32" s="633"/>
    </row>
    <row r="33" spans="1:23" ht="15.5">
      <c r="A33" s="632"/>
      <c r="B33" s="632"/>
      <c r="C33" s="632" t="s">
        <v>508</v>
      </c>
      <c r="D33" s="627">
        <v>0.12660907690776277</v>
      </c>
      <c r="E33" s="633">
        <v>9.5064776657869415E-2</v>
      </c>
    </row>
    <row r="34" spans="1:23" s="634" customFormat="1" ht="15.5">
      <c r="A34" s="632"/>
      <c r="B34" s="632"/>
      <c r="C34" s="636" t="s">
        <v>509</v>
      </c>
      <c r="D34" s="627">
        <v>23.1624482</v>
      </c>
      <c r="E34" s="633">
        <v>4.8443786656317522</v>
      </c>
      <c r="F34" s="620"/>
      <c r="G34" s="620"/>
      <c r="H34" s="620"/>
      <c r="I34" s="620"/>
      <c r="J34" s="620"/>
      <c r="K34" s="620"/>
      <c r="L34" s="620"/>
      <c r="M34" s="620"/>
      <c r="N34" s="620"/>
      <c r="O34" s="620"/>
      <c r="P34" s="620"/>
      <c r="Q34" s="620"/>
      <c r="R34" s="620"/>
      <c r="S34" s="620"/>
      <c r="T34" s="620"/>
      <c r="U34" s="620"/>
      <c r="V34" s="620"/>
      <c r="W34" s="620"/>
    </row>
    <row r="35" spans="1:23" ht="15.5">
      <c r="A35" s="632"/>
      <c r="B35" s="632"/>
      <c r="C35" s="632" t="s">
        <v>510</v>
      </c>
      <c r="D35" s="627">
        <v>0</v>
      </c>
      <c r="E35" s="633"/>
    </row>
    <row r="36" spans="1:23" ht="15.5">
      <c r="A36" s="622"/>
      <c r="B36" s="630" t="s">
        <v>511</v>
      </c>
      <c r="C36" s="630"/>
      <c r="D36" s="631">
        <v>36.603117260215981</v>
      </c>
      <c r="E36" s="631">
        <v>13.193350322649618</v>
      </c>
    </row>
    <row r="37" spans="1:23" ht="15.5">
      <c r="A37" s="624" t="s">
        <v>512</v>
      </c>
      <c r="B37" s="624"/>
      <c r="C37" s="624"/>
      <c r="D37" s="637">
        <v>38.425409827262314</v>
      </c>
      <c r="E37" s="637">
        <v>14.269143555831757</v>
      </c>
    </row>
    <row r="38" spans="1:23" ht="15.5">
      <c r="A38" s="622"/>
      <c r="B38" s="622" t="s">
        <v>513</v>
      </c>
      <c r="C38" s="622" t="s">
        <v>514</v>
      </c>
      <c r="D38" s="638"/>
      <c r="E38" s="627">
        <v>0.48317974141762576</v>
      </c>
    </row>
    <row r="39" spans="1:23">
      <c r="A39" s="639"/>
      <c r="B39" s="639"/>
      <c r="C39" s="639"/>
      <c r="D39" s="639"/>
      <c r="E39" s="639"/>
    </row>
    <row r="40" spans="1:23">
      <c r="A40" s="639" t="s">
        <v>515</v>
      </c>
      <c r="B40" s="639" t="s">
        <v>516</v>
      </c>
      <c r="C40" s="639"/>
      <c r="D40" s="639"/>
      <c r="E40" s="639"/>
    </row>
    <row r="41" spans="1:23">
      <c r="A41" s="639"/>
      <c r="B41" s="640" t="s">
        <v>1365</v>
      </c>
    </row>
    <row r="42" spans="1:23">
      <c r="B42" s="641" t="s">
        <v>517</v>
      </c>
    </row>
    <row r="43" spans="1:23" ht="15.5">
      <c r="B43" s="642" t="s">
        <v>1366</v>
      </c>
    </row>
  </sheetData>
  <pageMargins left="0" right="0" top="0" bottom="0" header="0.3" footer="0.3"/>
  <pageSetup scale="5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5192E-C6D1-48CB-9EE8-4D4E7CAABBEE}">
  <sheetPr>
    <tabColor rgb="FF92D050"/>
    <pageSetUpPr fitToPage="1"/>
  </sheetPr>
  <dimension ref="A1:AX45"/>
  <sheetViews>
    <sheetView zoomScale="75" zoomScaleNormal="75" workbookViewId="0">
      <selection activeCell="I24" sqref="I24"/>
    </sheetView>
  </sheetViews>
  <sheetFormatPr defaultRowHeight="14.5"/>
  <cols>
    <col min="1" max="1" width="40.08203125" style="525" bestFit="1" customWidth="1"/>
    <col min="2" max="2" width="30.4140625" style="525" customWidth="1"/>
    <col min="3" max="3" width="70.1640625" style="525" customWidth="1"/>
    <col min="4" max="5" width="21.5" style="525" customWidth="1"/>
    <col min="6" max="50" width="8.6640625" style="620"/>
    <col min="51" max="16384" width="8.6640625" style="525"/>
  </cols>
  <sheetData>
    <row r="1" spans="1:5">
      <c r="A1" s="619" t="s">
        <v>1318</v>
      </c>
    </row>
    <row r="2" spans="1:5">
      <c r="A2" s="619" t="s">
        <v>405</v>
      </c>
    </row>
    <row r="3" spans="1:5">
      <c r="A3" s="643" t="s">
        <v>518</v>
      </c>
    </row>
    <row r="6" spans="1:5">
      <c r="A6" s="622"/>
      <c r="B6" s="622"/>
      <c r="C6" s="622"/>
      <c r="D6" s="622"/>
      <c r="E6" s="622"/>
    </row>
    <row r="7" spans="1:5" ht="29">
      <c r="A7" s="623" t="s">
        <v>411</v>
      </c>
      <c r="B7" s="624" t="s">
        <v>490</v>
      </c>
      <c r="C7" s="624" t="s">
        <v>484</v>
      </c>
      <c r="D7" s="625" t="s">
        <v>407</v>
      </c>
      <c r="E7" s="625" t="s">
        <v>408</v>
      </c>
    </row>
    <row r="8" spans="1:5" ht="15.5">
      <c r="A8" s="622" t="s">
        <v>146</v>
      </c>
      <c r="B8" s="622" t="s">
        <v>491</v>
      </c>
      <c r="C8" s="626" t="s">
        <v>432</v>
      </c>
      <c r="D8" s="627">
        <v>0.73064473288601139</v>
      </c>
      <c r="E8" s="633">
        <v>1.9997983252293516</v>
      </c>
    </row>
    <row r="9" spans="1:5" ht="15.5">
      <c r="A9" s="622"/>
      <c r="B9" s="622"/>
      <c r="C9" s="626" t="s">
        <v>485</v>
      </c>
      <c r="D9" s="627">
        <v>1.2205838937925597</v>
      </c>
      <c r="E9" s="633">
        <v>2.7918656245611579</v>
      </c>
    </row>
    <row r="10" spans="1:5" ht="15.5">
      <c r="A10" s="622"/>
      <c r="B10" s="622"/>
      <c r="C10" s="626" t="s">
        <v>492</v>
      </c>
      <c r="D10" s="627">
        <v>0.84295274495169659</v>
      </c>
      <c r="E10" s="633">
        <v>0.40627278638172404</v>
      </c>
    </row>
    <row r="11" spans="1:5" ht="15.5">
      <c r="A11" s="622"/>
      <c r="B11" s="622"/>
      <c r="C11" s="626" t="s">
        <v>486</v>
      </c>
      <c r="D11" s="627">
        <v>0.16205245717955188</v>
      </c>
      <c r="E11" s="633"/>
    </row>
    <row r="12" spans="1:5" ht="15.5">
      <c r="A12" s="622"/>
      <c r="B12" s="622"/>
      <c r="C12" s="626" t="s">
        <v>487</v>
      </c>
      <c r="D12" s="627">
        <v>0.10613642713249222</v>
      </c>
      <c r="E12" s="633">
        <v>0.11958847791182227</v>
      </c>
    </row>
    <row r="13" spans="1:5" ht="15.5">
      <c r="A13" s="622"/>
      <c r="B13" s="622"/>
      <c r="C13" s="626" t="s">
        <v>458</v>
      </c>
      <c r="D13" s="627">
        <v>0</v>
      </c>
      <c r="E13" s="633"/>
    </row>
    <row r="14" spans="1:5" ht="15.5">
      <c r="A14" s="622"/>
      <c r="B14" s="622"/>
      <c r="C14" s="626" t="s">
        <v>488</v>
      </c>
      <c r="D14" s="627">
        <v>1.6436807384279422E-2</v>
      </c>
      <c r="E14" s="633">
        <v>0.22367405192207546</v>
      </c>
    </row>
    <row r="15" spans="1:5" ht="15.5">
      <c r="A15" s="622"/>
      <c r="B15" s="622"/>
      <c r="C15" s="626" t="s">
        <v>472</v>
      </c>
      <c r="D15" s="627">
        <v>0.9188990769219012</v>
      </c>
      <c r="E15" s="633">
        <v>0.35236811311395155</v>
      </c>
    </row>
    <row r="16" spans="1:5" ht="15.5">
      <c r="A16" s="622"/>
      <c r="B16" s="622"/>
      <c r="C16" s="626" t="s">
        <v>475</v>
      </c>
      <c r="D16" s="627">
        <v>1.577238029331585E-3</v>
      </c>
      <c r="E16" s="633">
        <v>9.0036990188752331E-2</v>
      </c>
    </row>
    <row r="17" spans="1:50" ht="15.5">
      <c r="A17" s="622"/>
      <c r="B17" s="622"/>
      <c r="C17" s="626" t="s">
        <v>480</v>
      </c>
      <c r="D17" s="627">
        <v>4.1487054918878409E-5</v>
      </c>
      <c r="E17" s="633">
        <v>1.6863319076329993E-2</v>
      </c>
    </row>
    <row r="18" spans="1:50" ht="15.5">
      <c r="A18" s="622"/>
      <c r="B18" s="630" t="s">
        <v>493</v>
      </c>
      <c r="C18" s="630"/>
      <c r="D18" s="631">
        <v>3.9993248653327433</v>
      </c>
      <c r="E18" s="631">
        <v>6.0004676883851635</v>
      </c>
    </row>
    <row r="19" spans="1:50" s="634" customFormat="1" ht="15.5">
      <c r="A19" s="632"/>
      <c r="B19" s="632" t="s">
        <v>494</v>
      </c>
      <c r="C19" s="632" t="s">
        <v>519</v>
      </c>
      <c r="D19" s="627">
        <v>0</v>
      </c>
      <c r="E19" s="633">
        <v>2.0769690000000001</v>
      </c>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20"/>
      <c r="AS19" s="620"/>
      <c r="AT19" s="620"/>
      <c r="AU19" s="620"/>
      <c r="AV19" s="620"/>
      <c r="AW19" s="620"/>
      <c r="AX19" s="620"/>
    </row>
    <row r="20" spans="1:50" s="634" customFormat="1" ht="15.5">
      <c r="A20" s="632"/>
      <c r="B20" s="632"/>
      <c r="C20" s="632" t="s">
        <v>496</v>
      </c>
      <c r="D20" s="627">
        <v>0</v>
      </c>
      <c r="E20" s="633"/>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c r="AV20" s="620"/>
      <c r="AW20" s="620"/>
      <c r="AX20" s="620"/>
    </row>
    <row r="21" spans="1:50" s="634" customFormat="1" ht="15.5">
      <c r="A21" s="632"/>
      <c r="B21" s="632"/>
      <c r="C21" s="632" t="s">
        <v>497</v>
      </c>
      <c r="D21" s="627">
        <v>0</v>
      </c>
      <c r="E21" s="633"/>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c r="AU21" s="620"/>
      <c r="AV21" s="620"/>
      <c r="AW21" s="620"/>
      <c r="AX21" s="620"/>
    </row>
    <row r="22" spans="1:50" s="634" customFormat="1" ht="15.5">
      <c r="A22" s="632"/>
      <c r="B22" s="632"/>
      <c r="C22" s="632" t="s">
        <v>498</v>
      </c>
      <c r="D22" s="627">
        <v>10.553820210000001</v>
      </c>
      <c r="E22" s="633">
        <v>3.1757995889550146</v>
      </c>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0"/>
    </row>
    <row r="23" spans="1:50" ht="15.5">
      <c r="A23" s="632"/>
      <c r="B23" s="632"/>
      <c r="C23" s="632" t="s">
        <v>499</v>
      </c>
      <c r="D23" s="627">
        <v>5.844479345755979E-2</v>
      </c>
      <c r="E23" s="633">
        <v>0.13482320584342977</v>
      </c>
    </row>
    <row r="24" spans="1:50" ht="15.5">
      <c r="A24" s="632"/>
      <c r="B24" s="632"/>
      <c r="C24" s="632" t="s">
        <v>500</v>
      </c>
      <c r="D24" s="627">
        <v>0.32773322000000016</v>
      </c>
      <c r="E24" s="633">
        <v>6.5245434967070803E-2</v>
      </c>
    </row>
    <row r="25" spans="1:50" ht="15.5">
      <c r="A25" s="632"/>
      <c r="B25" s="632"/>
      <c r="C25" s="632" t="s">
        <v>501</v>
      </c>
      <c r="D25" s="627">
        <v>0.24229202586916535</v>
      </c>
      <c r="E25" s="633"/>
    </row>
    <row r="26" spans="1:50" ht="15.5">
      <c r="A26" s="632"/>
      <c r="B26" s="632"/>
      <c r="C26" s="632" t="s">
        <v>502</v>
      </c>
      <c r="D26" s="627">
        <v>0</v>
      </c>
      <c r="E26" s="633">
        <v>8.0877050000000006E-2</v>
      </c>
    </row>
    <row r="27" spans="1:50" ht="15.5">
      <c r="A27" s="632"/>
      <c r="B27" s="632"/>
      <c r="C27" s="632" t="s">
        <v>503</v>
      </c>
      <c r="D27" s="627">
        <v>0</v>
      </c>
      <c r="E27" s="633"/>
    </row>
    <row r="28" spans="1:50" ht="15.5">
      <c r="A28" s="632"/>
      <c r="B28" s="632"/>
      <c r="C28" s="632" t="s">
        <v>504</v>
      </c>
      <c r="D28" s="627">
        <v>0</v>
      </c>
      <c r="E28" s="633"/>
    </row>
    <row r="29" spans="1:50" ht="15.5">
      <c r="A29" s="632"/>
      <c r="B29" s="632"/>
      <c r="C29" s="632" t="s">
        <v>505</v>
      </c>
      <c r="D29" s="627">
        <v>4.7821320000000007E-2</v>
      </c>
      <c r="E29" s="633">
        <v>4.4412258077924545E-2</v>
      </c>
    </row>
    <row r="30" spans="1:50" ht="15.5">
      <c r="A30" s="632"/>
      <c r="B30" s="632"/>
      <c r="C30" s="632" t="s">
        <v>506</v>
      </c>
      <c r="D30" s="627">
        <v>0</v>
      </c>
      <c r="E30" s="633"/>
    </row>
    <row r="31" spans="1:50" ht="15.5">
      <c r="A31" s="632"/>
      <c r="B31" s="632"/>
      <c r="C31" s="635" t="s">
        <v>1352</v>
      </c>
      <c r="D31" s="627">
        <v>0.43454283999999987</v>
      </c>
      <c r="E31" s="633"/>
    </row>
    <row r="32" spans="1:50" ht="15.5">
      <c r="A32" s="632"/>
      <c r="B32" s="632"/>
      <c r="C32" s="632" t="s">
        <v>507</v>
      </c>
      <c r="D32" s="627">
        <v>0</v>
      </c>
      <c r="E32" s="633"/>
    </row>
    <row r="33" spans="1:50" ht="15.5">
      <c r="A33" s="632"/>
      <c r="B33" s="632"/>
      <c r="C33" s="632" t="s">
        <v>508</v>
      </c>
      <c r="D33" s="627">
        <v>1.683E-3</v>
      </c>
      <c r="E33" s="633">
        <v>3.8824237714051159E-3</v>
      </c>
    </row>
    <row r="34" spans="1:50" s="634" customFormat="1" ht="15.5">
      <c r="A34" s="632"/>
      <c r="B34" s="632"/>
      <c r="C34" s="636" t="s">
        <v>509</v>
      </c>
      <c r="D34" s="627">
        <v>8.1737039399406903</v>
      </c>
      <c r="E34" s="633">
        <v>18.302041060000001</v>
      </c>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c r="AU34" s="620"/>
      <c r="AV34" s="620"/>
      <c r="AW34" s="620"/>
      <c r="AX34" s="620"/>
    </row>
    <row r="35" spans="1:50" ht="15.5">
      <c r="A35" s="632"/>
      <c r="B35" s="632"/>
      <c r="C35" s="632" t="s">
        <v>510</v>
      </c>
      <c r="D35" s="627">
        <v>0</v>
      </c>
      <c r="E35" s="633">
        <v>5.67026363</v>
      </c>
    </row>
    <row r="36" spans="1:50" ht="15.5">
      <c r="A36" s="622"/>
      <c r="B36" s="630" t="s">
        <v>511</v>
      </c>
      <c r="C36" s="630"/>
      <c r="D36" s="631">
        <v>19.840041349267416</v>
      </c>
      <c r="E36" s="631">
        <v>27.477344651614846</v>
      </c>
    </row>
    <row r="37" spans="1:50" ht="15.5">
      <c r="A37" s="649" t="s">
        <v>1369</v>
      </c>
      <c r="B37" s="624"/>
      <c r="C37" s="624"/>
      <c r="D37" s="637">
        <v>23.839366214600158</v>
      </c>
      <c r="E37" s="637">
        <v>33.477812340000007</v>
      </c>
    </row>
    <row r="38" spans="1:50">
      <c r="A38" s="622"/>
      <c r="B38" s="622" t="s">
        <v>513</v>
      </c>
      <c r="C38" s="622" t="s">
        <v>514</v>
      </c>
      <c r="D38" s="622"/>
      <c r="E38" s="647">
        <v>1.0604185020677994</v>
      </c>
    </row>
    <row r="39" spans="1:50">
      <c r="A39" s="639"/>
      <c r="B39" s="639"/>
      <c r="C39" s="639"/>
      <c r="D39" s="639"/>
      <c r="E39" s="639"/>
    </row>
    <row r="40" spans="1:50">
      <c r="A40" s="639" t="s">
        <v>515</v>
      </c>
      <c r="B40" s="639" t="s">
        <v>516</v>
      </c>
      <c r="C40" s="639"/>
      <c r="D40" s="639"/>
      <c r="E40" s="639"/>
    </row>
    <row r="41" spans="1:50">
      <c r="A41" s="639"/>
      <c r="B41" s="644" t="s">
        <v>1365</v>
      </c>
    </row>
    <row r="42" spans="1:50">
      <c r="B42" s="641" t="s">
        <v>517</v>
      </c>
    </row>
    <row r="43" spans="1:50" ht="15.5">
      <c r="B43" s="645" t="s">
        <v>1366</v>
      </c>
    </row>
    <row r="44" spans="1:50">
      <c r="B44" s="648" t="s">
        <v>1367</v>
      </c>
    </row>
    <row r="45" spans="1:50">
      <c r="B45" s="648" t="s">
        <v>1368</v>
      </c>
    </row>
  </sheetData>
  <pageMargins left="0" right="0" top="0" bottom="0" header="0.3" footer="0.3"/>
  <pageSetup scale="5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9170-06C3-4B08-B8B2-DBC744E2F239}">
  <sheetPr>
    <tabColor rgb="FF92D050"/>
    <pageSetUpPr fitToPage="1"/>
  </sheetPr>
  <dimension ref="A1:AK43"/>
  <sheetViews>
    <sheetView topLeftCell="A2" zoomScale="75" zoomScaleNormal="75" workbookViewId="0">
      <selection activeCell="A2" sqref="A2"/>
    </sheetView>
  </sheetViews>
  <sheetFormatPr defaultRowHeight="14.5"/>
  <cols>
    <col min="1" max="1" width="13.5" style="525" customWidth="1"/>
    <col min="2" max="2" width="30.4140625" style="525" customWidth="1"/>
    <col min="3" max="3" width="72" style="525" customWidth="1"/>
    <col min="4" max="5" width="21.5" style="525" customWidth="1"/>
    <col min="6" max="8" width="8.6640625" style="620"/>
    <col min="9" max="9" width="8" style="620" customWidth="1"/>
    <col min="10" max="37" width="8.6640625" style="620"/>
    <col min="38" max="16384" width="8.6640625" style="525"/>
  </cols>
  <sheetData>
    <row r="1" spans="1:5">
      <c r="A1" s="619" t="s">
        <v>1318</v>
      </c>
    </row>
    <row r="2" spans="1:5">
      <c r="A2" s="619" t="s">
        <v>405</v>
      </c>
    </row>
    <row r="3" spans="1:5">
      <c r="A3" s="621" t="s">
        <v>520</v>
      </c>
    </row>
    <row r="6" spans="1:5">
      <c r="A6" s="622"/>
      <c r="B6" s="622"/>
      <c r="C6" s="622"/>
      <c r="D6" s="622"/>
      <c r="E6" s="622"/>
    </row>
    <row r="7" spans="1:5" ht="29">
      <c r="A7" s="623" t="s">
        <v>411</v>
      </c>
      <c r="B7" s="624" t="s">
        <v>490</v>
      </c>
      <c r="C7" s="624" t="s">
        <v>484</v>
      </c>
      <c r="D7" s="625" t="s">
        <v>407</v>
      </c>
      <c r="E7" s="625" t="s">
        <v>408</v>
      </c>
    </row>
    <row r="8" spans="1:5" ht="15.5">
      <c r="A8" s="622" t="s">
        <v>521</v>
      </c>
      <c r="B8" s="622" t="s">
        <v>491</v>
      </c>
      <c r="C8" s="626" t="s">
        <v>432</v>
      </c>
      <c r="D8" s="627">
        <v>0.74516801222412743</v>
      </c>
      <c r="E8" s="627">
        <v>0.20121151175698063</v>
      </c>
    </row>
    <row r="9" spans="1:5" ht="15.5">
      <c r="A9" s="622"/>
      <c r="B9" s="622"/>
      <c r="C9" s="626" t="s">
        <v>485</v>
      </c>
      <c r="D9" s="627">
        <v>0.21629798410124412</v>
      </c>
      <c r="E9" s="627">
        <v>0.46290943454570799</v>
      </c>
    </row>
    <row r="10" spans="1:5" ht="15.5">
      <c r="A10" s="622"/>
      <c r="B10" s="622"/>
      <c r="C10" s="626" t="s">
        <v>492</v>
      </c>
      <c r="D10" s="627">
        <v>0.26304548247073745</v>
      </c>
      <c r="E10" s="627">
        <v>8.5647302968471034E-2</v>
      </c>
    </row>
    <row r="11" spans="1:5" ht="15.5">
      <c r="A11" s="622"/>
      <c r="B11" s="622"/>
      <c r="C11" s="626" t="s">
        <v>486</v>
      </c>
      <c r="D11" s="627">
        <v>3.1532384470521937E-2</v>
      </c>
      <c r="E11" s="627">
        <v>0</v>
      </c>
    </row>
    <row r="12" spans="1:5" ht="15.5">
      <c r="A12" s="622"/>
      <c r="B12" s="622"/>
      <c r="C12" s="626" t="s">
        <v>487</v>
      </c>
      <c r="D12" s="627">
        <v>2.6468574066488223E-2</v>
      </c>
      <c r="E12" s="627">
        <v>4.1020532206975789E-2</v>
      </c>
    </row>
    <row r="13" spans="1:5" ht="15.5">
      <c r="A13" s="622"/>
      <c r="B13" s="622"/>
      <c r="C13" s="626" t="s">
        <v>458</v>
      </c>
      <c r="D13" s="627">
        <v>0</v>
      </c>
      <c r="E13" s="627">
        <v>0</v>
      </c>
    </row>
    <row r="14" spans="1:5" ht="15.5">
      <c r="A14" s="622"/>
      <c r="B14" s="622"/>
      <c r="C14" s="626" t="s">
        <v>488</v>
      </c>
      <c r="D14" s="627">
        <v>2.7419785772632172E-3</v>
      </c>
      <c r="E14" s="627">
        <v>1.6857307069293507E-2</v>
      </c>
    </row>
    <row r="15" spans="1:5" ht="15.5">
      <c r="A15" s="622"/>
      <c r="B15" s="622"/>
      <c r="C15" s="626" t="s">
        <v>472</v>
      </c>
      <c r="D15" s="627">
        <v>0.20384772600894052</v>
      </c>
      <c r="E15" s="627">
        <v>0.17035755317329987</v>
      </c>
    </row>
    <row r="16" spans="1:5" ht="15.5">
      <c r="A16" s="622"/>
      <c r="B16" s="622"/>
      <c r="C16" s="626" t="s">
        <v>475</v>
      </c>
      <c r="D16" s="627">
        <v>7.233455517443051E-4</v>
      </c>
      <c r="E16" s="627">
        <v>1.4060802178780408E-2</v>
      </c>
    </row>
    <row r="17" spans="1:37" ht="15.5">
      <c r="A17" s="622"/>
      <c r="B17" s="622"/>
      <c r="C17" s="626" t="s">
        <v>480</v>
      </c>
      <c r="D17" s="627">
        <v>1.2338825289319765E-3</v>
      </c>
      <c r="E17" s="627">
        <v>9.4236357772782206E-3</v>
      </c>
    </row>
    <row r="18" spans="1:37" ht="15.5">
      <c r="A18" s="622"/>
      <c r="B18" s="630" t="s">
        <v>493</v>
      </c>
      <c r="C18" s="630"/>
      <c r="D18" s="631">
        <v>1.4910593699999997</v>
      </c>
      <c r="E18" s="631">
        <v>1.0014880796767873</v>
      </c>
    </row>
    <row r="19" spans="1:37" s="634" customFormat="1" ht="15.5">
      <c r="A19" s="632"/>
      <c r="B19" s="632" t="s">
        <v>494</v>
      </c>
      <c r="C19" s="632" t="s">
        <v>522</v>
      </c>
      <c r="D19" s="627">
        <v>0</v>
      </c>
      <c r="E19" s="633"/>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row>
    <row r="20" spans="1:37" s="634" customFormat="1" ht="15.5">
      <c r="A20" s="632"/>
      <c r="B20" s="632"/>
      <c r="C20" s="632" t="s">
        <v>496</v>
      </c>
      <c r="D20" s="627">
        <v>0</v>
      </c>
      <c r="E20" s="633"/>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row>
    <row r="21" spans="1:37" s="634" customFormat="1" ht="15.5">
      <c r="A21" s="632"/>
      <c r="B21" s="632"/>
      <c r="C21" s="632" t="s">
        <v>497</v>
      </c>
      <c r="D21" s="627">
        <v>0</v>
      </c>
      <c r="E21" s="633"/>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row>
    <row r="22" spans="1:37" s="634" customFormat="1" ht="15.5">
      <c r="A22" s="632"/>
      <c r="B22" s="632"/>
      <c r="C22" s="632" t="s">
        <v>498</v>
      </c>
      <c r="D22" s="627">
        <v>0.41935218000000002</v>
      </c>
      <c r="E22" s="633">
        <v>0.2762833195999998</v>
      </c>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row>
    <row r="23" spans="1:37" ht="15.5">
      <c r="A23" s="632"/>
      <c r="B23" s="632"/>
      <c r="C23" s="632" t="s">
        <v>499</v>
      </c>
      <c r="D23" s="627">
        <v>1.8391290818882494E-2</v>
      </c>
      <c r="E23" s="633">
        <v>4.058256223212554E-3</v>
      </c>
    </row>
    <row r="24" spans="1:37" ht="15.5">
      <c r="A24" s="632"/>
      <c r="B24" s="632"/>
      <c r="C24" s="632" t="s">
        <v>500</v>
      </c>
      <c r="D24" s="627">
        <v>2.5271970000000008E-2</v>
      </c>
      <c r="E24" s="633">
        <v>3.715E-3</v>
      </c>
    </row>
    <row r="25" spans="1:37" ht="15.5">
      <c r="A25" s="632"/>
      <c r="B25" s="632"/>
      <c r="C25" s="632" t="s">
        <v>501</v>
      </c>
      <c r="D25" s="627">
        <v>1.1207230811102325E-2</v>
      </c>
      <c r="E25" s="633"/>
    </row>
    <row r="26" spans="1:37" ht="15.5">
      <c r="A26" s="632"/>
      <c r="B26" s="632"/>
      <c r="C26" s="632" t="s">
        <v>502</v>
      </c>
      <c r="D26" s="627">
        <v>0</v>
      </c>
      <c r="E26" s="633"/>
    </row>
    <row r="27" spans="1:37" ht="15.5">
      <c r="A27" s="632"/>
      <c r="B27" s="632"/>
      <c r="C27" s="632" t="s">
        <v>503</v>
      </c>
      <c r="D27" s="627">
        <v>0</v>
      </c>
      <c r="E27" s="633"/>
    </row>
    <row r="28" spans="1:37" ht="15.5">
      <c r="A28" s="632"/>
      <c r="B28" s="632"/>
      <c r="C28" s="632" t="s">
        <v>504</v>
      </c>
      <c r="D28" s="627">
        <v>0</v>
      </c>
      <c r="E28" s="633"/>
    </row>
    <row r="29" spans="1:37" ht="15.5">
      <c r="A29" s="632"/>
      <c r="B29" s="632"/>
      <c r="C29" s="632" t="s">
        <v>505</v>
      </c>
      <c r="D29" s="627">
        <v>0</v>
      </c>
      <c r="E29" s="633">
        <v>0.01</v>
      </c>
    </row>
    <row r="30" spans="1:37" ht="15.5">
      <c r="A30" s="632"/>
      <c r="B30" s="632"/>
      <c r="C30" s="632" t="s">
        <v>506</v>
      </c>
      <c r="D30" s="627">
        <v>0</v>
      </c>
      <c r="E30" s="633"/>
    </row>
    <row r="31" spans="1:37" ht="15.5">
      <c r="A31" s="632"/>
      <c r="B31" s="632"/>
      <c r="C31" s="635" t="s">
        <v>1352</v>
      </c>
      <c r="D31" s="627">
        <v>3.8551400000000006E-2</v>
      </c>
      <c r="E31" s="633"/>
    </row>
    <row r="32" spans="1:37" ht="15.5">
      <c r="A32" s="632"/>
      <c r="B32" s="632"/>
      <c r="C32" s="632" t="s">
        <v>507</v>
      </c>
      <c r="D32" s="627">
        <v>0</v>
      </c>
      <c r="E32" s="633"/>
    </row>
    <row r="33" spans="1:37" ht="15.5">
      <c r="A33" s="632"/>
      <c r="B33" s="632"/>
      <c r="C33" s="632" t="s">
        <v>508</v>
      </c>
      <c r="D33" s="627">
        <v>0</v>
      </c>
      <c r="E33" s="633"/>
    </row>
    <row r="34" spans="1:37" s="634" customFormat="1" ht="15.5">
      <c r="A34" s="632"/>
      <c r="B34" s="632"/>
      <c r="C34" s="636" t="s">
        <v>509</v>
      </c>
      <c r="D34" s="627">
        <v>0.45455897742537588</v>
      </c>
      <c r="E34" s="633">
        <v>2.30734699023437</v>
      </c>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row>
    <row r="35" spans="1:37" ht="15.5">
      <c r="A35" s="632"/>
      <c r="B35" s="632"/>
      <c r="C35" s="632" t="s">
        <v>510</v>
      </c>
      <c r="D35" s="627">
        <v>0</v>
      </c>
      <c r="E35" s="633"/>
    </row>
    <row r="36" spans="1:37" ht="15.5">
      <c r="A36" s="622"/>
      <c r="B36" s="630" t="s">
        <v>511</v>
      </c>
      <c r="C36" s="630"/>
      <c r="D36" s="631">
        <v>0.96733304905536077</v>
      </c>
      <c r="E36" s="631">
        <v>2.6014035660575825</v>
      </c>
    </row>
    <row r="37" spans="1:37" ht="15.5">
      <c r="A37" s="624" t="s">
        <v>523</v>
      </c>
      <c r="B37" s="624"/>
      <c r="C37" s="624"/>
      <c r="D37" s="637">
        <v>2.4583924190553605</v>
      </c>
      <c r="E37" s="637">
        <v>3.6028916457343696</v>
      </c>
    </row>
    <row r="38" spans="1:37">
      <c r="A38" s="622"/>
      <c r="B38" s="622" t="s">
        <v>513</v>
      </c>
      <c r="C38" s="622" t="s">
        <v>514</v>
      </c>
      <c r="D38" s="622"/>
      <c r="E38" s="647">
        <v>0.39535346511491887</v>
      </c>
    </row>
    <row r="39" spans="1:37">
      <c r="A39" s="639"/>
      <c r="B39" s="639"/>
      <c r="C39" s="639"/>
      <c r="D39" s="639"/>
      <c r="E39" s="639"/>
    </row>
    <row r="40" spans="1:37">
      <c r="A40" s="639" t="s">
        <v>515</v>
      </c>
      <c r="B40" s="639" t="s">
        <v>516</v>
      </c>
      <c r="C40" s="639"/>
      <c r="D40" s="639"/>
      <c r="E40" s="639"/>
    </row>
    <row r="41" spans="1:37">
      <c r="A41" s="639"/>
      <c r="B41" s="644" t="s">
        <v>1365</v>
      </c>
    </row>
    <row r="42" spans="1:37">
      <c r="B42" s="641" t="s">
        <v>517</v>
      </c>
    </row>
    <row r="43" spans="1:37">
      <c r="B43" s="525" t="s">
        <v>1366</v>
      </c>
    </row>
  </sheetData>
  <pageMargins left="0" right="0" top="0" bottom="0" header="0.3" footer="0.3"/>
  <pageSetup scale="5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CD51-436D-4BB1-B75A-37CE2804B878}">
  <sheetPr>
    <tabColor rgb="FF92D050"/>
    <pageSetUpPr fitToPage="1"/>
  </sheetPr>
  <dimension ref="A1:AT43"/>
  <sheetViews>
    <sheetView zoomScale="75" zoomScaleNormal="75" workbookViewId="0">
      <selection activeCell="C31" sqref="C31"/>
    </sheetView>
  </sheetViews>
  <sheetFormatPr defaultRowHeight="14.5"/>
  <cols>
    <col min="1" max="1" width="13.5" style="525" customWidth="1"/>
    <col min="2" max="2" width="30.4140625" style="525" customWidth="1"/>
    <col min="3" max="3" width="69.4140625" style="525" customWidth="1"/>
    <col min="4" max="5" width="21.5" style="525" customWidth="1"/>
    <col min="6" max="46" width="8.6640625" style="620"/>
    <col min="47" max="16384" width="8.6640625" style="525"/>
  </cols>
  <sheetData>
    <row r="1" spans="1:5">
      <c r="A1" s="619" t="s">
        <v>1318</v>
      </c>
    </row>
    <row r="2" spans="1:5">
      <c r="A2" s="619" t="s">
        <v>405</v>
      </c>
    </row>
    <row r="3" spans="1:5">
      <c r="A3" s="621" t="s">
        <v>524</v>
      </c>
    </row>
    <row r="6" spans="1:5">
      <c r="A6" s="622"/>
      <c r="B6" s="622"/>
      <c r="C6" s="622"/>
      <c r="D6" s="622"/>
      <c r="E6" s="622"/>
    </row>
    <row r="7" spans="1:5" ht="29">
      <c r="A7" s="623" t="s">
        <v>411</v>
      </c>
      <c r="B7" s="624" t="s">
        <v>490</v>
      </c>
      <c r="C7" s="624" t="s">
        <v>484</v>
      </c>
      <c r="D7" s="625" t="s">
        <v>407</v>
      </c>
      <c r="E7" s="625" t="s">
        <v>408</v>
      </c>
    </row>
    <row r="8" spans="1:5" ht="15.5">
      <c r="A8" s="622" t="s">
        <v>11</v>
      </c>
      <c r="B8" s="622" t="s">
        <v>491</v>
      </c>
      <c r="C8" s="626" t="s">
        <v>432</v>
      </c>
      <c r="D8" s="627">
        <v>4.6442653821416671E-2</v>
      </c>
      <c r="E8" s="627">
        <v>5.1783263775058617E-2</v>
      </c>
    </row>
    <row r="9" spans="1:5" ht="15.5">
      <c r="A9" s="622"/>
      <c r="B9" s="622"/>
      <c r="C9" s="626" t="s">
        <v>485</v>
      </c>
      <c r="D9" s="627">
        <v>7.6837833919753171E-2</v>
      </c>
      <c r="E9" s="627">
        <v>0.21357668355064224</v>
      </c>
    </row>
    <row r="10" spans="1:5" ht="15.5">
      <c r="A10" s="622"/>
      <c r="B10" s="622"/>
      <c r="C10" s="626" t="s">
        <v>492</v>
      </c>
      <c r="D10" s="627">
        <v>6.2321855151590895E-2</v>
      </c>
      <c r="E10" s="627">
        <v>1.0863708394972933E-2</v>
      </c>
    </row>
    <row r="11" spans="1:5" ht="15.5">
      <c r="A11" s="622"/>
      <c r="B11" s="622"/>
      <c r="C11" s="626" t="s">
        <v>486</v>
      </c>
      <c r="D11" s="627">
        <v>1.6325000603818866E-2</v>
      </c>
      <c r="E11" s="627"/>
    </row>
    <row r="12" spans="1:5" ht="15.5">
      <c r="A12" s="622"/>
      <c r="B12" s="622"/>
      <c r="C12" s="626" t="s">
        <v>487</v>
      </c>
      <c r="D12" s="627">
        <v>2.277014339271443E-2</v>
      </c>
      <c r="E12" s="627">
        <v>2.5757784470826918E-2</v>
      </c>
    </row>
    <row r="13" spans="1:5" ht="15.5">
      <c r="A13" s="622"/>
      <c r="B13" s="622"/>
      <c r="C13" s="626" t="s">
        <v>458</v>
      </c>
      <c r="D13" s="627">
        <v>0</v>
      </c>
      <c r="E13" s="627"/>
    </row>
    <row r="14" spans="1:5" ht="15.5">
      <c r="A14" s="622"/>
      <c r="B14" s="622"/>
      <c r="C14" s="626" t="s">
        <v>488</v>
      </c>
      <c r="D14" s="627">
        <v>0</v>
      </c>
      <c r="E14" s="627">
        <v>2.4827143362992168E-3</v>
      </c>
    </row>
    <row r="15" spans="1:5" ht="15.5">
      <c r="A15" s="622"/>
      <c r="B15" s="622"/>
      <c r="C15" s="626" t="s">
        <v>472</v>
      </c>
      <c r="D15" s="627">
        <v>3.1186698937727256E-2</v>
      </c>
      <c r="E15" s="627">
        <v>1.7224763489116092E-2</v>
      </c>
    </row>
    <row r="16" spans="1:5" ht="15.5">
      <c r="A16" s="622"/>
      <c r="B16" s="622"/>
      <c r="C16" s="626" t="s">
        <v>475</v>
      </c>
      <c r="D16" s="627">
        <v>3.5017953015892218E-4</v>
      </c>
      <c r="E16" s="627">
        <v>7.2516158035135199E-3</v>
      </c>
    </row>
    <row r="17" spans="1:46" ht="15.5">
      <c r="A17" s="622"/>
      <c r="B17" s="622"/>
      <c r="C17" s="626" t="s">
        <v>480</v>
      </c>
      <c r="D17" s="627">
        <v>4.1791071944545224E-5</v>
      </c>
      <c r="E17" s="627">
        <v>2.3193128576009096E-3</v>
      </c>
    </row>
    <row r="18" spans="1:46" ht="15.5">
      <c r="A18" s="622"/>
      <c r="B18" s="630" t="s">
        <v>493</v>
      </c>
      <c r="C18" s="630"/>
      <c r="D18" s="631">
        <v>0.25627615642912471</v>
      </c>
      <c r="E18" s="631">
        <v>0.33125984667803043</v>
      </c>
    </row>
    <row r="19" spans="1:46" s="634" customFormat="1" ht="15.5">
      <c r="A19" s="632"/>
      <c r="B19" s="632" t="s">
        <v>494</v>
      </c>
      <c r="C19" s="632" t="s">
        <v>522</v>
      </c>
      <c r="D19" s="627">
        <v>0</v>
      </c>
      <c r="E19" s="633"/>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c r="AO19" s="620"/>
      <c r="AP19" s="620"/>
      <c r="AQ19" s="620"/>
      <c r="AR19" s="620"/>
      <c r="AS19" s="620"/>
      <c r="AT19" s="620"/>
    </row>
    <row r="20" spans="1:46" s="634" customFormat="1" ht="15.5">
      <c r="A20" s="632"/>
      <c r="B20" s="632"/>
      <c r="C20" s="632" t="s">
        <v>496</v>
      </c>
      <c r="D20" s="627">
        <v>0</v>
      </c>
      <c r="E20" s="633"/>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row>
    <row r="21" spans="1:46" s="634" customFormat="1" ht="15.5">
      <c r="A21" s="632"/>
      <c r="B21" s="632"/>
      <c r="C21" s="632" t="s">
        <v>497</v>
      </c>
      <c r="D21" s="627">
        <v>0</v>
      </c>
      <c r="E21" s="633"/>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row>
    <row r="22" spans="1:46" s="634" customFormat="1" ht="15.5">
      <c r="A22" s="632"/>
      <c r="B22" s="632"/>
      <c r="C22" s="632" t="s">
        <v>498</v>
      </c>
      <c r="D22" s="627">
        <v>0.18106631999999998</v>
      </c>
      <c r="E22" s="633">
        <v>0.15021941999999999</v>
      </c>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row>
    <row r="23" spans="1:46" ht="15.5">
      <c r="A23" s="632"/>
      <c r="B23" s="632"/>
      <c r="C23" s="632" t="s">
        <v>499</v>
      </c>
      <c r="D23" s="627">
        <v>2.7994281540907116E-3</v>
      </c>
      <c r="E23" s="633">
        <v>4.4780095321970081E-2</v>
      </c>
    </row>
    <row r="24" spans="1:46" ht="15.5">
      <c r="A24" s="632"/>
      <c r="B24" s="632"/>
      <c r="C24" s="632" t="s">
        <v>500</v>
      </c>
      <c r="D24" s="627">
        <v>3.3443600000000006E-3</v>
      </c>
      <c r="E24" s="633">
        <v>2.0678099999999998E-3</v>
      </c>
    </row>
    <row r="25" spans="1:46" ht="15.5">
      <c r="A25" s="632"/>
      <c r="B25" s="632"/>
      <c r="C25" s="632" t="s">
        <v>501</v>
      </c>
      <c r="D25" s="627">
        <v>4.2506119807439111E-3</v>
      </c>
      <c r="E25" s="633"/>
    </row>
    <row r="26" spans="1:46" ht="15.5">
      <c r="A26" s="632"/>
      <c r="B26" s="632"/>
      <c r="C26" s="632" t="s">
        <v>502</v>
      </c>
      <c r="D26" s="627">
        <v>0</v>
      </c>
      <c r="E26" s="633"/>
    </row>
    <row r="27" spans="1:46" ht="15.5">
      <c r="A27" s="632"/>
      <c r="B27" s="632"/>
      <c r="C27" s="632" t="s">
        <v>503</v>
      </c>
      <c r="D27" s="627">
        <v>0</v>
      </c>
      <c r="E27" s="633"/>
    </row>
    <row r="28" spans="1:46" ht="15.5">
      <c r="A28" s="632"/>
      <c r="B28" s="632"/>
      <c r="C28" s="632" t="s">
        <v>504</v>
      </c>
      <c r="D28" s="627">
        <v>0</v>
      </c>
      <c r="E28" s="633"/>
    </row>
    <row r="29" spans="1:46" ht="15.5">
      <c r="A29" s="632"/>
      <c r="B29" s="632"/>
      <c r="C29" s="632" t="s">
        <v>505</v>
      </c>
      <c r="D29" s="627">
        <v>0</v>
      </c>
      <c r="E29" s="633">
        <v>1.6685000000000001E-3</v>
      </c>
    </row>
    <row r="30" spans="1:46" ht="15.5">
      <c r="A30" s="632"/>
      <c r="B30" s="632"/>
      <c r="C30" s="632" t="s">
        <v>506</v>
      </c>
      <c r="D30" s="627">
        <v>0</v>
      </c>
      <c r="E30" s="633"/>
    </row>
    <row r="31" spans="1:46" ht="15.5">
      <c r="A31" s="632"/>
      <c r="B31" s="632"/>
      <c r="C31" s="635" t="s">
        <v>1352</v>
      </c>
      <c r="D31" s="627">
        <v>1.1796920000000002E-2</v>
      </c>
      <c r="E31" s="633"/>
    </row>
    <row r="32" spans="1:46" ht="15.5">
      <c r="A32" s="632"/>
      <c r="B32" s="632"/>
      <c r="C32" s="632" t="s">
        <v>507</v>
      </c>
      <c r="D32" s="627">
        <v>0</v>
      </c>
      <c r="E32" s="633"/>
    </row>
    <row r="33" spans="1:46" ht="15.5">
      <c r="A33" s="632"/>
      <c r="B33" s="632"/>
      <c r="C33" s="632" t="s">
        <v>508</v>
      </c>
      <c r="D33" s="627">
        <v>0</v>
      </c>
      <c r="E33" s="633">
        <v>0</v>
      </c>
    </row>
    <row r="34" spans="1:46" s="634" customFormat="1" ht="15.5">
      <c r="A34" s="632"/>
      <c r="B34" s="632"/>
      <c r="C34" s="636" t="s">
        <v>509</v>
      </c>
      <c r="D34" s="627">
        <v>0.10955386362117826</v>
      </c>
      <c r="E34" s="633">
        <v>0.46524057959878451</v>
      </c>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0"/>
      <c r="AN34" s="620"/>
      <c r="AO34" s="620"/>
      <c r="AP34" s="620"/>
      <c r="AQ34" s="620"/>
      <c r="AR34" s="620"/>
      <c r="AS34" s="620"/>
      <c r="AT34" s="620"/>
    </row>
    <row r="35" spans="1:46" ht="15.5">
      <c r="A35" s="632"/>
      <c r="B35" s="632"/>
      <c r="C35" s="632" t="s">
        <v>510</v>
      </c>
      <c r="D35" s="627">
        <v>0</v>
      </c>
      <c r="E35" s="633"/>
    </row>
    <row r="36" spans="1:46" ht="15.5">
      <c r="A36" s="622"/>
      <c r="B36" s="630" t="s">
        <v>511</v>
      </c>
      <c r="C36" s="630"/>
      <c r="D36" s="631">
        <v>0.31281150375601285</v>
      </c>
      <c r="E36" s="631">
        <v>0.6639764049207546</v>
      </c>
    </row>
    <row r="37" spans="1:46" ht="15.5">
      <c r="A37" s="624" t="s">
        <v>525</v>
      </c>
      <c r="B37" s="624"/>
      <c r="C37" s="624"/>
      <c r="D37" s="637">
        <v>0.56908766018513757</v>
      </c>
      <c r="E37" s="637">
        <v>0.99523625159878504</v>
      </c>
    </row>
    <row r="38" spans="1:46">
      <c r="A38" s="622"/>
      <c r="B38" s="622" t="s">
        <v>513</v>
      </c>
      <c r="C38" s="622" t="s">
        <v>514</v>
      </c>
      <c r="D38" s="622"/>
      <c r="E38" s="647">
        <v>6.7951463576254159E-2</v>
      </c>
    </row>
    <row r="39" spans="1:46">
      <c r="A39" s="639"/>
      <c r="B39" s="639"/>
      <c r="C39" s="639"/>
      <c r="D39" s="639"/>
      <c r="E39" s="639"/>
    </row>
    <row r="40" spans="1:46">
      <c r="A40" s="639" t="s">
        <v>515</v>
      </c>
      <c r="B40" s="639" t="s">
        <v>516</v>
      </c>
      <c r="C40" s="639"/>
      <c r="D40" s="639"/>
      <c r="E40" s="639"/>
    </row>
    <row r="41" spans="1:46">
      <c r="A41" s="639"/>
      <c r="B41" s="640" t="s">
        <v>1365</v>
      </c>
    </row>
    <row r="42" spans="1:46">
      <c r="B42" s="641" t="s">
        <v>517</v>
      </c>
    </row>
    <row r="43" spans="1:46" ht="15.5">
      <c r="B43" s="642" t="s">
        <v>1366</v>
      </c>
    </row>
  </sheetData>
  <pageMargins left="0" right="0" top="0" bottom="0" header="0.3" footer="0.3"/>
  <pageSetup scale="5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A9729-1DB1-4C26-8D98-E1CD4A9605BB}">
  <sheetPr>
    <tabColor rgb="FF92D050"/>
    <pageSetUpPr fitToPage="1"/>
  </sheetPr>
  <dimension ref="A1:AH43"/>
  <sheetViews>
    <sheetView zoomScale="75" zoomScaleNormal="75" workbookViewId="0"/>
  </sheetViews>
  <sheetFormatPr defaultRowHeight="14.5"/>
  <cols>
    <col min="1" max="1" width="13.5" style="525" customWidth="1"/>
    <col min="2" max="2" width="30.4140625" style="525" customWidth="1"/>
    <col min="3" max="3" width="69.1640625" style="525" customWidth="1"/>
    <col min="4" max="5" width="21.5" style="525" customWidth="1"/>
    <col min="6" max="34" width="8.6640625" style="620"/>
    <col min="35" max="16384" width="8.6640625" style="525"/>
  </cols>
  <sheetData>
    <row r="1" spans="1:5">
      <c r="A1" s="619" t="s">
        <v>1318</v>
      </c>
    </row>
    <row r="2" spans="1:5">
      <c r="A2" s="619" t="s">
        <v>405</v>
      </c>
    </row>
    <row r="3" spans="1:5">
      <c r="A3" s="621" t="s">
        <v>526</v>
      </c>
    </row>
    <row r="6" spans="1:5">
      <c r="A6" s="622"/>
      <c r="B6" s="622"/>
      <c r="C6" s="622"/>
      <c r="D6" s="622"/>
      <c r="E6" s="622"/>
    </row>
    <row r="7" spans="1:5" ht="29">
      <c r="A7" s="623" t="s">
        <v>411</v>
      </c>
      <c r="B7" s="624" t="s">
        <v>490</v>
      </c>
      <c r="C7" s="624" t="s">
        <v>484</v>
      </c>
      <c r="D7" s="625" t="s">
        <v>407</v>
      </c>
      <c r="E7" s="625" t="s">
        <v>408</v>
      </c>
    </row>
    <row r="8" spans="1:5" ht="15.5">
      <c r="A8" s="622" t="s">
        <v>300</v>
      </c>
      <c r="B8" s="622" t="s">
        <v>491</v>
      </c>
      <c r="C8" s="626" t="s">
        <v>432</v>
      </c>
      <c r="D8" s="627">
        <v>0.27217953620644458</v>
      </c>
      <c r="E8" s="627">
        <v>0.46923441621552986</v>
      </c>
    </row>
    <row r="9" spans="1:5" ht="15.5">
      <c r="A9" s="622"/>
      <c r="B9" s="622"/>
      <c r="C9" s="626" t="s">
        <v>485</v>
      </c>
      <c r="D9" s="627">
        <v>0.51696378261139597</v>
      </c>
      <c r="E9" s="627">
        <v>0.89746068147126767</v>
      </c>
    </row>
    <row r="10" spans="1:5" ht="15.5">
      <c r="A10" s="622"/>
      <c r="B10" s="622"/>
      <c r="C10" s="626" t="s">
        <v>492</v>
      </c>
      <c r="D10" s="627">
        <v>7.2226886983577987E-2</v>
      </c>
      <c r="E10" s="627">
        <v>5.8366543157548724E-2</v>
      </c>
    </row>
    <row r="11" spans="1:5" ht="15.5">
      <c r="A11" s="622"/>
      <c r="B11" s="622"/>
      <c r="C11" s="626" t="s">
        <v>486</v>
      </c>
      <c r="D11" s="627">
        <v>0</v>
      </c>
      <c r="E11" s="627"/>
    </row>
    <row r="12" spans="1:5" ht="15.5">
      <c r="A12" s="622"/>
      <c r="B12" s="622"/>
      <c r="C12" s="626" t="s">
        <v>487</v>
      </c>
      <c r="D12" s="627">
        <v>0</v>
      </c>
      <c r="E12" s="627">
        <v>1.6100949977019589E-4</v>
      </c>
    </row>
    <row r="13" spans="1:5" ht="15.5">
      <c r="A13" s="622"/>
      <c r="B13" s="622"/>
      <c r="C13" s="626" t="s">
        <v>458</v>
      </c>
      <c r="D13" s="627">
        <v>0</v>
      </c>
      <c r="E13" s="627"/>
    </row>
    <row r="14" spans="1:5" ht="15.5">
      <c r="A14" s="622"/>
      <c r="B14" s="622"/>
      <c r="C14" s="626" t="s">
        <v>488</v>
      </c>
      <c r="D14" s="627">
        <v>6.6474946802781071E-2</v>
      </c>
      <c r="E14" s="627">
        <v>9.2701754769305422E-2</v>
      </c>
    </row>
    <row r="15" spans="1:5" ht="15.5">
      <c r="A15" s="622"/>
      <c r="B15" s="622"/>
      <c r="C15" s="626" t="s">
        <v>472</v>
      </c>
      <c r="D15" s="627">
        <v>0</v>
      </c>
      <c r="E15" s="627"/>
    </row>
    <row r="16" spans="1:5" ht="15.5">
      <c r="A16" s="622"/>
      <c r="B16" s="622"/>
      <c r="C16" s="626" t="s">
        <v>475</v>
      </c>
      <c r="D16" s="627">
        <v>3.1783359518506443E-4</v>
      </c>
      <c r="E16" s="627">
        <v>0</v>
      </c>
    </row>
    <row r="17" spans="1:34" ht="15.5">
      <c r="A17" s="622"/>
      <c r="B17" s="622"/>
      <c r="C17" s="626" t="s">
        <v>480</v>
      </c>
      <c r="D17" s="627">
        <v>0.92816298619938464</v>
      </c>
      <c r="E17" s="627"/>
    </row>
    <row r="18" spans="1:34" ht="15.5">
      <c r="A18" s="622"/>
      <c r="B18" s="630" t="s">
        <v>493</v>
      </c>
      <c r="C18" s="630"/>
      <c r="D18" s="631">
        <v>1.8563259723987695</v>
      </c>
      <c r="E18" s="631">
        <v>1.5179244051134217</v>
      </c>
    </row>
    <row r="19" spans="1:34" s="634" customFormat="1" ht="15.5">
      <c r="A19" s="632"/>
      <c r="B19" s="632" t="s">
        <v>494</v>
      </c>
      <c r="C19" s="632" t="s">
        <v>522</v>
      </c>
      <c r="D19" s="627">
        <v>0</v>
      </c>
      <c r="E19" s="627"/>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row>
    <row r="20" spans="1:34" s="634" customFormat="1" ht="15.5">
      <c r="A20" s="632"/>
      <c r="B20" s="632"/>
      <c r="C20" s="632" t="s">
        <v>496</v>
      </c>
      <c r="D20" s="627">
        <v>0</v>
      </c>
      <c r="E20" s="627">
        <v>7.4778132499999996</v>
      </c>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row>
    <row r="21" spans="1:34" s="634" customFormat="1" ht="15.5">
      <c r="A21" s="632"/>
      <c r="B21" s="632"/>
      <c r="C21" s="632" t="s">
        <v>497</v>
      </c>
      <c r="D21" s="627">
        <v>0</v>
      </c>
      <c r="E21" s="627"/>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row>
    <row r="22" spans="1:34" s="634" customFormat="1" ht="15.5">
      <c r="A22" s="632"/>
      <c r="B22" s="632"/>
      <c r="C22" s="632" t="s">
        <v>498</v>
      </c>
      <c r="D22" s="627">
        <v>6.4656637599999955</v>
      </c>
      <c r="E22" s="627"/>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row>
    <row r="23" spans="1:34" ht="15.5">
      <c r="A23" s="632"/>
      <c r="B23" s="632"/>
      <c r="C23" s="632" t="s">
        <v>499</v>
      </c>
      <c r="D23" s="627">
        <v>6.5696550115483913E-3</v>
      </c>
      <c r="E23" s="627">
        <v>9.5597142016051462E-3</v>
      </c>
    </row>
    <row r="24" spans="1:34" ht="15.5">
      <c r="A24" s="632"/>
      <c r="B24" s="632"/>
      <c r="C24" s="632" t="s">
        <v>500</v>
      </c>
      <c r="D24" s="627">
        <v>1.1251109999999993E-2</v>
      </c>
      <c r="E24" s="627">
        <v>2.0304860000000001E-2</v>
      </c>
    </row>
    <row r="25" spans="1:34" ht="15.5">
      <c r="A25" s="632"/>
      <c r="B25" s="632"/>
      <c r="C25" s="632" t="s">
        <v>501</v>
      </c>
      <c r="D25" s="627">
        <v>0.13678285914840185</v>
      </c>
      <c r="E25" s="627"/>
    </row>
    <row r="26" spans="1:34" ht="15.5">
      <c r="A26" s="632"/>
      <c r="B26" s="632"/>
      <c r="C26" s="632" t="s">
        <v>502</v>
      </c>
      <c r="D26" s="627">
        <v>0</v>
      </c>
      <c r="E26" s="627"/>
    </row>
    <row r="27" spans="1:34" ht="15.5">
      <c r="A27" s="632"/>
      <c r="B27" s="632"/>
      <c r="C27" s="632" t="s">
        <v>503</v>
      </c>
      <c r="D27" s="627">
        <v>0</v>
      </c>
      <c r="E27" s="627"/>
    </row>
    <row r="28" spans="1:34" ht="15.5">
      <c r="A28" s="632"/>
      <c r="B28" s="632"/>
      <c r="C28" s="632" t="s">
        <v>504</v>
      </c>
      <c r="D28" s="627">
        <v>0</v>
      </c>
      <c r="E28" s="627"/>
    </row>
    <row r="29" spans="1:34" ht="15.5">
      <c r="A29" s="632"/>
      <c r="B29" s="632"/>
      <c r="C29" s="632" t="s">
        <v>505</v>
      </c>
      <c r="D29" s="627">
        <v>0</v>
      </c>
      <c r="E29" s="627">
        <v>0.02</v>
      </c>
    </row>
    <row r="30" spans="1:34" ht="15.5">
      <c r="A30" s="632"/>
      <c r="B30" s="632"/>
      <c r="C30" s="632" t="s">
        <v>506</v>
      </c>
      <c r="D30" s="627">
        <v>0</v>
      </c>
      <c r="E30" s="627"/>
    </row>
    <row r="31" spans="1:34" ht="15.5">
      <c r="A31" s="632"/>
      <c r="B31" s="632"/>
      <c r="C31" s="635" t="s">
        <v>1352</v>
      </c>
      <c r="D31" s="627">
        <v>-3.7022000000000021E-4</v>
      </c>
      <c r="E31" s="627"/>
    </row>
    <row r="32" spans="1:34" ht="15.5">
      <c r="A32" s="632"/>
      <c r="B32" s="632"/>
      <c r="C32" s="632" t="s">
        <v>507</v>
      </c>
      <c r="D32" s="627">
        <v>0</v>
      </c>
      <c r="E32" s="627"/>
    </row>
    <row r="33" spans="1:34" ht="15.5">
      <c r="A33" s="632"/>
      <c r="B33" s="632"/>
      <c r="C33" s="632" t="s">
        <v>508</v>
      </c>
      <c r="D33" s="627">
        <v>0</v>
      </c>
      <c r="E33" s="627"/>
    </row>
    <row r="34" spans="1:34" s="634" customFormat="1" ht="15.5">
      <c r="A34" s="632"/>
      <c r="B34" s="632"/>
      <c r="C34" s="636" t="s">
        <v>509</v>
      </c>
      <c r="D34" s="627">
        <v>6.2951426554287607E-2</v>
      </c>
      <c r="E34" s="627"/>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row>
    <row r="35" spans="1:34" ht="15.5">
      <c r="A35" s="632"/>
      <c r="B35" s="632"/>
      <c r="C35" s="632" t="s">
        <v>510</v>
      </c>
      <c r="D35" s="627">
        <v>0</v>
      </c>
      <c r="E35" s="627"/>
    </row>
    <row r="36" spans="1:34" ht="15.5">
      <c r="A36" s="622"/>
      <c r="B36" s="630" t="s">
        <v>511</v>
      </c>
      <c r="C36" s="630"/>
      <c r="D36" s="631">
        <v>6.6828485907142339</v>
      </c>
      <c r="E36" s="631">
        <v>7.5276778242016045</v>
      </c>
    </row>
    <row r="37" spans="1:34" ht="15.5">
      <c r="A37" s="624" t="s">
        <v>527</v>
      </c>
      <c r="B37" s="624"/>
      <c r="C37" s="624"/>
      <c r="D37" s="637">
        <v>8.5391745631130043</v>
      </c>
      <c r="E37" s="637">
        <v>9.0456022293150262</v>
      </c>
    </row>
    <row r="38" spans="1:34">
      <c r="A38" s="622"/>
      <c r="B38" s="622" t="s">
        <v>513</v>
      </c>
      <c r="C38" s="622" t="s">
        <v>514</v>
      </c>
      <c r="D38" s="646"/>
      <c r="E38" s="646">
        <v>0.49220367769170381</v>
      </c>
    </row>
    <row r="39" spans="1:34">
      <c r="A39" s="639"/>
      <c r="B39" s="639"/>
      <c r="C39" s="639"/>
      <c r="D39" s="639"/>
      <c r="E39" s="639"/>
    </row>
    <row r="40" spans="1:34">
      <c r="A40" s="639" t="s">
        <v>515</v>
      </c>
      <c r="B40" s="639" t="s">
        <v>516</v>
      </c>
      <c r="C40" s="639"/>
      <c r="D40" s="639"/>
      <c r="E40" s="639"/>
    </row>
    <row r="41" spans="1:34">
      <c r="A41" s="639"/>
      <c r="B41" s="640" t="s">
        <v>1365</v>
      </c>
    </row>
    <row r="42" spans="1:34">
      <c r="B42" s="641" t="s">
        <v>517</v>
      </c>
    </row>
    <row r="43" spans="1:34" ht="15.5">
      <c r="B43" s="642" t="s">
        <v>1366</v>
      </c>
    </row>
  </sheetData>
  <pageMargins left="0" right="0" top="0" bottom="0" header="0.3" footer="0.3"/>
  <pageSetup scale="5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C2706-140A-40A5-B9EA-D566045CDD0B}">
  <sheetPr>
    <tabColor rgb="FF92D050"/>
    <pageSetUpPr fitToPage="1"/>
  </sheetPr>
  <dimension ref="A1:AK45"/>
  <sheetViews>
    <sheetView zoomScale="70" zoomScaleNormal="70" workbookViewId="0">
      <selection activeCell="H45" sqref="H45"/>
    </sheetView>
  </sheetViews>
  <sheetFormatPr defaultRowHeight="14.5"/>
  <cols>
    <col min="1" max="1" width="38.1640625" style="525" bestFit="1" customWidth="1"/>
    <col min="2" max="2" width="30.4140625" style="525" customWidth="1"/>
    <col min="3" max="3" width="69.1640625" style="525" customWidth="1"/>
    <col min="4" max="5" width="21.5" style="525" customWidth="1"/>
    <col min="6" max="7" width="8.6640625" style="620"/>
    <col min="8" max="8" width="41.6640625" style="620" customWidth="1"/>
    <col min="9" max="37" width="8.6640625" style="620"/>
    <col min="38" max="16384" width="8.6640625" style="525"/>
  </cols>
  <sheetData>
    <row r="1" spans="1:5">
      <c r="A1" s="619" t="s">
        <v>1318</v>
      </c>
    </row>
    <row r="2" spans="1:5">
      <c r="A2" s="619" t="s">
        <v>405</v>
      </c>
    </row>
    <row r="3" spans="1:5">
      <c r="A3" s="621" t="s">
        <v>528</v>
      </c>
    </row>
    <row r="6" spans="1:5">
      <c r="A6" s="622"/>
      <c r="B6" s="622"/>
      <c r="C6" s="622"/>
      <c r="D6" s="632"/>
      <c r="E6" s="632"/>
    </row>
    <row r="7" spans="1:5" ht="29">
      <c r="A7" s="623" t="s">
        <v>411</v>
      </c>
      <c r="B7" s="624" t="s">
        <v>490</v>
      </c>
      <c r="C7" s="624" t="s">
        <v>484</v>
      </c>
      <c r="D7" s="625" t="s">
        <v>407</v>
      </c>
      <c r="E7" s="625" t="s">
        <v>408</v>
      </c>
    </row>
    <row r="8" spans="1:5" ht="15.5">
      <c r="A8" s="622" t="s">
        <v>232</v>
      </c>
      <c r="B8" s="622" t="s">
        <v>491</v>
      </c>
      <c r="C8" s="626" t="s">
        <v>432</v>
      </c>
      <c r="D8" s="627">
        <v>0.48655554511427451</v>
      </c>
      <c r="E8" s="627">
        <v>0.26533497166510256</v>
      </c>
    </row>
    <row r="9" spans="1:5" ht="15.5">
      <c r="A9" s="622"/>
      <c r="B9" s="622"/>
      <c r="C9" s="626" t="s">
        <v>485</v>
      </c>
      <c r="D9" s="627">
        <v>1.3495180233620738</v>
      </c>
      <c r="E9" s="627">
        <v>1.4925678766481383</v>
      </c>
    </row>
    <row r="10" spans="1:5" ht="15.5">
      <c r="A10" s="622"/>
      <c r="B10" s="622"/>
      <c r="C10" s="626" t="s">
        <v>492</v>
      </c>
      <c r="D10" s="627">
        <v>0.33891566495348069</v>
      </c>
      <c r="E10" s="627">
        <v>0.11460094612645141</v>
      </c>
    </row>
    <row r="11" spans="1:5" ht="15.5">
      <c r="A11" s="622"/>
      <c r="B11" s="622"/>
      <c r="C11" s="626" t="s">
        <v>486</v>
      </c>
      <c r="D11" s="627">
        <v>2.2931816574451266E-3</v>
      </c>
      <c r="E11" s="627"/>
    </row>
    <row r="12" spans="1:5" ht="15.5">
      <c r="A12" s="622"/>
      <c r="B12" s="622"/>
      <c r="C12" s="626" t="s">
        <v>487</v>
      </c>
      <c r="D12" s="627">
        <v>0</v>
      </c>
      <c r="E12" s="627"/>
    </row>
    <row r="13" spans="1:5" ht="15.5">
      <c r="A13" s="622"/>
      <c r="B13" s="622"/>
      <c r="C13" s="626" t="s">
        <v>458</v>
      </c>
      <c r="D13" s="627">
        <v>0</v>
      </c>
      <c r="E13" s="627"/>
    </row>
    <row r="14" spans="1:5" ht="15.5">
      <c r="A14" s="622"/>
      <c r="B14" s="622"/>
      <c r="C14" s="626" t="s">
        <v>488</v>
      </c>
      <c r="D14" s="627">
        <v>0.50162462514434003</v>
      </c>
      <c r="E14" s="627">
        <v>0.3722929042874874</v>
      </c>
    </row>
    <row r="15" spans="1:5" ht="15.5">
      <c r="A15" s="622"/>
      <c r="B15" s="622"/>
      <c r="C15" s="626" t="s">
        <v>472</v>
      </c>
      <c r="D15" s="627">
        <v>0</v>
      </c>
      <c r="E15" s="627"/>
    </row>
    <row r="16" spans="1:5" ht="15.5">
      <c r="A16" s="622"/>
      <c r="B16" s="622"/>
      <c r="C16" s="626" t="s">
        <v>475</v>
      </c>
      <c r="D16" s="627">
        <v>0.2012293923986696</v>
      </c>
      <c r="E16" s="627">
        <v>0.43527040324473903</v>
      </c>
    </row>
    <row r="17" spans="1:37" ht="15.5">
      <c r="A17" s="622"/>
      <c r="B17" s="622"/>
      <c r="C17" s="626" t="s">
        <v>480</v>
      </c>
      <c r="D17" s="627">
        <v>2.2963999894737995E-3</v>
      </c>
      <c r="E17" s="627">
        <v>0.27727401283470648</v>
      </c>
    </row>
    <row r="18" spans="1:37" ht="15.5">
      <c r="A18" s="622"/>
      <c r="B18" s="630" t="s">
        <v>493</v>
      </c>
      <c r="C18" s="630"/>
      <c r="D18" s="631">
        <v>2.8824328326197572</v>
      </c>
      <c r="E18" s="631">
        <v>2.9573411148066251</v>
      </c>
    </row>
    <row r="19" spans="1:37" s="634" customFormat="1" ht="15.5">
      <c r="A19" s="632"/>
      <c r="B19" s="632" t="s">
        <v>494</v>
      </c>
      <c r="C19" s="632" t="s">
        <v>522</v>
      </c>
      <c r="D19" s="627">
        <v>0</v>
      </c>
      <c r="E19" s="633">
        <v>1.0560741808</v>
      </c>
      <c r="F19" s="620"/>
      <c r="G19" s="620"/>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row>
    <row r="20" spans="1:37" s="634" customFormat="1" ht="15.5">
      <c r="A20" s="632"/>
      <c r="B20" s="632"/>
      <c r="C20" s="632" t="s">
        <v>496</v>
      </c>
      <c r="D20" s="627">
        <v>5.7949999999999998E-3</v>
      </c>
      <c r="E20" s="633"/>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row>
    <row r="21" spans="1:37" s="634" customFormat="1" ht="15.5">
      <c r="A21" s="632"/>
      <c r="B21" s="632"/>
      <c r="C21" s="632" t="s">
        <v>497</v>
      </c>
      <c r="D21" s="627">
        <v>0</v>
      </c>
      <c r="E21" s="633"/>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620"/>
      <c r="AJ21" s="620"/>
      <c r="AK21" s="620"/>
    </row>
    <row r="22" spans="1:37" s="634" customFormat="1" ht="15.5">
      <c r="A22" s="632"/>
      <c r="B22" s="632"/>
      <c r="C22" s="632" t="s">
        <v>498</v>
      </c>
      <c r="D22" s="627">
        <v>4.5139193100000004</v>
      </c>
      <c r="E22" s="633">
        <v>9.5176984112999996</v>
      </c>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620"/>
      <c r="AJ22" s="620"/>
      <c r="AK22" s="620"/>
    </row>
    <row r="23" spans="1:37" ht="15.5">
      <c r="A23" s="632"/>
      <c r="B23" s="632"/>
      <c r="C23" s="632" t="s">
        <v>499</v>
      </c>
      <c r="D23" s="627">
        <v>3.6391962410928019E-3</v>
      </c>
      <c r="E23" s="633">
        <v>1.5946916561385891E-3</v>
      </c>
    </row>
    <row r="24" spans="1:37" ht="15.5">
      <c r="A24" s="632"/>
      <c r="B24" s="632"/>
      <c r="C24" s="632" t="s">
        <v>500</v>
      </c>
      <c r="D24" s="627">
        <v>0.49602113000000014</v>
      </c>
      <c r="E24" s="633">
        <v>0.19324987999999999</v>
      </c>
    </row>
    <row r="25" spans="1:37" ht="15.5">
      <c r="A25" s="632"/>
      <c r="B25" s="632"/>
      <c r="C25" s="632" t="s">
        <v>501</v>
      </c>
      <c r="D25" s="627">
        <v>0.22717257519918976</v>
      </c>
      <c r="E25" s="633"/>
    </row>
    <row r="26" spans="1:37" ht="15.5">
      <c r="A26" s="632"/>
      <c r="B26" s="632"/>
      <c r="C26" s="632" t="s">
        <v>502</v>
      </c>
      <c r="D26" s="627">
        <v>0</v>
      </c>
      <c r="E26" s="633"/>
    </row>
    <row r="27" spans="1:37" ht="15.5">
      <c r="A27" s="632"/>
      <c r="B27" s="632"/>
      <c r="C27" s="632" t="s">
        <v>503</v>
      </c>
      <c r="D27" s="627">
        <v>0</v>
      </c>
      <c r="E27" s="633"/>
    </row>
    <row r="28" spans="1:37" ht="15.5">
      <c r="A28" s="632"/>
      <c r="B28" s="632"/>
      <c r="C28" s="632" t="s">
        <v>504</v>
      </c>
      <c r="D28" s="627">
        <v>0</v>
      </c>
      <c r="E28" s="633"/>
    </row>
    <row r="29" spans="1:37" ht="15.5">
      <c r="A29" s="632"/>
      <c r="B29" s="632"/>
      <c r="C29" s="632" t="s">
        <v>505</v>
      </c>
      <c r="D29" s="627">
        <v>0.45440801999999997</v>
      </c>
      <c r="E29" s="633">
        <v>2.6302103976</v>
      </c>
    </row>
    <row r="30" spans="1:37" ht="15.5">
      <c r="A30" s="632"/>
      <c r="B30" s="632"/>
      <c r="C30" s="632" t="s">
        <v>506</v>
      </c>
      <c r="D30" s="627">
        <v>1.9996080000000003E-2</v>
      </c>
      <c r="E30" s="633"/>
    </row>
    <row r="31" spans="1:37" ht="15.5">
      <c r="A31" s="632"/>
      <c r="B31" s="632"/>
      <c r="C31" s="635" t="s">
        <v>1353</v>
      </c>
      <c r="D31" s="627">
        <v>2.16884E-3</v>
      </c>
      <c r="E31" s="633"/>
    </row>
    <row r="32" spans="1:37" ht="15.5">
      <c r="A32" s="632"/>
      <c r="B32" s="632"/>
      <c r="C32" s="632" t="s">
        <v>507</v>
      </c>
      <c r="D32" s="627">
        <v>0</v>
      </c>
      <c r="E32" s="633"/>
    </row>
    <row r="33" spans="1:37" ht="15.5">
      <c r="A33" s="632"/>
      <c r="B33" s="632"/>
      <c r="C33" s="632" t="s">
        <v>508</v>
      </c>
      <c r="D33" s="627">
        <v>0.3170016799999999</v>
      </c>
      <c r="E33" s="633">
        <v>0.13890977583723649</v>
      </c>
    </row>
    <row r="34" spans="1:37" s="634" customFormat="1" ht="15.5">
      <c r="A34" s="632"/>
      <c r="B34" s="632"/>
      <c r="C34" s="636" t="s">
        <v>509</v>
      </c>
      <c r="D34" s="627">
        <v>5.7438095550705309E-2</v>
      </c>
      <c r="E34" s="633"/>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row>
    <row r="35" spans="1:37" ht="15.5">
      <c r="A35" s="632"/>
      <c r="B35" s="632"/>
      <c r="C35" s="632" t="s">
        <v>510</v>
      </c>
      <c r="D35" s="627">
        <v>0</v>
      </c>
      <c r="E35" s="633"/>
    </row>
    <row r="36" spans="1:37" ht="15.5">
      <c r="A36" s="622"/>
      <c r="B36" s="630" t="s">
        <v>511</v>
      </c>
      <c r="C36" s="630"/>
      <c r="D36" s="631">
        <v>6.0975599269909884</v>
      </c>
      <c r="E36" s="631">
        <v>13.537737337193375</v>
      </c>
    </row>
    <row r="37" spans="1:37" ht="15.5">
      <c r="A37" s="649" t="s">
        <v>1370</v>
      </c>
      <c r="B37" s="624"/>
      <c r="C37" s="624"/>
      <c r="D37" s="637">
        <v>8.9799927596107452</v>
      </c>
      <c r="E37" s="637">
        <v>16.495078452000001</v>
      </c>
    </row>
    <row r="38" spans="1:37" ht="15.5">
      <c r="A38" s="622"/>
      <c r="B38" s="622" t="s">
        <v>513</v>
      </c>
      <c r="C38" s="622" t="s">
        <v>514</v>
      </c>
      <c r="D38" s="622"/>
      <c r="E38" s="633">
        <v>0.76427527385259808</v>
      </c>
    </row>
    <row r="39" spans="1:37">
      <c r="A39" s="639"/>
      <c r="B39" s="639"/>
      <c r="C39" s="639"/>
      <c r="D39" s="639"/>
      <c r="E39" s="639"/>
    </row>
    <row r="40" spans="1:37">
      <c r="A40" s="639" t="s">
        <v>515</v>
      </c>
      <c r="B40" s="639" t="s">
        <v>516</v>
      </c>
      <c r="C40" s="639"/>
      <c r="D40" s="639"/>
      <c r="E40" s="639"/>
    </row>
    <row r="41" spans="1:37">
      <c r="A41" s="639"/>
      <c r="B41" s="640" t="s">
        <v>1365</v>
      </c>
    </row>
    <row r="42" spans="1:37">
      <c r="B42" s="641" t="s">
        <v>517</v>
      </c>
    </row>
    <row r="43" spans="1:37" ht="15.5">
      <c r="B43" s="642" t="s">
        <v>1366</v>
      </c>
    </row>
    <row r="44" spans="1:37">
      <c r="B44" s="648" t="s">
        <v>1367</v>
      </c>
    </row>
    <row r="45" spans="1:37">
      <c r="B45" s="648" t="s">
        <v>1368</v>
      </c>
    </row>
  </sheetData>
  <pageMargins left="0" right="0" top="0" bottom="0" header="0.3" footer="0.3"/>
  <pageSetup scale="54"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4E2FF-9D36-4DCB-9D8F-F0CBAC66A9E5}">
  <sheetPr>
    <tabColor rgb="FF00B0F0"/>
    <pageSetUpPr fitToPage="1"/>
  </sheetPr>
  <dimension ref="A1:Z335"/>
  <sheetViews>
    <sheetView showGridLines="0" zoomScale="60" zoomScaleNormal="60" zoomScaleSheetLayoutView="70" workbookViewId="0">
      <pane xSplit="9" ySplit="3" topLeftCell="J4" activePane="bottomRight" state="frozen"/>
      <selection sqref="A1:A2"/>
      <selection pane="topRight" sqref="A1:A2"/>
      <selection pane="bottomLeft" sqref="A1:A2"/>
      <selection pane="bottomRight" activeCell="J4" sqref="J4"/>
    </sheetView>
  </sheetViews>
  <sheetFormatPr defaultColWidth="45.58203125" defaultRowHeight="14.5"/>
  <cols>
    <col min="1" max="1" width="8" style="304" customWidth="1"/>
    <col min="2" max="2" width="9.33203125" style="303" customWidth="1"/>
    <col min="3" max="3" width="7.08203125" style="303" customWidth="1"/>
    <col min="4" max="4" width="6.25" style="303" customWidth="1"/>
    <col min="5" max="5" width="8.6640625" style="304" customWidth="1"/>
    <col min="6" max="6" width="13.5" style="304" customWidth="1"/>
    <col min="7" max="7" width="19" style="303" customWidth="1"/>
    <col min="8" max="8" width="8" style="303" customWidth="1"/>
    <col min="9" max="9" width="45.58203125" style="303" customWidth="1"/>
    <col min="10" max="10" width="30.08203125" style="303" customWidth="1"/>
    <col min="11" max="11" width="20" style="303" customWidth="1"/>
    <col min="12" max="12" width="11.1640625" style="305" customWidth="1"/>
    <col min="13" max="13" width="19.83203125" style="368" bestFit="1" customWidth="1"/>
    <col min="14" max="14" width="14.6640625" style="368" customWidth="1"/>
    <col min="15" max="15" width="13.25" style="369" customWidth="1"/>
    <col min="16" max="16" width="15.75" style="369" customWidth="1"/>
    <col min="17" max="17" width="18.5" style="369" customWidth="1"/>
    <col min="18" max="18" width="16" style="369" customWidth="1"/>
    <col min="19" max="19" width="14" style="369" customWidth="1"/>
    <col min="20" max="20" width="15.08203125" style="369" customWidth="1"/>
    <col min="21" max="21" width="19.83203125" style="369" customWidth="1"/>
    <col min="22" max="22" width="23.1640625" style="369" customWidth="1"/>
    <col min="23" max="23" width="41.5" style="305" customWidth="1"/>
    <col min="24" max="24" width="52.5" style="305" customWidth="1"/>
    <col min="25" max="25" width="14.4140625" style="305" customWidth="1"/>
    <col min="26" max="26" width="6.1640625" style="305" customWidth="1"/>
    <col min="27" max="16384" width="45.58203125" style="306"/>
  </cols>
  <sheetData>
    <row r="1" spans="1:26">
      <c r="A1" s="371" t="s">
        <v>1317</v>
      </c>
    </row>
    <row r="2" spans="1:26">
      <c r="A2" s="722" t="s">
        <v>591</v>
      </c>
      <c r="L2" s="723" t="s">
        <v>592</v>
      </c>
      <c r="M2" s="724"/>
      <c r="N2" s="725"/>
      <c r="O2" s="726" t="s">
        <v>593</v>
      </c>
      <c r="P2" s="727"/>
      <c r="Q2" s="728"/>
      <c r="R2" s="726" t="s">
        <v>594</v>
      </c>
      <c r="S2" s="727"/>
      <c r="T2" s="728"/>
      <c r="U2" s="729" t="s">
        <v>595</v>
      </c>
      <c r="V2" s="720" t="s">
        <v>596</v>
      </c>
    </row>
    <row r="3" spans="1:26" s="319" customFormat="1" ht="56" customHeight="1">
      <c r="A3" s="722"/>
      <c r="B3" s="307" t="s">
        <v>597</v>
      </c>
      <c r="C3" s="307" t="s">
        <v>598</v>
      </c>
      <c r="D3" s="307" t="s">
        <v>599</v>
      </c>
      <c r="E3" s="308" t="s">
        <v>600</v>
      </c>
      <c r="F3" s="308" t="s">
        <v>601</v>
      </c>
      <c r="G3" s="308" t="s">
        <v>602</v>
      </c>
      <c r="H3" s="308" t="s">
        <v>603</v>
      </c>
      <c r="I3" s="308" t="s">
        <v>604</v>
      </c>
      <c r="J3" s="308" t="s">
        <v>605</v>
      </c>
      <c r="K3" s="309" t="s">
        <v>411</v>
      </c>
      <c r="L3" s="310" t="s">
        <v>606</v>
      </c>
      <c r="M3" s="311" t="s">
        <v>607</v>
      </c>
      <c r="N3" s="312" t="s">
        <v>608</v>
      </c>
      <c r="O3" s="310">
        <v>2016</v>
      </c>
      <c r="P3" s="313">
        <v>2017</v>
      </c>
      <c r="Q3" s="314">
        <v>2018</v>
      </c>
      <c r="R3" s="315">
        <v>2018</v>
      </c>
      <c r="S3" s="316">
        <v>2019</v>
      </c>
      <c r="T3" s="317">
        <v>2020</v>
      </c>
      <c r="U3" s="730"/>
      <c r="V3" s="721"/>
      <c r="W3" s="308" t="s">
        <v>609</v>
      </c>
      <c r="X3" s="308" t="s">
        <v>610</v>
      </c>
      <c r="Y3" s="308" t="s">
        <v>611</v>
      </c>
      <c r="Z3" s="318" t="s">
        <v>612</v>
      </c>
    </row>
    <row r="4" spans="1:26" s="319" customFormat="1" ht="29">
      <c r="A4" s="320">
        <v>0</v>
      </c>
      <c r="B4" s="321" t="s">
        <v>613</v>
      </c>
      <c r="C4" s="321" t="s">
        <v>614</v>
      </c>
      <c r="D4" s="321" t="s">
        <v>615</v>
      </c>
      <c r="E4" s="322" t="s">
        <v>616</v>
      </c>
      <c r="F4" s="321" t="s">
        <v>617</v>
      </c>
      <c r="G4" s="321" t="s">
        <v>618</v>
      </c>
      <c r="H4" s="321" t="s">
        <v>605</v>
      </c>
      <c r="I4" s="321" t="s">
        <v>619</v>
      </c>
      <c r="J4" s="321" t="s">
        <v>620</v>
      </c>
      <c r="K4" s="321" t="s">
        <v>621</v>
      </c>
      <c r="L4" s="321">
        <v>2016</v>
      </c>
      <c r="M4" s="323" t="s">
        <v>622</v>
      </c>
      <c r="N4" s="323" t="s">
        <v>622</v>
      </c>
      <c r="O4" s="324">
        <v>65039.01</v>
      </c>
      <c r="P4" s="324"/>
      <c r="Q4" s="324">
        <v>28079.130889681848</v>
      </c>
      <c r="R4" s="325">
        <v>76996.295619272336</v>
      </c>
      <c r="S4" s="325">
        <v>76996.295619272336</v>
      </c>
      <c r="T4" s="325">
        <v>76996.295619272336</v>
      </c>
      <c r="U4" s="325">
        <v>230988.88685781701</v>
      </c>
      <c r="V4" s="325">
        <v>161692.2208004719</v>
      </c>
      <c r="W4" s="326" t="s">
        <v>623</v>
      </c>
      <c r="X4" s="326" t="s">
        <v>624</v>
      </c>
      <c r="Y4" s="327"/>
      <c r="Z4" s="326"/>
    </row>
    <row r="5" spans="1:26" ht="43.5">
      <c r="A5" s="320">
        <v>1</v>
      </c>
      <c r="B5" s="321" t="s">
        <v>613</v>
      </c>
      <c r="C5" s="321" t="s">
        <v>625</v>
      </c>
      <c r="D5" s="321" t="s">
        <v>615</v>
      </c>
      <c r="E5" s="322" t="s">
        <v>626</v>
      </c>
      <c r="F5" s="321" t="s">
        <v>627</v>
      </c>
      <c r="G5" s="321" t="s">
        <v>628</v>
      </c>
      <c r="H5" s="321" t="s">
        <v>605</v>
      </c>
      <c r="I5" s="321" t="s">
        <v>629</v>
      </c>
      <c r="J5" s="328" t="s">
        <v>627</v>
      </c>
      <c r="K5" s="321" t="s">
        <v>621</v>
      </c>
      <c r="L5" s="321">
        <v>2016</v>
      </c>
      <c r="M5" s="323" t="s">
        <v>622</v>
      </c>
      <c r="N5" s="323" t="s">
        <v>622</v>
      </c>
      <c r="O5" s="324">
        <v>98609.066312581621</v>
      </c>
      <c r="P5" s="329"/>
      <c r="Q5" s="324">
        <v>132022.27971599301</v>
      </c>
      <c r="R5" s="325">
        <v>49464.29529427176</v>
      </c>
      <c r="S5" s="325">
        <v>49464.29529427176</v>
      </c>
      <c r="T5" s="325">
        <v>49464.29529427176</v>
      </c>
      <c r="U5" s="325">
        <v>148392.88588281529</v>
      </c>
      <c r="V5" s="325">
        <v>105860.74954419865</v>
      </c>
      <c r="W5" s="326"/>
      <c r="X5" s="326"/>
      <c r="Y5" s="327"/>
      <c r="Z5" s="326"/>
    </row>
    <row r="6" spans="1:26" ht="43.5">
      <c r="A6" s="330">
        <v>2</v>
      </c>
      <c r="B6" s="328" t="s">
        <v>613</v>
      </c>
      <c r="C6" s="328" t="s">
        <v>625</v>
      </c>
      <c r="D6" s="328" t="s">
        <v>615</v>
      </c>
      <c r="E6" s="331" t="s">
        <v>626</v>
      </c>
      <c r="F6" s="328" t="s">
        <v>630</v>
      </c>
      <c r="G6" s="328" t="s">
        <v>628</v>
      </c>
      <c r="H6" s="328" t="s">
        <v>605</v>
      </c>
      <c r="I6" s="328" t="s">
        <v>629</v>
      </c>
      <c r="J6" s="328" t="s">
        <v>630</v>
      </c>
      <c r="K6" s="328" t="s">
        <v>621</v>
      </c>
      <c r="L6" s="328">
        <v>2016</v>
      </c>
      <c r="M6" s="323" t="s">
        <v>622</v>
      </c>
      <c r="N6" s="323" t="s">
        <v>622</v>
      </c>
      <c r="O6" s="324">
        <v>89176.917538019159</v>
      </c>
      <c r="P6" s="329"/>
      <c r="Q6" s="324">
        <v>129587.916603294</v>
      </c>
      <c r="R6" s="325">
        <v>43794.82749985523</v>
      </c>
      <c r="S6" s="325">
        <v>43794.82749985523</v>
      </c>
      <c r="T6" s="325">
        <v>43794.82749985523</v>
      </c>
      <c r="U6" s="325">
        <v>131384.4824995657</v>
      </c>
      <c r="V6" s="325">
        <v>93864.431094136569</v>
      </c>
      <c r="W6" s="332"/>
      <c r="X6" s="332"/>
      <c r="Y6" s="333"/>
      <c r="Z6" s="326"/>
    </row>
    <row r="7" spans="1:26" ht="43.5">
      <c r="A7" s="330">
        <v>3</v>
      </c>
      <c r="B7" s="328" t="s">
        <v>613</v>
      </c>
      <c r="C7" s="328" t="s">
        <v>625</v>
      </c>
      <c r="D7" s="328" t="s">
        <v>615</v>
      </c>
      <c r="E7" s="331" t="s">
        <v>626</v>
      </c>
      <c r="F7" s="328" t="s">
        <v>631</v>
      </c>
      <c r="G7" s="328" t="s">
        <v>628</v>
      </c>
      <c r="H7" s="328" t="s">
        <v>605</v>
      </c>
      <c r="I7" s="328" t="s">
        <v>629</v>
      </c>
      <c r="J7" s="328" t="s">
        <v>631</v>
      </c>
      <c r="K7" s="328" t="s">
        <v>621</v>
      </c>
      <c r="L7" s="328">
        <v>2016</v>
      </c>
      <c r="M7" s="323" t="s">
        <v>622</v>
      </c>
      <c r="N7" s="323" t="s">
        <v>622</v>
      </c>
      <c r="O7" s="324">
        <v>372063992.70350373</v>
      </c>
      <c r="P7" s="329"/>
      <c r="Q7" s="324">
        <v>460021010.46108401</v>
      </c>
      <c r="R7" s="325">
        <v>229181761.51960665</v>
      </c>
      <c r="S7" s="325">
        <v>229181761.51960665</v>
      </c>
      <c r="T7" s="325">
        <v>229181761.51960665</v>
      </c>
      <c r="U7" s="325">
        <v>687545284.55882001</v>
      </c>
      <c r="V7" s="325">
        <v>498393941.62049663</v>
      </c>
      <c r="W7" s="332"/>
      <c r="X7" s="332"/>
      <c r="Y7" s="333"/>
      <c r="Z7" s="326"/>
    </row>
    <row r="8" spans="1:26" ht="43.5">
      <c r="A8" s="330">
        <v>4</v>
      </c>
      <c r="B8" s="328" t="s">
        <v>613</v>
      </c>
      <c r="C8" s="328" t="s">
        <v>625</v>
      </c>
      <c r="D8" s="328" t="s">
        <v>615</v>
      </c>
      <c r="E8" s="331" t="s">
        <v>626</v>
      </c>
      <c r="F8" s="328" t="s">
        <v>632</v>
      </c>
      <c r="G8" s="328" t="s">
        <v>628</v>
      </c>
      <c r="H8" s="328" t="s">
        <v>605</v>
      </c>
      <c r="I8" s="328" t="s">
        <v>629</v>
      </c>
      <c r="J8" s="328" t="s">
        <v>632</v>
      </c>
      <c r="K8" s="328" t="s">
        <v>621</v>
      </c>
      <c r="L8" s="328">
        <v>2016</v>
      </c>
      <c r="M8" s="323" t="s">
        <v>622</v>
      </c>
      <c r="N8" s="323" t="s">
        <v>622</v>
      </c>
      <c r="O8" s="324">
        <v>316429661.90514046</v>
      </c>
      <c r="P8" s="329"/>
      <c r="Q8" s="324">
        <v>436447653.89927298</v>
      </c>
      <c r="R8" s="325">
        <v>201672144.38514781</v>
      </c>
      <c r="S8" s="325">
        <v>201672144.38514781</v>
      </c>
      <c r="T8" s="325">
        <v>201672144.38514781</v>
      </c>
      <c r="U8" s="325">
        <v>605016433.15544343</v>
      </c>
      <c r="V8" s="325">
        <v>439793123.47075039</v>
      </c>
      <c r="W8" s="332"/>
      <c r="X8" s="332"/>
      <c r="Y8" s="333"/>
      <c r="Z8" s="326"/>
    </row>
    <row r="9" spans="1:26" ht="43.5">
      <c r="A9" s="330">
        <v>5</v>
      </c>
      <c r="B9" s="328" t="s">
        <v>613</v>
      </c>
      <c r="C9" s="328" t="s">
        <v>625</v>
      </c>
      <c r="D9" s="328" t="s">
        <v>615</v>
      </c>
      <c r="E9" s="331" t="s">
        <v>626</v>
      </c>
      <c r="F9" s="328" t="s">
        <v>633</v>
      </c>
      <c r="G9" s="328" t="s">
        <v>628</v>
      </c>
      <c r="H9" s="328" t="s">
        <v>605</v>
      </c>
      <c r="I9" s="328" t="s">
        <v>629</v>
      </c>
      <c r="J9" s="328" t="s">
        <v>633</v>
      </c>
      <c r="K9" s="328" t="s">
        <v>621</v>
      </c>
      <c r="L9" s="328">
        <v>2016</v>
      </c>
      <c r="M9" s="323" t="s">
        <v>622</v>
      </c>
      <c r="N9" s="323" t="s">
        <v>622</v>
      </c>
      <c r="O9" s="324">
        <v>3668704.3719318081</v>
      </c>
      <c r="P9" s="334"/>
      <c r="Q9" s="324">
        <v>1471491.05953998</v>
      </c>
      <c r="R9" s="325">
        <v>3668761.1908914447</v>
      </c>
      <c r="S9" s="325">
        <v>3668761.1908914447</v>
      </c>
      <c r="T9" s="325">
        <v>3668761.1908914447</v>
      </c>
      <c r="U9" s="325">
        <v>11006283.572674334</v>
      </c>
      <c r="V9" s="325">
        <v>7918605.3776632585</v>
      </c>
      <c r="W9" s="332" t="s">
        <v>622</v>
      </c>
      <c r="X9" s="332" t="s">
        <v>624</v>
      </c>
      <c r="Y9" s="333"/>
      <c r="Z9" s="326"/>
    </row>
    <row r="10" spans="1:26" ht="43.5">
      <c r="A10" s="330">
        <v>6</v>
      </c>
      <c r="B10" s="328" t="s">
        <v>613</v>
      </c>
      <c r="C10" s="328" t="s">
        <v>625</v>
      </c>
      <c r="D10" s="328" t="s">
        <v>615</v>
      </c>
      <c r="E10" s="331" t="s">
        <v>626</v>
      </c>
      <c r="F10" s="328" t="s">
        <v>634</v>
      </c>
      <c r="G10" s="328" t="s">
        <v>628</v>
      </c>
      <c r="H10" s="328" t="s">
        <v>605</v>
      </c>
      <c r="I10" s="328" t="s">
        <v>629</v>
      </c>
      <c r="J10" s="328" t="s">
        <v>634</v>
      </c>
      <c r="K10" s="328" t="s">
        <v>621</v>
      </c>
      <c r="L10" s="328">
        <v>2016</v>
      </c>
      <c r="M10" s="323" t="s">
        <v>622</v>
      </c>
      <c r="N10" s="323" t="s">
        <v>622</v>
      </c>
      <c r="O10" s="324">
        <v>2983256.2565512066</v>
      </c>
      <c r="P10" s="334"/>
      <c r="Q10" s="324">
        <v>1164207.7058348099</v>
      </c>
      <c r="R10" s="325">
        <v>3365102.6877251784</v>
      </c>
      <c r="S10" s="325">
        <v>3365102.6877251784</v>
      </c>
      <c r="T10" s="325">
        <v>3365102.6877251784</v>
      </c>
      <c r="U10" s="325">
        <v>10095308.063175535</v>
      </c>
      <c r="V10" s="325">
        <v>7204935.2608984215</v>
      </c>
      <c r="W10" s="332" t="s">
        <v>622</v>
      </c>
      <c r="X10" s="332" t="s">
        <v>624</v>
      </c>
      <c r="Y10" s="333"/>
      <c r="Z10" s="326"/>
    </row>
    <row r="11" spans="1:26" ht="43.5">
      <c r="A11" s="330">
        <v>7</v>
      </c>
      <c r="B11" s="328" t="s">
        <v>613</v>
      </c>
      <c r="C11" s="328" t="s">
        <v>625</v>
      </c>
      <c r="D11" s="328" t="s">
        <v>615</v>
      </c>
      <c r="E11" s="331" t="s">
        <v>626</v>
      </c>
      <c r="F11" s="328" t="s">
        <v>635</v>
      </c>
      <c r="G11" s="328" t="s">
        <v>628</v>
      </c>
      <c r="H11" s="328" t="s">
        <v>605</v>
      </c>
      <c r="I11" s="328" t="s">
        <v>629</v>
      </c>
      <c r="J11" s="328" t="s">
        <v>635</v>
      </c>
      <c r="K11" s="328" t="s">
        <v>621</v>
      </c>
      <c r="L11" s="328">
        <v>2016</v>
      </c>
      <c r="M11" s="323" t="s">
        <v>622</v>
      </c>
      <c r="N11" s="323" t="s">
        <v>622</v>
      </c>
      <c r="O11" s="324">
        <v>862575.51838928915</v>
      </c>
      <c r="P11" s="329"/>
      <c r="Q11" s="324">
        <v>1093888.81717404</v>
      </c>
      <c r="R11" s="325">
        <v>328863.72984065284</v>
      </c>
      <c r="S11" s="325">
        <v>328863.72984065284</v>
      </c>
      <c r="T11" s="325">
        <v>328863.72984065284</v>
      </c>
      <c r="U11" s="325">
        <v>986591.18952195859</v>
      </c>
      <c r="V11" s="325">
        <v>703815.96931118087</v>
      </c>
      <c r="W11" s="332"/>
      <c r="X11" s="332"/>
      <c r="Y11" s="333"/>
      <c r="Z11" s="326"/>
    </row>
    <row r="12" spans="1:26" ht="43.5">
      <c r="A12" s="330">
        <v>8</v>
      </c>
      <c r="B12" s="328" t="s">
        <v>613</v>
      </c>
      <c r="C12" s="328" t="s">
        <v>625</v>
      </c>
      <c r="D12" s="328" t="s">
        <v>615</v>
      </c>
      <c r="E12" s="331" t="s">
        <v>626</v>
      </c>
      <c r="F12" s="328" t="s">
        <v>636</v>
      </c>
      <c r="G12" s="328" t="s">
        <v>628</v>
      </c>
      <c r="H12" s="328" t="s">
        <v>605</v>
      </c>
      <c r="I12" s="328" t="s">
        <v>629</v>
      </c>
      <c r="J12" s="328" t="s">
        <v>636</v>
      </c>
      <c r="K12" s="328" t="s">
        <v>621</v>
      </c>
      <c r="L12" s="328">
        <v>2016</v>
      </c>
      <c r="M12" s="323" t="s">
        <v>622</v>
      </c>
      <c r="N12" s="323" t="s">
        <v>622</v>
      </c>
      <c r="O12" s="324">
        <v>736773.64597397426</v>
      </c>
      <c r="P12" s="329"/>
      <c r="Q12" s="324">
        <v>1054949.8861460399</v>
      </c>
      <c r="R12" s="325">
        <v>238002.38990319974</v>
      </c>
      <c r="S12" s="325">
        <v>238002.38990319974</v>
      </c>
      <c r="T12" s="325">
        <v>238002.38990319974</v>
      </c>
      <c r="U12" s="325">
        <v>714007.16970959923</v>
      </c>
      <c r="V12" s="325">
        <v>510104.96450482804</v>
      </c>
      <c r="W12" s="332"/>
      <c r="X12" s="332"/>
      <c r="Y12" s="333"/>
      <c r="Z12" s="326"/>
    </row>
    <row r="13" spans="1:26" ht="43.5">
      <c r="A13" s="330">
        <v>9</v>
      </c>
      <c r="B13" s="328" t="s">
        <v>613</v>
      </c>
      <c r="C13" s="328" t="s">
        <v>625</v>
      </c>
      <c r="D13" s="328" t="s">
        <v>615</v>
      </c>
      <c r="E13" s="331" t="s">
        <v>626</v>
      </c>
      <c r="F13" s="328" t="s">
        <v>637</v>
      </c>
      <c r="G13" s="328" t="s">
        <v>628</v>
      </c>
      <c r="H13" s="328" t="s">
        <v>605</v>
      </c>
      <c r="I13" s="328" t="s">
        <v>629</v>
      </c>
      <c r="J13" s="328" t="s">
        <v>637</v>
      </c>
      <c r="K13" s="328" t="s">
        <v>621</v>
      </c>
      <c r="L13" s="328">
        <v>2016</v>
      </c>
      <c r="M13" s="323" t="s">
        <v>622</v>
      </c>
      <c r="N13" s="323" t="s">
        <v>622</v>
      </c>
      <c r="O13" s="324">
        <v>4071541355.6978703</v>
      </c>
      <c r="P13" s="329"/>
      <c r="Q13" s="324">
        <v>5629792057.8726797</v>
      </c>
      <c r="R13" s="325">
        <v>2383262773.5336137</v>
      </c>
      <c r="S13" s="325">
        <v>2383262773.5336137</v>
      </c>
      <c r="T13" s="325">
        <v>2383262773.5336137</v>
      </c>
      <c r="U13" s="325">
        <v>7149788320.6008415</v>
      </c>
      <c r="V13" s="325">
        <v>5182802155.559824</v>
      </c>
      <c r="W13" s="332"/>
      <c r="X13" s="332"/>
      <c r="Y13" s="333"/>
      <c r="Z13" s="326"/>
    </row>
    <row r="14" spans="1:26" ht="43.5">
      <c r="A14" s="330">
        <v>10</v>
      </c>
      <c r="B14" s="328" t="s">
        <v>613</v>
      </c>
      <c r="C14" s="328" t="s">
        <v>625</v>
      </c>
      <c r="D14" s="328" t="s">
        <v>615</v>
      </c>
      <c r="E14" s="331" t="s">
        <v>626</v>
      </c>
      <c r="F14" s="328" t="s">
        <v>638</v>
      </c>
      <c r="G14" s="328" t="s">
        <v>628</v>
      </c>
      <c r="H14" s="328" t="s">
        <v>605</v>
      </c>
      <c r="I14" s="328" t="s">
        <v>629</v>
      </c>
      <c r="J14" s="328" t="s">
        <v>638</v>
      </c>
      <c r="K14" s="328" t="s">
        <v>621</v>
      </c>
      <c r="L14" s="328">
        <v>2016</v>
      </c>
      <c r="M14" s="323" t="s">
        <v>622</v>
      </c>
      <c r="N14" s="323" t="s">
        <v>622</v>
      </c>
      <c r="O14" s="324">
        <v>3399176958.1089969</v>
      </c>
      <c r="P14" s="329"/>
      <c r="Q14" s="324">
        <v>5376922452.5547895</v>
      </c>
      <c r="R14" s="325">
        <v>1953734962.6540229</v>
      </c>
      <c r="S14" s="325">
        <v>1953734962.6540229</v>
      </c>
      <c r="T14" s="325">
        <v>1953734962.6540229</v>
      </c>
      <c r="U14" s="325">
        <v>5861204887.9620686</v>
      </c>
      <c r="V14" s="325">
        <v>4260574529.4137979</v>
      </c>
      <c r="W14" s="332"/>
      <c r="X14" s="332"/>
      <c r="Y14" s="333"/>
      <c r="Z14" s="326"/>
    </row>
    <row r="15" spans="1:26" ht="43.5">
      <c r="A15" s="330">
        <v>11</v>
      </c>
      <c r="B15" s="328" t="s">
        <v>613</v>
      </c>
      <c r="C15" s="328" t="s">
        <v>625</v>
      </c>
      <c r="D15" s="328" t="s">
        <v>615</v>
      </c>
      <c r="E15" s="331" t="s">
        <v>626</v>
      </c>
      <c r="F15" s="328" t="s">
        <v>639</v>
      </c>
      <c r="G15" s="328" t="s">
        <v>628</v>
      </c>
      <c r="H15" s="328" t="s">
        <v>605</v>
      </c>
      <c r="I15" s="328" t="s">
        <v>629</v>
      </c>
      <c r="J15" s="328" t="s">
        <v>639</v>
      </c>
      <c r="K15" s="328" t="s">
        <v>621</v>
      </c>
      <c r="L15" s="328">
        <v>2016</v>
      </c>
      <c r="M15" s="323" t="s">
        <v>622</v>
      </c>
      <c r="N15" s="323" t="s">
        <v>622</v>
      </c>
      <c r="O15" s="324">
        <v>38143321.689990081</v>
      </c>
      <c r="P15" s="334"/>
      <c r="Q15" s="324">
        <v>4011449.3759458102</v>
      </c>
      <c r="R15" s="325">
        <v>27876600.896838307</v>
      </c>
      <c r="S15" s="325">
        <v>27876600.896838307</v>
      </c>
      <c r="T15" s="325">
        <v>27876600.896838307</v>
      </c>
      <c r="U15" s="325">
        <v>83629802.690514922</v>
      </c>
      <c r="V15" s="325">
        <v>60168484.751944117</v>
      </c>
      <c r="W15" s="332" t="s">
        <v>622</v>
      </c>
      <c r="X15" s="332" t="s">
        <v>624</v>
      </c>
      <c r="Y15" s="333"/>
      <c r="Z15" s="326"/>
    </row>
    <row r="16" spans="1:26" ht="43.5">
      <c r="A16" s="330">
        <v>12</v>
      </c>
      <c r="B16" s="328" t="s">
        <v>613</v>
      </c>
      <c r="C16" s="328" t="s">
        <v>625</v>
      </c>
      <c r="D16" s="328" t="s">
        <v>615</v>
      </c>
      <c r="E16" s="331" t="s">
        <v>626</v>
      </c>
      <c r="F16" s="328" t="s">
        <v>640</v>
      </c>
      <c r="G16" s="328" t="s">
        <v>628</v>
      </c>
      <c r="H16" s="328" t="s">
        <v>605</v>
      </c>
      <c r="I16" s="328" t="s">
        <v>629</v>
      </c>
      <c r="J16" s="328" t="s">
        <v>640</v>
      </c>
      <c r="K16" s="328" t="s">
        <v>621</v>
      </c>
      <c r="L16" s="328">
        <v>2016</v>
      </c>
      <c r="M16" s="323" t="s">
        <v>622</v>
      </c>
      <c r="N16" s="323" t="s">
        <v>622</v>
      </c>
      <c r="O16" s="324">
        <v>31043917.99073258</v>
      </c>
      <c r="P16" s="334"/>
      <c r="Q16" s="324">
        <v>34955.128006145897</v>
      </c>
      <c r="R16" s="325">
        <v>21343246.462557327</v>
      </c>
      <c r="S16" s="325">
        <v>21343246.462557327</v>
      </c>
      <c r="T16" s="325">
        <v>21343246.462557327</v>
      </c>
      <c r="U16" s="325">
        <v>64029739.387671977</v>
      </c>
      <c r="V16" s="325">
        <v>45697478.885578498</v>
      </c>
      <c r="W16" s="332" t="s">
        <v>622</v>
      </c>
      <c r="X16" s="332" t="s">
        <v>624</v>
      </c>
      <c r="Y16" s="333"/>
      <c r="Z16" s="326"/>
    </row>
    <row r="17" spans="1:26" ht="43.5">
      <c r="A17" s="330">
        <v>13</v>
      </c>
      <c r="B17" s="328" t="s">
        <v>613</v>
      </c>
      <c r="C17" s="328" t="s">
        <v>625</v>
      </c>
      <c r="D17" s="328" t="s">
        <v>641</v>
      </c>
      <c r="E17" s="331" t="s">
        <v>642</v>
      </c>
      <c r="F17" s="328" t="s">
        <v>627</v>
      </c>
      <c r="G17" s="328" t="s">
        <v>643</v>
      </c>
      <c r="H17" s="328" t="s">
        <v>605</v>
      </c>
      <c r="I17" s="328" t="s">
        <v>644</v>
      </c>
      <c r="J17" s="328" t="s">
        <v>645</v>
      </c>
      <c r="K17" s="328" t="s">
        <v>621</v>
      </c>
      <c r="L17" s="328">
        <v>2016</v>
      </c>
      <c r="M17" s="323" t="s">
        <v>622</v>
      </c>
      <c r="N17" s="323" t="s">
        <v>622</v>
      </c>
      <c r="O17" s="324">
        <v>711.64776805342569</v>
      </c>
      <c r="P17" s="329"/>
      <c r="Q17" s="324">
        <v>4655.59873506039</v>
      </c>
      <c r="R17" s="325">
        <v>744.14292880362723</v>
      </c>
      <c r="S17" s="325">
        <v>744.14292880362723</v>
      </c>
      <c r="T17" s="325">
        <v>744.14292880362723</v>
      </c>
      <c r="U17" s="325">
        <v>2232.4287864108819</v>
      </c>
      <c r="V17" s="325">
        <v>1556.2437580690003</v>
      </c>
      <c r="W17" s="332"/>
      <c r="X17" s="332"/>
      <c r="Y17" s="333"/>
      <c r="Z17" s="326"/>
    </row>
    <row r="18" spans="1:26" ht="43.5">
      <c r="A18" s="330">
        <v>14</v>
      </c>
      <c r="B18" s="328" t="s">
        <v>613</v>
      </c>
      <c r="C18" s="328" t="s">
        <v>625</v>
      </c>
      <c r="D18" s="328" t="s">
        <v>641</v>
      </c>
      <c r="E18" s="331" t="s">
        <v>642</v>
      </c>
      <c r="F18" s="328" t="s">
        <v>630</v>
      </c>
      <c r="G18" s="328" t="s">
        <v>643</v>
      </c>
      <c r="H18" s="328" t="s">
        <v>605</v>
      </c>
      <c r="I18" s="328" t="s">
        <v>644</v>
      </c>
      <c r="J18" s="328" t="s">
        <v>646</v>
      </c>
      <c r="K18" s="328" t="s">
        <v>621</v>
      </c>
      <c r="L18" s="328">
        <v>2016</v>
      </c>
      <c r="M18" s="323" t="s">
        <v>622</v>
      </c>
      <c r="N18" s="323" t="s">
        <v>622</v>
      </c>
      <c r="O18" s="324">
        <v>493.13585898078156</v>
      </c>
      <c r="P18" s="329"/>
      <c r="Q18" s="324">
        <v>4344.5602905471906</v>
      </c>
      <c r="R18" s="325">
        <v>516.87321544164638</v>
      </c>
      <c r="S18" s="325">
        <v>516.87321544164638</v>
      </c>
      <c r="T18" s="325">
        <v>516.87321544164638</v>
      </c>
      <c r="U18" s="325">
        <v>1550.6196463249391</v>
      </c>
      <c r="V18" s="325">
        <v>1083.5063643238261</v>
      </c>
      <c r="W18" s="332"/>
      <c r="X18" s="332"/>
      <c r="Y18" s="333"/>
      <c r="Z18" s="326"/>
    </row>
    <row r="19" spans="1:26" ht="43.5">
      <c r="A19" s="330">
        <v>15</v>
      </c>
      <c r="B19" s="328" t="s">
        <v>613</v>
      </c>
      <c r="C19" s="328" t="s">
        <v>625</v>
      </c>
      <c r="D19" s="328" t="s">
        <v>641</v>
      </c>
      <c r="E19" s="331" t="s">
        <v>642</v>
      </c>
      <c r="F19" s="328" t="s">
        <v>631</v>
      </c>
      <c r="G19" s="328" t="s">
        <v>643</v>
      </c>
      <c r="H19" s="328" t="s">
        <v>605</v>
      </c>
      <c r="I19" s="328" t="s">
        <v>644</v>
      </c>
      <c r="J19" s="328" t="s">
        <v>647</v>
      </c>
      <c r="K19" s="328" t="s">
        <v>621</v>
      </c>
      <c r="L19" s="328">
        <v>2016</v>
      </c>
      <c r="M19" s="323" t="s">
        <v>622</v>
      </c>
      <c r="N19" s="323" t="s">
        <v>622</v>
      </c>
      <c r="O19" s="324">
        <v>3541580.2167316726</v>
      </c>
      <c r="P19" s="329"/>
      <c r="Q19" s="324">
        <v>30697436.501324888</v>
      </c>
      <c r="R19" s="325">
        <v>3659611.5060574454</v>
      </c>
      <c r="S19" s="325">
        <v>3659611.5060574454</v>
      </c>
      <c r="T19" s="325">
        <v>3659611.5060574454</v>
      </c>
      <c r="U19" s="325">
        <v>10978834.518172337</v>
      </c>
      <c r="V19" s="325">
        <v>7563152.9180087289</v>
      </c>
      <c r="W19" s="332"/>
      <c r="X19" s="332"/>
      <c r="Y19" s="333"/>
      <c r="Z19" s="326"/>
    </row>
    <row r="20" spans="1:26" ht="43.5">
      <c r="A20" s="330">
        <v>16</v>
      </c>
      <c r="B20" s="328" t="s">
        <v>613</v>
      </c>
      <c r="C20" s="328" t="s">
        <v>625</v>
      </c>
      <c r="D20" s="328" t="s">
        <v>641</v>
      </c>
      <c r="E20" s="331" t="s">
        <v>642</v>
      </c>
      <c r="F20" s="328" t="s">
        <v>632</v>
      </c>
      <c r="G20" s="328" t="s">
        <v>643</v>
      </c>
      <c r="H20" s="328" t="s">
        <v>605</v>
      </c>
      <c r="I20" s="328" t="s">
        <v>644</v>
      </c>
      <c r="J20" s="328" t="s">
        <v>648</v>
      </c>
      <c r="K20" s="328" t="s">
        <v>621</v>
      </c>
      <c r="L20" s="328">
        <v>2016</v>
      </c>
      <c r="M20" s="323" t="s">
        <v>622</v>
      </c>
      <c r="N20" s="323" t="s">
        <v>622</v>
      </c>
      <c r="O20" s="324">
        <v>2512664.7202694882</v>
      </c>
      <c r="P20" s="329"/>
      <c r="Q20" s="324">
        <v>28907099.594247304</v>
      </c>
      <c r="R20" s="325">
        <v>2598006.3822410852</v>
      </c>
      <c r="S20" s="325">
        <v>2598006.3822410852</v>
      </c>
      <c r="T20" s="325">
        <v>2598006.3822410852</v>
      </c>
      <c r="U20" s="325">
        <v>7794019.1467232555</v>
      </c>
      <c r="V20" s="325">
        <v>5372493.2799163843</v>
      </c>
      <c r="W20" s="332"/>
      <c r="X20" s="332"/>
      <c r="Y20" s="333"/>
      <c r="Z20" s="326"/>
    </row>
    <row r="21" spans="1:26" ht="43.5">
      <c r="A21" s="330">
        <v>17</v>
      </c>
      <c r="B21" s="328" t="s">
        <v>613</v>
      </c>
      <c r="C21" s="328" t="s">
        <v>625</v>
      </c>
      <c r="D21" s="328" t="s">
        <v>641</v>
      </c>
      <c r="E21" s="331" t="s">
        <v>642</v>
      </c>
      <c r="F21" s="328" t="s">
        <v>633</v>
      </c>
      <c r="G21" s="328" t="s">
        <v>643</v>
      </c>
      <c r="H21" s="328" t="s">
        <v>605</v>
      </c>
      <c r="I21" s="328" t="s">
        <v>644</v>
      </c>
      <c r="J21" s="328" t="s">
        <v>649</v>
      </c>
      <c r="K21" s="328" t="s">
        <v>621</v>
      </c>
      <c r="L21" s="328">
        <v>2016</v>
      </c>
      <c r="M21" s="323" t="s">
        <v>622</v>
      </c>
      <c r="N21" s="323" t="s">
        <v>622</v>
      </c>
      <c r="O21" s="324">
        <v>-12861.305429689366</v>
      </c>
      <c r="P21" s="324"/>
      <c r="Q21" s="324">
        <v>-326056.87371524813</v>
      </c>
      <c r="R21" s="325">
        <v>37425.980072347294</v>
      </c>
      <c r="S21" s="325">
        <v>37425.980072347294</v>
      </c>
      <c r="T21" s="325">
        <v>37425.980072347294</v>
      </c>
      <c r="U21" s="325">
        <v>112277.94021704188</v>
      </c>
      <c r="V21" s="325">
        <v>80921.188666839051</v>
      </c>
      <c r="W21" s="332" t="s">
        <v>622</v>
      </c>
      <c r="X21" s="332" t="s">
        <v>650</v>
      </c>
      <c r="Y21" s="333"/>
      <c r="Z21" s="326"/>
    </row>
    <row r="22" spans="1:26" ht="43.5">
      <c r="A22" s="330">
        <v>18</v>
      </c>
      <c r="B22" s="328" t="s">
        <v>613</v>
      </c>
      <c r="C22" s="328" t="s">
        <v>625</v>
      </c>
      <c r="D22" s="328" t="s">
        <v>641</v>
      </c>
      <c r="E22" s="331" t="s">
        <v>642</v>
      </c>
      <c r="F22" s="328" t="s">
        <v>634</v>
      </c>
      <c r="G22" s="328" t="s">
        <v>643</v>
      </c>
      <c r="H22" s="328" t="s">
        <v>605</v>
      </c>
      <c r="I22" s="328" t="s">
        <v>644</v>
      </c>
      <c r="J22" s="328" t="s">
        <v>651</v>
      </c>
      <c r="K22" s="328" t="s">
        <v>621</v>
      </c>
      <c r="L22" s="328">
        <v>2016</v>
      </c>
      <c r="M22" s="323" t="s">
        <v>622</v>
      </c>
      <c r="N22" s="323" t="s">
        <v>622</v>
      </c>
      <c r="O22" s="324">
        <v>-12501.249471554491</v>
      </c>
      <c r="P22" s="324"/>
      <c r="Q22" s="324">
        <v>-318889.49424054869</v>
      </c>
      <c r="R22" s="325">
        <v>29650.861157484051</v>
      </c>
      <c r="S22" s="325">
        <v>29650.861157484051</v>
      </c>
      <c r="T22" s="325">
        <v>29650.861157484051</v>
      </c>
      <c r="U22" s="325">
        <v>88952.583472452156</v>
      </c>
      <c r="V22" s="325">
        <v>62891.527030267047</v>
      </c>
      <c r="W22" s="332" t="s">
        <v>622</v>
      </c>
      <c r="X22" s="332" t="s">
        <v>650</v>
      </c>
      <c r="Y22" s="333"/>
      <c r="Z22" s="326"/>
    </row>
    <row r="23" spans="1:26" ht="43.5">
      <c r="A23" s="330">
        <v>19</v>
      </c>
      <c r="B23" s="328" t="s">
        <v>613</v>
      </c>
      <c r="C23" s="328" t="s">
        <v>625</v>
      </c>
      <c r="D23" s="328" t="s">
        <v>641</v>
      </c>
      <c r="E23" s="331" t="s">
        <v>642</v>
      </c>
      <c r="F23" s="328" t="s">
        <v>635</v>
      </c>
      <c r="G23" s="328" t="s">
        <v>643</v>
      </c>
      <c r="H23" s="328" t="s">
        <v>605</v>
      </c>
      <c r="I23" s="328" t="s">
        <v>644</v>
      </c>
      <c r="J23" s="328" t="s">
        <v>652</v>
      </c>
      <c r="K23" s="328" t="s">
        <v>621</v>
      </c>
      <c r="L23" s="328">
        <v>2016</v>
      </c>
      <c r="M23" s="323" t="s">
        <v>622</v>
      </c>
      <c r="N23" s="323" t="s">
        <v>622</v>
      </c>
      <c r="O23" s="324">
        <v>7658.2336349462294</v>
      </c>
      <c r="P23" s="329"/>
      <c r="Q23" s="324">
        <v>57204.262518091404</v>
      </c>
      <c r="R23" s="325">
        <v>8007.9228269897449</v>
      </c>
      <c r="S23" s="325">
        <v>8007.9228269897449</v>
      </c>
      <c r="T23" s="325">
        <v>8007.9228269897449</v>
      </c>
      <c r="U23" s="325">
        <v>24023.768480969236</v>
      </c>
      <c r="V23" s="325">
        <v>16747.158955923827</v>
      </c>
      <c r="W23" s="332"/>
      <c r="X23" s="332"/>
      <c r="Y23" s="333"/>
      <c r="Z23" s="326"/>
    </row>
    <row r="24" spans="1:26" ht="43.5">
      <c r="A24" s="330">
        <v>20</v>
      </c>
      <c r="B24" s="328" t="s">
        <v>613</v>
      </c>
      <c r="C24" s="328" t="s">
        <v>625</v>
      </c>
      <c r="D24" s="328" t="s">
        <v>641</v>
      </c>
      <c r="E24" s="331" t="s">
        <v>642</v>
      </c>
      <c r="F24" s="328" t="s">
        <v>636</v>
      </c>
      <c r="G24" s="328" t="s">
        <v>643</v>
      </c>
      <c r="H24" s="328" t="s">
        <v>605</v>
      </c>
      <c r="I24" s="328" t="s">
        <v>644</v>
      </c>
      <c r="J24" s="328" t="s">
        <v>653</v>
      </c>
      <c r="K24" s="328" t="s">
        <v>621</v>
      </c>
      <c r="L24" s="328">
        <v>2016</v>
      </c>
      <c r="M24" s="323" t="s">
        <v>622</v>
      </c>
      <c r="N24" s="323" t="s">
        <v>622</v>
      </c>
      <c r="O24" s="324">
        <v>5255.0309510069064</v>
      </c>
      <c r="P24" s="329"/>
      <c r="Q24" s="324">
        <v>54188.848009123576</v>
      </c>
      <c r="R24" s="325">
        <v>5507.9846566140059</v>
      </c>
      <c r="S24" s="325">
        <v>5507.9846566140059</v>
      </c>
      <c r="T24" s="325">
        <v>5507.9846566140059</v>
      </c>
      <c r="U24" s="325">
        <v>16523.953969842019</v>
      </c>
      <c r="V24" s="325">
        <v>11546.228846352407</v>
      </c>
      <c r="W24" s="332"/>
      <c r="X24" s="332"/>
      <c r="Y24" s="333"/>
      <c r="Z24" s="326"/>
    </row>
    <row r="25" spans="1:26" ht="43.5">
      <c r="A25" s="330">
        <v>21</v>
      </c>
      <c r="B25" s="328" t="s">
        <v>613</v>
      </c>
      <c r="C25" s="328" t="s">
        <v>625</v>
      </c>
      <c r="D25" s="328" t="s">
        <v>641</v>
      </c>
      <c r="E25" s="331" t="s">
        <v>642</v>
      </c>
      <c r="F25" s="328" t="s">
        <v>637</v>
      </c>
      <c r="G25" s="328" t="s">
        <v>643</v>
      </c>
      <c r="H25" s="328" t="s">
        <v>605</v>
      </c>
      <c r="I25" s="328" t="s">
        <v>644</v>
      </c>
      <c r="J25" s="328" t="s">
        <v>654</v>
      </c>
      <c r="K25" s="328" t="s">
        <v>621</v>
      </c>
      <c r="L25" s="328">
        <v>2016</v>
      </c>
      <c r="M25" s="323" t="s">
        <v>622</v>
      </c>
      <c r="N25" s="323" t="s">
        <v>622</v>
      </c>
      <c r="O25" s="324">
        <v>38821531.701111235</v>
      </c>
      <c r="P25" s="329"/>
      <c r="Q25" s="324">
        <v>421316669.03513592</v>
      </c>
      <c r="R25" s="325">
        <v>40115348.347882681</v>
      </c>
      <c r="S25" s="325">
        <v>40115348.347882681</v>
      </c>
      <c r="T25" s="325">
        <v>40115348.347882681</v>
      </c>
      <c r="U25" s="325">
        <v>120346045.04364803</v>
      </c>
      <c r="V25" s="325">
        <v>82904568.807928279</v>
      </c>
      <c r="W25" s="332"/>
      <c r="X25" s="332"/>
      <c r="Y25" s="333"/>
      <c r="Z25" s="326"/>
    </row>
    <row r="26" spans="1:26" ht="43.5">
      <c r="A26" s="330">
        <v>22</v>
      </c>
      <c r="B26" s="328" t="s">
        <v>613</v>
      </c>
      <c r="C26" s="328" t="s">
        <v>625</v>
      </c>
      <c r="D26" s="328" t="s">
        <v>641</v>
      </c>
      <c r="E26" s="331" t="s">
        <v>642</v>
      </c>
      <c r="F26" s="328" t="s">
        <v>638</v>
      </c>
      <c r="G26" s="328" t="s">
        <v>643</v>
      </c>
      <c r="H26" s="328" t="s">
        <v>605</v>
      </c>
      <c r="I26" s="328" t="s">
        <v>644</v>
      </c>
      <c r="J26" s="328" t="s">
        <v>655</v>
      </c>
      <c r="K26" s="328" t="s">
        <v>621</v>
      </c>
      <c r="L26" s="328">
        <v>2016</v>
      </c>
      <c r="M26" s="323" t="s">
        <v>622</v>
      </c>
      <c r="N26" s="323" t="s">
        <v>622</v>
      </c>
      <c r="O26" s="324">
        <v>27125921.26079388</v>
      </c>
      <c r="P26" s="329"/>
      <c r="Q26" s="324">
        <v>400887693.57401937</v>
      </c>
      <c r="R26" s="325">
        <v>28047242.431992013</v>
      </c>
      <c r="S26" s="325">
        <v>28047242.431992013</v>
      </c>
      <c r="T26" s="325">
        <v>28047242.431992013</v>
      </c>
      <c r="U26" s="325">
        <v>84141727.295976043</v>
      </c>
      <c r="V26" s="325">
        <v>57999711.82367938</v>
      </c>
      <c r="W26" s="332"/>
      <c r="X26" s="332"/>
      <c r="Y26" s="333"/>
      <c r="Z26" s="326"/>
    </row>
    <row r="27" spans="1:26" ht="43.5">
      <c r="A27" s="330">
        <v>23</v>
      </c>
      <c r="B27" s="328" t="s">
        <v>613</v>
      </c>
      <c r="C27" s="328" t="s">
        <v>625</v>
      </c>
      <c r="D27" s="328" t="s">
        <v>641</v>
      </c>
      <c r="E27" s="331" t="s">
        <v>642</v>
      </c>
      <c r="F27" s="328" t="s">
        <v>639</v>
      </c>
      <c r="G27" s="328" t="s">
        <v>643</v>
      </c>
      <c r="H27" s="328" t="s">
        <v>605</v>
      </c>
      <c r="I27" s="328" t="s">
        <v>644</v>
      </c>
      <c r="J27" s="328" t="s">
        <v>656</v>
      </c>
      <c r="K27" s="328" t="s">
        <v>621</v>
      </c>
      <c r="L27" s="328">
        <v>2016</v>
      </c>
      <c r="M27" s="323" t="s">
        <v>622</v>
      </c>
      <c r="N27" s="323" t="s">
        <v>622</v>
      </c>
      <c r="O27" s="324">
        <v>-182463.67101869613</v>
      </c>
      <c r="P27" s="334"/>
      <c r="Q27" s="324">
        <v>-5059196.4952959334</v>
      </c>
      <c r="R27" s="325">
        <v>79197.589752993154</v>
      </c>
      <c r="S27" s="325">
        <v>79197.589752993154</v>
      </c>
      <c r="T27" s="325">
        <v>79197.589752993154</v>
      </c>
      <c r="U27" s="325">
        <v>237592.76925897948</v>
      </c>
      <c r="V27" s="325">
        <v>171238.35073850432</v>
      </c>
      <c r="W27" s="332" t="s">
        <v>622</v>
      </c>
      <c r="X27" s="332" t="s">
        <v>650</v>
      </c>
      <c r="Y27" s="333"/>
      <c r="Z27" s="326"/>
    </row>
    <row r="28" spans="1:26" ht="43.5">
      <c r="A28" s="330">
        <v>24</v>
      </c>
      <c r="B28" s="328" t="s">
        <v>613</v>
      </c>
      <c r="C28" s="328" t="s">
        <v>625</v>
      </c>
      <c r="D28" s="328" t="s">
        <v>641</v>
      </c>
      <c r="E28" s="331" t="s">
        <v>642</v>
      </c>
      <c r="F28" s="328" t="s">
        <v>640</v>
      </c>
      <c r="G28" s="328" t="s">
        <v>643</v>
      </c>
      <c r="H28" s="328" t="s">
        <v>605</v>
      </c>
      <c r="I28" s="328" t="s">
        <v>644</v>
      </c>
      <c r="J28" s="328" t="s">
        <v>657</v>
      </c>
      <c r="K28" s="328" t="s">
        <v>621</v>
      </c>
      <c r="L28" s="328">
        <v>2016</v>
      </c>
      <c r="M28" s="323" t="s">
        <v>622</v>
      </c>
      <c r="N28" s="323" t="s">
        <v>622</v>
      </c>
      <c r="O28" s="324">
        <v>-155482.52311888602</v>
      </c>
      <c r="P28" s="334"/>
      <c r="Q28" s="324">
        <v>-4936595.3158479817</v>
      </c>
      <c r="R28" s="325">
        <v>31994.154029110756</v>
      </c>
      <c r="S28" s="325">
        <v>31994.154029110756</v>
      </c>
      <c r="T28" s="325">
        <v>31994.154029110756</v>
      </c>
      <c r="U28" s="325">
        <v>95982.462087332271</v>
      </c>
      <c r="V28" s="325">
        <v>67861.813262191383</v>
      </c>
      <c r="W28" s="332" t="s">
        <v>622</v>
      </c>
      <c r="X28" s="332" t="s">
        <v>650</v>
      </c>
      <c r="Y28" s="333"/>
      <c r="Z28" s="326"/>
    </row>
    <row r="29" spans="1:26" ht="43.5">
      <c r="A29" s="330">
        <v>25</v>
      </c>
      <c r="B29" s="328" t="s">
        <v>613</v>
      </c>
      <c r="C29" s="328" t="s">
        <v>625</v>
      </c>
      <c r="D29" s="328" t="s">
        <v>658</v>
      </c>
      <c r="E29" s="331" t="s">
        <v>659</v>
      </c>
      <c r="F29" s="328" t="s">
        <v>627</v>
      </c>
      <c r="G29" s="328" t="s">
        <v>660</v>
      </c>
      <c r="H29" s="328" t="s">
        <v>605</v>
      </c>
      <c r="I29" s="328" t="s">
        <v>661</v>
      </c>
      <c r="J29" s="328" t="s">
        <v>662</v>
      </c>
      <c r="K29" s="328" t="s">
        <v>621</v>
      </c>
      <c r="L29" s="328">
        <v>2016</v>
      </c>
      <c r="M29" s="323" t="s">
        <v>622</v>
      </c>
      <c r="N29" s="323" t="s">
        <v>622</v>
      </c>
      <c r="O29" s="324">
        <v>787.5783519236569</v>
      </c>
      <c r="P29" s="329"/>
      <c r="Q29" s="324">
        <v>203.68568231666202</v>
      </c>
      <c r="R29" s="325">
        <v>744.14292880362609</v>
      </c>
      <c r="S29" s="325">
        <v>744.14292880362609</v>
      </c>
      <c r="T29" s="325">
        <v>744.14292880362609</v>
      </c>
      <c r="U29" s="325">
        <v>2232.4287864108783</v>
      </c>
      <c r="V29" s="325">
        <v>1556.243758068998</v>
      </c>
      <c r="W29" s="332"/>
      <c r="X29" s="332"/>
      <c r="Y29" s="333"/>
      <c r="Z29" s="326"/>
    </row>
    <row r="30" spans="1:26" ht="43.5">
      <c r="A30" s="330">
        <v>26</v>
      </c>
      <c r="B30" s="328" t="s">
        <v>613</v>
      </c>
      <c r="C30" s="328" t="s">
        <v>625</v>
      </c>
      <c r="D30" s="328" t="s">
        <v>658</v>
      </c>
      <c r="E30" s="331" t="s">
        <v>659</v>
      </c>
      <c r="F30" s="328" t="s">
        <v>630</v>
      </c>
      <c r="G30" s="328" t="s">
        <v>660</v>
      </c>
      <c r="H30" s="328" t="s">
        <v>605</v>
      </c>
      <c r="I30" s="328" t="s">
        <v>661</v>
      </c>
      <c r="J30" s="328" t="s">
        <v>663</v>
      </c>
      <c r="K30" s="328" t="s">
        <v>621</v>
      </c>
      <c r="L30" s="328">
        <v>2016</v>
      </c>
      <c r="M30" s="323" t="s">
        <v>622</v>
      </c>
      <c r="N30" s="323" t="s">
        <v>622</v>
      </c>
      <c r="O30" s="324">
        <v>542.6586265746264</v>
      </c>
      <c r="P30" s="329"/>
      <c r="Q30" s="324">
        <v>183.31711894124086</v>
      </c>
      <c r="R30" s="325">
        <v>516.87321544164672</v>
      </c>
      <c r="S30" s="325">
        <v>516.87321544164672</v>
      </c>
      <c r="T30" s="325">
        <v>516.87321544164672</v>
      </c>
      <c r="U30" s="325">
        <v>1550.6196463249403</v>
      </c>
      <c r="V30" s="325">
        <v>1083.506364323827</v>
      </c>
      <c r="W30" s="332"/>
      <c r="X30" s="332"/>
      <c r="Y30" s="333"/>
      <c r="Z30" s="326"/>
    </row>
    <row r="31" spans="1:26" ht="43.5">
      <c r="A31" s="330">
        <v>27</v>
      </c>
      <c r="B31" s="328" t="s">
        <v>613</v>
      </c>
      <c r="C31" s="328" t="s">
        <v>625</v>
      </c>
      <c r="D31" s="328" t="s">
        <v>658</v>
      </c>
      <c r="E31" s="331" t="s">
        <v>659</v>
      </c>
      <c r="F31" s="328" t="s">
        <v>631</v>
      </c>
      <c r="G31" s="328" t="s">
        <v>660</v>
      </c>
      <c r="H31" s="328" t="s">
        <v>605</v>
      </c>
      <c r="I31" s="328" t="s">
        <v>661</v>
      </c>
      <c r="J31" s="328" t="s">
        <v>664</v>
      </c>
      <c r="K31" s="328" t="s">
        <v>621</v>
      </c>
      <c r="L31" s="328">
        <v>2016</v>
      </c>
      <c r="M31" s="323" t="s">
        <v>622</v>
      </c>
      <c r="N31" s="323" t="s">
        <v>622</v>
      </c>
      <c r="O31" s="324">
        <v>4154146.5130920759</v>
      </c>
      <c r="P31" s="329"/>
      <c r="Q31" s="324">
        <v>869801.07254393562</v>
      </c>
      <c r="R31" s="325">
        <v>3659611.5060574478</v>
      </c>
      <c r="S31" s="325">
        <v>3659611.5060574478</v>
      </c>
      <c r="T31" s="325">
        <v>3659611.5060574478</v>
      </c>
      <c r="U31" s="325">
        <v>10978834.518172342</v>
      </c>
      <c r="V31" s="325">
        <v>7563152.9180087335</v>
      </c>
      <c r="W31" s="332"/>
      <c r="X31" s="332"/>
      <c r="Y31" s="333"/>
      <c r="Z31" s="326"/>
    </row>
    <row r="32" spans="1:26" ht="43.5">
      <c r="A32" s="330">
        <v>28</v>
      </c>
      <c r="B32" s="328" t="s">
        <v>613</v>
      </c>
      <c r="C32" s="328" t="s">
        <v>625</v>
      </c>
      <c r="D32" s="328" t="s">
        <v>658</v>
      </c>
      <c r="E32" s="331" t="s">
        <v>659</v>
      </c>
      <c r="F32" s="328" t="s">
        <v>632</v>
      </c>
      <c r="G32" s="328" t="s">
        <v>660</v>
      </c>
      <c r="H32" s="328" t="s">
        <v>605</v>
      </c>
      <c r="I32" s="328" t="s">
        <v>661</v>
      </c>
      <c r="J32" s="328" t="s">
        <v>632</v>
      </c>
      <c r="K32" s="328" t="s">
        <v>621</v>
      </c>
      <c r="L32" s="328">
        <v>2016</v>
      </c>
      <c r="M32" s="323" t="s">
        <v>622</v>
      </c>
      <c r="N32" s="323" t="s">
        <v>622</v>
      </c>
      <c r="O32" s="324">
        <v>2906226.2701966031</v>
      </c>
      <c r="P32" s="329"/>
      <c r="Q32" s="324">
        <v>782820.98602721537</v>
      </c>
      <c r="R32" s="325">
        <v>2598006.38224108</v>
      </c>
      <c r="S32" s="325">
        <v>2598006.38224108</v>
      </c>
      <c r="T32" s="325">
        <v>2598006.38224108</v>
      </c>
      <c r="U32" s="325">
        <v>7794019.1467232406</v>
      </c>
      <c r="V32" s="325">
        <v>5372493.279916374</v>
      </c>
      <c r="W32" s="332"/>
      <c r="X32" s="332"/>
      <c r="Y32" s="333"/>
      <c r="Z32" s="326"/>
    </row>
    <row r="33" spans="1:26" ht="87">
      <c r="A33" s="330">
        <v>29</v>
      </c>
      <c r="B33" s="328" t="s">
        <v>613</v>
      </c>
      <c r="C33" s="328" t="s">
        <v>625</v>
      </c>
      <c r="D33" s="328" t="s">
        <v>658</v>
      </c>
      <c r="E33" s="331" t="s">
        <v>659</v>
      </c>
      <c r="F33" s="328" t="s">
        <v>633</v>
      </c>
      <c r="G33" s="328" t="s">
        <v>660</v>
      </c>
      <c r="H33" s="328" t="s">
        <v>605</v>
      </c>
      <c r="I33" s="328" t="s">
        <v>661</v>
      </c>
      <c r="J33" s="328" t="s">
        <v>633</v>
      </c>
      <c r="K33" s="328" t="s">
        <v>621</v>
      </c>
      <c r="L33" s="328">
        <v>2016</v>
      </c>
      <c r="M33" s="323" t="s">
        <v>622</v>
      </c>
      <c r="N33" s="323" t="s">
        <v>622</v>
      </c>
      <c r="O33" s="324">
        <v>-16744.569711076456</v>
      </c>
      <c r="P33" s="334"/>
      <c r="Q33" s="324">
        <v>-524.44432420719932</v>
      </c>
      <c r="R33" s="325">
        <v>37425.980072347294</v>
      </c>
      <c r="S33" s="325">
        <v>37425.980072347294</v>
      </c>
      <c r="T33" s="325">
        <v>37425.980072347294</v>
      </c>
      <c r="U33" s="325">
        <v>112277.94021704188</v>
      </c>
      <c r="V33" s="325">
        <v>80921.188666839051</v>
      </c>
      <c r="W33" s="332" t="s">
        <v>622</v>
      </c>
      <c r="X33" s="332" t="s">
        <v>665</v>
      </c>
      <c r="Y33" s="333"/>
      <c r="Z33" s="326"/>
    </row>
    <row r="34" spans="1:26" ht="87">
      <c r="A34" s="330">
        <v>30</v>
      </c>
      <c r="B34" s="328" t="s">
        <v>613</v>
      </c>
      <c r="C34" s="328" t="s">
        <v>625</v>
      </c>
      <c r="D34" s="328" t="s">
        <v>658</v>
      </c>
      <c r="E34" s="331" t="s">
        <v>659</v>
      </c>
      <c r="F34" s="328" t="s">
        <v>634</v>
      </c>
      <c r="G34" s="328" t="s">
        <v>660</v>
      </c>
      <c r="H34" s="328" t="s">
        <v>605</v>
      </c>
      <c r="I34" s="328" t="s">
        <v>661</v>
      </c>
      <c r="J34" s="328" t="s">
        <v>634</v>
      </c>
      <c r="K34" s="328" t="s">
        <v>621</v>
      </c>
      <c r="L34" s="328">
        <v>2016</v>
      </c>
      <c r="M34" s="323" t="s">
        <v>622</v>
      </c>
      <c r="N34" s="323" t="s">
        <v>622</v>
      </c>
      <c r="O34" s="324">
        <v>-15105.782309444616</v>
      </c>
      <c r="P34" s="324"/>
      <c r="Q34" s="324">
        <v>-471.99990429023001</v>
      </c>
      <c r="R34" s="325">
        <v>29650.861157484051</v>
      </c>
      <c r="S34" s="325">
        <v>29650.861157484051</v>
      </c>
      <c r="T34" s="325">
        <v>29650.861157484051</v>
      </c>
      <c r="U34" s="325">
        <v>88952.583472452156</v>
      </c>
      <c r="V34" s="325">
        <v>62891.527030267047</v>
      </c>
      <c r="W34" s="332" t="s">
        <v>622</v>
      </c>
      <c r="X34" s="332" t="s">
        <v>665</v>
      </c>
      <c r="Y34" s="333"/>
      <c r="Z34" s="326"/>
    </row>
    <row r="35" spans="1:26" ht="43.5">
      <c r="A35" s="330">
        <v>31</v>
      </c>
      <c r="B35" s="328" t="s">
        <v>613</v>
      </c>
      <c r="C35" s="328" t="s">
        <v>625</v>
      </c>
      <c r="D35" s="328" t="s">
        <v>658</v>
      </c>
      <c r="E35" s="331" t="s">
        <v>659</v>
      </c>
      <c r="F35" s="328" t="s">
        <v>635</v>
      </c>
      <c r="G35" s="328" t="s">
        <v>660</v>
      </c>
      <c r="H35" s="328" t="s">
        <v>605</v>
      </c>
      <c r="I35" s="328" t="s">
        <v>661</v>
      </c>
      <c r="J35" s="328" t="s">
        <v>635</v>
      </c>
      <c r="K35" s="328" t="s">
        <v>621</v>
      </c>
      <c r="L35" s="328">
        <v>2016</v>
      </c>
      <c r="M35" s="323" t="s">
        <v>622</v>
      </c>
      <c r="N35" s="323" t="s">
        <v>622</v>
      </c>
      <c r="O35" s="324">
        <v>8400.9467557914049</v>
      </c>
      <c r="P35" s="329"/>
      <c r="Q35" s="324">
        <v>1123.4651062340597</v>
      </c>
      <c r="R35" s="325">
        <v>8007.9228269897503</v>
      </c>
      <c r="S35" s="325">
        <v>8007.9228269897503</v>
      </c>
      <c r="T35" s="325">
        <v>8007.9228269897503</v>
      </c>
      <c r="U35" s="325">
        <v>24023.768480969251</v>
      </c>
      <c r="V35" s="325">
        <v>16747.158955923838</v>
      </c>
      <c r="W35" s="332"/>
      <c r="X35" s="332"/>
      <c r="Y35" s="333"/>
      <c r="Z35" s="326"/>
    </row>
    <row r="36" spans="1:26" ht="43.5">
      <c r="A36" s="330">
        <v>32</v>
      </c>
      <c r="B36" s="328" t="s">
        <v>613</v>
      </c>
      <c r="C36" s="328" t="s">
        <v>625</v>
      </c>
      <c r="D36" s="328" t="s">
        <v>658</v>
      </c>
      <c r="E36" s="331" t="s">
        <v>659</v>
      </c>
      <c r="F36" s="328" t="s">
        <v>636</v>
      </c>
      <c r="G36" s="328" t="s">
        <v>660</v>
      </c>
      <c r="H36" s="328" t="s">
        <v>605</v>
      </c>
      <c r="I36" s="328" t="s">
        <v>661</v>
      </c>
      <c r="J36" s="328" t="s">
        <v>636</v>
      </c>
      <c r="K36" s="328" t="s">
        <v>621</v>
      </c>
      <c r="L36" s="328">
        <v>2016</v>
      </c>
      <c r="M36" s="323" t="s">
        <v>622</v>
      </c>
      <c r="N36" s="323" t="s">
        <v>622</v>
      </c>
      <c r="O36" s="324">
        <v>5711.3254016515839</v>
      </c>
      <c r="P36" s="329"/>
      <c r="Q36" s="324">
        <v>1011.1186223961486</v>
      </c>
      <c r="R36" s="325">
        <v>5507.9846566140022</v>
      </c>
      <c r="S36" s="325">
        <v>5507.9846566140022</v>
      </c>
      <c r="T36" s="325">
        <v>5507.9846566140022</v>
      </c>
      <c r="U36" s="325">
        <v>16523.953969842005</v>
      </c>
      <c r="V36" s="325">
        <v>11546.2288463524</v>
      </c>
      <c r="W36" s="332"/>
      <c r="X36" s="332"/>
      <c r="Y36" s="333"/>
      <c r="Z36" s="326"/>
    </row>
    <row r="37" spans="1:26" ht="43.5">
      <c r="A37" s="330">
        <v>33</v>
      </c>
      <c r="B37" s="328" t="s">
        <v>613</v>
      </c>
      <c r="C37" s="328" t="s">
        <v>625</v>
      </c>
      <c r="D37" s="328" t="s">
        <v>658</v>
      </c>
      <c r="E37" s="331" t="s">
        <v>659</v>
      </c>
      <c r="F37" s="328" t="s">
        <v>637</v>
      </c>
      <c r="G37" s="328" t="s">
        <v>660</v>
      </c>
      <c r="H37" s="328" t="s">
        <v>605</v>
      </c>
      <c r="I37" s="328" t="s">
        <v>661</v>
      </c>
      <c r="J37" s="328" t="s">
        <v>637</v>
      </c>
      <c r="K37" s="328" t="s">
        <v>621</v>
      </c>
      <c r="L37" s="328">
        <v>2016</v>
      </c>
      <c r="M37" s="323" t="s">
        <v>622</v>
      </c>
      <c r="N37" s="323" t="s">
        <v>622</v>
      </c>
      <c r="O37" s="324">
        <v>45824586.977097183</v>
      </c>
      <c r="P37" s="329"/>
      <c r="Q37" s="324">
        <v>4982089.2948363777</v>
      </c>
      <c r="R37" s="325">
        <v>40115348.347882621</v>
      </c>
      <c r="S37" s="325">
        <v>40115348.347882621</v>
      </c>
      <c r="T37" s="325">
        <v>40115348.347882621</v>
      </c>
      <c r="U37" s="325">
        <v>120346045.04364786</v>
      </c>
      <c r="V37" s="325">
        <v>82904568.80792816</v>
      </c>
      <c r="W37" s="332"/>
      <c r="X37" s="332"/>
      <c r="Y37" s="333"/>
      <c r="Z37" s="326"/>
    </row>
    <row r="38" spans="1:26" ht="43.5">
      <c r="A38" s="330">
        <v>34</v>
      </c>
      <c r="B38" s="328" t="s">
        <v>613</v>
      </c>
      <c r="C38" s="328" t="s">
        <v>625</v>
      </c>
      <c r="D38" s="328" t="s">
        <v>658</v>
      </c>
      <c r="E38" s="331" t="s">
        <v>659</v>
      </c>
      <c r="F38" s="328" t="s">
        <v>638</v>
      </c>
      <c r="G38" s="328" t="s">
        <v>660</v>
      </c>
      <c r="H38" s="328" t="s">
        <v>605</v>
      </c>
      <c r="I38" s="328" t="s">
        <v>661</v>
      </c>
      <c r="J38" s="328" t="s">
        <v>638</v>
      </c>
      <c r="K38" s="328" t="s">
        <v>621</v>
      </c>
      <c r="L38" s="328">
        <v>2016</v>
      </c>
      <c r="M38" s="323" t="s">
        <v>622</v>
      </c>
      <c r="N38" s="323" t="s">
        <v>622</v>
      </c>
      <c r="O38" s="324">
        <v>31600403.454184487</v>
      </c>
      <c r="P38" s="329"/>
      <c r="Q38" s="324">
        <v>4483880.4841350066</v>
      </c>
      <c r="R38" s="325">
        <v>28047242.431991916</v>
      </c>
      <c r="S38" s="325">
        <v>28047242.431991916</v>
      </c>
      <c r="T38" s="325">
        <v>28047242.431991916</v>
      </c>
      <c r="U38" s="325">
        <v>84141727.295975745</v>
      </c>
      <c r="V38" s="325">
        <v>57999711.823679179</v>
      </c>
      <c r="W38" s="332"/>
      <c r="X38" s="332"/>
      <c r="Y38" s="333"/>
      <c r="Z38" s="326"/>
    </row>
    <row r="39" spans="1:26" ht="87">
      <c r="A39" s="330">
        <v>35</v>
      </c>
      <c r="B39" s="328" t="s">
        <v>613</v>
      </c>
      <c r="C39" s="328" t="s">
        <v>625</v>
      </c>
      <c r="D39" s="328" t="s">
        <v>658</v>
      </c>
      <c r="E39" s="331" t="s">
        <v>659</v>
      </c>
      <c r="F39" s="328" t="s">
        <v>639</v>
      </c>
      <c r="G39" s="328" t="s">
        <v>660</v>
      </c>
      <c r="H39" s="328" t="s">
        <v>605</v>
      </c>
      <c r="I39" s="328" t="s">
        <v>661</v>
      </c>
      <c r="J39" s="328" t="s">
        <v>639</v>
      </c>
      <c r="K39" s="328" t="s">
        <v>621</v>
      </c>
      <c r="L39" s="328">
        <v>2016</v>
      </c>
      <c r="M39" s="323" t="s">
        <v>622</v>
      </c>
      <c r="N39" s="323" t="s">
        <v>622</v>
      </c>
      <c r="O39" s="324">
        <v>-156970.38357559391</v>
      </c>
      <c r="P39" s="334"/>
      <c r="Q39" s="324">
        <v>-13188.591060963503</v>
      </c>
      <c r="R39" s="325">
        <v>79197.589752993154</v>
      </c>
      <c r="S39" s="325">
        <v>79197.589752993154</v>
      </c>
      <c r="T39" s="325">
        <v>79197.589752993154</v>
      </c>
      <c r="U39" s="325">
        <v>237592.76925897948</v>
      </c>
      <c r="V39" s="325">
        <v>171238.35073850432</v>
      </c>
      <c r="W39" s="332" t="s">
        <v>622</v>
      </c>
      <c r="X39" s="332" t="s">
        <v>665</v>
      </c>
      <c r="Y39" s="333"/>
      <c r="Z39" s="326"/>
    </row>
    <row r="40" spans="1:26" ht="87">
      <c r="A40" s="330">
        <v>36</v>
      </c>
      <c r="B40" s="328" t="s">
        <v>613</v>
      </c>
      <c r="C40" s="328" t="s">
        <v>625</v>
      </c>
      <c r="D40" s="328" t="s">
        <v>658</v>
      </c>
      <c r="E40" s="331" t="s">
        <v>659</v>
      </c>
      <c r="F40" s="328" t="s">
        <v>640</v>
      </c>
      <c r="G40" s="328" t="s">
        <v>660</v>
      </c>
      <c r="H40" s="328" t="s">
        <v>605</v>
      </c>
      <c r="I40" s="328" t="s">
        <v>661</v>
      </c>
      <c r="J40" s="328" t="s">
        <v>640</v>
      </c>
      <c r="K40" s="328" t="s">
        <v>621</v>
      </c>
      <c r="L40" s="328">
        <v>2016</v>
      </c>
      <c r="M40" s="323" t="s">
        <v>622</v>
      </c>
      <c r="N40" s="323" t="s">
        <v>622</v>
      </c>
      <c r="O40" s="324">
        <v>-140163.27495328779</v>
      </c>
      <c r="P40" s="334"/>
      <c r="Q40" s="324">
        <v>-11869.732269307806</v>
      </c>
      <c r="R40" s="325">
        <v>31994.154029110756</v>
      </c>
      <c r="S40" s="325">
        <v>31994.154029110756</v>
      </c>
      <c r="T40" s="325">
        <v>31994.154029110756</v>
      </c>
      <c r="U40" s="325">
        <v>95982.462087332271</v>
      </c>
      <c r="V40" s="325">
        <v>67861.813262191383</v>
      </c>
      <c r="W40" s="332" t="s">
        <v>622</v>
      </c>
      <c r="X40" s="332" t="s">
        <v>665</v>
      </c>
      <c r="Y40" s="333"/>
      <c r="Z40" s="326"/>
    </row>
    <row r="41" spans="1:26" ht="29">
      <c r="A41" s="330">
        <v>37</v>
      </c>
      <c r="B41" s="328" t="s">
        <v>613</v>
      </c>
      <c r="C41" s="328" t="s">
        <v>625</v>
      </c>
      <c r="D41" s="328" t="s">
        <v>666</v>
      </c>
      <c r="E41" s="331" t="s">
        <v>667</v>
      </c>
      <c r="F41" s="328" t="s">
        <v>668</v>
      </c>
      <c r="G41" s="328" t="s">
        <v>669</v>
      </c>
      <c r="H41" s="328" t="s">
        <v>605</v>
      </c>
      <c r="I41" s="328" t="s">
        <v>670</v>
      </c>
      <c r="J41" s="328" t="s">
        <v>668</v>
      </c>
      <c r="K41" s="328" t="s">
        <v>621</v>
      </c>
      <c r="L41" s="328">
        <v>2016</v>
      </c>
      <c r="M41" s="323">
        <v>91039941.198558286</v>
      </c>
      <c r="N41" s="323">
        <v>304251.84314969479</v>
      </c>
      <c r="O41" s="324">
        <v>299.22560289557811</v>
      </c>
      <c r="P41" s="329"/>
      <c r="Q41" s="324">
        <v>95.02296044661847</v>
      </c>
      <c r="R41" s="325">
        <v>290.537060458459</v>
      </c>
      <c r="S41" s="325">
        <v>290.537060458459</v>
      </c>
      <c r="T41" s="325">
        <v>290.537060458459</v>
      </c>
      <c r="U41" s="325">
        <v>871.61118137537699</v>
      </c>
      <c r="V41" s="325">
        <v>578.16875031233337</v>
      </c>
      <c r="W41" s="332"/>
      <c r="X41" s="332"/>
      <c r="Y41" s="333"/>
      <c r="Z41" s="326"/>
    </row>
    <row r="42" spans="1:26" ht="29">
      <c r="A42" s="330">
        <v>38</v>
      </c>
      <c r="B42" s="328" t="s">
        <v>613</v>
      </c>
      <c r="C42" s="328" t="s">
        <v>625</v>
      </c>
      <c r="D42" s="328" t="s">
        <v>666</v>
      </c>
      <c r="E42" s="331" t="s">
        <v>667</v>
      </c>
      <c r="F42" s="328" t="s">
        <v>671</v>
      </c>
      <c r="G42" s="328" t="s">
        <v>669</v>
      </c>
      <c r="H42" s="328" t="s">
        <v>605</v>
      </c>
      <c r="I42" s="328" t="s">
        <v>670</v>
      </c>
      <c r="J42" s="328" t="s">
        <v>671</v>
      </c>
      <c r="K42" s="328" t="s">
        <v>621</v>
      </c>
      <c r="L42" s="328">
        <v>2016</v>
      </c>
      <c r="M42" s="323">
        <v>91039941.265597492</v>
      </c>
      <c r="N42" s="323">
        <v>1379730151.9134212</v>
      </c>
      <c r="O42" s="324">
        <v>6.5983874556443195E-2</v>
      </c>
      <c r="P42" s="329"/>
      <c r="Q42" s="324">
        <v>1.5040071603837258E-2</v>
      </c>
      <c r="R42" s="325">
        <v>6.3296106683271139E-2</v>
      </c>
      <c r="S42" s="325">
        <v>6.3296106683271139E-2</v>
      </c>
      <c r="T42" s="325">
        <v>6.3296106683271139E-2</v>
      </c>
      <c r="U42" s="325">
        <v>0.18988832004981343</v>
      </c>
      <c r="V42" s="325">
        <v>0.12595925229970956</v>
      </c>
      <c r="W42" s="332"/>
      <c r="X42" s="332"/>
      <c r="Y42" s="333"/>
      <c r="Z42" s="326"/>
    </row>
    <row r="43" spans="1:26" ht="29">
      <c r="A43" s="330">
        <v>39</v>
      </c>
      <c r="B43" s="328" t="s">
        <v>613</v>
      </c>
      <c r="C43" s="328" t="s">
        <v>625</v>
      </c>
      <c r="D43" s="328" t="s">
        <v>666</v>
      </c>
      <c r="E43" s="331" t="s">
        <v>667</v>
      </c>
      <c r="F43" s="328" t="s">
        <v>672</v>
      </c>
      <c r="G43" s="328" t="s">
        <v>669</v>
      </c>
      <c r="H43" s="328" t="s">
        <v>605</v>
      </c>
      <c r="I43" s="328" t="s">
        <v>670</v>
      </c>
      <c r="J43" s="328" t="s">
        <v>672</v>
      </c>
      <c r="K43" s="328" t="s">
        <v>621</v>
      </c>
      <c r="L43" s="328">
        <v>2016</v>
      </c>
      <c r="M43" s="323">
        <v>5583512.8085025204</v>
      </c>
      <c r="N43" s="323">
        <v>10620435.318147501</v>
      </c>
      <c r="O43" s="324">
        <v>0.52573295173332313</v>
      </c>
      <c r="P43" s="335"/>
      <c r="Q43" s="324">
        <v>3.3116917337878429E-2</v>
      </c>
      <c r="R43" s="325">
        <v>0.41563700720718572</v>
      </c>
      <c r="S43" s="325">
        <v>0.41563700720718572</v>
      </c>
      <c r="T43" s="325">
        <v>0.41563700720718572</v>
      </c>
      <c r="U43" s="325">
        <v>1.2469110216215571</v>
      </c>
      <c r="V43" s="325">
        <v>0.82711764434229962</v>
      </c>
      <c r="W43" s="332" t="s">
        <v>623</v>
      </c>
      <c r="X43" s="332" t="s">
        <v>624</v>
      </c>
      <c r="Y43" s="333"/>
      <c r="Z43" s="326"/>
    </row>
    <row r="44" spans="1:26" ht="29">
      <c r="A44" s="330">
        <v>40</v>
      </c>
      <c r="B44" s="328" t="s">
        <v>613</v>
      </c>
      <c r="C44" s="328" t="s">
        <v>625</v>
      </c>
      <c r="D44" s="328" t="s">
        <v>666</v>
      </c>
      <c r="E44" s="331" t="s">
        <v>667</v>
      </c>
      <c r="F44" s="328" t="s">
        <v>673</v>
      </c>
      <c r="G44" s="328" t="s">
        <v>669</v>
      </c>
      <c r="H44" s="328" t="s">
        <v>605</v>
      </c>
      <c r="I44" s="328" t="s">
        <v>670</v>
      </c>
      <c r="J44" s="328" t="s">
        <v>673</v>
      </c>
      <c r="K44" s="328" t="s">
        <v>621</v>
      </c>
      <c r="L44" s="328">
        <v>2016</v>
      </c>
      <c r="M44" s="323">
        <v>127903893.1543678</v>
      </c>
      <c r="N44" s="323">
        <v>304251.84314969479</v>
      </c>
      <c r="O44" s="324">
        <v>420.38822782558418</v>
      </c>
      <c r="P44" s="329"/>
      <c r="Q44" s="324">
        <v>159.34630053275419</v>
      </c>
      <c r="R44" s="325">
        <v>409.29856805963675</v>
      </c>
      <c r="S44" s="325">
        <v>409.29856805963675</v>
      </c>
      <c r="T44" s="325">
        <v>409.29856805963675</v>
      </c>
      <c r="U44" s="325">
        <v>1227.8957041789104</v>
      </c>
      <c r="V44" s="325">
        <v>814.50415043867713</v>
      </c>
      <c r="W44" s="332"/>
      <c r="X44" s="332"/>
      <c r="Y44" s="333"/>
      <c r="Z44" s="326"/>
    </row>
    <row r="45" spans="1:26" ht="29">
      <c r="A45" s="330">
        <v>41</v>
      </c>
      <c r="B45" s="328" t="s">
        <v>613</v>
      </c>
      <c r="C45" s="328" t="s">
        <v>625</v>
      </c>
      <c r="D45" s="328" t="s">
        <v>666</v>
      </c>
      <c r="E45" s="331" t="s">
        <v>667</v>
      </c>
      <c r="F45" s="328" t="s">
        <v>674</v>
      </c>
      <c r="G45" s="328" t="s">
        <v>669</v>
      </c>
      <c r="H45" s="328" t="s">
        <v>605</v>
      </c>
      <c r="I45" s="328" t="s">
        <v>670</v>
      </c>
      <c r="J45" s="328" t="s">
        <v>674</v>
      </c>
      <c r="K45" s="328" t="s">
        <v>621</v>
      </c>
      <c r="L45" s="328">
        <v>2016</v>
      </c>
      <c r="M45" s="323">
        <v>127903893.1543678</v>
      </c>
      <c r="N45" s="323">
        <v>1379730151.9134212</v>
      </c>
      <c r="O45" s="324">
        <v>9.2702107710692289E-2</v>
      </c>
      <c r="P45" s="329"/>
      <c r="Q45" s="324">
        <v>2.5221059821279014E-2</v>
      </c>
      <c r="R45" s="325">
        <v>8.9169367199944768E-2</v>
      </c>
      <c r="S45" s="325">
        <v>8.9169367199944768E-2</v>
      </c>
      <c r="T45" s="325">
        <v>8.9169367199944768E-2</v>
      </c>
      <c r="U45" s="325">
        <v>0.26750810159983429</v>
      </c>
      <c r="V45" s="325">
        <v>0.17744704072789008</v>
      </c>
      <c r="W45" s="332"/>
      <c r="X45" s="332"/>
      <c r="Y45" s="333"/>
      <c r="Z45" s="326"/>
    </row>
    <row r="46" spans="1:26" ht="29">
      <c r="A46" s="330">
        <v>42</v>
      </c>
      <c r="B46" s="328" t="s">
        <v>613</v>
      </c>
      <c r="C46" s="328" t="s">
        <v>625</v>
      </c>
      <c r="D46" s="328" t="s">
        <v>666</v>
      </c>
      <c r="E46" s="331" t="s">
        <v>667</v>
      </c>
      <c r="F46" s="328" t="s">
        <v>675</v>
      </c>
      <c r="G46" s="328" t="s">
        <v>669</v>
      </c>
      <c r="H46" s="328" t="s">
        <v>605</v>
      </c>
      <c r="I46" s="328" t="s">
        <v>670</v>
      </c>
      <c r="J46" s="328" t="s">
        <v>675</v>
      </c>
      <c r="K46" s="328" t="s">
        <v>621</v>
      </c>
      <c r="L46" s="328">
        <v>2016</v>
      </c>
      <c r="M46" s="323">
        <v>7844392.4255322125</v>
      </c>
      <c r="N46" s="323">
        <v>10620435.318147501</v>
      </c>
      <c r="O46" s="324">
        <v>0.7386130785174343</v>
      </c>
      <c r="P46" s="335"/>
      <c r="Q46" s="324">
        <v>5.5534559626822765E-2</v>
      </c>
      <c r="R46" s="325">
        <v>0.58553504883008811</v>
      </c>
      <c r="S46" s="325">
        <v>0.58553504883008811</v>
      </c>
      <c r="T46" s="325">
        <v>0.58553504883008811</v>
      </c>
      <c r="U46" s="325">
        <v>1.7566051464902643</v>
      </c>
      <c r="V46" s="325">
        <v>1.1652147471718752</v>
      </c>
      <c r="W46" s="332" t="s">
        <v>623</v>
      </c>
      <c r="X46" s="332" t="s">
        <v>624</v>
      </c>
      <c r="Y46" s="333"/>
      <c r="Z46" s="326"/>
    </row>
    <row r="47" spans="1:26" ht="43.5">
      <c r="A47" s="330">
        <v>43</v>
      </c>
      <c r="B47" s="328" t="s">
        <v>613</v>
      </c>
      <c r="C47" s="328" t="s">
        <v>625</v>
      </c>
      <c r="D47" s="328" t="s">
        <v>676</v>
      </c>
      <c r="E47" s="331" t="s">
        <v>626</v>
      </c>
      <c r="F47" s="328" t="s">
        <v>627</v>
      </c>
      <c r="G47" s="328" t="s">
        <v>628</v>
      </c>
      <c r="H47" s="328" t="s">
        <v>605</v>
      </c>
      <c r="I47" s="328" t="s">
        <v>677</v>
      </c>
      <c r="J47" s="328" t="s">
        <v>627</v>
      </c>
      <c r="K47" s="328" t="s">
        <v>678</v>
      </c>
      <c r="L47" s="328">
        <v>2016</v>
      </c>
      <c r="M47" s="323" t="s">
        <v>622</v>
      </c>
      <c r="N47" s="323" t="s">
        <v>622</v>
      </c>
      <c r="O47" s="324">
        <v>37359.942249947097</v>
      </c>
      <c r="P47" s="329"/>
      <c r="Q47" s="324">
        <v>66741.149765853857</v>
      </c>
      <c r="R47" s="325">
        <v>38055.983396743606</v>
      </c>
      <c r="S47" s="325">
        <v>38055.983396743606</v>
      </c>
      <c r="T47" s="325">
        <v>38055.983396743606</v>
      </c>
      <c r="U47" s="325">
        <v>114167.95019023083</v>
      </c>
      <c r="V47" s="325">
        <v>79587.380765111782</v>
      </c>
      <c r="W47" s="332"/>
      <c r="X47" s="332"/>
      <c r="Y47" s="333"/>
      <c r="Z47" s="326"/>
    </row>
    <row r="48" spans="1:26" ht="43.5">
      <c r="A48" s="330">
        <v>44</v>
      </c>
      <c r="B48" s="328" t="s">
        <v>613</v>
      </c>
      <c r="C48" s="328" t="s">
        <v>625</v>
      </c>
      <c r="D48" s="328" t="s">
        <v>676</v>
      </c>
      <c r="E48" s="331" t="s">
        <v>626</v>
      </c>
      <c r="F48" s="328" t="s">
        <v>630</v>
      </c>
      <c r="G48" s="328" t="s">
        <v>628</v>
      </c>
      <c r="H48" s="328" t="s">
        <v>605</v>
      </c>
      <c r="I48" s="328" t="s">
        <v>677</v>
      </c>
      <c r="J48" s="328" t="s">
        <v>630</v>
      </c>
      <c r="K48" s="328" t="s">
        <v>678</v>
      </c>
      <c r="L48" s="328">
        <v>2016</v>
      </c>
      <c r="M48" s="323" t="s">
        <v>622</v>
      </c>
      <c r="N48" s="323" t="s">
        <v>622</v>
      </c>
      <c r="O48" s="324">
        <v>36438.311610215598</v>
      </c>
      <c r="P48" s="336"/>
      <c r="Q48" s="324">
        <v>68352.677258835494</v>
      </c>
      <c r="R48" s="325">
        <v>35093.260469887748</v>
      </c>
      <c r="S48" s="325">
        <v>35093.260469887748</v>
      </c>
      <c r="T48" s="325">
        <v>35093.260469887748</v>
      </c>
      <c r="U48" s="325">
        <v>105279.78140966324</v>
      </c>
      <c r="V48" s="325">
        <v>73564.986399048386</v>
      </c>
      <c r="W48" s="332"/>
      <c r="X48" s="332"/>
      <c r="Y48" s="333"/>
      <c r="Z48" s="326"/>
    </row>
    <row r="49" spans="1:26" ht="43.5">
      <c r="A49" s="330">
        <v>45</v>
      </c>
      <c r="B49" s="328" t="s">
        <v>613</v>
      </c>
      <c r="C49" s="328" t="s">
        <v>625</v>
      </c>
      <c r="D49" s="328" t="s">
        <v>676</v>
      </c>
      <c r="E49" s="331" t="s">
        <v>626</v>
      </c>
      <c r="F49" s="328" t="s">
        <v>631</v>
      </c>
      <c r="G49" s="328" t="s">
        <v>628</v>
      </c>
      <c r="H49" s="328" t="s">
        <v>605</v>
      </c>
      <c r="I49" s="328" t="s">
        <v>677</v>
      </c>
      <c r="J49" s="328" t="s">
        <v>631</v>
      </c>
      <c r="K49" s="328" t="s">
        <v>678</v>
      </c>
      <c r="L49" s="328">
        <v>2016</v>
      </c>
      <c r="M49" s="323" t="s">
        <v>622</v>
      </c>
      <c r="N49" s="323" t="s">
        <v>622</v>
      </c>
      <c r="O49" s="324">
        <v>67699410.8394586</v>
      </c>
      <c r="P49" s="336"/>
      <c r="Q49" s="324">
        <v>172460845.21371642</v>
      </c>
      <c r="R49" s="325">
        <v>70479219.393036798</v>
      </c>
      <c r="S49" s="325">
        <v>70479219.393036798</v>
      </c>
      <c r="T49" s="325">
        <v>70479219.393036798</v>
      </c>
      <c r="U49" s="325">
        <v>211437658.17911041</v>
      </c>
      <c r="V49" s="325">
        <v>145656202.28516582</v>
      </c>
      <c r="W49" s="332"/>
      <c r="X49" s="332"/>
      <c r="Y49" s="333"/>
      <c r="Z49" s="326"/>
    </row>
    <row r="50" spans="1:26" ht="43.5">
      <c r="A50" s="330">
        <v>46</v>
      </c>
      <c r="B50" s="328" t="s">
        <v>613</v>
      </c>
      <c r="C50" s="328" t="s">
        <v>625</v>
      </c>
      <c r="D50" s="328" t="s">
        <v>676</v>
      </c>
      <c r="E50" s="331" t="s">
        <v>626</v>
      </c>
      <c r="F50" s="328" t="s">
        <v>632</v>
      </c>
      <c r="G50" s="328" t="s">
        <v>628</v>
      </c>
      <c r="H50" s="328" t="s">
        <v>605</v>
      </c>
      <c r="I50" s="328" t="s">
        <v>677</v>
      </c>
      <c r="J50" s="328" t="s">
        <v>632</v>
      </c>
      <c r="K50" s="328" t="s">
        <v>678</v>
      </c>
      <c r="L50" s="328">
        <v>2016</v>
      </c>
      <c r="M50" s="323" t="s">
        <v>622</v>
      </c>
      <c r="N50" s="323" t="s">
        <v>622</v>
      </c>
      <c r="O50" s="324">
        <v>54672508.702405602</v>
      </c>
      <c r="P50" s="336"/>
      <c r="Q50" s="324">
        <v>167737013.89033544</v>
      </c>
      <c r="R50" s="325">
        <v>53104884.395673916</v>
      </c>
      <c r="S50" s="325">
        <v>53104884.395673916</v>
      </c>
      <c r="T50" s="325">
        <v>53104884.395673916</v>
      </c>
      <c r="U50" s="325">
        <v>159314653.18702173</v>
      </c>
      <c r="V50" s="325">
        <v>109817141.51925409</v>
      </c>
      <c r="W50" s="332"/>
      <c r="X50" s="332"/>
      <c r="Y50" s="333"/>
      <c r="Z50" s="326"/>
    </row>
    <row r="51" spans="1:26" ht="43.5">
      <c r="A51" s="330">
        <v>47</v>
      </c>
      <c r="B51" s="328" t="s">
        <v>613</v>
      </c>
      <c r="C51" s="328" t="s">
        <v>625</v>
      </c>
      <c r="D51" s="328" t="s">
        <v>676</v>
      </c>
      <c r="E51" s="331" t="s">
        <v>626</v>
      </c>
      <c r="F51" s="328" t="s">
        <v>633</v>
      </c>
      <c r="G51" s="328" t="s">
        <v>628</v>
      </c>
      <c r="H51" s="328" t="s">
        <v>605</v>
      </c>
      <c r="I51" s="328" t="s">
        <v>677</v>
      </c>
      <c r="J51" s="328" t="s">
        <v>633</v>
      </c>
      <c r="K51" s="328" t="s">
        <v>678</v>
      </c>
      <c r="L51" s="328">
        <v>2016</v>
      </c>
      <c r="M51" s="323" t="s">
        <v>622</v>
      </c>
      <c r="N51" s="323" t="s">
        <v>622</v>
      </c>
      <c r="O51" s="324">
        <v>822665.18352141499</v>
      </c>
      <c r="P51" s="334"/>
      <c r="Q51" s="324">
        <v>-780082.90165939706</v>
      </c>
      <c r="R51" s="325">
        <v>885322.77227546775</v>
      </c>
      <c r="S51" s="325">
        <v>885322.77227546775</v>
      </c>
      <c r="T51" s="325">
        <v>885322.77227546775</v>
      </c>
      <c r="U51" s="325">
        <v>2655968.3168264031</v>
      </c>
      <c r="V51" s="325">
        <v>1914214.9637194227</v>
      </c>
      <c r="W51" s="332" t="s">
        <v>623</v>
      </c>
      <c r="X51" s="332" t="s">
        <v>624</v>
      </c>
      <c r="Y51" s="333"/>
      <c r="Z51" s="326"/>
    </row>
    <row r="52" spans="1:26" ht="43.5">
      <c r="A52" s="330">
        <v>48</v>
      </c>
      <c r="B52" s="328" t="s">
        <v>613</v>
      </c>
      <c r="C52" s="328" t="s">
        <v>625</v>
      </c>
      <c r="D52" s="328" t="s">
        <v>676</v>
      </c>
      <c r="E52" s="331" t="s">
        <v>626</v>
      </c>
      <c r="F52" s="328" t="s">
        <v>634</v>
      </c>
      <c r="G52" s="328" t="s">
        <v>628</v>
      </c>
      <c r="H52" s="328" t="s">
        <v>605</v>
      </c>
      <c r="I52" s="328" t="s">
        <v>677</v>
      </c>
      <c r="J52" s="328" t="s">
        <v>634</v>
      </c>
      <c r="K52" s="328" t="s">
        <v>678</v>
      </c>
      <c r="L52" s="328">
        <v>2016</v>
      </c>
      <c r="M52" s="323" t="s">
        <v>622</v>
      </c>
      <c r="N52" s="323" t="s">
        <v>622</v>
      </c>
      <c r="O52" s="324">
        <v>716993.593016561</v>
      </c>
      <c r="P52" s="334"/>
      <c r="Q52" s="324">
        <v>-790274.81353473954</v>
      </c>
      <c r="R52" s="325">
        <v>701654.88071326318</v>
      </c>
      <c r="S52" s="325">
        <v>701654.88071326318</v>
      </c>
      <c r="T52" s="325">
        <v>701654.88071326318</v>
      </c>
      <c r="U52" s="325">
        <v>2104964.6421397896</v>
      </c>
      <c r="V52" s="325">
        <v>1488258.5251713269</v>
      </c>
      <c r="W52" s="332" t="s">
        <v>623</v>
      </c>
      <c r="X52" s="332" t="s">
        <v>624</v>
      </c>
      <c r="Y52" s="333"/>
      <c r="Z52" s="326"/>
    </row>
    <row r="53" spans="1:26" ht="43.5">
      <c r="A53" s="330">
        <v>49</v>
      </c>
      <c r="B53" s="328" t="s">
        <v>613</v>
      </c>
      <c r="C53" s="328" t="s">
        <v>625</v>
      </c>
      <c r="D53" s="328" t="s">
        <v>676</v>
      </c>
      <c r="E53" s="331" t="s">
        <v>626</v>
      </c>
      <c r="F53" s="328" t="s">
        <v>635</v>
      </c>
      <c r="G53" s="328" t="s">
        <v>628</v>
      </c>
      <c r="H53" s="328" t="s">
        <v>605</v>
      </c>
      <c r="I53" s="328" t="s">
        <v>677</v>
      </c>
      <c r="J53" s="328" t="s">
        <v>635</v>
      </c>
      <c r="K53" s="328" t="s">
        <v>678</v>
      </c>
      <c r="L53" s="328">
        <v>2016</v>
      </c>
      <c r="M53" s="323" t="s">
        <v>622</v>
      </c>
      <c r="N53" s="323" t="s">
        <v>622</v>
      </c>
      <c r="O53" s="324">
        <v>128250.001890332</v>
      </c>
      <c r="P53" s="329"/>
      <c r="Q53" s="324">
        <v>296697.17006932048</v>
      </c>
      <c r="R53" s="325">
        <v>141338.4441734117</v>
      </c>
      <c r="S53" s="325">
        <v>141338.4441734117</v>
      </c>
      <c r="T53" s="325">
        <v>141338.4441734117</v>
      </c>
      <c r="U53" s="325">
        <v>424015.3325202351</v>
      </c>
      <c r="V53" s="325">
        <v>295584.44084617589</v>
      </c>
      <c r="W53" s="332"/>
      <c r="X53" s="332"/>
      <c r="Y53" s="333"/>
      <c r="Z53" s="326"/>
    </row>
    <row r="54" spans="1:26" ht="43.5">
      <c r="A54" s="330">
        <v>50</v>
      </c>
      <c r="B54" s="328" t="s">
        <v>613</v>
      </c>
      <c r="C54" s="328" t="s">
        <v>625</v>
      </c>
      <c r="D54" s="328" t="s">
        <v>676</v>
      </c>
      <c r="E54" s="331" t="s">
        <v>626</v>
      </c>
      <c r="F54" s="328" t="s">
        <v>636</v>
      </c>
      <c r="G54" s="328" t="s">
        <v>628</v>
      </c>
      <c r="H54" s="328" t="s">
        <v>605</v>
      </c>
      <c r="I54" s="328" t="s">
        <v>677</v>
      </c>
      <c r="J54" s="328" t="s">
        <v>636</v>
      </c>
      <c r="K54" s="328" t="s">
        <v>678</v>
      </c>
      <c r="L54" s="328">
        <v>2016</v>
      </c>
      <c r="M54" s="323" t="s">
        <v>622</v>
      </c>
      <c r="N54" s="323" t="s">
        <v>622</v>
      </c>
      <c r="O54" s="324">
        <v>97804.343194222107</v>
      </c>
      <c r="P54" s="329"/>
      <c r="Q54" s="324">
        <v>287151.68807807314</v>
      </c>
      <c r="R54" s="325">
        <v>100926.04588659786</v>
      </c>
      <c r="S54" s="325">
        <v>100926.04588659786</v>
      </c>
      <c r="T54" s="325">
        <v>100926.04588659786</v>
      </c>
      <c r="U54" s="325">
        <v>302778.1376597936</v>
      </c>
      <c r="V54" s="325">
        <v>211568.34940794698</v>
      </c>
      <c r="W54" s="332"/>
      <c r="X54" s="332"/>
      <c r="Y54" s="333"/>
      <c r="Z54" s="326"/>
    </row>
    <row r="55" spans="1:26" ht="43.5">
      <c r="A55" s="330">
        <v>51</v>
      </c>
      <c r="B55" s="328" t="s">
        <v>613</v>
      </c>
      <c r="C55" s="328" t="s">
        <v>625</v>
      </c>
      <c r="D55" s="328" t="s">
        <v>676</v>
      </c>
      <c r="E55" s="331" t="s">
        <v>626</v>
      </c>
      <c r="F55" s="328" t="s">
        <v>637</v>
      </c>
      <c r="G55" s="328" t="s">
        <v>628</v>
      </c>
      <c r="H55" s="328" t="s">
        <v>605</v>
      </c>
      <c r="I55" s="328" t="s">
        <v>677</v>
      </c>
      <c r="J55" s="328" t="s">
        <v>637</v>
      </c>
      <c r="K55" s="328" t="s">
        <v>678</v>
      </c>
      <c r="L55" s="328">
        <v>2016</v>
      </c>
      <c r="M55" s="323" t="s">
        <v>622</v>
      </c>
      <c r="N55" s="323" t="s">
        <v>622</v>
      </c>
      <c r="O55" s="324">
        <v>622467999.60087097</v>
      </c>
      <c r="P55" s="329"/>
      <c r="Q55" s="324">
        <v>2170897257.3384709</v>
      </c>
      <c r="R55" s="325">
        <v>669008045.25631535</v>
      </c>
      <c r="S55" s="325">
        <v>669008045.25631535</v>
      </c>
      <c r="T55" s="325">
        <v>669008045.25631535</v>
      </c>
      <c r="U55" s="325">
        <v>2007024135.7689462</v>
      </c>
      <c r="V55" s="325">
        <v>1382608547.7315123</v>
      </c>
      <c r="W55" s="332"/>
      <c r="X55" s="332"/>
      <c r="Y55" s="333"/>
      <c r="Z55" s="326"/>
    </row>
    <row r="56" spans="1:26" ht="43.5">
      <c r="A56" s="330">
        <v>52</v>
      </c>
      <c r="B56" s="328" t="s">
        <v>613</v>
      </c>
      <c r="C56" s="328" t="s">
        <v>625</v>
      </c>
      <c r="D56" s="328" t="s">
        <v>676</v>
      </c>
      <c r="E56" s="331" t="s">
        <v>626</v>
      </c>
      <c r="F56" s="328" t="s">
        <v>638</v>
      </c>
      <c r="G56" s="328" t="s">
        <v>628</v>
      </c>
      <c r="H56" s="328" t="s">
        <v>605</v>
      </c>
      <c r="I56" s="328" t="s">
        <v>677</v>
      </c>
      <c r="J56" s="328" t="s">
        <v>638</v>
      </c>
      <c r="K56" s="328" t="s">
        <v>678</v>
      </c>
      <c r="L56" s="328">
        <v>2016</v>
      </c>
      <c r="M56" s="323" t="s">
        <v>622</v>
      </c>
      <c r="N56" s="323" t="s">
        <v>622</v>
      </c>
      <c r="O56" s="324">
        <v>424281432.92512399</v>
      </c>
      <c r="P56" s="329"/>
      <c r="Q56" s="324">
        <v>2075911835.8221164</v>
      </c>
      <c r="R56" s="325">
        <v>424986810.56923443</v>
      </c>
      <c r="S56" s="325">
        <v>424986810.56923443</v>
      </c>
      <c r="T56" s="325">
        <v>424986810.56923443</v>
      </c>
      <c r="U56" s="325">
        <v>1274960431.7077034</v>
      </c>
      <c r="V56" s="325">
        <v>878842638.51066768</v>
      </c>
      <c r="W56" s="332"/>
      <c r="X56" s="332"/>
      <c r="Y56" s="333"/>
      <c r="Z56" s="326"/>
    </row>
    <row r="57" spans="1:26" ht="43.5">
      <c r="A57" s="330">
        <v>53</v>
      </c>
      <c r="B57" s="328" t="s">
        <v>613</v>
      </c>
      <c r="C57" s="328" t="s">
        <v>625</v>
      </c>
      <c r="D57" s="328" t="s">
        <v>676</v>
      </c>
      <c r="E57" s="331" t="s">
        <v>626</v>
      </c>
      <c r="F57" s="328" t="s">
        <v>639</v>
      </c>
      <c r="G57" s="328" t="s">
        <v>628</v>
      </c>
      <c r="H57" s="328" t="s">
        <v>605</v>
      </c>
      <c r="I57" s="328" t="s">
        <v>677</v>
      </c>
      <c r="J57" s="328" t="s">
        <v>639</v>
      </c>
      <c r="K57" s="328" t="s">
        <v>678</v>
      </c>
      <c r="L57" s="328">
        <v>2016</v>
      </c>
      <c r="M57" s="323" t="s">
        <v>622</v>
      </c>
      <c r="N57" s="323" t="s">
        <v>622</v>
      </c>
      <c r="O57" s="324">
        <v>1238409.8967502301</v>
      </c>
      <c r="P57" s="334"/>
      <c r="Q57" s="324">
        <v>-29464988.738078784</v>
      </c>
      <c r="R57" s="325">
        <v>1784810.1444445392</v>
      </c>
      <c r="S57" s="325">
        <v>1784810.1444445392</v>
      </c>
      <c r="T57" s="325">
        <v>1784810.1444445392</v>
      </c>
      <c r="U57" s="325">
        <v>5354430.4333336176</v>
      </c>
      <c r="V57" s="325">
        <v>3859056.1463959673</v>
      </c>
      <c r="W57" s="332" t="s">
        <v>623</v>
      </c>
      <c r="X57" s="332" t="s">
        <v>624</v>
      </c>
      <c r="Y57" s="333"/>
      <c r="Z57" s="326"/>
    </row>
    <row r="58" spans="1:26" ht="43.5">
      <c r="A58" s="330">
        <v>54</v>
      </c>
      <c r="B58" s="328" t="s">
        <v>613</v>
      </c>
      <c r="C58" s="328" t="s">
        <v>625</v>
      </c>
      <c r="D58" s="328" t="s">
        <v>676</v>
      </c>
      <c r="E58" s="331" t="s">
        <v>626</v>
      </c>
      <c r="F58" s="328" t="s">
        <v>640</v>
      </c>
      <c r="G58" s="328" t="s">
        <v>628</v>
      </c>
      <c r="H58" s="328" t="s">
        <v>605</v>
      </c>
      <c r="I58" s="328" t="s">
        <v>677</v>
      </c>
      <c r="J58" s="328" t="s">
        <v>640</v>
      </c>
      <c r="K58" s="328" t="s">
        <v>678</v>
      </c>
      <c r="L58" s="328">
        <v>2016</v>
      </c>
      <c r="M58" s="323" t="s">
        <v>622</v>
      </c>
      <c r="N58" s="323" t="s">
        <v>622</v>
      </c>
      <c r="O58" s="324">
        <v>451045.580858309</v>
      </c>
      <c r="P58" s="334"/>
      <c r="Q58" s="324">
        <v>-29056739.574923828</v>
      </c>
      <c r="R58" s="325">
        <v>679849.33936842519</v>
      </c>
      <c r="S58" s="325">
        <v>679849.33936842519</v>
      </c>
      <c r="T58" s="325">
        <v>679849.33936842519</v>
      </c>
      <c r="U58" s="325">
        <v>2039548.0181052755</v>
      </c>
      <c r="V58" s="325">
        <v>1442007.4640094039</v>
      </c>
      <c r="W58" s="332" t="s">
        <v>623</v>
      </c>
      <c r="X58" s="332" t="s">
        <v>624</v>
      </c>
      <c r="Y58" s="333"/>
      <c r="Z58" s="326"/>
    </row>
    <row r="59" spans="1:26" ht="43.5">
      <c r="A59" s="330">
        <v>55</v>
      </c>
      <c r="B59" s="328" t="s">
        <v>613</v>
      </c>
      <c r="C59" s="328" t="s">
        <v>614</v>
      </c>
      <c r="D59" s="328" t="s">
        <v>679</v>
      </c>
      <c r="E59" s="331" t="s">
        <v>616</v>
      </c>
      <c r="F59" s="328" t="s">
        <v>617</v>
      </c>
      <c r="G59" s="328" t="s">
        <v>618</v>
      </c>
      <c r="H59" s="328" t="s">
        <v>605</v>
      </c>
      <c r="I59" s="328" t="s">
        <v>680</v>
      </c>
      <c r="J59" s="321" t="s">
        <v>620</v>
      </c>
      <c r="K59" s="328" t="s">
        <v>678</v>
      </c>
      <c r="L59" s="328">
        <v>2016</v>
      </c>
      <c r="M59" s="323" t="s">
        <v>622</v>
      </c>
      <c r="N59" s="323" t="s">
        <v>622</v>
      </c>
      <c r="O59" s="324">
        <v>25299.25</v>
      </c>
      <c r="P59" s="334"/>
      <c r="Q59" s="324">
        <v>19636.915867421714</v>
      </c>
      <c r="R59" s="325">
        <v>25311.150040951987</v>
      </c>
      <c r="S59" s="325">
        <v>25311.150040951987</v>
      </c>
      <c r="T59" s="325">
        <v>25311.150040951987</v>
      </c>
      <c r="U59" s="325">
        <v>75933.450122855953</v>
      </c>
      <c r="V59" s="325">
        <v>52309.404419983221</v>
      </c>
      <c r="W59" s="332" t="s">
        <v>623</v>
      </c>
      <c r="X59" s="332" t="s">
        <v>681</v>
      </c>
      <c r="Y59" s="333"/>
      <c r="Z59" s="326"/>
    </row>
    <row r="60" spans="1:26" ht="58">
      <c r="A60" s="330">
        <v>56</v>
      </c>
      <c r="B60" s="328" t="s">
        <v>613</v>
      </c>
      <c r="C60" s="328" t="s">
        <v>614</v>
      </c>
      <c r="D60" s="328" t="s">
        <v>682</v>
      </c>
      <c r="E60" s="331" t="s">
        <v>683</v>
      </c>
      <c r="F60" s="328" t="s">
        <v>684</v>
      </c>
      <c r="G60" s="328" t="s">
        <v>685</v>
      </c>
      <c r="H60" s="328" t="s">
        <v>605</v>
      </c>
      <c r="I60" s="328" t="s">
        <v>686</v>
      </c>
      <c r="J60" s="337" t="s">
        <v>687</v>
      </c>
      <c r="K60" s="328" t="s">
        <v>678</v>
      </c>
      <c r="L60" s="328">
        <v>2016</v>
      </c>
      <c r="M60" s="323">
        <v>82402</v>
      </c>
      <c r="N60" s="323">
        <v>21968</v>
      </c>
      <c r="O60" s="324">
        <v>3.7510014566642389</v>
      </c>
      <c r="P60" s="329"/>
      <c r="Q60" s="324">
        <v>13.499810030395137</v>
      </c>
      <c r="R60" s="325">
        <v>0.4587736522038085</v>
      </c>
      <c r="S60" s="325">
        <v>0.4587736522038085</v>
      </c>
      <c r="T60" s="325">
        <v>0.4587736522038085</v>
      </c>
      <c r="U60" s="325">
        <v>1.3763209566114254</v>
      </c>
      <c r="V60" s="325">
        <v>0.94812667427335662</v>
      </c>
      <c r="W60" s="332"/>
      <c r="X60" s="332"/>
      <c r="Y60" s="333"/>
      <c r="Z60" s="326"/>
    </row>
    <row r="61" spans="1:26" ht="58">
      <c r="A61" s="330">
        <v>57</v>
      </c>
      <c r="B61" s="328" t="s">
        <v>613</v>
      </c>
      <c r="C61" s="328" t="s">
        <v>614</v>
      </c>
      <c r="D61" s="328" t="s">
        <v>682</v>
      </c>
      <c r="E61" s="331" t="s">
        <v>683</v>
      </c>
      <c r="F61" s="328" t="s">
        <v>688</v>
      </c>
      <c r="G61" s="328" t="s">
        <v>685</v>
      </c>
      <c r="H61" s="328" t="s">
        <v>605</v>
      </c>
      <c r="I61" s="328" t="s">
        <v>686</v>
      </c>
      <c r="J61" s="337" t="s">
        <v>689</v>
      </c>
      <c r="K61" s="328" t="s">
        <v>678</v>
      </c>
      <c r="L61" s="328">
        <v>2016</v>
      </c>
      <c r="M61" s="323">
        <v>390841853</v>
      </c>
      <c r="N61" s="323">
        <v>21968</v>
      </c>
      <c r="O61" s="324">
        <v>17791.417197742172</v>
      </c>
      <c r="P61" s="329"/>
      <c r="Q61" s="324">
        <v>98316.27268759931</v>
      </c>
      <c r="R61" s="325">
        <v>3288.086214407957</v>
      </c>
      <c r="S61" s="325">
        <v>3288.086214407957</v>
      </c>
      <c r="T61" s="325">
        <v>3288.086214407957</v>
      </c>
      <c r="U61" s="325">
        <v>9864.2586432238713</v>
      </c>
      <c r="V61" s="325">
        <v>6795.3384685782694</v>
      </c>
      <c r="W61" s="332"/>
      <c r="X61" s="332"/>
      <c r="Y61" s="333"/>
      <c r="Z61" s="326"/>
    </row>
    <row r="62" spans="1:26" ht="58">
      <c r="A62" s="330">
        <v>58</v>
      </c>
      <c r="B62" s="328" t="s">
        <v>613</v>
      </c>
      <c r="C62" s="328" t="s">
        <v>614</v>
      </c>
      <c r="D62" s="328" t="s">
        <v>682</v>
      </c>
      <c r="E62" s="331" t="s">
        <v>683</v>
      </c>
      <c r="F62" s="328" t="s">
        <v>690</v>
      </c>
      <c r="G62" s="328" t="s">
        <v>685</v>
      </c>
      <c r="H62" s="328" t="s">
        <v>605</v>
      </c>
      <c r="I62" s="328" t="s">
        <v>686</v>
      </c>
      <c r="J62" s="337" t="s">
        <v>691</v>
      </c>
      <c r="K62" s="328" t="s">
        <v>678</v>
      </c>
      <c r="L62" s="328">
        <v>2016</v>
      </c>
      <c r="M62" s="323">
        <v>84251.143685912699</v>
      </c>
      <c r="N62" s="323">
        <v>21968</v>
      </c>
      <c r="O62" s="324">
        <v>3.8351758779093545</v>
      </c>
      <c r="P62" s="334"/>
      <c r="Q62" s="324">
        <v>-1395.6140195788223</v>
      </c>
      <c r="R62" s="325">
        <v>-5.4602621085363587</v>
      </c>
      <c r="S62" s="325">
        <v>-5.4602621085363587</v>
      </c>
      <c r="T62" s="325">
        <v>-5.4602621085363587</v>
      </c>
      <c r="U62" s="325">
        <v>-16.380786325609076</v>
      </c>
      <c r="V62" s="325">
        <v>-11.284475751296048</v>
      </c>
      <c r="W62" s="332" t="s">
        <v>692</v>
      </c>
      <c r="X62" s="332" t="s">
        <v>693</v>
      </c>
      <c r="Y62" s="333"/>
      <c r="Z62" s="326"/>
    </row>
    <row r="63" spans="1:26" ht="43.5">
      <c r="A63" s="330">
        <v>59</v>
      </c>
      <c r="B63" s="328" t="s">
        <v>613</v>
      </c>
      <c r="C63" s="328" t="s">
        <v>614</v>
      </c>
      <c r="D63" s="328" t="s">
        <v>682</v>
      </c>
      <c r="E63" s="331" t="s">
        <v>694</v>
      </c>
      <c r="F63" s="328" t="s">
        <v>684</v>
      </c>
      <c r="G63" s="328" t="s">
        <v>695</v>
      </c>
      <c r="H63" s="328" t="s">
        <v>605</v>
      </c>
      <c r="I63" s="328" t="s">
        <v>696</v>
      </c>
      <c r="J63" s="337" t="s">
        <v>697</v>
      </c>
      <c r="K63" s="328" t="s">
        <v>678</v>
      </c>
      <c r="L63" s="328">
        <v>2016</v>
      </c>
      <c r="M63" s="323">
        <v>43967.87331172976</v>
      </c>
      <c r="N63" s="323">
        <v>13573</v>
      </c>
      <c r="O63" s="324">
        <v>3.2393629493648981</v>
      </c>
      <c r="P63" s="329"/>
      <c r="Q63" s="324">
        <v>16.91622014213597</v>
      </c>
      <c r="R63" s="325" t="s">
        <v>698</v>
      </c>
      <c r="S63" s="325" t="s">
        <v>698</v>
      </c>
      <c r="T63" s="325" t="s">
        <v>698</v>
      </c>
      <c r="U63" s="325" t="e">
        <v>#VALUE!</v>
      </c>
      <c r="V63" s="325" t="e">
        <v>#VALUE!</v>
      </c>
      <c r="W63" s="332"/>
      <c r="X63" s="332"/>
      <c r="Y63" s="333"/>
      <c r="Z63" s="326"/>
    </row>
    <row r="64" spans="1:26" ht="43.5">
      <c r="A64" s="330">
        <v>60</v>
      </c>
      <c r="B64" s="328" t="s">
        <v>613</v>
      </c>
      <c r="C64" s="328" t="s">
        <v>614</v>
      </c>
      <c r="D64" s="328" t="s">
        <v>682</v>
      </c>
      <c r="E64" s="331" t="s">
        <v>694</v>
      </c>
      <c r="F64" s="328" t="s">
        <v>688</v>
      </c>
      <c r="G64" s="328" t="s">
        <v>695</v>
      </c>
      <c r="H64" s="328" t="s">
        <v>605</v>
      </c>
      <c r="I64" s="328" t="s">
        <v>696</v>
      </c>
      <c r="J64" s="337" t="s">
        <v>699</v>
      </c>
      <c r="K64" s="328" t="s">
        <v>678</v>
      </c>
      <c r="L64" s="328">
        <v>2016</v>
      </c>
      <c r="M64" s="323">
        <v>358444827.74466521</v>
      </c>
      <c r="N64" s="323">
        <v>13573</v>
      </c>
      <c r="O64" s="324">
        <v>26408.666304034865</v>
      </c>
      <c r="P64" s="329"/>
      <c r="Q64" s="324">
        <v>150255.9347505201</v>
      </c>
      <c r="R64" s="325" t="s">
        <v>698</v>
      </c>
      <c r="S64" s="325" t="s">
        <v>698</v>
      </c>
      <c r="T64" s="325" t="s">
        <v>698</v>
      </c>
      <c r="U64" s="325" t="e">
        <v>#VALUE!</v>
      </c>
      <c r="V64" s="325" t="e">
        <v>#VALUE!</v>
      </c>
      <c r="W64" s="332"/>
      <c r="X64" s="332"/>
      <c r="Y64" s="333"/>
      <c r="Z64" s="326"/>
    </row>
    <row r="65" spans="1:26" ht="58">
      <c r="A65" s="330">
        <v>61</v>
      </c>
      <c r="B65" s="328" t="s">
        <v>613</v>
      </c>
      <c r="C65" s="328" t="s">
        <v>614</v>
      </c>
      <c r="D65" s="328" t="s">
        <v>682</v>
      </c>
      <c r="E65" s="331" t="s">
        <v>694</v>
      </c>
      <c r="F65" s="328" t="s">
        <v>690</v>
      </c>
      <c r="G65" s="328" t="s">
        <v>695</v>
      </c>
      <c r="H65" s="328" t="s">
        <v>605</v>
      </c>
      <c r="I65" s="328" t="s">
        <v>696</v>
      </c>
      <c r="J65" s="337" t="s">
        <v>700</v>
      </c>
      <c r="K65" s="328" t="s">
        <v>678</v>
      </c>
      <c r="L65" s="328">
        <v>2016</v>
      </c>
      <c r="M65" s="323">
        <v>-1018240</v>
      </c>
      <c r="N65" s="323">
        <v>13573</v>
      </c>
      <c r="O65" s="324">
        <v>-75.019524055109414</v>
      </c>
      <c r="P65" s="334"/>
      <c r="Q65" s="324">
        <v>-2253.965942153563</v>
      </c>
      <c r="R65" s="325" t="s">
        <v>698</v>
      </c>
      <c r="S65" s="325" t="s">
        <v>698</v>
      </c>
      <c r="T65" s="325" t="s">
        <v>698</v>
      </c>
      <c r="U65" s="325" t="e">
        <v>#VALUE!</v>
      </c>
      <c r="V65" s="325" t="e">
        <v>#VALUE!</v>
      </c>
      <c r="W65" s="332" t="s">
        <v>701</v>
      </c>
      <c r="X65" s="332" t="s">
        <v>693</v>
      </c>
      <c r="Y65" s="333"/>
      <c r="Z65" s="326"/>
    </row>
    <row r="66" spans="1:26" ht="43.5">
      <c r="A66" s="330">
        <v>62</v>
      </c>
      <c r="B66" s="328" t="s">
        <v>613</v>
      </c>
      <c r="C66" s="328" t="s">
        <v>614</v>
      </c>
      <c r="D66" s="328" t="s">
        <v>682</v>
      </c>
      <c r="E66" s="331" t="s">
        <v>702</v>
      </c>
      <c r="F66" s="328" t="s">
        <v>684</v>
      </c>
      <c r="G66" s="328" t="s">
        <v>703</v>
      </c>
      <c r="H66" s="328" t="s">
        <v>605</v>
      </c>
      <c r="I66" s="328" t="s">
        <v>704</v>
      </c>
      <c r="J66" s="337" t="s">
        <v>705</v>
      </c>
      <c r="K66" s="328" t="s">
        <v>678</v>
      </c>
      <c r="L66" s="328">
        <v>2016</v>
      </c>
      <c r="M66" s="323" t="s">
        <v>622</v>
      </c>
      <c r="N66" s="323" t="s">
        <v>622</v>
      </c>
      <c r="O66" s="324">
        <v>0</v>
      </c>
      <c r="P66" s="329"/>
      <c r="Q66" s="324">
        <v>0</v>
      </c>
      <c r="R66" s="325">
        <v>1.47</v>
      </c>
      <c r="S66" s="325">
        <v>1.47</v>
      </c>
      <c r="T66" s="325">
        <v>1.47</v>
      </c>
      <c r="U66" s="325">
        <v>4.41</v>
      </c>
      <c r="V66" s="325">
        <v>2.96</v>
      </c>
      <c r="W66" s="332"/>
      <c r="X66" s="332"/>
      <c r="Y66" s="333"/>
      <c r="Z66" s="326"/>
    </row>
    <row r="67" spans="1:26" ht="43.5">
      <c r="A67" s="330">
        <v>63</v>
      </c>
      <c r="B67" s="328" t="s">
        <v>613</v>
      </c>
      <c r="C67" s="328" t="s">
        <v>614</v>
      </c>
      <c r="D67" s="328" t="s">
        <v>682</v>
      </c>
      <c r="E67" s="331" t="s">
        <v>702</v>
      </c>
      <c r="F67" s="328" t="s">
        <v>688</v>
      </c>
      <c r="G67" s="328" t="s">
        <v>703</v>
      </c>
      <c r="H67" s="328" t="s">
        <v>605</v>
      </c>
      <c r="I67" s="328" t="s">
        <v>704</v>
      </c>
      <c r="J67" s="337" t="s">
        <v>706</v>
      </c>
      <c r="K67" s="328" t="s">
        <v>678</v>
      </c>
      <c r="L67" s="328">
        <v>2016</v>
      </c>
      <c r="M67" s="323" t="s">
        <v>622</v>
      </c>
      <c r="N67" s="323" t="s">
        <v>622</v>
      </c>
      <c r="O67" s="324">
        <v>0</v>
      </c>
      <c r="P67" s="329"/>
      <c r="Q67" s="324">
        <v>0</v>
      </c>
      <c r="R67" s="325">
        <v>70.650000000000006</v>
      </c>
      <c r="S67" s="325">
        <v>70.650000000000006</v>
      </c>
      <c r="T67" s="325">
        <v>70.650000000000006</v>
      </c>
      <c r="U67" s="325">
        <v>211.95000000000002</v>
      </c>
      <c r="V67" s="325">
        <v>153.78</v>
      </c>
      <c r="W67" s="332"/>
      <c r="X67" s="332"/>
      <c r="Y67" s="333"/>
      <c r="Z67" s="326"/>
    </row>
    <row r="68" spans="1:26" ht="43.5">
      <c r="A68" s="330">
        <v>64</v>
      </c>
      <c r="B68" s="328" t="s">
        <v>613</v>
      </c>
      <c r="C68" s="328" t="s">
        <v>614</v>
      </c>
      <c r="D68" s="328" t="s">
        <v>682</v>
      </c>
      <c r="E68" s="331" t="s">
        <v>702</v>
      </c>
      <c r="F68" s="328" t="s">
        <v>690</v>
      </c>
      <c r="G68" s="328" t="s">
        <v>703</v>
      </c>
      <c r="H68" s="328" t="s">
        <v>605</v>
      </c>
      <c r="I68" s="328" t="s">
        <v>704</v>
      </c>
      <c r="J68" s="337" t="s">
        <v>707</v>
      </c>
      <c r="K68" s="328" t="s">
        <v>678</v>
      </c>
      <c r="L68" s="328">
        <v>2016</v>
      </c>
      <c r="M68" s="323" t="s">
        <v>622</v>
      </c>
      <c r="N68" s="323" t="s">
        <v>622</v>
      </c>
      <c r="O68" s="324">
        <v>0</v>
      </c>
      <c r="P68" s="334"/>
      <c r="Q68" s="324">
        <v>0</v>
      </c>
      <c r="R68" s="325">
        <v>2.06</v>
      </c>
      <c r="S68" s="325">
        <v>2.06</v>
      </c>
      <c r="T68" s="325">
        <v>2.06</v>
      </c>
      <c r="U68" s="325">
        <v>6.18</v>
      </c>
      <c r="V68" s="325">
        <v>4.32</v>
      </c>
      <c r="W68" s="332" t="s">
        <v>708</v>
      </c>
      <c r="X68" s="332" t="s">
        <v>709</v>
      </c>
      <c r="Y68" s="333"/>
      <c r="Z68" s="326"/>
    </row>
    <row r="69" spans="1:26" ht="43.5">
      <c r="A69" s="330">
        <v>65</v>
      </c>
      <c r="B69" s="328" t="s">
        <v>613</v>
      </c>
      <c r="C69" s="328" t="s">
        <v>614</v>
      </c>
      <c r="D69" s="328" t="s">
        <v>682</v>
      </c>
      <c r="E69" s="331" t="s">
        <v>710</v>
      </c>
      <c r="F69" s="328" t="s">
        <v>684</v>
      </c>
      <c r="G69" s="328" t="s">
        <v>711</v>
      </c>
      <c r="H69" s="328" t="s">
        <v>605</v>
      </c>
      <c r="I69" s="328" t="s">
        <v>712</v>
      </c>
      <c r="J69" s="337" t="s">
        <v>713</v>
      </c>
      <c r="K69" s="328" t="s">
        <v>678</v>
      </c>
      <c r="L69" s="328">
        <v>2016</v>
      </c>
      <c r="M69" s="323">
        <v>47983.220708954163</v>
      </c>
      <c r="N69" s="323">
        <v>13525</v>
      </c>
      <c r="O69" s="324">
        <v>3.5477427511241526</v>
      </c>
      <c r="P69" s="329"/>
      <c r="Q69" s="324">
        <v>3.5473660611335993</v>
      </c>
      <c r="R69" s="325" t="s">
        <v>698</v>
      </c>
      <c r="S69" s="325" t="s">
        <v>698</v>
      </c>
      <c r="T69" s="325" t="s">
        <v>698</v>
      </c>
      <c r="U69" s="325" t="e">
        <v>#VALUE!</v>
      </c>
      <c r="V69" s="325" t="e">
        <v>#VALUE!</v>
      </c>
      <c r="W69" s="332"/>
      <c r="X69" s="332"/>
      <c r="Y69" s="333"/>
      <c r="Z69" s="326"/>
    </row>
    <row r="70" spans="1:26" ht="43.5">
      <c r="A70" s="330">
        <v>66</v>
      </c>
      <c r="B70" s="328" t="s">
        <v>613</v>
      </c>
      <c r="C70" s="328" t="s">
        <v>614</v>
      </c>
      <c r="D70" s="328" t="s">
        <v>682</v>
      </c>
      <c r="E70" s="331" t="s">
        <v>710</v>
      </c>
      <c r="F70" s="328" t="s">
        <v>688</v>
      </c>
      <c r="G70" s="328" t="s">
        <v>711</v>
      </c>
      <c r="H70" s="328" t="s">
        <v>605</v>
      </c>
      <c r="I70" s="328" t="s">
        <v>712</v>
      </c>
      <c r="J70" s="337" t="s">
        <v>714</v>
      </c>
      <c r="K70" s="328" t="s">
        <v>678</v>
      </c>
      <c r="L70" s="328">
        <v>2016</v>
      </c>
      <c r="M70" s="323">
        <v>364110630.07098311</v>
      </c>
      <c r="N70" s="323">
        <v>13525</v>
      </c>
      <c r="O70" s="324">
        <v>26921.303517263077</v>
      </c>
      <c r="P70" s="329"/>
      <c r="Q70" s="324">
        <v>26917.323284614697</v>
      </c>
      <c r="R70" s="325" t="s">
        <v>698</v>
      </c>
      <c r="S70" s="325" t="s">
        <v>698</v>
      </c>
      <c r="T70" s="325" t="s">
        <v>698</v>
      </c>
      <c r="U70" s="325" t="e">
        <v>#VALUE!</v>
      </c>
      <c r="V70" s="325" t="e">
        <v>#VALUE!</v>
      </c>
      <c r="W70" s="332"/>
      <c r="X70" s="332"/>
      <c r="Y70" s="333"/>
      <c r="Z70" s="326"/>
    </row>
    <row r="71" spans="1:26" ht="58">
      <c r="A71" s="330">
        <v>67</v>
      </c>
      <c r="B71" s="328" t="s">
        <v>613</v>
      </c>
      <c r="C71" s="328" t="s">
        <v>614</v>
      </c>
      <c r="D71" s="328" t="s">
        <v>682</v>
      </c>
      <c r="E71" s="331" t="s">
        <v>710</v>
      </c>
      <c r="F71" s="328" t="s">
        <v>690</v>
      </c>
      <c r="G71" s="328" t="s">
        <v>711</v>
      </c>
      <c r="H71" s="328" t="s">
        <v>605</v>
      </c>
      <c r="I71" s="328" t="s">
        <v>712</v>
      </c>
      <c r="J71" s="337" t="s">
        <v>715</v>
      </c>
      <c r="K71" s="328" t="s">
        <v>678</v>
      </c>
      <c r="L71" s="328">
        <v>2016</v>
      </c>
      <c r="M71" s="323">
        <v>-600535.89906050777</v>
      </c>
      <c r="N71" s="323">
        <v>13525</v>
      </c>
      <c r="O71" s="324">
        <v>-44.401914902810184</v>
      </c>
      <c r="P71" s="334"/>
      <c r="Q71" s="324">
        <v>-44.395202118763066</v>
      </c>
      <c r="R71" s="325" t="s">
        <v>698</v>
      </c>
      <c r="S71" s="325" t="s">
        <v>698</v>
      </c>
      <c r="T71" s="325" t="s">
        <v>698</v>
      </c>
      <c r="U71" s="325" t="e">
        <v>#VALUE!</v>
      </c>
      <c r="V71" s="325" t="e">
        <v>#VALUE!</v>
      </c>
      <c r="W71" s="332" t="s">
        <v>716</v>
      </c>
      <c r="X71" s="332" t="s">
        <v>693</v>
      </c>
      <c r="Y71" s="333"/>
      <c r="Z71" s="326"/>
    </row>
    <row r="72" spans="1:26" ht="101.5">
      <c r="A72" s="330">
        <v>68</v>
      </c>
      <c r="B72" s="328" t="s">
        <v>613</v>
      </c>
      <c r="C72" s="328" t="s">
        <v>614</v>
      </c>
      <c r="D72" s="328" t="s">
        <v>717</v>
      </c>
      <c r="E72" s="331" t="s">
        <v>718</v>
      </c>
      <c r="F72" s="328" t="s">
        <v>719</v>
      </c>
      <c r="G72" s="328" t="s">
        <v>720</v>
      </c>
      <c r="H72" s="328" t="s">
        <v>605</v>
      </c>
      <c r="I72" s="328" t="s">
        <v>721</v>
      </c>
      <c r="J72" s="328" t="s">
        <v>722</v>
      </c>
      <c r="K72" s="328" t="s">
        <v>678</v>
      </c>
      <c r="L72" s="328">
        <v>2016</v>
      </c>
      <c r="M72" s="323">
        <v>21968</v>
      </c>
      <c r="N72" s="323">
        <v>821365</v>
      </c>
      <c r="O72" s="338">
        <v>2.6745722060229009E-2</v>
      </c>
      <c r="P72" s="339"/>
      <c r="Q72" s="324">
        <v>4.1519488924159326E-2</v>
      </c>
      <c r="R72" s="325">
        <v>0.7</v>
      </c>
      <c r="S72" s="325">
        <v>0.7</v>
      </c>
      <c r="T72" s="325">
        <v>0.7</v>
      </c>
      <c r="U72" s="325">
        <v>2.0999999999999996</v>
      </c>
      <c r="V72" s="325">
        <v>1.42</v>
      </c>
      <c r="W72" s="332" t="s">
        <v>723</v>
      </c>
      <c r="X72" s="332" t="s">
        <v>724</v>
      </c>
      <c r="Y72" s="333"/>
      <c r="Z72" s="326"/>
    </row>
    <row r="73" spans="1:26" ht="58">
      <c r="A73" s="330">
        <v>69</v>
      </c>
      <c r="B73" s="328" t="s">
        <v>613</v>
      </c>
      <c r="C73" s="328" t="s">
        <v>614</v>
      </c>
      <c r="D73" s="328" t="s">
        <v>717</v>
      </c>
      <c r="E73" s="331" t="s">
        <v>725</v>
      </c>
      <c r="F73" s="328" t="s">
        <v>719</v>
      </c>
      <c r="G73" s="328" t="s">
        <v>726</v>
      </c>
      <c r="H73" s="328" t="s">
        <v>605</v>
      </c>
      <c r="I73" s="328" t="s">
        <v>727</v>
      </c>
      <c r="J73" s="328" t="s">
        <v>728</v>
      </c>
      <c r="K73" s="328" t="s">
        <v>678</v>
      </c>
      <c r="L73" s="328">
        <v>2016</v>
      </c>
      <c r="M73" s="323">
        <v>399</v>
      </c>
      <c r="N73" s="323">
        <v>23831</v>
      </c>
      <c r="O73" s="338">
        <v>1.6742897906088707E-2</v>
      </c>
      <c r="P73" s="339"/>
      <c r="Q73" s="324">
        <v>4.1752339389870337E-2</v>
      </c>
      <c r="R73" s="325">
        <v>8.1084387646647351E-3</v>
      </c>
      <c r="S73" s="325">
        <v>8.1084387646647351E-3</v>
      </c>
      <c r="T73" s="325">
        <v>8.1084387646647351E-3</v>
      </c>
      <c r="U73" s="325">
        <v>2.4325316293994204E-2</v>
      </c>
      <c r="V73" s="325">
        <v>1.6757342193826446E-2</v>
      </c>
      <c r="W73" s="332" t="s">
        <v>729</v>
      </c>
      <c r="X73" s="332" t="s">
        <v>650</v>
      </c>
      <c r="Y73" s="333"/>
      <c r="Z73" s="326"/>
    </row>
    <row r="74" spans="1:26" ht="87">
      <c r="A74" s="330">
        <v>70</v>
      </c>
      <c r="B74" s="328" t="s">
        <v>613</v>
      </c>
      <c r="C74" s="328" t="s">
        <v>614</v>
      </c>
      <c r="D74" s="328" t="s">
        <v>717</v>
      </c>
      <c r="E74" s="331" t="s">
        <v>730</v>
      </c>
      <c r="F74" s="328" t="s">
        <v>719</v>
      </c>
      <c r="G74" s="328" t="s">
        <v>731</v>
      </c>
      <c r="H74" s="328" t="s">
        <v>605</v>
      </c>
      <c r="I74" s="328" t="s">
        <v>732</v>
      </c>
      <c r="J74" s="328" t="s">
        <v>733</v>
      </c>
      <c r="K74" s="328" t="s">
        <v>678</v>
      </c>
      <c r="L74" s="328">
        <v>2016</v>
      </c>
      <c r="M74" s="323">
        <v>298</v>
      </c>
      <c r="N74" s="323">
        <v>16288</v>
      </c>
      <c r="O74" s="338">
        <v>1.8295677799607071E-2</v>
      </c>
      <c r="P74" s="339"/>
      <c r="Q74" s="324">
        <v>5.9709586069771649E-2</v>
      </c>
      <c r="R74" s="325">
        <v>8.1084387646647351E-3</v>
      </c>
      <c r="S74" s="325">
        <v>8.1084387646647351E-3</v>
      </c>
      <c r="T74" s="325">
        <v>8.1084387646647351E-3</v>
      </c>
      <c r="U74" s="325">
        <v>2.4325316293994204E-2</v>
      </c>
      <c r="V74" s="325">
        <v>1.6757342193826446E-2</v>
      </c>
      <c r="W74" s="332" t="s">
        <v>734</v>
      </c>
      <c r="X74" s="332" t="s">
        <v>665</v>
      </c>
      <c r="Y74" s="333"/>
      <c r="Z74" s="326"/>
    </row>
    <row r="75" spans="1:26" ht="29">
      <c r="A75" s="330">
        <v>71</v>
      </c>
      <c r="B75" s="328" t="s">
        <v>613</v>
      </c>
      <c r="C75" s="328" t="s">
        <v>614</v>
      </c>
      <c r="D75" s="328" t="s">
        <v>735</v>
      </c>
      <c r="E75" s="331" t="s">
        <v>667</v>
      </c>
      <c r="F75" s="328" t="s">
        <v>668</v>
      </c>
      <c r="G75" s="328" t="s">
        <v>669</v>
      </c>
      <c r="H75" s="328" t="s">
        <v>605</v>
      </c>
      <c r="I75" s="328" t="s">
        <v>736</v>
      </c>
      <c r="J75" s="328" t="s">
        <v>668</v>
      </c>
      <c r="K75" s="328" t="s">
        <v>678</v>
      </c>
      <c r="L75" s="328">
        <v>2016</v>
      </c>
      <c r="M75" s="323">
        <v>24856865.894483704</v>
      </c>
      <c r="N75" s="323">
        <v>97804.343194222107</v>
      </c>
      <c r="O75" s="324">
        <v>254.14889648737142</v>
      </c>
      <c r="P75" s="329"/>
      <c r="Q75" s="324">
        <v>119.32561930251238</v>
      </c>
      <c r="R75" s="325">
        <v>233.49104225851681</v>
      </c>
      <c r="S75" s="325">
        <v>233.49104225851681</v>
      </c>
      <c r="T75" s="325">
        <v>233.49104225851681</v>
      </c>
      <c r="U75" s="325">
        <v>700.47312677555044</v>
      </c>
      <c r="V75" s="325">
        <v>464.64717409444847</v>
      </c>
      <c r="W75" s="332"/>
      <c r="X75" s="332"/>
      <c r="Y75" s="333"/>
      <c r="Z75" s="326"/>
    </row>
    <row r="76" spans="1:26" ht="29">
      <c r="A76" s="330">
        <v>72</v>
      </c>
      <c r="B76" s="328" t="s">
        <v>613</v>
      </c>
      <c r="C76" s="328" t="s">
        <v>614</v>
      </c>
      <c r="D76" s="328" t="s">
        <v>735</v>
      </c>
      <c r="E76" s="331" t="s">
        <v>667</v>
      </c>
      <c r="F76" s="328" t="s">
        <v>671</v>
      </c>
      <c r="G76" s="328" t="s">
        <v>669</v>
      </c>
      <c r="H76" s="328" t="s">
        <v>605</v>
      </c>
      <c r="I76" s="328" t="s">
        <v>736</v>
      </c>
      <c r="J76" s="328" t="s">
        <v>671</v>
      </c>
      <c r="K76" s="328" t="s">
        <v>678</v>
      </c>
      <c r="L76" s="328">
        <v>2016</v>
      </c>
      <c r="M76" s="323">
        <v>24856865.894483704</v>
      </c>
      <c r="N76" s="323">
        <v>424281432.92512399</v>
      </c>
      <c r="O76" s="324">
        <v>5.8585796986478963E-2</v>
      </c>
      <c r="P76" s="329"/>
      <c r="Q76" s="324">
        <v>1.6505784312419156E-2</v>
      </c>
      <c r="R76" s="325">
        <v>5.1659215319599487E-2</v>
      </c>
      <c r="S76" s="325">
        <v>5.1659215319599487E-2</v>
      </c>
      <c r="T76" s="325">
        <v>5.1659215319599487E-2</v>
      </c>
      <c r="U76" s="325">
        <v>0.15497764595879845</v>
      </c>
      <c r="V76" s="325">
        <v>0.10280183848600298</v>
      </c>
      <c r="W76" s="332"/>
      <c r="X76" s="332"/>
      <c r="Y76" s="333"/>
      <c r="Z76" s="326"/>
    </row>
    <row r="77" spans="1:26" ht="29">
      <c r="A77" s="330">
        <v>73</v>
      </c>
      <c r="B77" s="328" t="s">
        <v>613</v>
      </c>
      <c r="C77" s="328" t="s">
        <v>614</v>
      </c>
      <c r="D77" s="328" t="s">
        <v>735</v>
      </c>
      <c r="E77" s="331" t="s">
        <v>667</v>
      </c>
      <c r="F77" s="328" t="s">
        <v>672</v>
      </c>
      <c r="G77" s="328" t="s">
        <v>669</v>
      </c>
      <c r="H77" s="328" t="s">
        <v>605</v>
      </c>
      <c r="I77" s="328" t="s">
        <v>736</v>
      </c>
      <c r="J77" s="328" t="s">
        <v>672</v>
      </c>
      <c r="K77" s="328" t="s">
        <v>678</v>
      </c>
      <c r="L77" s="328">
        <v>2016</v>
      </c>
      <c r="M77" s="323">
        <v>407456.8915162948</v>
      </c>
      <c r="N77" s="323">
        <v>451045.580858309</v>
      </c>
      <c r="O77" s="324">
        <v>0.90336078837294476</v>
      </c>
      <c r="P77" s="335"/>
      <c r="Q77" s="324">
        <v>0.15518995573662073</v>
      </c>
      <c r="R77" s="325">
        <v>0.13266795330321654</v>
      </c>
      <c r="S77" s="325">
        <v>0.13266795330321654</v>
      </c>
      <c r="T77" s="325">
        <v>0.13266795330321654</v>
      </c>
      <c r="U77" s="325">
        <v>0.39800385990964959</v>
      </c>
      <c r="V77" s="325">
        <v>0.26400922707340091</v>
      </c>
      <c r="W77" s="332" t="s">
        <v>623</v>
      </c>
      <c r="X77" s="332" t="s">
        <v>624</v>
      </c>
      <c r="Y77" s="333"/>
      <c r="Z77" s="326"/>
    </row>
    <row r="78" spans="1:26" ht="29">
      <c r="A78" s="330">
        <v>74</v>
      </c>
      <c r="B78" s="328" t="s">
        <v>613</v>
      </c>
      <c r="C78" s="328" t="s">
        <v>614</v>
      </c>
      <c r="D78" s="328" t="s">
        <v>735</v>
      </c>
      <c r="E78" s="331" t="s">
        <v>667</v>
      </c>
      <c r="F78" s="328" t="s">
        <v>673</v>
      </c>
      <c r="G78" s="328" t="s">
        <v>669</v>
      </c>
      <c r="H78" s="328" t="s">
        <v>605</v>
      </c>
      <c r="I78" s="328" t="s">
        <v>736</v>
      </c>
      <c r="J78" s="328" t="s">
        <v>673</v>
      </c>
      <c r="K78" s="328" t="s">
        <v>678</v>
      </c>
      <c r="L78" s="328">
        <v>2016</v>
      </c>
      <c r="M78" s="323">
        <v>37563940.657222271</v>
      </c>
      <c r="N78" s="323">
        <v>97804.343194222107</v>
      </c>
      <c r="O78" s="324">
        <v>384.07231652920501</v>
      </c>
      <c r="P78" s="329"/>
      <c r="Q78" s="324">
        <v>276.57103073558193</v>
      </c>
      <c r="R78" s="325">
        <v>357.02014108757282</v>
      </c>
      <c r="S78" s="325">
        <v>357.02014108757282</v>
      </c>
      <c r="T78" s="325">
        <v>357.02014108757282</v>
      </c>
      <c r="U78" s="325">
        <v>1071.0604232627184</v>
      </c>
      <c r="V78" s="325">
        <v>710.47008076426994</v>
      </c>
      <c r="W78" s="332"/>
      <c r="X78" s="332"/>
      <c r="Y78" s="333"/>
      <c r="Z78" s="326"/>
    </row>
    <row r="79" spans="1:26" ht="29">
      <c r="A79" s="330">
        <v>75</v>
      </c>
      <c r="B79" s="328" t="s">
        <v>613</v>
      </c>
      <c r="C79" s="328" t="s">
        <v>614</v>
      </c>
      <c r="D79" s="328" t="s">
        <v>735</v>
      </c>
      <c r="E79" s="331" t="s">
        <v>667</v>
      </c>
      <c r="F79" s="328" t="s">
        <v>674</v>
      </c>
      <c r="G79" s="328" t="s">
        <v>669</v>
      </c>
      <c r="H79" s="328" t="s">
        <v>605</v>
      </c>
      <c r="I79" s="328" t="s">
        <v>736</v>
      </c>
      <c r="J79" s="328" t="s">
        <v>674</v>
      </c>
      <c r="K79" s="328" t="s">
        <v>678</v>
      </c>
      <c r="L79" s="328">
        <v>2016</v>
      </c>
      <c r="M79" s="323">
        <v>37563940.657222271</v>
      </c>
      <c r="N79" s="323">
        <v>424281432.92512399</v>
      </c>
      <c r="O79" s="324">
        <v>8.8535433658374227E-2</v>
      </c>
      <c r="P79" s="329"/>
      <c r="Q79" s="324">
        <v>3.8256845487738847E-2</v>
      </c>
      <c r="R79" s="325">
        <v>7.8989669854043293E-2</v>
      </c>
      <c r="S79" s="325">
        <v>7.8989669854043293E-2</v>
      </c>
      <c r="T79" s="325">
        <v>7.8989669854043293E-2</v>
      </c>
      <c r="U79" s="325">
        <v>0.23696900956212988</v>
      </c>
      <c r="V79" s="325">
        <v>0.15718944300954615</v>
      </c>
      <c r="W79" s="332"/>
      <c r="X79" s="332"/>
      <c r="Y79" s="333"/>
      <c r="Z79" s="326"/>
    </row>
    <row r="80" spans="1:26" ht="29">
      <c r="A80" s="330">
        <v>76</v>
      </c>
      <c r="B80" s="328" t="s">
        <v>613</v>
      </c>
      <c r="C80" s="328" t="s">
        <v>614</v>
      </c>
      <c r="D80" s="328" t="s">
        <v>735</v>
      </c>
      <c r="E80" s="331" t="s">
        <v>667</v>
      </c>
      <c r="F80" s="328" t="s">
        <v>675</v>
      </c>
      <c r="G80" s="328" t="s">
        <v>669</v>
      </c>
      <c r="H80" s="328" t="s">
        <v>605</v>
      </c>
      <c r="I80" s="328" t="s">
        <v>736</v>
      </c>
      <c r="J80" s="328" t="s">
        <v>675</v>
      </c>
      <c r="K80" s="328" t="s">
        <v>678</v>
      </c>
      <c r="L80" s="328">
        <v>2016</v>
      </c>
      <c r="M80" s="323">
        <v>615752.86917772784</v>
      </c>
      <c r="N80" s="323">
        <v>451045.580858309</v>
      </c>
      <c r="O80" s="324">
        <v>1.3651677243040317</v>
      </c>
      <c r="P80" s="335"/>
      <c r="Q80" s="324">
        <v>0.35969682176192008</v>
      </c>
      <c r="R80" s="325">
        <v>0.20285631066596607</v>
      </c>
      <c r="S80" s="325">
        <v>0.20285631066596607</v>
      </c>
      <c r="T80" s="325">
        <v>0.20285631066596607</v>
      </c>
      <c r="U80" s="325">
        <v>0.60856893199789819</v>
      </c>
      <c r="V80" s="325">
        <v>0.40368405822527248</v>
      </c>
      <c r="W80" s="332" t="s">
        <v>623</v>
      </c>
      <c r="X80" s="332" t="s">
        <v>624</v>
      </c>
      <c r="Y80" s="333"/>
      <c r="Z80" s="326"/>
    </row>
    <row r="81" spans="1:26" ht="43.5">
      <c r="A81" s="330">
        <v>77</v>
      </c>
      <c r="B81" s="328" t="s">
        <v>613</v>
      </c>
      <c r="C81" s="328" t="s">
        <v>614</v>
      </c>
      <c r="D81" s="328" t="s">
        <v>737</v>
      </c>
      <c r="E81" s="331" t="s">
        <v>738</v>
      </c>
      <c r="F81" s="328" t="s">
        <v>739</v>
      </c>
      <c r="G81" s="328" t="s">
        <v>740</v>
      </c>
      <c r="H81" s="328" t="s">
        <v>741</v>
      </c>
      <c r="I81" s="328" t="s">
        <v>742</v>
      </c>
      <c r="J81" s="328" t="s">
        <v>743</v>
      </c>
      <c r="K81" s="328" t="s">
        <v>678</v>
      </c>
      <c r="L81" s="328" t="s">
        <v>744</v>
      </c>
      <c r="M81" s="323" t="s">
        <v>622</v>
      </c>
      <c r="N81" s="323" t="s">
        <v>622</v>
      </c>
      <c r="O81" s="324">
        <v>0</v>
      </c>
      <c r="P81" s="340"/>
      <c r="Q81" s="324">
        <v>18684298.640762597</v>
      </c>
      <c r="R81" s="325" t="s">
        <v>744</v>
      </c>
      <c r="S81" s="325" t="s">
        <v>744</v>
      </c>
      <c r="T81" s="325" t="s">
        <v>744</v>
      </c>
      <c r="U81" s="325" t="e">
        <v>#VALUE!</v>
      </c>
      <c r="V81" s="325" t="e">
        <v>#VALUE!</v>
      </c>
      <c r="W81" s="332" t="s">
        <v>745</v>
      </c>
      <c r="X81" s="332" t="s">
        <v>746</v>
      </c>
      <c r="Y81" s="333"/>
      <c r="Z81" s="326"/>
    </row>
    <row r="82" spans="1:26" ht="58">
      <c r="A82" s="330">
        <v>78</v>
      </c>
      <c r="B82" s="328" t="s">
        <v>613</v>
      </c>
      <c r="C82" s="328" t="s">
        <v>614</v>
      </c>
      <c r="D82" s="328" t="s">
        <v>747</v>
      </c>
      <c r="E82" s="331" t="s">
        <v>748</v>
      </c>
      <c r="F82" s="328" t="s">
        <v>627</v>
      </c>
      <c r="G82" s="328" t="s">
        <v>628</v>
      </c>
      <c r="H82" s="328" t="s">
        <v>605</v>
      </c>
      <c r="I82" s="328" t="s">
        <v>749</v>
      </c>
      <c r="J82" s="328" t="s">
        <v>750</v>
      </c>
      <c r="K82" s="328" t="s">
        <v>751</v>
      </c>
      <c r="L82" s="328">
        <v>2016</v>
      </c>
      <c r="M82" s="323" t="s">
        <v>622</v>
      </c>
      <c r="N82" s="323" t="s">
        <v>622</v>
      </c>
      <c r="O82" s="324">
        <v>929.27079517745756</v>
      </c>
      <c r="P82" s="329"/>
      <c r="Q82" s="324">
        <v>219.03197422503709</v>
      </c>
      <c r="R82" s="325">
        <v>2045.6073286677167</v>
      </c>
      <c r="S82" s="325">
        <v>2045.6073286677167</v>
      </c>
      <c r="T82" s="325">
        <v>2045.6073286677167</v>
      </c>
      <c r="U82" s="325">
        <v>6136.8219860031504</v>
      </c>
      <c r="V82" s="325">
        <v>4278.0271282258254</v>
      </c>
      <c r="W82" s="332"/>
      <c r="X82" s="332"/>
      <c r="Y82" s="333"/>
      <c r="Z82" s="326"/>
    </row>
    <row r="83" spans="1:26" ht="58">
      <c r="A83" s="330">
        <v>79</v>
      </c>
      <c r="B83" s="328" t="s">
        <v>613</v>
      </c>
      <c r="C83" s="328" t="s">
        <v>614</v>
      </c>
      <c r="D83" s="328" t="s">
        <v>747</v>
      </c>
      <c r="E83" s="331" t="s">
        <v>748</v>
      </c>
      <c r="F83" s="328" t="s">
        <v>630</v>
      </c>
      <c r="G83" s="328" t="s">
        <v>628</v>
      </c>
      <c r="H83" s="328" t="s">
        <v>605</v>
      </c>
      <c r="I83" s="328" t="s">
        <v>749</v>
      </c>
      <c r="J83" s="328" t="s">
        <v>752</v>
      </c>
      <c r="K83" s="328" t="s">
        <v>751</v>
      </c>
      <c r="L83" s="328">
        <v>2016</v>
      </c>
      <c r="M83" s="323" t="s">
        <v>622</v>
      </c>
      <c r="N83" s="323" t="s">
        <v>622</v>
      </c>
      <c r="O83" s="324">
        <v>740.14404512616363</v>
      </c>
      <c r="P83" s="329"/>
      <c r="Q83" s="324">
        <v>142.14357720803355</v>
      </c>
      <c r="R83" s="325">
        <v>1879.2156065807903</v>
      </c>
      <c r="S83" s="325">
        <v>1879.2156065807903</v>
      </c>
      <c r="T83" s="325">
        <v>1879.2156065807903</v>
      </c>
      <c r="U83" s="325">
        <v>5637.646819742371</v>
      </c>
      <c r="V83" s="325">
        <v>3939.3452955908119</v>
      </c>
      <c r="W83" s="332"/>
      <c r="X83" s="332"/>
      <c r="Y83" s="333"/>
      <c r="Z83" s="326"/>
    </row>
    <row r="84" spans="1:26" ht="58">
      <c r="A84" s="330">
        <v>80</v>
      </c>
      <c r="B84" s="328" t="s">
        <v>613</v>
      </c>
      <c r="C84" s="328" t="s">
        <v>614</v>
      </c>
      <c r="D84" s="328" t="s">
        <v>747</v>
      </c>
      <c r="E84" s="331" t="s">
        <v>748</v>
      </c>
      <c r="F84" s="328" t="s">
        <v>631</v>
      </c>
      <c r="G84" s="328" t="s">
        <v>628</v>
      </c>
      <c r="H84" s="328" t="s">
        <v>605</v>
      </c>
      <c r="I84" s="328" t="s">
        <v>749</v>
      </c>
      <c r="J84" s="328" t="s">
        <v>753</v>
      </c>
      <c r="K84" s="328" t="s">
        <v>751</v>
      </c>
      <c r="L84" s="328">
        <v>2016</v>
      </c>
      <c r="M84" s="323" t="s">
        <v>622</v>
      </c>
      <c r="N84" s="323" t="s">
        <v>622</v>
      </c>
      <c r="O84" s="324">
        <v>3515134.8480861313</v>
      </c>
      <c r="P84" s="329"/>
      <c r="Q84" s="324">
        <v>1278348.796947879</v>
      </c>
      <c r="R84" s="325">
        <v>4163975.6682137055</v>
      </c>
      <c r="S84" s="325">
        <v>4163975.6682137055</v>
      </c>
      <c r="T84" s="325">
        <v>4163975.6682137055</v>
      </c>
      <c r="U84" s="325">
        <v>12491927.004641116</v>
      </c>
      <c r="V84" s="325">
        <v>8605499.4289531801</v>
      </c>
      <c r="W84" s="332"/>
      <c r="X84" s="332"/>
      <c r="Y84" s="333"/>
      <c r="Z84" s="326"/>
    </row>
    <row r="85" spans="1:26" ht="58">
      <c r="A85" s="330">
        <v>81</v>
      </c>
      <c r="B85" s="328" t="s">
        <v>613</v>
      </c>
      <c r="C85" s="328" t="s">
        <v>614</v>
      </c>
      <c r="D85" s="328" t="s">
        <v>747</v>
      </c>
      <c r="E85" s="331" t="s">
        <v>748</v>
      </c>
      <c r="F85" s="328" t="s">
        <v>632</v>
      </c>
      <c r="G85" s="328" t="s">
        <v>628</v>
      </c>
      <c r="H85" s="328" t="s">
        <v>605</v>
      </c>
      <c r="I85" s="328" t="s">
        <v>749</v>
      </c>
      <c r="J85" s="328" t="s">
        <v>754</v>
      </c>
      <c r="K85" s="328" t="s">
        <v>751</v>
      </c>
      <c r="L85" s="328">
        <v>2016</v>
      </c>
      <c r="M85" s="323" t="s">
        <v>622</v>
      </c>
      <c r="N85" s="323" t="s">
        <v>622</v>
      </c>
      <c r="O85" s="324">
        <v>2625359.8568609315</v>
      </c>
      <c r="P85" s="329"/>
      <c r="Q85" s="324">
        <v>825918.07880019047</v>
      </c>
      <c r="R85" s="325">
        <v>3152613.0685632708</v>
      </c>
      <c r="S85" s="325">
        <v>3152613.0685632708</v>
      </c>
      <c r="T85" s="325">
        <v>3152613.0685632708</v>
      </c>
      <c r="U85" s="325">
        <v>9457839.2056898121</v>
      </c>
      <c r="V85" s="325">
        <v>6519380.6454094453</v>
      </c>
      <c r="W85" s="332"/>
      <c r="X85" s="332"/>
      <c r="Y85" s="333"/>
      <c r="Z85" s="326"/>
    </row>
    <row r="86" spans="1:26" ht="58">
      <c r="A86" s="330">
        <v>82</v>
      </c>
      <c r="B86" s="328" t="s">
        <v>613</v>
      </c>
      <c r="C86" s="328" t="s">
        <v>614</v>
      </c>
      <c r="D86" s="328" t="s">
        <v>747</v>
      </c>
      <c r="E86" s="331" t="s">
        <v>748</v>
      </c>
      <c r="F86" s="328" t="s">
        <v>633</v>
      </c>
      <c r="G86" s="328" t="s">
        <v>628</v>
      </c>
      <c r="H86" s="328" t="s">
        <v>605</v>
      </c>
      <c r="I86" s="328" t="s">
        <v>749</v>
      </c>
      <c r="J86" s="328" t="s">
        <v>755</v>
      </c>
      <c r="K86" s="328" t="s">
        <v>751</v>
      </c>
      <c r="L86" s="328">
        <v>2016</v>
      </c>
      <c r="M86" s="323" t="s">
        <v>622</v>
      </c>
      <c r="N86" s="323" t="s">
        <v>622</v>
      </c>
      <c r="O86" s="324">
        <v>40721.875985925755</v>
      </c>
      <c r="P86" s="334"/>
      <c r="Q86" s="324">
        <v>10484.676605899693</v>
      </c>
      <c r="R86" s="325">
        <v>50326.729533214566</v>
      </c>
      <c r="S86" s="325">
        <v>50326.729533214566</v>
      </c>
      <c r="T86" s="325">
        <v>50326.729533214566</v>
      </c>
      <c r="U86" s="325">
        <v>150980.1885996437</v>
      </c>
      <c r="V86" s="325">
        <v>108814.75295155354</v>
      </c>
      <c r="W86" s="332" t="s">
        <v>756</v>
      </c>
      <c r="X86" s="332" t="s">
        <v>757</v>
      </c>
      <c r="Y86" s="333"/>
      <c r="Z86" s="326"/>
    </row>
    <row r="87" spans="1:26" ht="58">
      <c r="A87" s="330">
        <v>83</v>
      </c>
      <c r="B87" s="328" t="s">
        <v>613</v>
      </c>
      <c r="C87" s="328" t="s">
        <v>614</v>
      </c>
      <c r="D87" s="328" t="s">
        <v>747</v>
      </c>
      <c r="E87" s="331" t="s">
        <v>748</v>
      </c>
      <c r="F87" s="328" t="s">
        <v>634</v>
      </c>
      <c r="G87" s="328" t="s">
        <v>628</v>
      </c>
      <c r="H87" s="328" t="s">
        <v>605</v>
      </c>
      <c r="I87" s="328" t="s">
        <v>749</v>
      </c>
      <c r="J87" s="328" t="s">
        <v>758</v>
      </c>
      <c r="K87" s="328" t="s">
        <v>751</v>
      </c>
      <c r="L87" s="328">
        <v>2016</v>
      </c>
      <c r="M87" s="323" t="s">
        <v>622</v>
      </c>
      <c r="N87" s="323" t="s">
        <v>622</v>
      </c>
      <c r="O87" s="324">
        <v>25268.224979089129</v>
      </c>
      <c r="P87" s="334"/>
      <c r="Q87" s="324">
        <v>5865.7814489256234</v>
      </c>
      <c r="R87" s="325">
        <v>39616.648223838019</v>
      </c>
      <c r="S87" s="325">
        <v>39616.648223838019</v>
      </c>
      <c r="T87" s="325">
        <v>39616.648223838019</v>
      </c>
      <c r="U87" s="325">
        <v>118849.94467151407</v>
      </c>
      <c r="V87" s="325">
        <v>84029.650585349285</v>
      </c>
      <c r="W87" s="332" t="s">
        <v>756</v>
      </c>
      <c r="X87" s="332" t="s">
        <v>757</v>
      </c>
      <c r="Y87" s="333"/>
      <c r="Z87" s="326"/>
    </row>
    <row r="88" spans="1:26" ht="58">
      <c r="A88" s="330">
        <v>84</v>
      </c>
      <c r="B88" s="328" t="s">
        <v>613</v>
      </c>
      <c r="C88" s="328" t="s">
        <v>614</v>
      </c>
      <c r="D88" s="328" t="s">
        <v>747</v>
      </c>
      <c r="E88" s="331" t="s">
        <v>748</v>
      </c>
      <c r="F88" s="328" t="s">
        <v>635</v>
      </c>
      <c r="G88" s="328" t="s">
        <v>628</v>
      </c>
      <c r="H88" s="328" t="s">
        <v>605</v>
      </c>
      <c r="I88" s="328" t="s">
        <v>749</v>
      </c>
      <c r="J88" s="328" t="s">
        <v>759</v>
      </c>
      <c r="K88" s="328" t="s">
        <v>751</v>
      </c>
      <c r="L88" s="328">
        <v>2016</v>
      </c>
      <c r="M88" s="323" t="s">
        <v>622</v>
      </c>
      <c r="N88" s="323" t="s">
        <v>622</v>
      </c>
      <c r="O88" s="324">
        <v>12212.805663345569</v>
      </c>
      <c r="P88" s="329"/>
      <c r="Q88" s="324">
        <v>2944.1001747175792</v>
      </c>
      <c r="R88" s="325">
        <v>7306.4063528787756</v>
      </c>
      <c r="S88" s="325">
        <v>7306.4063528787756</v>
      </c>
      <c r="T88" s="325">
        <v>7306.4063528787756</v>
      </c>
      <c r="U88" s="325">
        <v>21919.219058636329</v>
      </c>
      <c r="V88" s="325">
        <v>15280.060913652613</v>
      </c>
      <c r="W88" s="332"/>
      <c r="X88" s="332"/>
      <c r="Y88" s="333"/>
      <c r="Z88" s="326"/>
    </row>
    <row r="89" spans="1:26" ht="58">
      <c r="A89" s="330">
        <v>85</v>
      </c>
      <c r="B89" s="328" t="s">
        <v>613</v>
      </c>
      <c r="C89" s="328" t="s">
        <v>614</v>
      </c>
      <c r="D89" s="328" t="s">
        <v>747</v>
      </c>
      <c r="E89" s="331" t="s">
        <v>748</v>
      </c>
      <c r="F89" s="328" t="s">
        <v>636</v>
      </c>
      <c r="G89" s="328" t="s">
        <v>628</v>
      </c>
      <c r="H89" s="328" t="s">
        <v>605</v>
      </c>
      <c r="I89" s="328" t="s">
        <v>749</v>
      </c>
      <c r="J89" s="328" t="s">
        <v>760</v>
      </c>
      <c r="K89" s="328" t="s">
        <v>751</v>
      </c>
      <c r="L89" s="328">
        <v>2016</v>
      </c>
      <c r="M89" s="323" t="s">
        <v>622</v>
      </c>
      <c r="N89" s="323" t="s">
        <v>622</v>
      </c>
      <c r="O89" s="324">
        <v>9561.106466467374</v>
      </c>
      <c r="P89" s="329"/>
      <c r="Q89" s="324">
        <v>1803.5670695796587</v>
      </c>
      <c r="R89" s="325">
        <v>5396.1399023338818</v>
      </c>
      <c r="S89" s="325">
        <v>5396.1399023338818</v>
      </c>
      <c r="T89" s="325">
        <v>5396.1399023338818</v>
      </c>
      <c r="U89" s="325">
        <v>16188.419707001645</v>
      </c>
      <c r="V89" s="325">
        <v>11311.771924503202</v>
      </c>
      <c r="W89" s="332"/>
      <c r="X89" s="332"/>
      <c r="Y89" s="333"/>
      <c r="Z89" s="326"/>
    </row>
    <row r="90" spans="1:26" ht="58">
      <c r="A90" s="330">
        <v>86</v>
      </c>
      <c r="B90" s="328" t="s">
        <v>613</v>
      </c>
      <c r="C90" s="328" t="s">
        <v>614</v>
      </c>
      <c r="D90" s="328" t="s">
        <v>747</v>
      </c>
      <c r="E90" s="331" t="s">
        <v>748</v>
      </c>
      <c r="F90" s="328" t="s">
        <v>637</v>
      </c>
      <c r="G90" s="328" t="s">
        <v>628</v>
      </c>
      <c r="H90" s="328" t="s">
        <v>605</v>
      </c>
      <c r="I90" s="328" t="s">
        <v>749</v>
      </c>
      <c r="J90" s="328" t="s">
        <v>761</v>
      </c>
      <c r="K90" s="328" t="s">
        <v>751</v>
      </c>
      <c r="L90" s="328">
        <v>2016</v>
      </c>
      <c r="M90" s="323" t="s">
        <v>622</v>
      </c>
      <c r="N90" s="323" t="s">
        <v>622</v>
      </c>
      <c r="O90" s="324">
        <v>46049141.974360339</v>
      </c>
      <c r="P90" s="329"/>
      <c r="Q90" s="324">
        <v>16714964.959891923</v>
      </c>
      <c r="R90" s="325">
        <v>34835587.671396069</v>
      </c>
      <c r="S90" s="325">
        <v>34835587.671396069</v>
      </c>
      <c r="T90" s="325">
        <v>34835587.671396069</v>
      </c>
      <c r="U90" s="325">
        <v>104506763.0141882</v>
      </c>
      <c r="V90" s="325">
        <v>71993127.169748381</v>
      </c>
      <c r="W90" s="332"/>
      <c r="X90" s="332"/>
      <c r="Y90" s="333"/>
      <c r="Z90" s="326"/>
    </row>
    <row r="91" spans="1:26" ht="58">
      <c r="A91" s="330">
        <v>87</v>
      </c>
      <c r="B91" s="328" t="s">
        <v>613</v>
      </c>
      <c r="C91" s="328" t="s">
        <v>614</v>
      </c>
      <c r="D91" s="328" t="s">
        <v>747</v>
      </c>
      <c r="E91" s="331" t="s">
        <v>748</v>
      </c>
      <c r="F91" s="328" t="s">
        <v>638</v>
      </c>
      <c r="G91" s="328" t="s">
        <v>628</v>
      </c>
      <c r="H91" s="328" t="s">
        <v>605</v>
      </c>
      <c r="I91" s="328" t="s">
        <v>749</v>
      </c>
      <c r="J91" s="328" t="s">
        <v>762</v>
      </c>
      <c r="K91" s="328" t="s">
        <v>751</v>
      </c>
      <c r="L91" s="328">
        <v>2016</v>
      </c>
      <c r="M91" s="323" t="s">
        <v>622</v>
      </c>
      <c r="N91" s="323" t="s">
        <v>622</v>
      </c>
      <c r="O91" s="324">
        <v>33164544.343028806</v>
      </c>
      <c r="P91" s="329"/>
      <c r="Q91" s="324">
        <v>10317369.910208927</v>
      </c>
      <c r="R91" s="325">
        <v>21815455.059507266</v>
      </c>
      <c r="S91" s="325">
        <v>21815455.059507266</v>
      </c>
      <c r="T91" s="325">
        <v>21815455.059507266</v>
      </c>
      <c r="U91" s="325">
        <v>65446365.178521797</v>
      </c>
      <c r="V91" s="325">
        <v>45112816.699248835</v>
      </c>
      <c r="W91" s="332"/>
      <c r="X91" s="332"/>
      <c r="Y91" s="333"/>
      <c r="Z91" s="326"/>
    </row>
    <row r="92" spans="1:26" ht="58">
      <c r="A92" s="330">
        <v>88</v>
      </c>
      <c r="B92" s="328" t="s">
        <v>613</v>
      </c>
      <c r="C92" s="328" t="s">
        <v>614</v>
      </c>
      <c r="D92" s="328" t="s">
        <v>747</v>
      </c>
      <c r="E92" s="331" t="s">
        <v>748</v>
      </c>
      <c r="F92" s="328" t="s">
        <v>639</v>
      </c>
      <c r="G92" s="328" t="s">
        <v>628</v>
      </c>
      <c r="H92" s="328" t="s">
        <v>605</v>
      </c>
      <c r="I92" s="328" t="s">
        <v>749</v>
      </c>
      <c r="J92" s="328" t="s">
        <v>763</v>
      </c>
      <c r="K92" s="328" t="s">
        <v>751</v>
      </c>
      <c r="L92" s="328">
        <v>2016</v>
      </c>
      <c r="M92" s="323" t="s">
        <v>622</v>
      </c>
      <c r="N92" s="323" t="s">
        <v>622</v>
      </c>
      <c r="O92" s="324">
        <v>560964.19382027769</v>
      </c>
      <c r="P92" s="334"/>
      <c r="Q92" s="324">
        <v>167769.44976755657</v>
      </c>
      <c r="R92" s="325">
        <v>195129.59938028964</v>
      </c>
      <c r="S92" s="325">
        <v>195129.59938028964</v>
      </c>
      <c r="T92" s="325">
        <v>195129.59938028964</v>
      </c>
      <c r="U92" s="325">
        <v>585388.79814086889</v>
      </c>
      <c r="V92" s="325">
        <v>421902.62206663995</v>
      </c>
      <c r="W92" s="332" t="s">
        <v>756</v>
      </c>
      <c r="X92" s="332" t="s">
        <v>757</v>
      </c>
      <c r="Y92" s="333"/>
      <c r="Z92" s="326"/>
    </row>
    <row r="93" spans="1:26" ht="58">
      <c r="A93" s="330">
        <v>89</v>
      </c>
      <c r="B93" s="328" t="s">
        <v>613</v>
      </c>
      <c r="C93" s="328" t="s">
        <v>614</v>
      </c>
      <c r="D93" s="328" t="s">
        <v>747</v>
      </c>
      <c r="E93" s="331" t="s">
        <v>748</v>
      </c>
      <c r="F93" s="328" t="s">
        <v>640</v>
      </c>
      <c r="G93" s="328" t="s">
        <v>628</v>
      </c>
      <c r="H93" s="328" t="s">
        <v>605</v>
      </c>
      <c r="I93" s="328" t="s">
        <v>749</v>
      </c>
      <c r="J93" s="328" t="s">
        <v>764</v>
      </c>
      <c r="K93" s="328" t="s">
        <v>751</v>
      </c>
      <c r="L93" s="328">
        <v>2016</v>
      </c>
      <c r="M93" s="323" t="s">
        <v>622</v>
      </c>
      <c r="N93" s="323" t="s">
        <v>622</v>
      </c>
      <c r="O93" s="324">
        <v>371293.58326287294</v>
      </c>
      <c r="P93" s="334"/>
      <c r="Q93" s="324">
        <v>99843.581838185171</v>
      </c>
      <c r="R93" s="325">
        <v>120004.51135934365</v>
      </c>
      <c r="S93" s="325">
        <v>120004.51135934365</v>
      </c>
      <c r="T93" s="325">
        <v>120004.51135934365</v>
      </c>
      <c r="U93" s="325">
        <v>360013.53407803096</v>
      </c>
      <c r="V93" s="325">
        <v>254537.86754538078</v>
      </c>
      <c r="W93" s="332" t="s">
        <v>756</v>
      </c>
      <c r="X93" s="332" t="s">
        <v>757</v>
      </c>
      <c r="Y93" s="333"/>
      <c r="Z93" s="326"/>
    </row>
    <row r="94" spans="1:26" ht="58">
      <c r="A94" s="330">
        <v>90</v>
      </c>
      <c r="B94" s="328" t="s">
        <v>613</v>
      </c>
      <c r="C94" s="328" t="s">
        <v>614</v>
      </c>
      <c r="D94" s="328" t="s">
        <v>747</v>
      </c>
      <c r="E94" s="331" t="s">
        <v>765</v>
      </c>
      <c r="F94" s="328" t="s">
        <v>627</v>
      </c>
      <c r="G94" s="328" t="s">
        <v>628</v>
      </c>
      <c r="H94" s="328" t="s">
        <v>605</v>
      </c>
      <c r="I94" s="328" t="s">
        <v>749</v>
      </c>
      <c r="J94" s="328" t="s">
        <v>766</v>
      </c>
      <c r="K94" s="328" t="s">
        <v>751</v>
      </c>
      <c r="L94" s="328">
        <v>2016</v>
      </c>
      <c r="M94" s="323" t="s">
        <v>622</v>
      </c>
      <c r="N94" s="323" t="s">
        <v>622</v>
      </c>
      <c r="O94" s="324">
        <v>179.66311391256937</v>
      </c>
      <c r="P94" s="329"/>
      <c r="Q94" s="324">
        <v>0</v>
      </c>
      <c r="R94" s="325">
        <v>174.5346430703155</v>
      </c>
      <c r="S94" s="325">
        <v>174.5346430703155</v>
      </c>
      <c r="T94" s="325">
        <v>174.5346430703155</v>
      </c>
      <c r="U94" s="325">
        <v>523.60392921094649</v>
      </c>
      <c r="V94" s="325">
        <v>365.00843901273851</v>
      </c>
      <c r="W94" s="332"/>
      <c r="X94" s="332"/>
      <c r="Y94" s="333"/>
      <c r="Z94" s="326"/>
    </row>
    <row r="95" spans="1:26" ht="58">
      <c r="A95" s="330">
        <v>91</v>
      </c>
      <c r="B95" s="328" t="s">
        <v>613</v>
      </c>
      <c r="C95" s="328" t="s">
        <v>614</v>
      </c>
      <c r="D95" s="328" t="s">
        <v>747</v>
      </c>
      <c r="E95" s="331" t="s">
        <v>765</v>
      </c>
      <c r="F95" s="328" t="s">
        <v>630</v>
      </c>
      <c r="G95" s="328" t="s">
        <v>628</v>
      </c>
      <c r="H95" s="328" t="s">
        <v>605</v>
      </c>
      <c r="I95" s="328" t="s">
        <v>749</v>
      </c>
      <c r="J95" s="328" t="s">
        <v>767</v>
      </c>
      <c r="K95" s="328" t="s">
        <v>751</v>
      </c>
      <c r="L95" s="328">
        <v>2016</v>
      </c>
      <c r="M95" s="323" t="s">
        <v>622</v>
      </c>
      <c r="N95" s="323" t="s">
        <v>622</v>
      </c>
      <c r="O95" s="324">
        <v>136.97370720813427</v>
      </c>
      <c r="P95" s="329"/>
      <c r="Q95" s="324">
        <v>0</v>
      </c>
      <c r="R95" s="325">
        <v>160.33782268484541</v>
      </c>
      <c r="S95" s="325">
        <v>160.33782268484541</v>
      </c>
      <c r="T95" s="325">
        <v>160.33782268484541</v>
      </c>
      <c r="U95" s="325">
        <v>481.01346805453625</v>
      </c>
      <c r="V95" s="325">
        <v>336.11153786023272</v>
      </c>
      <c r="W95" s="332"/>
      <c r="X95" s="332"/>
      <c r="Y95" s="333"/>
      <c r="Z95" s="326"/>
    </row>
    <row r="96" spans="1:26" ht="58">
      <c r="A96" s="330">
        <v>92</v>
      </c>
      <c r="B96" s="328" t="s">
        <v>613</v>
      </c>
      <c r="C96" s="328" t="s">
        <v>614</v>
      </c>
      <c r="D96" s="328" t="s">
        <v>747</v>
      </c>
      <c r="E96" s="331" t="s">
        <v>765</v>
      </c>
      <c r="F96" s="328" t="s">
        <v>631</v>
      </c>
      <c r="G96" s="328" t="s">
        <v>628</v>
      </c>
      <c r="H96" s="328" t="s">
        <v>605</v>
      </c>
      <c r="I96" s="328" t="s">
        <v>749</v>
      </c>
      <c r="J96" s="328" t="s">
        <v>768</v>
      </c>
      <c r="K96" s="328" t="s">
        <v>751</v>
      </c>
      <c r="L96" s="328">
        <v>2016</v>
      </c>
      <c r="M96" s="323" t="s">
        <v>622</v>
      </c>
      <c r="N96" s="323" t="s">
        <v>622</v>
      </c>
      <c r="O96" s="324">
        <v>964484.10927345138</v>
      </c>
      <c r="P96" s="329"/>
      <c r="Q96" s="324">
        <v>0</v>
      </c>
      <c r="R96" s="325">
        <v>355277.37744197831</v>
      </c>
      <c r="S96" s="325">
        <v>355277.37744197831</v>
      </c>
      <c r="T96" s="325">
        <v>355277.37744197831</v>
      </c>
      <c r="U96" s="325">
        <v>1065832.1323259349</v>
      </c>
      <c r="V96" s="325">
        <v>734235.62294937449</v>
      </c>
      <c r="W96" s="332"/>
      <c r="X96" s="332"/>
      <c r="Y96" s="333"/>
      <c r="Z96" s="326"/>
    </row>
    <row r="97" spans="1:26" ht="58">
      <c r="A97" s="330">
        <v>93</v>
      </c>
      <c r="B97" s="328" t="s">
        <v>613</v>
      </c>
      <c r="C97" s="328" t="s">
        <v>614</v>
      </c>
      <c r="D97" s="328" t="s">
        <v>747</v>
      </c>
      <c r="E97" s="331" t="s">
        <v>765</v>
      </c>
      <c r="F97" s="328" t="s">
        <v>632</v>
      </c>
      <c r="G97" s="328" t="s">
        <v>628</v>
      </c>
      <c r="H97" s="328" t="s">
        <v>605</v>
      </c>
      <c r="I97" s="328" t="s">
        <v>749</v>
      </c>
      <c r="J97" s="328" t="s">
        <v>769</v>
      </c>
      <c r="K97" s="328" t="s">
        <v>751</v>
      </c>
      <c r="L97" s="328">
        <v>2016</v>
      </c>
      <c r="M97" s="323" t="s">
        <v>622</v>
      </c>
      <c r="N97" s="323" t="s">
        <v>622</v>
      </c>
      <c r="O97" s="324">
        <v>695274.22810670407</v>
      </c>
      <c r="P97" s="329"/>
      <c r="Q97" s="324">
        <v>0</v>
      </c>
      <c r="R97" s="325">
        <v>268986.22670601611</v>
      </c>
      <c r="S97" s="325">
        <v>268986.22670601611</v>
      </c>
      <c r="T97" s="325">
        <v>268986.22670601611</v>
      </c>
      <c r="U97" s="325">
        <v>806958.68011804833</v>
      </c>
      <c r="V97" s="325">
        <v>556244.47470430972</v>
      </c>
      <c r="W97" s="332"/>
      <c r="X97" s="332"/>
      <c r="Y97" s="333"/>
      <c r="Z97" s="326"/>
    </row>
    <row r="98" spans="1:26" ht="58">
      <c r="A98" s="330">
        <v>94</v>
      </c>
      <c r="B98" s="328" t="s">
        <v>613</v>
      </c>
      <c r="C98" s="328" t="s">
        <v>614</v>
      </c>
      <c r="D98" s="328" t="s">
        <v>747</v>
      </c>
      <c r="E98" s="331" t="s">
        <v>765</v>
      </c>
      <c r="F98" s="328" t="s">
        <v>633</v>
      </c>
      <c r="G98" s="328" t="s">
        <v>628</v>
      </c>
      <c r="H98" s="328" t="s">
        <v>605</v>
      </c>
      <c r="I98" s="328" t="s">
        <v>749</v>
      </c>
      <c r="J98" s="328" t="s">
        <v>770</v>
      </c>
      <c r="K98" s="328" t="s">
        <v>751</v>
      </c>
      <c r="L98" s="328">
        <v>2016</v>
      </c>
      <c r="M98" s="323" t="s">
        <v>622</v>
      </c>
      <c r="N98" s="323" t="s">
        <v>622</v>
      </c>
      <c r="O98" s="324">
        <v>8792.2766963747308</v>
      </c>
      <c r="P98" s="334"/>
      <c r="Q98" s="324">
        <v>0</v>
      </c>
      <c r="R98" s="325">
        <v>4293.9608461887365</v>
      </c>
      <c r="S98" s="325">
        <v>4293.9608461887365</v>
      </c>
      <c r="T98" s="325">
        <v>4293.9608461887365</v>
      </c>
      <c r="U98" s="325">
        <v>12881.882538566209</v>
      </c>
      <c r="V98" s="325">
        <v>9284.2569544142261</v>
      </c>
      <c r="W98" s="332" t="s">
        <v>756</v>
      </c>
      <c r="X98" s="332" t="s">
        <v>771</v>
      </c>
      <c r="Y98" s="333"/>
      <c r="Z98" s="326"/>
    </row>
    <row r="99" spans="1:26" ht="58">
      <c r="A99" s="330">
        <v>95</v>
      </c>
      <c r="B99" s="328" t="s">
        <v>613</v>
      </c>
      <c r="C99" s="328" t="s">
        <v>614</v>
      </c>
      <c r="D99" s="328" t="s">
        <v>747</v>
      </c>
      <c r="E99" s="331" t="s">
        <v>765</v>
      </c>
      <c r="F99" s="328" t="s">
        <v>634</v>
      </c>
      <c r="G99" s="328" t="s">
        <v>628</v>
      </c>
      <c r="H99" s="328" t="s">
        <v>605</v>
      </c>
      <c r="I99" s="328" t="s">
        <v>749</v>
      </c>
      <c r="J99" s="328" t="s">
        <v>772</v>
      </c>
      <c r="K99" s="328" t="s">
        <v>751</v>
      </c>
      <c r="L99" s="328">
        <v>2016</v>
      </c>
      <c r="M99" s="323" t="s">
        <v>622</v>
      </c>
      <c r="N99" s="323" t="s">
        <v>622</v>
      </c>
      <c r="O99" s="324">
        <v>5543.2893819244573</v>
      </c>
      <c r="P99" s="334"/>
      <c r="Q99" s="324">
        <v>0</v>
      </c>
      <c r="R99" s="325">
        <v>3380.1587726482899</v>
      </c>
      <c r="S99" s="325">
        <v>3380.1587726482899</v>
      </c>
      <c r="T99" s="325">
        <v>3380.1587726482899</v>
      </c>
      <c r="U99" s="325">
        <v>10140.476317944869</v>
      </c>
      <c r="V99" s="325">
        <v>7169.5505128000968</v>
      </c>
      <c r="W99" s="332" t="s">
        <v>756</v>
      </c>
      <c r="X99" s="332" t="s">
        <v>771</v>
      </c>
      <c r="Y99" s="333"/>
      <c r="Z99" s="326"/>
    </row>
    <row r="100" spans="1:26" ht="58">
      <c r="A100" s="330">
        <v>96</v>
      </c>
      <c r="B100" s="328" t="s">
        <v>613</v>
      </c>
      <c r="C100" s="328" t="s">
        <v>614</v>
      </c>
      <c r="D100" s="328" t="s">
        <v>747</v>
      </c>
      <c r="E100" s="331" t="s">
        <v>765</v>
      </c>
      <c r="F100" s="328" t="s">
        <v>635</v>
      </c>
      <c r="G100" s="328" t="s">
        <v>628</v>
      </c>
      <c r="H100" s="328" t="s">
        <v>605</v>
      </c>
      <c r="I100" s="328" t="s">
        <v>749</v>
      </c>
      <c r="J100" s="328" t="s">
        <v>773</v>
      </c>
      <c r="K100" s="328" t="s">
        <v>751</v>
      </c>
      <c r="L100" s="328">
        <v>2016</v>
      </c>
      <c r="M100" s="323" t="s">
        <v>622</v>
      </c>
      <c r="N100" s="323" t="s">
        <v>622</v>
      </c>
      <c r="O100" s="324">
        <v>1816.6152161294369</v>
      </c>
      <c r="P100" s="329"/>
      <c r="Q100" s="324">
        <v>0</v>
      </c>
      <c r="R100" s="325">
        <v>623.39482610131301</v>
      </c>
      <c r="S100" s="325">
        <v>623.39482610131301</v>
      </c>
      <c r="T100" s="325">
        <v>623.39482610131301</v>
      </c>
      <c r="U100" s="325">
        <v>1870.1844783039392</v>
      </c>
      <c r="V100" s="325">
        <v>1303.7203867440007</v>
      </c>
      <c r="W100" s="332"/>
      <c r="X100" s="332"/>
      <c r="Y100" s="333"/>
      <c r="Z100" s="326"/>
    </row>
    <row r="101" spans="1:26" ht="58">
      <c r="A101" s="330">
        <v>97</v>
      </c>
      <c r="B101" s="328" t="s">
        <v>613</v>
      </c>
      <c r="C101" s="328" t="s">
        <v>614</v>
      </c>
      <c r="D101" s="328" t="s">
        <v>747</v>
      </c>
      <c r="E101" s="331" t="s">
        <v>765</v>
      </c>
      <c r="F101" s="328" t="s">
        <v>636</v>
      </c>
      <c r="G101" s="328" t="s">
        <v>628</v>
      </c>
      <c r="H101" s="328" t="s">
        <v>605</v>
      </c>
      <c r="I101" s="328" t="s">
        <v>749</v>
      </c>
      <c r="J101" s="328" t="s">
        <v>774</v>
      </c>
      <c r="K101" s="328" t="s">
        <v>751</v>
      </c>
      <c r="L101" s="328">
        <v>2016</v>
      </c>
      <c r="M101" s="323" t="s">
        <v>622</v>
      </c>
      <c r="N101" s="323" t="s">
        <v>622</v>
      </c>
      <c r="O101" s="324">
        <v>1316.9663351064876</v>
      </c>
      <c r="P101" s="329"/>
      <c r="Q101" s="324">
        <v>0</v>
      </c>
      <c r="R101" s="325">
        <v>460.40769340845327</v>
      </c>
      <c r="S101" s="325">
        <v>460.40769340845327</v>
      </c>
      <c r="T101" s="325">
        <v>460.40769340845327</v>
      </c>
      <c r="U101" s="325">
        <v>1381.2230802253598</v>
      </c>
      <c r="V101" s="325">
        <v>965.13932447720617</v>
      </c>
      <c r="W101" s="332"/>
      <c r="X101" s="332"/>
      <c r="Y101" s="333"/>
      <c r="Z101" s="326"/>
    </row>
    <row r="102" spans="1:26" ht="58">
      <c r="A102" s="330">
        <v>98</v>
      </c>
      <c r="B102" s="328" t="s">
        <v>613</v>
      </c>
      <c r="C102" s="328" t="s">
        <v>614</v>
      </c>
      <c r="D102" s="328" t="s">
        <v>747</v>
      </c>
      <c r="E102" s="331" t="s">
        <v>765</v>
      </c>
      <c r="F102" s="328" t="s">
        <v>637</v>
      </c>
      <c r="G102" s="328" t="s">
        <v>628</v>
      </c>
      <c r="H102" s="328" t="s">
        <v>605</v>
      </c>
      <c r="I102" s="328" t="s">
        <v>749</v>
      </c>
      <c r="J102" s="328" t="s">
        <v>775</v>
      </c>
      <c r="K102" s="328" t="s">
        <v>751</v>
      </c>
      <c r="L102" s="328">
        <v>2016</v>
      </c>
      <c r="M102" s="323" t="s">
        <v>622</v>
      </c>
      <c r="N102" s="323" t="s">
        <v>622</v>
      </c>
      <c r="O102" s="324">
        <v>10981626.05236597</v>
      </c>
      <c r="P102" s="329"/>
      <c r="Q102" s="324">
        <v>0</v>
      </c>
      <c r="R102" s="325">
        <v>2972230.6794489478</v>
      </c>
      <c r="S102" s="325">
        <v>2972230.6794489478</v>
      </c>
      <c r="T102" s="325">
        <v>2972230.6794489478</v>
      </c>
      <c r="U102" s="325">
        <v>8916692.0383468438</v>
      </c>
      <c r="V102" s="325">
        <v>6142574.1773576429</v>
      </c>
      <c r="W102" s="332"/>
      <c r="X102" s="332"/>
      <c r="Y102" s="333"/>
      <c r="Z102" s="326"/>
    </row>
    <row r="103" spans="1:26" ht="58">
      <c r="A103" s="330">
        <v>99</v>
      </c>
      <c r="B103" s="328" t="s">
        <v>613</v>
      </c>
      <c r="C103" s="328" t="s">
        <v>614</v>
      </c>
      <c r="D103" s="328" t="s">
        <v>747</v>
      </c>
      <c r="E103" s="331" t="s">
        <v>765</v>
      </c>
      <c r="F103" s="328" t="s">
        <v>638</v>
      </c>
      <c r="G103" s="328" t="s">
        <v>628</v>
      </c>
      <c r="H103" s="328" t="s">
        <v>605</v>
      </c>
      <c r="I103" s="328" t="s">
        <v>749</v>
      </c>
      <c r="J103" s="328" t="s">
        <v>776</v>
      </c>
      <c r="K103" s="328" t="s">
        <v>751</v>
      </c>
      <c r="L103" s="328">
        <v>2016</v>
      </c>
      <c r="M103" s="323" t="s">
        <v>622</v>
      </c>
      <c r="N103" s="323" t="s">
        <v>622</v>
      </c>
      <c r="O103" s="324">
        <v>7486838.00215948</v>
      </c>
      <c r="P103" s="329"/>
      <c r="Q103" s="324">
        <v>0</v>
      </c>
      <c r="R103" s="325">
        <v>1861331.1601241818</v>
      </c>
      <c r="S103" s="325">
        <v>1861331.1601241818</v>
      </c>
      <c r="T103" s="325">
        <v>1861331.1601241818</v>
      </c>
      <c r="U103" s="325">
        <v>5583993.4803725453</v>
      </c>
      <c r="V103" s="325">
        <v>3849101.0714299981</v>
      </c>
      <c r="W103" s="332"/>
      <c r="X103" s="332"/>
      <c r="Y103" s="333"/>
      <c r="Z103" s="326"/>
    </row>
    <row r="104" spans="1:26" ht="58">
      <c r="A104" s="330">
        <v>100</v>
      </c>
      <c r="B104" s="328" t="s">
        <v>613</v>
      </c>
      <c r="C104" s="328" t="s">
        <v>614</v>
      </c>
      <c r="D104" s="328" t="s">
        <v>747</v>
      </c>
      <c r="E104" s="331" t="s">
        <v>765</v>
      </c>
      <c r="F104" s="328" t="s">
        <v>639</v>
      </c>
      <c r="G104" s="328" t="s">
        <v>628</v>
      </c>
      <c r="H104" s="328" t="s">
        <v>605</v>
      </c>
      <c r="I104" s="328" t="s">
        <v>749</v>
      </c>
      <c r="J104" s="328" t="s">
        <v>777</v>
      </c>
      <c r="K104" s="328" t="s">
        <v>751</v>
      </c>
      <c r="L104" s="328">
        <v>2016</v>
      </c>
      <c r="M104" s="323" t="s">
        <v>622</v>
      </c>
      <c r="N104" s="323" t="s">
        <v>622</v>
      </c>
      <c r="O104" s="324">
        <v>89746.586656676416</v>
      </c>
      <c r="P104" s="334"/>
      <c r="Q104" s="324">
        <v>0</v>
      </c>
      <c r="R104" s="325">
        <v>16648.784203600502</v>
      </c>
      <c r="S104" s="325">
        <v>16648.784203600502</v>
      </c>
      <c r="T104" s="325">
        <v>16648.784203600502</v>
      </c>
      <c r="U104" s="325">
        <v>49946.352610801507</v>
      </c>
      <c r="V104" s="325">
        <v>35997.438277066591</v>
      </c>
      <c r="W104" s="332" t="s">
        <v>756</v>
      </c>
      <c r="X104" s="332" t="s">
        <v>771</v>
      </c>
      <c r="Y104" s="333"/>
      <c r="Z104" s="326"/>
    </row>
    <row r="105" spans="1:26" ht="58">
      <c r="A105" s="330">
        <v>101</v>
      </c>
      <c r="B105" s="328" t="s">
        <v>613</v>
      </c>
      <c r="C105" s="328" t="s">
        <v>614</v>
      </c>
      <c r="D105" s="328" t="s">
        <v>747</v>
      </c>
      <c r="E105" s="331" t="s">
        <v>765</v>
      </c>
      <c r="F105" s="328" t="s">
        <v>640</v>
      </c>
      <c r="G105" s="328" t="s">
        <v>628</v>
      </c>
      <c r="H105" s="328" t="s">
        <v>605</v>
      </c>
      <c r="I105" s="328" t="s">
        <v>749</v>
      </c>
      <c r="J105" s="328" t="s">
        <v>778</v>
      </c>
      <c r="K105" s="328" t="s">
        <v>751</v>
      </c>
      <c r="L105" s="328">
        <v>2016</v>
      </c>
      <c r="M105" s="323" t="s">
        <v>622</v>
      </c>
      <c r="N105" s="323" t="s">
        <v>622</v>
      </c>
      <c r="O105" s="324">
        <v>63474.740110751896</v>
      </c>
      <c r="P105" s="334"/>
      <c r="Q105" s="324">
        <v>0</v>
      </c>
      <c r="R105" s="325">
        <v>10238.98588130885</v>
      </c>
      <c r="S105" s="325">
        <v>10238.98588130885</v>
      </c>
      <c r="T105" s="325">
        <v>10238.98588130885</v>
      </c>
      <c r="U105" s="325">
        <v>30716.957643926551</v>
      </c>
      <c r="V105" s="325">
        <v>21717.597134757172</v>
      </c>
      <c r="W105" s="332" t="s">
        <v>756</v>
      </c>
      <c r="X105" s="332" t="s">
        <v>771</v>
      </c>
      <c r="Y105" s="333"/>
      <c r="Z105" s="326"/>
    </row>
    <row r="106" spans="1:26" ht="58">
      <c r="A106" s="330">
        <v>102</v>
      </c>
      <c r="B106" s="328" t="s">
        <v>613</v>
      </c>
      <c r="C106" s="328" t="s">
        <v>614</v>
      </c>
      <c r="D106" s="328" t="s">
        <v>747</v>
      </c>
      <c r="E106" s="331" t="s">
        <v>779</v>
      </c>
      <c r="F106" s="328" t="s">
        <v>627</v>
      </c>
      <c r="G106" s="328" t="s">
        <v>628</v>
      </c>
      <c r="H106" s="328" t="s">
        <v>605</v>
      </c>
      <c r="I106" s="328" t="s">
        <v>749</v>
      </c>
      <c r="J106" s="328" t="s">
        <v>780</v>
      </c>
      <c r="K106" s="328" t="s">
        <v>751</v>
      </c>
      <c r="L106" s="328">
        <v>2016</v>
      </c>
      <c r="M106" s="323" t="s">
        <v>622</v>
      </c>
      <c r="N106" s="323" t="s">
        <v>622</v>
      </c>
      <c r="O106" s="324">
        <v>2.2948559936257622</v>
      </c>
      <c r="P106" s="329"/>
      <c r="Q106" s="324">
        <v>532.70939885066502</v>
      </c>
      <c r="R106" s="325">
        <v>2220.1419717380322</v>
      </c>
      <c r="S106" s="325">
        <v>2220.1419717380322</v>
      </c>
      <c r="T106" s="325">
        <v>2220.1419717380322</v>
      </c>
      <c r="U106" s="325">
        <v>6660.4259152140967</v>
      </c>
      <c r="V106" s="325">
        <v>4643.035567238564</v>
      </c>
      <c r="W106" s="332"/>
      <c r="X106" s="332"/>
      <c r="Y106" s="333"/>
      <c r="Z106" s="326"/>
    </row>
    <row r="107" spans="1:26" ht="58">
      <c r="A107" s="330">
        <v>103</v>
      </c>
      <c r="B107" s="328" t="s">
        <v>613</v>
      </c>
      <c r="C107" s="328" t="s">
        <v>614</v>
      </c>
      <c r="D107" s="328" t="s">
        <v>747</v>
      </c>
      <c r="E107" s="331" t="s">
        <v>779</v>
      </c>
      <c r="F107" s="328" t="s">
        <v>630</v>
      </c>
      <c r="G107" s="328" t="s">
        <v>628</v>
      </c>
      <c r="H107" s="328" t="s">
        <v>605</v>
      </c>
      <c r="I107" s="328" t="s">
        <v>749</v>
      </c>
      <c r="J107" s="328" t="s">
        <v>781</v>
      </c>
      <c r="K107" s="328" t="s">
        <v>751</v>
      </c>
      <c r="L107" s="328">
        <v>2016</v>
      </c>
      <c r="M107" s="323" t="s">
        <v>622</v>
      </c>
      <c r="N107" s="323" t="s">
        <v>622</v>
      </c>
      <c r="O107" s="324">
        <v>1.8141154684596772</v>
      </c>
      <c r="P107" s="329"/>
      <c r="Q107" s="324">
        <v>404.66758912006918</v>
      </c>
      <c r="R107" s="325">
        <v>2039.5534292656355</v>
      </c>
      <c r="S107" s="325">
        <v>2039.5534292656355</v>
      </c>
      <c r="T107" s="325">
        <v>2039.5534292656355</v>
      </c>
      <c r="U107" s="325">
        <v>6118.6602877969062</v>
      </c>
      <c r="V107" s="325">
        <v>4275.4568334510441</v>
      </c>
      <c r="W107" s="332"/>
      <c r="X107" s="332"/>
      <c r="Y107" s="333"/>
      <c r="Z107" s="326"/>
    </row>
    <row r="108" spans="1:26" ht="58">
      <c r="A108" s="330">
        <v>104</v>
      </c>
      <c r="B108" s="328" t="s">
        <v>613</v>
      </c>
      <c r="C108" s="328" t="s">
        <v>614</v>
      </c>
      <c r="D108" s="328" t="s">
        <v>747</v>
      </c>
      <c r="E108" s="331" t="s">
        <v>779</v>
      </c>
      <c r="F108" s="328" t="s">
        <v>631</v>
      </c>
      <c r="G108" s="328" t="s">
        <v>628</v>
      </c>
      <c r="H108" s="328" t="s">
        <v>605</v>
      </c>
      <c r="I108" s="328" t="s">
        <v>749</v>
      </c>
      <c r="J108" s="328" t="s">
        <v>782</v>
      </c>
      <c r="K108" s="328" t="s">
        <v>751</v>
      </c>
      <c r="L108" s="328">
        <v>2016</v>
      </c>
      <c r="M108" s="323" t="s">
        <v>622</v>
      </c>
      <c r="N108" s="323" t="s">
        <v>622</v>
      </c>
      <c r="O108" s="324">
        <v>9437.3598381299926</v>
      </c>
      <c r="P108" s="329"/>
      <c r="Q108" s="324">
        <v>1810305.6616795</v>
      </c>
      <c r="R108" s="325">
        <v>4519253.0456556836</v>
      </c>
      <c r="S108" s="325">
        <v>4519253.0456556836</v>
      </c>
      <c r="T108" s="325">
        <v>4519253.0456556836</v>
      </c>
      <c r="U108" s="325">
        <v>13557759.136967052</v>
      </c>
      <c r="V108" s="325">
        <v>9339735.0519025531</v>
      </c>
      <c r="W108" s="332"/>
      <c r="X108" s="332"/>
      <c r="Y108" s="333"/>
      <c r="Z108" s="326"/>
    </row>
    <row r="109" spans="1:26" ht="58">
      <c r="A109" s="330">
        <v>105</v>
      </c>
      <c r="B109" s="328" t="s">
        <v>613</v>
      </c>
      <c r="C109" s="328" t="s">
        <v>614</v>
      </c>
      <c r="D109" s="328" t="s">
        <v>747</v>
      </c>
      <c r="E109" s="331" t="s">
        <v>779</v>
      </c>
      <c r="F109" s="328" t="s">
        <v>632</v>
      </c>
      <c r="G109" s="328" t="s">
        <v>628</v>
      </c>
      <c r="H109" s="328" t="s">
        <v>605</v>
      </c>
      <c r="I109" s="328" t="s">
        <v>749</v>
      </c>
      <c r="J109" s="328" t="s">
        <v>783</v>
      </c>
      <c r="K109" s="328" t="s">
        <v>751</v>
      </c>
      <c r="L109" s="328">
        <v>2016</v>
      </c>
      <c r="M109" s="323" t="s">
        <v>622</v>
      </c>
      <c r="N109" s="323" t="s">
        <v>622</v>
      </c>
      <c r="O109" s="324">
        <v>7067.957955825831</v>
      </c>
      <c r="P109" s="329"/>
      <c r="Q109" s="324">
        <v>1229103.758879758</v>
      </c>
      <c r="R109" s="325">
        <v>3421599.2952692867</v>
      </c>
      <c r="S109" s="325">
        <v>3421599.2952692867</v>
      </c>
      <c r="T109" s="325">
        <v>3421599.2952692867</v>
      </c>
      <c r="U109" s="325">
        <v>10264797.885807861</v>
      </c>
      <c r="V109" s="325">
        <v>7075625.1201137546</v>
      </c>
      <c r="W109" s="332"/>
      <c r="X109" s="332"/>
      <c r="Y109" s="333"/>
      <c r="Z109" s="326"/>
    </row>
    <row r="110" spans="1:26" ht="58">
      <c r="A110" s="330">
        <v>106</v>
      </c>
      <c r="B110" s="328" t="s">
        <v>613</v>
      </c>
      <c r="C110" s="328" t="s">
        <v>614</v>
      </c>
      <c r="D110" s="328" t="s">
        <v>747</v>
      </c>
      <c r="E110" s="331" t="s">
        <v>779</v>
      </c>
      <c r="F110" s="328" t="s">
        <v>633</v>
      </c>
      <c r="G110" s="328" t="s">
        <v>628</v>
      </c>
      <c r="H110" s="328" t="s">
        <v>605</v>
      </c>
      <c r="I110" s="328" t="s">
        <v>749</v>
      </c>
      <c r="J110" s="328" t="s">
        <v>784</v>
      </c>
      <c r="K110" s="328" t="s">
        <v>751</v>
      </c>
      <c r="L110" s="328">
        <v>2016</v>
      </c>
      <c r="M110" s="323" t="s">
        <v>622</v>
      </c>
      <c r="N110" s="323" t="s">
        <v>622</v>
      </c>
      <c r="O110" s="324">
        <v>347.53545859703235</v>
      </c>
      <c r="P110" s="334"/>
      <c r="Q110" s="324">
        <v>183358.90166458068</v>
      </c>
      <c r="R110" s="325">
        <v>54620.690379403299</v>
      </c>
      <c r="S110" s="325">
        <v>54620.690379403299</v>
      </c>
      <c r="T110" s="325">
        <v>54620.690379403299</v>
      </c>
      <c r="U110" s="325">
        <v>163862.0711382099</v>
      </c>
      <c r="V110" s="325">
        <v>118099.00990596776</v>
      </c>
      <c r="W110" s="332" t="s">
        <v>756</v>
      </c>
      <c r="X110" s="332" t="s">
        <v>785</v>
      </c>
      <c r="Y110" s="333"/>
      <c r="Z110" s="326"/>
    </row>
    <row r="111" spans="1:26" ht="58">
      <c r="A111" s="330">
        <v>107</v>
      </c>
      <c r="B111" s="328" t="s">
        <v>613</v>
      </c>
      <c r="C111" s="328" t="s">
        <v>614</v>
      </c>
      <c r="D111" s="328" t="s">
        <v>747</v>
      </c>
      <c r="E111" s="331" t="s">
        <v>779</v>
      </c>
      <c r="F111" s="328" t="s">
        <v>634</v>
      </c>
      <c r="G111" s="328" t="s">
        <v>628</v>
      </c>
      <c r="H111" s="328" t="s">
        <v>605</v>
      </c>
      <c r="I111" s="328" t="s">
        <v>749</v>
      </c>
      <c r="J111" s="328" t="s">
        <v>786</v>
      </c>
      <c r="K111" s="328" t="s">
        <v>751</v>
      </c>
      <c r="L111" s="328">
        <v>2016</v>
      </c>
      <c r="M111" s="323" t="s">
        <v>622</v>
      </c>
      <c r="N111" s="323" t="s">
        <v>622</v>
      </c>
      <c r="O111" s="324">
        <v>205.89504009842426</v>
      </c>
      <c r="P111" s="334"/>
      <c r="Q111" s="324">
        <v>114802.08959769846</v>
      </c>
      <c r="R111" s="325">
        <v>42996.806996486303</v>
      </c>
      <c r="S111" s="325">
        <v>42996.806996486303</v>
      </c>
      <c r="T111" s="325">
        <v>42996.806996486303</v>
      </c>
      <c r="U111" s="325">
        <v>128990.42098945891</v>
      </c>
      <c r="V111" s="325">
        <v>91199.201098149366</v>
      </c>
      <c r="W111" s="332" t="s">
        <v>756</v>
      </c>
      <c r="X111" s="332" t="s">
        <v>785</v>
      </c>
      <c r="Y111" s="333"/>
      <c r="Z111" s="326"/>
    </row>
    <row r="112" spans="1:26" ht="58">
      <c r="A112" s="330">
        <v>108</v>
      </c>
      <c r="B112" s="328" t="s">
        <v>613</v>
      </c>
      <c r="C112" s="328" t="s">
        <v>614</v>
      </c>
      <c r="D112" s="328" t="s">
        <v>747</v>
      </c>
      <c r="E112" s="331" t="s">
        <v>779</v>
      </c>
      <c r="F112" s="328" t="s">
        <v>635</v>
      </c>
      <c r="G112" s="328" t="s">
        <v>628</v>
      </c>
      <c r="H112" s="328" t="s">
        <v>605</v>
      </c>
      <c r="I112" s="328" t="s">
        <v>749</v>
      </c>
      <c r="J112" s="328" t="s">
        <v>787</v>
      </c>
      <c r="K112" s="328" t="s">
        <v>751</v>
      </c>
      <c r="L112" s="328">
        <v>2016</v>
      </c>
      <c r="M112" s="323" t="s">
        <v>622</v>
      </c>
      <c r="N112" s="323" t="s">
        <v>622</v>
      </c>
      <c r="O112" s="324">
        <v>21.021047825213778</v>
      </c>
      <c r="P112" s="329"/>
      <c r="Q112" s="324">
        <v>3226.0769265078825</v>
      </c>
      <c r="R112" s="325">
        <v>7929.8011789800885</v>
      </c>
      <c r="S112" s="325">
        <v>7929.8011789800885</v>
      </c>
      <c r="T112" s="325">
        <v>7929.8011789800885</v>
      </c>
      <c r="U112" s="325">
        <v>23789.403536940266</v>
      </c>
      <c r="V112" s="325">
        <v>16583.781300396615</v>
      </c>
      <c r="W112" s="332"/>
      <c r="X112" s="332"/>
      <c r="Y112" s="333"/>
      <c r="Z112" s="326"/>
    </row>
    <row r="113" spans="1:26" ht="58">
      <c r="A113" s="330">
        <v>109</v>
      </c>
      <c r="B113" s="328" t="s">
        <v>613</v>
      </c>
      <c r="C113" s="328" t="s">
        <v>614</v>
      </c>
      <c r="D113" s="328" t="s">
        <v>747</v>
      </c>
      <c r="E113" s="331" t="s">
        <v>779</v>
      </c>
      <c r="F113" s="328" t="s">
        <v>636</v>
      </c>
      <c r="G113" s="328" t="s">
        <v>628</v>
      </c>
      <c r="H113" s="328" t="s">
        <v>605</v>
      </c>
      <c r="I113" s="328" t="s">
        <v>749</v>
      </c>
      <c r="J113" s="328" t="s">
        <v>788</v>
      </c>
      <c r="K113" s="328" t="s">
        <v>751</v>
      </c>
      <c r="L113" s="328">
        <v>2016</v>
      </c>
      <c r="M113" s="323" t="s">
        <v>622</v>
      </c>
      <c r="N113" s="323" t="s">
        <v>622</v>
      </c>
      <c r="O113" s="324">
        <v>15.484829734260011</v>
      </c>
      <c r="P113" s="329"/>
      <c r="Q113" s="324">
        <v>2224.0404643668626</v>
      </c>
      <c r="R113" s="325">
        <v>5856.5475957423359</v>
      </c>
      <c r="S113" s="325">
        <v>5856.5475957423359</v>
      </c>
      <c r="T113" s="325">
        <v>5856.5475957423359</v>
      </c>
      <c r="U113" s="325">
        <v>17569.642787227007</v>
      </c>
      <c r="V113" s="325">
        <v>12276.91124898041</v>
      </c>
      <c r="W113" s="332"/>
      <c r="X113" s="332"/>
      <c r="Y113" s="333"/>
      <c r="Z113" s="326"/>
    </row>
    <row r="114" spans="1:26" ht="58">
      <c r="A114" s="330">
        <v>110</v>
      </c>
      <c r="B114" s="328" t="s">
        <v>613</v>
      </c>
      <c r="C114" s="328" t="s">
        <v>614</v>
      </c>
      <c r="D114" s="328" t="s">
        <v>747</v>
      </c>
      <c r="E114" s="331" t="s">
        <v>779</v>
      </c>
      <c r="F114" s="328" t="s">
        <v>637</v>
      </c>
      <c r="G114" s="328" t="s">
        <v>628</v>
      </c>
      <c r="H114" s="328" t="s">
        <v>605</v>
      </c>
      <c r="I114" s="328" t="s">
        <v>749</v>
      </c>
      <c r="J114" s="328" t="s">
        <v>789</v>
      </c>
      <c r="K114" s="328" t="s">
        <v>751</v>
      </c>
      <c r="L114" s="328">
        <v>2016</v>
      </c>
      <c r="M114" s="323" t="s">
        <v>622</v>
      </c>
      <c r="N114" s="323" t="s">
        <v>622</v>
      </c>
      <c r="O114" s="324">
        <v>88531.347012777289</v>
      </c>
      <c r="P114" s="329"/>
      <c r="Q114" s="324">
        <v>15192873.811917851</v>
      </c>
      <c r="R114" s="325">
        <v>3419490.3110347735</v>
      </c>
      <c r="S114" s="325">
        <v>3419490.3110347735</v>
      </c>
      <c r="T114" s="325">
        <v>3419490.3110347735</v>
      </c>
      <c r="U114" s="325">
        <v>10258470.933104321</v>
      </c>
      <c r="V114" s="325">
        <v>7066905.3480670908</v>
      </c>
      <c r="W114" s="332"/>
      <c r="X114" s="332"/>
      <c r="Y114" s="333"/>
      <c r="Z114" s="326"/>
    </row>
    <row r="115" spans="1:26" ht="58">
      <c r="A115" s="330">
        <v>111</v>
      </c>
      <c r="B115" s="328" t="s">
        <v>613</v>
      </c>
      <c r="C115" s="328" t="s">
        <v>614</v>
      </c>
      <c r="D115" s="328" t="s">
        <v>747</v>
      </c>
      <c r="E115" s="331" t="s">
        <v>779</v>
      </c>
      <c r="F115" s="328" t="s">
        <v>638</v>
      </c>
      <c r="G115" s="328" t="s">
        <v>628</v>
      </c>
      <c r="H115" s="328" t="s">
        <v>605</v>
      </c>
      <c r="I115" s="328" t="s">
        <v>749</v>
      </c>
      <c r="J115" s="328" t="s">
        <v>790</v>
      </c>
      <c r="K115" s="328" t="s">
        <v>751</v>
      </c>
      <c r="L115" s="328">
        <v>2016</v>
      </c>
      <c r="M115" s="323" t="s">
        <v>622</v>
      </c>
      <c r="N115" s="323" t="s">
        <v>622</v>
      </c>
      <c r="O115" s="324">
        <v>57968.140250054239</v>
      </c>
      <c r="P115" s="329"/>
      <c r="Q115" s="324">
        <v>9857099.3366330154</v>
      </c>
      <c r="R115" s="325">
        <v>23676786.219631448</v>
      </c>
      <c r="S115" s="325">
        <v>23676786.219631448</v>
      </c>
      <c r="T115" s="325">
        <v>23676786.219631448</v>
      </c>
      <c r="U115" s="325">
        <v>71030358.658894345</v>
      </c>
      <c r="V115" s="325">
        <v>48961917.770678833</v>
      </c>
      <c r="W115" s="332"/>
      <c r="X115" s="332"/>
      <c r="Y115" s="333"/>
      <c r="Z115" s="326"/>
    </row>
    <row r="116" spans="1:26" ht="58">
      <c r="A116" s="330">
        <v>112</v>
      </c>
      <c r="B116" s="328" t="s">
        <v>613</v>
      </c>
      <c r="C116" s="328" t="s">
        <v>614</v>
      </c>
      <c r="D116" s="328" t="s">
        <v>747</v>
      </c>
      <c r="E116" s="331" t="s">
        <v>779</v>
      </c>
      <c r="F116" s="328" t="s">
        <v>639</v>
      </c>
      <c r="G116" s="328" t="s">
        <v>628</v>
      </c>
      <c r="H116" s="328" t="s">
        <v>605</v>
      </c>
      <c r="I116" s="328" t="s">
        <v>749</v>
      </c>
      <c r="J116" s="328" t="s">
        <v>791</v>
      </c>
      <c r="K116" s="328" t="s">
        <v>751</v>
      </c>
      <c r="L116" s="328">
        <v>2016</v>
      </c>
      <c r="M116" s="323" t="s">
        <v>622</v>
      </c>
      <c r="N116" s="323" t="s">
        <v>622</v>
      </c>
      <c r="O116" s="324">
        <v>3071.8387393744697</v>
      </c>
      <c r="P116" s="334"/>
      <c r="Q116" s="324">
        <v>2695915.4186337399</v>
      </c>
      <c r="R116" s="325">
        <v>211778.38358389013</v>
      </c>
      <c r="S116" s="325">
        <v>211778.38358389013</v>
      </c>
      <c r="T116" s="325">
        <v>211778.38358389013</v>
      </c>
      <c r="U116" s="325">
        <v>635335.15075167036</v>
      </c>
      <c r="V116" s="325">
        <v>457900.06034370651</v>
      </c>
      <c r="W116" s="332" t="s">
        <v>756</v>
      </c>
      <c r="X116" s="332" t="s">
        <v>785</v>
      </c>
      <c r="Y116" s="333"/>
      <c r="Z116" s="326"/>
    </row>
    <row r="117" spans="1:26" ht="58">
      <c r="A117" s="330">
        <v>113</v>
      </c>
      <c r="B117" s="328" t="s">
        <v>613</v>
      </c>
      <c r="C117" s="328" t="s">
        <v>614</v>
      </c>
      <c r="D117" s="328" t="s">
        <v>747</v>
      </c>
      <c r="E117" s="331" t="s">
        <v>779</v>
      </c>
      <c r="F117" s="328" t="s">
        <v>640</v>
      </c>
      <c r="G117" s="328" t="s">
        <v>628</v>
      </c>
      <c r="H117" s="328" t="s">
        <v>605</v>
      </c>
      <c r="I117" s="328" t="s">
        <v>749</v>
      </c>
      <c r="J117" s="328" t="s">
        <v>792</v>
      </c>
      <c r="K117" s="328" t="s">
        <v>751</v>
      </c>
      <c r="L117" s="328">
        <v>2016</v>
      </c>
      <c r="M117" s="323" t="s">
        <v>622</v>
      </c>
      <c r="N117" s="323" t="s">
        <v>622</v>
      </c>
      <c r="O117" s="324">
        <v>1843.4718773657135</v>
      </c>
      <c r="P117" s="334"/>
      <c r="Q117" s="324">
        <v>1668568.3275053771</v>
      </c>
      <c r="R117" s="325">
        <v>130243.4972406525</v>
      </c>
      <c r="S117" s="325">
        <v>130243.4972406525</v>
      </c>
      <c r="T117" s="325">
        <v>130243.4972406525</v>
      </c>
      <c r="U117" s="325">
        <v>390730.49172195751</v>
      </c>
      <c r="V117" s="325">
        <v>276255.46468013799</v>
      </c>
      <c r="W117" s="332" t="s">
        <v>756</v>
      </c>
      <c r="X117" s="332" t="s">
        <v>785</v>
      </c>
      <c r="Y117" s="333"/>
      <c r="Z117" s="326"/>
    </row>
    <row r="118" spans="1:26" ht="29">
      <c r="A118" s="330">
        <v>114</v>
      </c>
      <c r="B118" s="328" t="s">
        <v>613</v>
      </c>
      <c r="C118" s="328" t="s">
        <v>614</v>
      </c>
      <c r="D118" s="328" t="s">
        <v>793</v>
      </c>
      <c r="E118" s="331" t="s">
        <v>616</v>
      </c>
      <c r="F118" s="328" t="s">
        <v>617</v>
      </c>
      <c r="G118" s="328" t="s">
        <v>618</v>
      </c>
      <c r="H118" s="328" t="s">
        <v>605</v>
      </c>
      <c r="I118" s="328" t="s">
        <v>794</v>
      </c>
      <c r="J118" s="321" t="s">
        <v>620</v>
      </c>
      <c r="K118" s="328" t="s">
        <v>751</v>
      </c>
      <c r="L118" s="328">
        <v>2016</v>
      </c>
      <c r="M118" s="323" t="s">
        <v>622</v>
      </c>
      <c r="N118" s="323" t="s">
        <v>622</v>
      </c>
      <c r="O118" s="324">
        <v>1597.50994631553</v>
      </c>
      <c r="P118" s="341"/>
      <c r="Q118" s="324">
        <v>243.83544849582364</v>
      </c>
      <c r="R118" s="325">
        <v>1756.6706579150623</v>
      </c>
      <c r="S118" s="325">
        <v>1756.6706579150623</v>
      </c>
      <c r="T118" s="325">
        <v>1756.6706579150623</v>
      </c>
      <c r="U118" s="325">
        <v>5270.0119737451869</v>
      </c>
      <c r="V118" s="325">
        <v>3630.4314789696873</v>
      </c>
      <c r="W118" s="332" t="s">
        <v>623</v>
      </c>
      <c r="X118" s="332" t="s">
        <v>795</v>
      </c>
      <c r="Y118" s="333"/>
      <c r="Z118" s="326"/>
    </row>
    <row r="119" spans="1:26" ht="43.5">
      <c r="A119" s="330">
        <v>115</v>
      </c>
      <c r="B119" s="328" t="s">
        <v>613</v>
      </c>
      <c r="C119" s="328" t="s">
        <v>796</v>
      </c>
      <c r="D119" s="328" t="s">
        <v>797</v>
      </c>
      <c r="E119" s="331" t="s">
        <v>798</v>
      </c>
      <c r="F119" s="328" t="s">
        <v>684</v>
      </c>
      <c r="G119" s="328" t="s">
        <v>799</v>
      </c>
      <c r="H119" s="328" t="s">
        <v>605</v>
      </c>
      <c r="I119" s="328" t="s">
        <v>800</v>
      </c>
      <c r="J119" s="328" t="s">
        <v>801</v>
      </c>
      <c r="K119" s="328" t="s">
        <v>751</v>
      </c>
      <c r="L119" s="328">
        <v>2016</v>
      </c>
      <c r="M119" s="323">
        <v>10894</v>
      </c>
      <c r="N119" s="323">
        <v>7596</v>
      </c>
      <c r="O119" s="324">
        <v>1.4341758820431807</v>
      </c>
      <c r="P119" s="329"/>
      <c r="Q119" s="324">
        <v>2.3069873997709047</v>
      </c>
      <c r="R119" s="325">
        <v>5.9191732809693987</v>
      </c>
      <c r="S119" s="325">
        <v>5.9191732809693987</v>
      </c>
      <c r="T119" s="325">
        <v>5.9191732809693987</v>
      </c>
      <c r="U119" s="325">
        <v>17.757519842908195</v>
      </c>
      <c r="V119" s="325">
        <v>12.232886632382417</v>
      </c>
      <c r="W119" s="332"/>
      <c r="X119" s="332"/>
      <c r="Y119" s="333"/>
      <c r="Z119" s="326"/>
    </row>
    <row r="120" spans="1:26" ht="43.5">
      <c r="A120" s="330">
        <v>116</v>
      </c>
      <c r="B120" s="328" t="s">
        <v>613</v>
      </c>
      <c r="C120" s="328" t="s">
        <v>796</v>
      </c>
      <c r="D120" s="328" t="s">
        <v>797</v>
      </c>
      <c r="E120" s="331" t="s">
        <v>798</v>
      </c>
      <c r="F120" s="328" t="s">
        <v>688</v>
      </c>
      <c r="G120" s="328" t="s">
        <v>799</v>
      </c>
      <c r="H120" s="328" t="s">
        <v>605</v>
      </c>
      <c r="I120" s="328" t="s">
        <v>800</v>
      </c>
      <c r="J120" s="328" t="s">
        <v>802</v>
      </c>
      <c r="K120" s="328" t="s">
        <v>751</v>
      </c>
      <c r="L120" s="328">
        <v>2016</v>
      </c>
      <c r="M120" s="323">
        <v>40709350</v>
      </c>
      <c r="N120" s="323">
        <v>7596</v>
      </c>
      <c r="O120" s="324">
        <v>5359.3141126908895</v>
      </c>
      <c r="P120" s="329"/>
      <c r="Q120" s="324">
        <v>11554.678835533767</v>
      </c>
      <c r="R120" s="325">
        <v>22756.948852021575</v>
      </c>
      <c r="S120" s="325">
        <v>22756.948852021575</v>
      </c>
      <c r="T120" s="325">
        <v>22756.948852021575</v>
      </c>
      <c r="U120" s="325">
        <v>68270.846556064731</v>
      </c>
      <c r="V120" s="325">
        <v>47030.752808120793</v>
      </c>
      <c r="W120" s="332"/>
      <c r="X120" s="332"/>
      <c r="Y120" s="333"/>
      <c r="Z120" s="326"/>
    </row>
    <row r="121" spans="1:26" ht="87">
      <c r="A121" s="330">
        <v>117</v>
      </c>
      <c r="B121" s="328" t="s">
        <v>613</v>
      </c>
      <c r="C121" s="328" t="s">
        <v>796</v>
      </c>
      <c r="D121" s="328" t="s">
        <v>797</v>
      </c>
      <c r="E121" s="331" t="s">
        <v>798</v>
      </c>
      <c r="F121" s="328" t="s">
        <v>690</v>
      </c>
      <c r="G121" s="328" t="s">
        <v>799</v>
      </c>
      <c r="H121" s="328" t="s">
        <v>605</v>
      </c>
      <c r="I121" s="328" t="s">
        <v>800</v>
      </c>
      <c r="J121" s="328" t="s">
        <v>803</v>
      </c>
      <c r="K121" s="328" t="s">
        <v>751</v>
      </c>
      <c r="L121" s="328">
        <v>2016</v>
      </c>
      <c r="M121" s="323">
        <v>436612</v>
      </c>
      <c r="N121" s="323">
        <v>7596</v>
      </c>
      <c r="O121" s="324">
        <v>57.479199578725648</v>
      </c>
      <c r="P121" s="341"/>
      <c r="Q121" s="324">
        <v>1012.8361450994053</v>
      </c>
      <c r="R121" s="325">
        <v>227.57675605417438</v>
      </c>
      <c r="S121" s="325">
        <v>227.57675605417438</v>
      </c>
      <c r="T121" s="325">
        <v>227.57675605417438</v>
      </c>
      <c r="U121" s="325">
        <v>682.73026816252309</v>
      </c>
      <c r="V121" s="325">
        <v>470.32254756362431</v>
      </c>
      <c r="W121" s="332" t="s">
        <v>804</v>
      </c>
      <c r="X121" s="332" t="s">
        <v>805</v>
      </c>
      <c r="Y121" s="333"/>
      <c r="Z121" s="326"/>
    </row>
    <row r="122" spans="1:26" ht="43.5">
      <c r="A122" s="330">
        <v>118</v>
      </c>
      <c r="B122" s="328" t="s">
        <v>613</v>
      </c>
      <c r="C122" s="328" t="s">
        <v>796</v>
      </c>
      <c r="D122" s="328" t="s">
        <v>797</v>
      </c>
      <c r="E122" s="331" t="s">
        <v>806</v>
      </c>
      <c r="F122" s="328" t="s">
        <v>684</v>
      </c>
      <c r="G122" s="328" t="s">
        <v>807</v>
      </c>
      <c r="H122" s="328" t="s">
        <v>605</v>
      </c>
      <c r="I122" s="328" t="s">
        <v>808</v>
      </c>
      <c r="J122" s="337" t="s">
        <v>809</v>
      </c>
      <c r="K122" s="328" t="s">
        <v>751</v>
      </c>
      <c r="L122" s="328">
        <v>2016</v>
      </c>
      <c r="M122" s="323">
        <v>9510</v>
      </c>
      <c r="N122" s="323">
        <v>844</v>
      </c>
      <c r="O122" s="324">
        <v>11.26777251184834</v>
      </c>
      <c r="P122" s="329"/>
      <c r="Q122" s="324">
        <v>12.24668734474648</v>
      </c>
      <c r="R122" s="325">
        <v>10.789542905182435</v>
      </c>
      <c r="S122" s="325">
        <v>10.789542905182435</v>
      </c>
      <c r="T122" s="325">
        <v>10.789542905182435</v>
      </c>
      <c r="U122" s="325">
        <v>32.368628715547302</v>
      </c>
      <c r="V122" s="325">
        <v>22.298258373119776</v>
      </c>
      <c r="W122" s="332"/>
      <c r="X122" s="332"/>
      <c r="Y122" s="333"/>
      <c r="Z122" s="326"/>
    </row>
    <row r="123" spans="1:26" ht="43.5">
      <c r="A123" s="330">
        <v>119</v>
      </c>
      <c r="B123" s="328" t="s">
        <v>613</v>
      </c>
      <c r="C123" s="328" t="s">
        <v>796</v>
      </c>
      <c r="D123" s="328" t="s">
        <v>797</v>
      </c>
      <c r="E123" s="331" t="s">
        <v>806</v>
      </c>
      <c r="F123" s="328" t="s">
        <v>688</v>
      </c>
      <c r="G123" s="328" t="s">
        <v>807</v>
      </c>
      <c r="H123" s="328" t="s">
        <v>605</v>
      </c>
      <c r="I123" s="328" t="s">
        <v>808</v>
      </c>
      <c r="J123" s="337" t="s">
        <v>810</v>
      </c>
      <c r="K123" s="328" t="s">
        <v>751</v>
      </c>
      <c r="L123" s="328">
        <v>2016</v>
      </c>
      <c r="M123" s="323">
        <v>35557330.856506884</v>
      </c>
      <c r="N123" s="323">
        <v>844</v>
      </c>
      <c r="O123" s="324">
        <v>42129.538929510527</v>
      </c>
      <c r="P123" s="329"/>
      <c r="Q123" s="324">
        <v>60820.487255878936</v>
      </c>
      <c r="R123" s="325">
        <v>41669.508633721016</v>
      </c>
      <c r="S123" s="325">
        <v>41669.508633721016</v>
      </c>
      <c r="T123" s="325">
        <v>41669.508633721016</v>
      </c>
      <c r="U123" s="325">
        <v>125008.52590116306</v>
      </c>
      <c r="V123" s="325">
        <v>86116.48129684561</v>
      </c>
      <c r="W123" s="332"/>
      <c r="X123" s="332"/>
      <c r="Y123" s="333"/>
      <c r="Z123" s="326"/>
    </row>
    <row r="124" spans="1:26" ht="43.5">
      <c r="A124" s="330">
        <v>120</v>
      </c>
      <c r="B124" s="328" t="s">
        <v>613</v>
      </c>
      <c r="C124" s="328" t="s">
        <v>796</v>
      </c>
      <c r="D124" s="328" t="s">
        <v>797</v>
      </c>
      <c r="E124" s="331" t="s">
        <v>806</v>
      </c>
      <c r="F124" s="328" t="s">
        <v>690</v>
      </c>
      <c r="G124" s="328" t="s">
        <v>807</v>
      </c>
      <c r="H124" s="328" t="s">
        <v>605</v>
      </c>
      <c r="I124" s="328" t="s">
        <v>808</v>
      </c>
      <c r="J124" s="337" t="s">
        <v>811</v>
      </c>
      <c r="K124" s="328" t="s">
        <v>751</v>
      </c>
      <c r="L124" s="328">
        <v>2016</v>
      </c>
      <c r="M124" s="323">
        <v>256895.75960247169</v>
      </c>
      <c r="N124" s="323">
        <v>844</v>
      </c>
      <c r="O124" s="324">
        <v>304.37886208823659</v>
      </c>
      <c r="P124" s="342"/>
      <c r="Q124" s="324">
        <v>9099.5842183728782</v>
      </c>
      <c r="R124" s="325">
        <v>274.11790952173322</v>
      </c>
      <c r="S124" s="325">
        <v>274.11790952173322</v>
      </c>
      <c r="T124" s="325">
        <v>274.11790952173322</v>
      </c>
      <c r="U124" s="325">
        <v>822.35372856519962</v>
      </c>
      <c r="V124" s="325">
        <v>566.50703601903206</v>
      </c>
      <c r="W124" s="332" t="s">
        <v>812</v>
      </c>
      <c r="X124" s="332" t="s">
        <v>813</v>
      </c>
      <c r="Y124" s="333"/>
      <c r="Z124" s="326"/>
    </row>
    <row r="125" spans="1:26" ht="43.5">
      <c r="A125" s="330">
        <v>121</v>
      </c>
      <c r="B125" s="328" t="s">
        <v>613</v>
      </c>
      <c r="C125" s="328" t="s">
        <v>796</v>
      </c>
      <c r="D125" s="328" t="s">
        <v>797</v>
      </c>
      <c r="E125" s="331" t="s">
        <v>814</v>
      </c>
      <c r="F125" s="328" t="s">
        <v>684</v>
      </c>
      <c r="G125" s="328" t="s">
        <v>815</v>
      </c>
      <c r="H125" s="328" t="s">
        <v>605</v>
      </c>
      <c r="I125" s="328" t="s">
        <v>816</v>
      </c>
      <c r="J125" s="337" t="s">
        <v>817</v>
      </c>
      <c r="K125" s="328" t="s">
        <v>751</v>
      </c>
      <c r="L125" s="328">
        <v>2016</v>
      </c>
      <c r="M125" s="323">
        <v>9510</v>
      </c>
      <c r="N125" s="323">
        <v>697988</v>
      </c>
      <c r="O125" s="324">
        <v>1.3624876072368007E-2</v>
      </c>
      <c r="P125" s="329"/>
      <c r="Q125" s="324">
        <v>1.4808569945279902E-2</v>
      </c>
      <c r="R125" s="325">
        <v>6.9596880192404446E-4</v>
      </c>
      <c r="S125" s="325">
        <v>6.9596880192404446E-4</v>
      </c>
      <c r="T125" s="325">
        <v>6.9596880192404446E-4</v>
      </c>
      <c r="U125" s="325">
        <v>2.0879064057721334E-3</v>
      </c>
      <c r="V125" s="325">
        <v>1.4383271192590491E-3</v>
      </c>
      <c r="W125" s="332"/>
      <c r="X125" s="332"/>
      <c r="Y125" s="333"/>
      <c r="Z125" s="326"/>
    </row>
    <row r="126" spans="1:26" ht="43.5">
      <c r="A126" s="330">
        <v>122</v>
      </c>
      <c r="B126" s="328" t="s">
        <v>613</v>
      </c>
      <c r="C126" s="328" t="s">
        <v>796</v>
      </c>
      <c r="D126" s="328" t="s">
        <v>797</v>
      </c>
      <c r="E126" s="331" t="s">
        <v>814</v>
      </c>
      <c r="F126" s="328" t="s">
        <v>688</v>
      </c>
      <c r="G126" s="328" t="s">
        <v>815</v>
      </c>
      <c r="H126" s="328" t="s">
        <v>605</v>
      </c>
      <c r="I126" s="328" t="s">
        <v>816</v>
      </c>
      <c r="J126" s="337" t="s">
        <v>818</v>
      </c>
      <c r="K126" s="328" t="s">
        <v>751</v>
      </c>
      <c r="L126" s="328">
        <v>2016</v>
      </c>
      <c r="M126" s="323">
        <v>35557330.856506884</v>
      </c>
      <c r="N126" s="323">
        <v>697988</v>
      </c>
      <c r="O126" s="324">
        <v>50.942610555635461</v>
      </c>
      <c r="P126" s="329"/>
      <c r="Q126" s="324">
        <v>73.543515424279249</v>
      </c>
      <c r="R126" s="325">
        <v>2.687850472946804</v>
      </c>
      <c r="S126" s="325">
        <v>2.687850472946804</v>
      </c>
      <c r="T126" s="325">
        <v>2.687850472946804</v>
      </c>
      <c r="U126" s="325">
        <v>8.0635514188404116</v>
      </c>
      <c r="V126" s="325">
        <v>5.5548585181761796</v>
      </c>
      <c r="W126" s="332"/>
      <c r="X126" s="332"/>
      <c r="Y126" s="333"/>
      <c r="Z126" s="326"/>
    </row>
    <row r="127" spans="1:26" ht="43.5">
      <c r="A127" s="330">
        <v>123</v>
      </c>
      <c r="B127" s="328" t="s">
        <v>613</v>
      </c>
      <c r="C127" s="328" t="s">
        <v>796</v>
      </c>
      <c r="D127" s="328" t="s">
        <v>797</v>
      </c>
      <c r="E127" s="331" t="s">
        <v>814</v>
      </c>
      <c r="F127" s="328" t="s">
        <v>690</v>
      </c>
      <c r="G127" s="328" t="s">
        <v>815</v>
      </c>
      <c r="H127" s="328" t="s">
        <v>605</v>
      </c>
      <c r="I127" s="328" t="s">
        <v>816</v>
      </c>
      <c r="J127" s="337" t="s">
        <v>819</v>
      </c>
      <c r="K127" s="328" t="s">
        <v>751</v>
      </c>
      <c r="L127" s="328">
        <v>2016</v>
      </c>
      <c r="M127" s="323">
        <v>256896</v>
      </c>
      <c r="N127" s="323">
        <v>697988</v>
      </c>
      <c r="O127" s="324">
        <v>0.36805217281672464</v>
      </c>
      <c r="P127" s="343"/>
      <c r="Q127" s="324">
        <v>11.003124810608076</v>
      </c>
      <c r="R127" s="325">
        <v>1.7681704846285007E-2</v>
      </c>
      <c r="S127" s="325">
        <v>1.7681704846285007E-2</v>
      </c>
      <c r="T127" s="325">
        <v>1.7681704846285007E-2</v>
      </c>
      <c r="U127" s="325">
        <v>5.304511453885502E-2</v>
      </c>
      <c r="V127" s="325">
        <v>3.654197648635614E-2</v>
      </c>
      <c r="W127" s="332" t="s">
        <v>820</v>
      </c>
      <c r="X127" s="332" t="s">
        <v>693</v>
      </c>
      <c r="Y127" s="333"/>
      <c r="Z127" s="326"/>
    </row>
    <row r="128" spans="1:26" ht="72.5">
      <c r="A128" s="330">
        <v>124</v>
      </c>
      <c r="B128" s="328" t="s">
        <v>613</v>
      </c>
      <c r="C128" s="328" t="s">
        <v>796</v>
      </c>
      <c r="D128" s="328" t="s">
        <v>821</v>
      </c>
      <c r="E128" s="331" t="s">
        <v>822</v>
      </c>
      <c r="F128" s="328" t="s">
        <v>719</v>
      </c>
      <c r="G128" s="328" t="s">
        <v>720</v>
      </c>
      <c r="H128" s="328" t="s">
        <v>605</v>
      </c>
      <c r="I128" s="328" t="s">
        <v>823</v>
      </c>
      <c r="J128" s="328" t="s">
        <v>824</v>
      </c>
      <c r="K128" s="328" t="s">
        <v>751</v>
      </c>
      <c r="L128" s="328">
        <v>2016</v>
      </c>
      <c r="M128" s="323">
        <v>846</v>
      </c>
      <c r="N128" s="323">
        <v>474022</v>
      </c>
      <c r="O128" s="338">
        <v>1.784727291138386E-3</v>
      </c>
      <c r="P128" s="339"/>
      <c r="Q128" s="324">
        <v>3.4948027582373115E-4</v>
      </c>
      <c r="R128" s="325">
        <v>3.7685926059003345E-2</v>
      </c>
      <c r="S128" s="325">
        <v>3.7685926059003345E-2</v>
      </c>
      <c r="T128" s="325">
        <v>3.7685926059003345E-2</v>
      </c>
      <c r="U128" s="325">
        <v>0.11305777817701004</v>
      </c>
      <c r="V128" s="325">
        <v>7.7883792082639236E-2</v>
      </c>
      <c r="W128" s="332" t="s">
        <v>825</v>
      </c>
      <c r="X128" s="332" t="s">
        <v>826</v>
      </c>
      <c r="Y128" s="333"/>
      <c r="Z128" s="326"/>
    </row>
    <row r="129" spans="1:26" ht="72.5">
      <c r="A129" s="330">
        <v>125</v>
      </c>
      <c r="B129" s="328" t="s">
        <v>613</v>
      </c>
      <c r="C129" s="328" t="s">
        <v>796</v>
      </c>
      <c r="D129" s="328" t="s">
        <v>821</v>
      </c>
      <c r="E129" s="331" t="s">
        <v>827</v>
      </c>
      <c r="F129" s="328" t="s">
        <v>719</v>
      </c>
      <c r="G129" s="328" t="s">
        <v>720</v>
      </c>
      <c r="H129" s="328" t="s">
        <v>605</v>
      </c>
      <c r="I129" s="328" t="s">
        <v>828</v>
      </c>
      <c r="J129" s="328" t="s">
        <v>829</v>
      </c>
      <c r="K129" s="328" t="s">
        <v>751</v>
      </c>
      <c r="L129" s="328">
        <v>2016</v>
      </c>
      <c r="M129" s="323">
        <v>675</v>
      </c>
      <c r="N129" s="323">
        <v>434270</v>
      </c>
      <c r="O129" s="338">
        <v>1.5543325580859833E-3</v>
      </c>
      <c r="P129" s="339"/>
      <c r="Q129" s="324">
        <v>8.2360588010079149E-5</v>
      </c>
      <c r="R129" s="325">
        <v>3.7685926059003345E-2</v>
      </c>
      <c r="S129" s="325">
        <v>3.7685926059003345E-2</v>
      </c>
      <c r="T129" s="325">
        <v>3.7685926059003345E-2</v>
      </c>
      <c r="U129" s="325">
        <v>0.11305777817701004</v>
      </c>
      <c r="V129" s="325">
        <v>7.7883792082639236E-2</v>
      </c>
      <c r="W129" s="332" t="s">
        <v>830</v>
      </c>
      <c r="X129" s="332" t="s">
        <v>831</v>
      </c>
      <c r="Y129" s="333"/>
      <c r="Z129" s="326"/>
    </row>
    <row r="130" spans="1:26" ht="72.5">
      <c r="A130" s="330">
        <v>126</v>
      </c>
      <c r="B130" s="328" t="s">
        <v>613</v>
      </c>
      <c r="C130" s="328" t="s">
        <v>796</v>
      </c>
      <c r="D130" s="328" t="s">
        <v>821</v>
      </c>
      <c r="E130" s="331" t="s">
        <v>832</v>
      </c>
      <c r="F130" s="328" t="s">
        <v>719</v>
      </c>
      <c r="G130" s="328" t="s">
        <v>833</v>
      </c>
      <c r="H130" s="328" t="s">
        <v>605</v>
      </c>
      <c r="I130" s="328" t="s">
        <v>834</v>
      </c>
      <c r="J130" s="328" t="s">
        <v>835</v>
      </c>
      <c r="K130" s="328" t="s">
        <v>751</v>
      </c>
      <c r="L130" s="328">
        <v>2016</v>
      </c>
      <c r="M130" s="323">
        <v>558225</v>
      </c>
      <c r="N130" s="323">
        <v>392016194</v>
      </c>
      <c r="O130" s="338">
        <v>1.4239845408019038E-3</v>
      </c>
      <c r="P130" s="339"/>
      <c r="Q130" s="324">
        <v>8.2360588010079149E-5</v>
      </c>
      <c r="R130" s="325">
        <v>3.7685926059003345E-2</v>
      </c>
      <c r="S130" s="325">
        <v>3.7685926059003345E-2</v>
      </c>
      <c r="T130" s="325">
        <v>3.7685926059003345E-2</v>
      </c>
      <c r="U130" s="325">
        <v>0.11305777817701004</v>
      </c>
      <c r="V130" s="325">
        <v>7.7883792082639236E-2</v>
      </c>
      <c r="W130" s="332" t="s">
        <v>836</v>
      </c>
      <c r="X130" s="332"/>
      <c r="Y130" s="333"/>
      <c r="Z130" s="326"/>
    </row>
    <row r="131" spans="1:26" ht="72.5">
      <c r="A131" s="330">
        <v>127</v>
      </c>
      <c r="B131" s="328" t="s">
        <v>613</v>
      </c>
      <c r="C131" s="328" t="s">
        <v>796</v>
      </c>
      <c r="D131" s="328" t="s">
        <v>821</v>
      </c>
      <c r="E131" s="331" t="s">
        <v>837</v>
      </c>
      <c r="F131" s="328" t="s">
        <v>719</v>
      </c>
      <c r="G131" s="328" t="s">
        <v>726</v>
      </c>
      <c r="H131" s="328" t="s">
        <v>605</v>
      </c>
      <c r="I131" s="328" t="s">
        <v>838</v>
      </c>
      <c r="J131" s="328" t="s">
        <v>728</v>
      </c>
      <c r="K131" s="328" t="s">
        <v>751</v>
      </c>
      <c r="L131" s="328">
        <v>2016</v>
      </c>
      <c r="M131" s="323">
        <v>74</v>
      </c>
      <c r="N131" s="323">
        <v>30598</v>
      </c>
      <c r="O131" s="338">
        <v>2.4184587227923395E-3</v>
      </c>
      <c r="P131" s="339"/>
      <c r="Q131" s="324">
        <v>2.6106252447461169E-4</v>
      </c>
      <c r="R131" s="325">
        <v>2.563167023549051E-3</v>
      </c>
      <c r="S131" s="325">
        <v>2.563167023549051E-3</v>
      </c>
      <c r="T131" s="325">
        <v>2.563167023549051E-3</v>
      </c>
      <c r="U131" s="325">
        <v>7.6895010706471527E-3</v>
      </c>
      <c r="V131" s="325">
        <v>5.297180895133642E-3</v>
      </c>
      <c r="W131" s="332" t="s">
        <v>839</v>
      </c>
      <c r="X131" s="332" t="s">
        <v>840</v>
      </c>
      <c r="Y131" s="333"/>
      <c r="Z131" s="326"/>
    </row>
    <row r="132" spans="1:26" ht="87">
      <c r="A132" s="330">
        <v>128</v>
      </c>
      <c r="B132" s="328" t="s">
        <v>613</v>
      </c>
      <c r="C132" s="328" t="s">
        <v>796</v>
      </c>
      <c r="D132" s="328" t="s">
        <v>821</v>
      </c>
      <c r="E132" s="331" t="s">
        <v>841</v>
      </c>
      <c r="F132" s="328" t="s">
        <v>719</v>
      </c>
      <c r="G132" s="328" t="s">
        <v>731</v>
      </c>
      <c r="H132" s="328" t="s">
        <v>605</v>
      </c>
      <c r="I132" s="328" t="s">
        <v>842</v>
      </c>
      <c r="J132" s="328" t="s">
        <v>843</v>
      </c>
      <c r="K132" s="328" t="s">
        <v>751</v>
      </c>
      <c r="L132" s="328">
        <v>2016</v>
      </c>
      <c r="M132" s="323">
        <v>82</v>
      </c>
      <c r="N132" s="323">
        <v>46233</v>
      </c>
      <c r="O132" s="338">
        <v>1.7736248999632297E-3</v>
      </c>
      <c r="P132" s="339"/>
      <c r="Q132" s="324">
        <v>1.0761366693570084E-4</v>
      </c>
      <c r="R132" s="325">
        <v>2.563167023549051E-3</v>
      </c>
      <c r="S132" s="325">
        <v>2.563167023549051E-3</v>
      </c>
      <c r="T132" s="325">
        <v>2.563167023549051E-3</v>
      </c>
      <c r="U132" s="325">
        <v>7.6895010706471527E-3</v>
      </c>
      <c r="V132" s="325">
        <v>5.297180895133642E-3</v>
      </c>
      <c r="W132" s="332" t="s">
        <v>734</v>
      </c>
      <c r="X132" s="332" t="s">
        <v>665</v>
      </c>
      <c r="Y132" s="333"/>
      <c r="Z132" s="326"/>
    </row>
    <row r="133" spans="1:26" ht="58">
      <c r="A133" s="330">
        <v>129</v>
      </c>
      <c r="B133" s="328" t="s">
        <v>613</v>
      </c>
      <c r="C133" s="328" t="s">
        <v>796</v>
      </c>
      <c r="D133" s="328" t="s">
        <v>844</v>
      </c>
      <c r="E133" s="331" t="s">
        <v>845</v>
      </c>
      <c r="F133" s="328" t="s">
        <v>719</v>
      </c>
      <c r="G133" s="328" t="s">
        <v>846</v>
      </c>
      <c r="H133" s="328" t="s">
        <v>605</v>
      </c>
      <c r="I133" s="328" t="s">
        <v>847</v>
      </c>
      <c r="J133" s="328" t="s">
        <v>848</v>
      </c>
      <c r="K133" s="328" t="s">
        <v>751</v>
      </c>
      <c r="L133" s="328">
        <v>2016</v>
      </c>
      <c r="M133" s="323">
        <v>262</v>
      </c>
      <c r="N133" s="323">
        <v>10958</v>
      </c>
      <c r="O133" s="338">
        <v>2.3909472531483848E-2</v>
      </c>
      <c r="P133" s="339"/>
      <c r="Q133" s="324">
        <v>4.7545172476729333E-2</v>
      </c>
      <c r="R133" s="325">
        <v>1.0628323603292654E-2</v>
      </c>
      <c r="S133" s="325">
        <v>1.0628323603292654E-2</v>
      </c>
      <c r="T133" s="325">
        <v>1.0628323603292654E-2</v>
      </c>
      <c r="U133" s="325">
        <v>3.1884970809877962E-2</v>
      </c>
      <c r="V133" s="325">
        <v>2.1965073762811062E-2</v>
      </c>
      <c r="W133" s="332" t="s">
        <v>849</v>
      </c>
      <c r="X133" s="332"/>
      <c r="Y133" s="333"/>
      <c r="Z133" s="326"/>
    </row>
    <row r="134" spans="1:26" ht="43.5">
      <c r="A134" s="330">
        <v>130</v>
      </c>
      <c r="B134" s="328" t="s">
        <v>613</v>
      </c>
      <c r="C134" s="328" t="s">
        <v>796</v>
      </c>
      <c r="D134" s="328" t="s">
        <v>844</v>
      </c>
      <c r="E134" s="331" t="s">
        <v>850</v>
      </c>
      <c r="F134" s="328" t="s">
        <v>719</v>
      </c>
      <c r="G134" s="328" t="s">
        <v>851</v>
      </c>
      <c r="H134" s="328" t="s">
        <v>605</v>
      </c>
      <c r="I134" s="328" t="s">
        <v>852</v>
      </c>
      <c r="J134" s="328" t="s">
        <v>853</v>
      </c>
      <c r="K134" s="328" t="s">
        <v>751</v>
      </c>
      <c r="L134" s="328">
        <v>2016</v>
      </c>
      <c r="M134" s="323">
        <v>45</v>
      </c>
      <c r="N134" s="323">
        <v>1428</v>
      </c>
      <c r="O134" s="338">
        <v>3.1512605042016806E-2</v>
      </c>
      <c r="P134" s="344"/>
      <c r="Q134" s="324">
        <v>8.2892255277727075E-2</v>
      </c>
      <c r="R134" s="325">
        <v>1.8235122434762659E-2</v>
      </c>
      <c r="S134" s="325">
        <v>1.8235122434762659E-2</v>
      </c>
      <c r="T134" s="325">
        <v>1.8235122434762659E-2</v>
      </c>
      <c r="U134" s="325">
        <v>5.4705367304287975E-2</v>
      </c>
      <c r="V134" s="325">
        <v>3.7685699485981661E-2</v>
      </c>
      <c r="W134" s="332" t="s">
        <v>854</v>
      </c>
      <c r="X134" s="332"/>
      <c r="Y134" s="333"/>
      <c r="Z134" s="326"/>
    </row>
    <row r="135" spans="1:26" ht="29">
      <c r="A135" s="330">
        <v>131</v>
      </c>
      <c r="B135" s="328" t="s">
        <v>613</v>
      </c>
      <c r="C135" s="328" t="s">
        <v>796</v>
      </c>
      <c r="D135" s="328" t="s">
        <v>855</v>
      </c>
      <c r="E135" s="331" t="s">
        <v>667</v>
      </c>
      <c r="F135" s="328" t="s">
        <v>668</v>
      </c>
      <c r="G135" s="328" t="s">
        <v>669</v>
      </c>
      <c r="H135" s="328" t="s">
        <v>605</v>
      </c>
      <c r="I135" s="328" t="s">
        <v>856</v>
      </c>
      <c r="J135" s="328" t="s">
        <v>668</v>
      </c>
      <c r="K135" s="328" t="s">
        <v>751</v>
      </c>
      <c r="L135" s="328">
        <v>2016</v>
      </c>
      <c r="M135" s="323">
        <v>6132094.9760652361</v>
      </c>
      <c r="N135" s="323">
        <v>10893.557631308116</v>
      </c>
      <c r="O135" s="324">
        <v>562.91022488755902</v>
      </c>
      <c r="P135" s="329"/>
      <c r="Q135" s="324">
        <v>1065.2143373617291</v>
      </c>
      <c r="R135" s="325">
        <v>587.08961251266157</v>
      </c>
      <c r="S135" s="325">
        <v>587.08961251266157</v>
      </c>
      <c r="T135" s="325">
        <v>587.08961251266157</v>
      </c>
      <c r="U135" s="325">
        <v>1761.2688375379848</v>
      </c>
      <c r="V135" s="325">
        <v>1168.3083289001966</v>
      </c>
      <c r="W135" s="332"/>
      <c r="X135" s="332"/>
      <c r="Y135" s="333"/>
      <c r="Z135" s="326"/>
    </row>
    <row r="136" spans="1:26" ht="29">
      <c r="A136" s="330">
        <v>132</v>
      </c>
      <c r="B136" s="328" t="s">
        <v>613</v>
      </c>
      <c r="C136" s="328" t="s">
        <v>796</v>
      </c>
      <c r="D136" s="328" t="s">
        <v>855</v>
      </c>
      <c r="E136" s="331" t="s">
        <v>667</v>
      </c>
      <c r="F136" s="328" t="s">
        <v>671</v>
      </c>
      <c r="G136" s="328" t="s">
        <v>669</v>
      </c>
      <c r="H136" s="328" t="s">
        <v>605</v>
      </c>
      <c r="I136" s="328" t="s">
        <v>856</v>
      </c>
      <c r="J136" s="328" t="s">
        <v>671</v>
      </c>
      <c r="K136" s="328" t="s">
        <v>751</v>
      </c>
      <c r="L136" s="328">
        <v>2016</v>
      </c>
      <c r="M136" s="323">
        <v>6132094.9760652361</v>
      </c>
      <c r="N136" s="323">
        <v>40709350.485438272</v>
      </c>
      <c r="O136" s="324">
        <v>0.15063111798501147</v>
      </c>
      <c r="P136" s="329"/>
      <c r="Q136" s="324">
        <v>0.21265814916531481</v>
      </c>
      <c r="R136" s="325">
        <v>0.1527043528777331</v>
      </c>
      <c r="S136" s="325">
        <v>0.1527043528777331</v>
      </c>
      <c r="T136" s="325">
        <v>0.1527043528777331</v>
      </c>
      <c r="U136" s="325">
        <v>0.45811305863319929</v>
      </c>
      <c r="V136" s="325">
        <v>0.30388166222668889</v>
      </c>
      <c r="W136" s="332"/>
      <c r="X136" s="332"/>
      <c r="Y136" s="333"/>
      <c r="Z136" s="326"/>
    </row>
    <row r="137" spans="1:26" ht="29">
      <c r="A137" s="330">
        <v>133</v>
      </c>
      <c r="B137" s="328" t="s">
        <v>613</v>
      </c>
      <c r="C137" s="328" t="s">
        <v>796</v>
      </c>
      <c r="D137" s="328" t="s">
        <v>855</v>
      </c>
      <c r="E137" s="331" t="s">
        <v>667</v>
      </c>
      <c r="F137" s="328" t="s">
        <v>672</v>
      </c>
      <c r="G137" s="328" t="s">
        <v>669</v>
      </c>
      <c r="H137" s="328" t="s">
        <v>605</v>
      </c>
      <c r="I137" s="328" t="s">
        <v>856</v>
      </c>
      <c r="J137" s="328" t="s">
        <v>672</v>
      </c>
      <c r="K137" s="328" t="s">
        <v>751</v>
      </c>
      <c r="L137" s="328">
        <v>2016</v>
      </c>
      <c r="M137" s="323">
        <v>417823.59033476323</v>
      </c>
      <c r="N137" s="323">
        <v>436611.79525098577</v>
      </c>
      <c r="O137" s="324">
        <v>0.95696816915946536</v>
      </c>
      <c r="P137" s="335"/>
      <c r="Q137" s="324">
        <v>-5.9101710527065938</v>
      </c>
      <c r="R137" s="325">
        <v>0.98469522173561042</v>
      </c>
      <c r="S137" s="325">
        <v>0.98469522173561042</v>
      </c>
      <c r="T137" s="325">
        <v>0.98469522173561042</v>
      </c>
      <c r="U137" s="325">
        <v>2.954085665206831</v>
      </c>
      <c r="V137" s="325">
        <v>1.9595434912538647</v>
      </c>
      <c r="W137" s="332" t="s">
        <v>623</v>
      </c>
      <c r="X137" s="332" t="s">
        <v>624</v>
      </c>
      <c r="Y137" s="333"/>
      <c r="Z137" s="326"/>
    </row>
    <row r="138" spans="1:26" ht="29">
      <c r="A138" s="330">
        <v>134</v>
      </c>
      <c r="B138" s="328" t="s">
        <v>613</v>
      </c>
      <c r="C138" s="328" t="s">
        <v>796</v>
      </c>
      <c r="D138" s="328" t="s">
        <v>855</v>
      </c>
      <c r="E138" s="331" t="s">
        <v>667</v>
      </c>
      <c r="F138" s="328" t="s">
        <v>673</v>
      </c>
      <c r="G138" s="328" t="s">
        <v>669</v>
      </c>
      <c r="H138" s="328" t="s">
        <v>605</v>
      </c>
      <c r="I138" s="328" t="s">
        <v>856</v>
      </c>
      <c r="J138" s="328" t="s">
        <v>673</v>
      </c>
      <c r="K138" s="328" t="s">
        <v>751</v>
      </c>
      <c r="L138" s="328">
        <v>2016</v>
      </c>
      <c r="M138" s="323">
        <v>0</v>
      </c>
      <c r="N138" s="323">
        <v>0</v>
      </c>
      <c r="O138" s="324">
        <v>694.25857685114306</v>
      </c>
      <c r="P138" s="329"/>
      <c r="Q138" s="324">
        <v>1217.9598725917929</v>
      </c>
      <c r="R138" s="325">
        <v>716.45269077123089</v>
      </c>
      <c r="S138" s="325">
        <v>716.45269077123089</v>
      </c>
      <c r="T138" s="325">
        <v>716.45269077123089</v>
      </c>
      <c r="U138" s="325">
        <v>2149.3580723136929</v>
      </c>
      <c r="V138" s="325">
        <v>1425.7408546347494</v>
      </c>
      <c r="W138" s="332"/>
      <c r="X138" s="332"/>
      <c r="Y138" s="333"/>
      <c r="Z138" s="326"/>
    </row>
    <row r="139" spans="1:26" ht="29">
      <c r="A139" s="330">
        <v>135</v>
      </c>
      <c r="B139" s="328" t="s">
        <v>613</v>
      </c>
      <c r="C139" s="328" t="s">
        <v>796</v>
      </c>
      <c r="D139" s="328" t="s">
        <v>855</v>
      </c>
      <c r="E139" s="331" t="s">
        <v>667</v>
      </c>
      <c r="F139" s="328" t="s">
        <v>674</v>
      </c>
      <c r="G139" s="328" t="s">
        <v>669</v>
      </c>
      <c r="H139" s="328" t="s">
        <v>605</v>
      </c>
      <c r="I139" s="328" t="s">
        <v>856</v>
      </c>
      <c r="J139" s="328" t="s">
        <v>674</v>
      </c>
      <c r="K139" s="328" t="s">
        <v>751</v>
      </c>
      <c r="L139" s="328">
        <v>2016</v>
      </c>
      <c r="M139" s="323">
        <v>0</v>
      </c>
      <c r="N139" s="323">
        <v>0</v>
      </c>
      <c r="O139" s="324">
        <v>0.18577908337454674</v>
      </c>
      <c r="P139" s="329"/>
      <c r="Q139" s="324">
        <v>0.24315208984559331</v>
      </c>
      <c r="R139" s="325">
        <v>0.18635220617086276</v>
      </c>
      <c r="S139" s="325">
        <v>0.18635220617086276</v>
      </c>
      <c r="T139" s="325">
        <v>0.18635220617086276</v>
      </c>
      <c r="U139" s="325">
        <v>0.55905661851258825</v>
      </c>
      <c r="V139" s="325">
        <v>0.37084089028001688</v>
      </c>
      <c r="W139" s="332"/>
      <c r="X139" s="332"/>
      <c r="Y139" s="333"/>
      <c r="Z139" s="326"/>
    </row>
    <row r="140" spans="1:26" ht="29">
      <c r="A140" s="330">
        <v>136</v>
      </c>
      <c r="B140" s="328" t="s">
        <v>613</v>
      </c>
      <c r="C140" s="328" t="s">
        <v>796</v>
      </c>
      <c r="D140" s="328" t="s">
        <v>855</v>
      </c>
      <c r="E140" s="331" t="s">
        <v>667</v>
      </c>
      <c r="F140" s="328" t="s">
        <v>675</v>
      </c>
      <c r="G140" s="328" t="s">
        <v>669</v>
      </c>
      <c r="H140" s="328" t="s">
        <v>605</v>
      </c>
      <c r="I140" s="328" t="s">
        <v>856</v>
      </c>
      <c r="J140" s="328" t="s">
        <v>675</v>
      </c>
      <c r="K140" s="328" t="s">
        <v>751</v>
      </c>
      <c r="L140" s="328">
        <v>2016</v>
      </c>
      <c r="M140" s="323">
        <v>0</v>
      </c>
      <c r="N140" s="323">
        <v>0</v>
      </c>
      <c r="O140" s="324">
        <v>1.1802652178599251</v>
      </c>
      <c r="P140" s="335"/>
      <c r="Q140" s="324">
        <v>1.626305568224182</v>
      </c>
      <c r="R140" s="325">
        <v>1.2016692616697195</v>
      </c>
      <c r="S140" s="325">
        <v>1.2016692616697195</v>
      </c>
      <c r="T140" s="325">
        <v>1.2016692616697195</v>
      </c>
      <c r="U140" s="325">
        <v>3.6050077850091586</v>
      </c>
      <c r="V140" s="325">
        <v>2.3913218307227417</v>
      </c>
      <c r="W140" s="332" t="s">
        <v>623</v>
      </c>
      <c r="X140" s="332" t="s">
        <v>624</v>
      </c>
      <c r="Y140" s="333"/>
      <c r="Z140" s="326"/>
    </row>
    <row r="141" spans="1:26" ht="43.5">
      <c r="A141" s="330">
        <v>137</v>
      </c>
      <c r="B141" s="328" t="s">
        <v>613</v>
      </c>
      <c r="C141" s="328" t="s">
        <v>796</v>
      </c>
      <c r="D141" s="328" t="s">
        <v>857</v>
      </c>
      <c r="E141" s="331" t="s">
        <v>858</v>
      </c>
      <c r="F141" s="328" t="s">
        <v>859</v>
      </c>
      <c r="G141" s="328" t="s">
        <v>860</v>
      </c>
      <c r="H141" s="328" t="s">
        <v>741</v>
      </c>
      <c r="I141" s="328" t="s">
        <v>861</v>
      </c>
      <c r="J141" s="328" t="s">
        <v>862</v>
      </c>
      <c r="K141" s="328" t="s">
        <v>751</v>
      </c>
      <c r="L141" s="328" t="s">
        <v>744</v>
      </c>
      <c r="M141" s="323">
        <v>0</v>
      </c>
      <c r="N141" s="323">
        <v>0</v>
      </c>
      <c r="O141" s="324" t="s">
        <v>744</v>
      </c>
      <c r="P141" s="340"/>
      <c r="Q141" s="324">
        <v>11337547.880456682</v>
      </c>
      <c r="R141" s="325" t="s">
        <v>744</v>
      </c>
      <c r="S141" s="325" t="s">
        <v>744</v>
      </c>
      <c r="T141" s="325" t="s">
        <v>744</v>
      </c>
      <c r="U141" s="325" t="e">
        <v>#VALUE!</v>
      </c>
      <c r="V141" s="325" t="e">
        <v>#VALUE!</v>
      </c>
      <c r="W141" s="332" t="s">
        <v>863</v>
      </c>
      <c r="X141" s="332"/>
      <c r="Y141" s="333"/>
      <c r="Z141" s="326"/>
    </row>
    <row r="142" spans="1:26" ht="43.5">
      <c r="A142" s="330">
        <v>138</v>
      </c>
      <c r="B142" s="328" t="s">
        <v>613</v>
      </c>
      <c r="C142" s="328" t="s">
        <v>796</v>
      </c>
      <c r="D142" s="328" t="s">
        <v>857</v>
      </c>
      <c r="E142" s="331" t="s">
        <v>864</v>
      </c>
      <c r="F142" s="328" t="s">
        <v>865</v>
      </c>
      <c r="G142" s="328" t="s">
        <v>866</v>
      </c>
      <c r="H142" s="328" t="s">
        <v>741</v>
      </c>
      <c r="I142" s="328" t="s">
        <v>867</v>
      </c>
      <c r="J142" s="328" t="s">
        <v>868</v>
      </c>
      <c r="K142" s="328" t="s">
        <v>751</v>
      </c>
      <c r="L142" s="328" t="s">
        <v>744</v>
      </c>
      <c r="M142" s="323">
        <v>0</v>
      </c>
      <c r="N142" s="323">
        <v>0</v>
      </c>
      <c r="O142" s="324" t="s">
        <v>744</v>
      </c>
      <c r="P142" s="340"/>
      <c r="Q142" s="324">
        <v>13709.247739367209</v>
      </c>
      <c r="R142" s="325" t="s">
        <v>744</v>
      </c>
      <c r="S142" s="325" t="s">
        <v>744</v>
      </c>
      <c r="T142" s="325" t="s">
        <v>744</v>
      </c>
      <c r="U142" s="325" t="e">
        <v>#VALUE!</v>
      </c>
      <c r="V142" s="325" t="e">
        <v>#VALUE!</v>
      </c>
      <c r="W142" s="332" t="s">
        <v>869</v>
      </c>
      <c r="X142" s="332"/>
      <c r="Y142" s="333"/>
      <c r="Z142" s="326"/>
    </row>
    <row r="143" spans="1:26" ht="43.5">
      <c r="A143" s="330">
        <v>139</v>
      </c>
      <c r="B143" s="328" t="s">
        <v>613</v>
      </c>
      <c r="C143" s="328" t="s">
        <v>870</v>
      </c>
      <c r="D143" s="328" t="s">
        <v>871</v>
      </c>
      <c r="E143" s="331" t="s">
        <v>626</v>
      </c>
      <c r="F143" s="328" t="s">
        <v>627</v>
      </c>
      <c r="G143" s="328" t="s">
        <v>628</v>
      </c>
      <c r="H143" s="328" t="s">
        <v>605</v>
      </c>
      <c r="I143" s="328" t="s">
        <v>872</v>
      </c>
      <c r="J143" s="328" t="s">
        <v>627</v>
      </c>
      <c r="K143" s="328" t="s">
        <v>873</v>
      </c>
      <c r="L143" s="328">
        <v>2016</v>
      </c>
      <c r="M143" s="323" t="s">
        <v>622</v>
      </c>
      <c r="N143" s="323" t="s">
        <v>622</v>
      </c>
      <c r="O143" s="324">
        <v>20942.4105399621</v>
      </c>
      <c r="P143" s="329"/>
      <c r="Q143" s="324">
        <v>17977.164602045003</v>
      </c>
      <c r="R143" s="325">
        <v>20052.897097934729</v>
      </c>
      <c r="S143" s="325">
        <v>20052.897097934729</v>
      </c>
      <c r="T143" s="325">
        <v>20052.897097934729</v>
      </c>
      <c r="U143" s="325">
        <v>60158.691293804186</v>
      </c>
      <c r="V143" s="325">
        <v>41937.099355406484</v>
      </c>
      <c r="W143" s="332"/>
      <c r="X143" s="332"/>
      <c r="Y143" s="333"/>
      <c r="Z143" s="326"/>
    </row>
    <row r="144" spans="1:26" ht="43.5">
      <c r="A144" s="330">
        <v>140</v>
      </c>
      <c r="B144" s="328" t="s">
        <v>613</v>
      </c>
      <c r="C144" s="328" t="s">
        <v>870</v>
      </c>
      <c r="D144" s="328" t="s">
        <v>871</v>
      </c>
      <c r="E144" s="331" t="s">
        <v>626</v>
      </c>
      <c r="F144" s="328" t="s">
        <v>630</v>
      </c>
      <c r="G144" s="328" t="s">
        <v>628</v>
      </c>
      <c r="H144" s="328" t="s">
        <v>605</v>
      </c>
      <c r="I144" s="328" t="s">
        <v>872</v>
      </c>
      <c r="J144" s="328" t="s">
        <v>630</v>
      </c>
      <c r="K144" s="328" t="s">
        <v>873</v>
      </c>
      <c r="L144" s="328">
        <v>2016</v>
      </c>
      <c r="M144" s="323" t="s">
        <v>622</v>
      </c>
      <c r="N144" s="323" t="s">
        <v>622</v>
      </c>
      <c r="O144" s="324">
        <v>13928.8118527406</v>
      </c>
      <c r="P144" s="329"/>
      <c r="Q144" s="324">
        <v>15325.22723764494</v>
      </c>
      <c r="R144" s="325">
        <v>12754.842387079609</v>
      </c>
      <c r="S144" s="325">
        <v>12754.842387079609</v>
      </c>
      <c r="T144" s="325">
        <v>12754.842387079609</v>
      </c>
      <c r="U144" s="325">
        <v>38264.527161238824</v>
      </c>
      <c r="V144" s="325">
        <v>26737.606998148458</v>
      </c>
      <c r="W144" s="332"/>
      <c r="X144" s="332"/>
      <c r="Y144" s="333"/>
      <c r="Z144" s="326"/>
    </row>
    <row r="145" spans="1:26" ht="43.5">
      <c r="A145" s="330">
        <v>141</v>
      </c>
      <c r="B145" s="328" t="s">
        <v>613</v>
      </c>
      <c r="C145" s="328" t="s">
        <v>870</v>
      </c>
      <c r="D145" s="328" t="s">
        <v>871</v>
      </c>
      <c r="E145" s="331" t="s">
        <v>626</v>
      </c>
      <c r="F145" s="328" t="s">
        <v>631</v>
      </c>
      <c r="G145" s="328" t="s">
        <v>628</v>
      </c>
      <c r="H145" s="328" t="s">
        <v>605</v>
      </c>
      <c r="I145" s="328" t="s">
        <v>872</v>
      </c>
      <c r="J145" s="328" t="s">
        <v>631</v>
      </c>
      <c r="K145" s="328" t="s">
        <v>873</v>
      </c>
      <c r="L145" s="328">
        <v>2016</v>
      </c>
      <c r="M145" s="323" t="s">
        <v>622</v>
      </c>
      <c r="N145" s="323" t="s">
        <v>622</v>
      </c>
      <c r="O145" s="324">
        <v>104208248.482759</v>
      </c>
      <c r="P145" s="329"/>
      <c r="Q145" s="324">
        <v>71809803.551935911</v>
      </c>
      <c r="R145" s="325">
        <v>94291378.792599902</v>
      </c>
      <c r="S145" s="325">
        <v>94291378.792599902</v>
      </c>
      <c r="T145" s="325">
        <v>94291378.792599902</v>
      </c>
      <c r="U145" s="325">
        <v>282874136.37779969</v>
      </c>
      <c r="V145" s="325">
        <v>194867710.81518292</v>
      </c>
      <c r="W145" s="332"/>
      <c r="X145" s="332"/>
      <c r="Y145" s="333"/>
      <c r="Z145" s="326"/>
    </row>
    <row r="146" spans="1:26" ht="43.5">
      <c r="A146" s="330">
        <v>142</v>
      </c>
      <c r="B146" s="328" t="s">
        <v>613</v>
      </c>
      <c r="C146" s="328" t="s">
        <v>870</v>
      </c>
      <c r="D146" s="328" t="s">
        <v>871</v>
      </c>
      <c r="E146" s="331" t="s">
        <v>626</v>
      </c>
      <c r="F146" s="328" t="s">
        <v>632</v>
      </c>
      <c r="G146" s="328" t="s">
        <v>628</v>
      </c>
      <c r="H146" s="328" t="s">
        <v>605</v>
      </c>
      <c r="I146" s="328" t="s">
        <v>872</v>
      </c>
      <c r="J146" s="328" t="s">
        <v>632</v>
      </c>
      <c r="K146" s="328" t="s">
        <v>873</v>
      </c>
      <c r="L146" s="328">
        <v>2016</v>
      </c>
      <c r="M146" s="323" t="s">
        <v>622</v>
      </c>
      <c r="N146" s="323" t="s">
        <v>622</v>
      </c>
      <c r="O146" s="324">
        <v>68461323.543331504</v>
      </c>
      <c r="P146" s="329"/>
      <c r="Q146" s="324">
        <v>60445200.336516038</v>
      </c>
      <c r="R146" s="325">
        <v>58318476.793748207</v>
      </c>
      <c r="S146" s="325">
        <v>58318476.793748207</v>
      </c>
      <c r="T146" s="325">
        <v>58318476.793748207</v>
      </c>
      <c r="U146" s="325">
        <v>174955430.38124463</v>
      </c>
      <c r="V146" s="325">
        <v>120598481.51685461</v>
      </c>
      <c r="W146" s="332"/>
      <c r="X146" s="332"/>
      <c r="Y146" s="333"/>
      <c r="Z146" s="326"/>
    </row>
    <row r="147" spans="1:26" ht="43.5">
      <c r="A147" s="330">
        <v>143</v>
      </c>
      <c r="B147" s="328" t="s">
        <v>613</v>
      </c>
      <c r="C147" s="328" t="s">
        <v>870</v>
      </c>
      <c r="D147" s="328" t="s">
        <v>871</v>
      </c>
      <c r="E147" s="331" t="s">
        <v>626</v>
      </c>
      <c r="F147" s="328" t="s">
        <v>633</v>
      </c>
      <c r="G147" s="328" t="s">
        <v>628</v>
      </c>
      <c r="H147" s="328" t="s">
        <v>605</v>
      </c>
      <c r="I147" s="328" t="s">
        <v>872</v>
      </c>
      <c r="J147" s="328" t="s">
        <v>633</v>
      </c>
      <c r="K147" s="328" t="s">
        <v>873</v>
      </c>
      <c r="L147" s="328">
        <v>2016</v>
      </c>
      <c r="M147" s="323" t="s">
        <v>622</v>
      </c>
      <c r="N147" s="323" t="s">
        <v>622</v>
      </c>
      <c r="O147" s="324">
        <v>651631.97110123001</v>
      </c>
      <c r="P147" s="334"/>
      <c r="Q147" s="324">
        <v>197407.13417670046</v>
      </c>
      <c r="R147" s="325">
        <v>1067270.5304584501</v>
      </c>
      <c r="S147" s="325">
        <v>1067270.5304584501</v>
      </c>
      <c r="T147" s="325">
        <v>1067270.5304584501</v>
      </c>
      <c r="U147" s="325">
        <v>3201811.59137535</v>
      </c>
      <c r="V147" s="325">
        <v>2307616.2544530788</v>
      </c>
      <c r="W147" s="332" t="s">
        <v>874</v>
      </c>
      <c r="X147" s="332" t="s">
        <v>875</v>
      </c>
      <c r="Y147" s="333"/>
      <c r="Z147" s="326"/>
    </row>
    <row r="148" spans="1:26" ht="43.5">
      <c r="A148" s="330">
        <v>144</v>
      </c>
      <c r="B148" s="328" t="s">
        <v>613</v>
      </c>
      <c r="C148" s="328" t="s">
        <v>870</v>
      </c>
      <c r="D148" s="328" t="s">
        <v>871</v>
      </c>
      <c r="E148" s="331" t="s">
        <v>626</v>
      </c>
      <c r="F148" s="328" t="s">
        <v>634</v>
      </c>
      <c r="G148" s="328" t="s">
        <v>628</v>
      </c>
      <c r="H148" s="328" t="s">
        <v>605</v>
      </c>
      <c r="I148" s="328" t="s">
        <v>872</v>
      </c>
      <c r="J148" s="328" t="s">
        <v>634</v>
      </c>
      <c r="K148" s="328" t="s">
        <v>873</v>
      </c>
      <c r="L148" s="328">
        <v>2016</v>
      </c>
      <c r="M148" s="323" t="s">
        <v>622</v>
      </c>
      <c r="N148" s="323" t="s">
        <v>622</v>
      </c>
      <c r="O148" s="324">
        <v>398717.23456308001</v>
      </c>
      <c r="P148" s="334"/>
      <c r="Q148" s="324">
        <v>38041.337353056893</v>
      </c>
      <c r="R148" s="325">
        <v>582666.69684346463</v>
      </c>
      <c r="S148" s="325">
        <v>582666.69684346463</v>
      </c>
      <c r="T148" s="325">
        <v>582666.69684346463</v>
      </c>
      <c r="U148" s="325">
        <v>1748000.0905303939</v>
      </c>
      <c r="V148" s="325">
        <v>1235876.3585157397</v>
      </c>
      <c r="W148" s="332" t="s">
        <v>874</v>
      </c>
      <c r="X148" s="332" t="s">
        <v>624</v>
      </c>
      <c r="Y148" s="333"/>
      <c r="Z148" s="326"/>
    </row>
    <row r="149" spans="1:26" ht="43.5">
      <c r="A149" s="330">
        <v>145</v>
      </c>
      <c r="B149" s="328" t="s">
        <v>613</v>
      </c>
      <c r="C149" s="328" t="s">
        <v>870</v>
      </c>
      <c r="D149" s="328" t="s">
        <v>871</v>
      </c>
      <c r="E149" s="331" t="s">
        <v>626</v>
      </c>
      <c r="F149" s="328" t="s">
        <v>635</v>
      </c>
      <c r="G149" s="328" t="s">
        <v>628</v>
      </c>
      <c r="H149" s="328" t="s">
        <v>605</v>
      </c>
      <c r="I149" s="328" t="s">
        <v>872</v>
      </c>
      <c r="J149" s="328" t="s">
        <v>635</v>
      </c>
      <c r="K149" s="328" t="s">
        <v>873</v>
      </c>
      <c r="L149" s="328">
        <v>2016</v>
      </c>
      <c r="M149" s="323" t="s">
        <v>622</v>
      </c>
      <c r="N149" s="323" t="s">
        <v>622</v>
      </c>
      <c r="O149" s="324">
        <v>224342.18687198</v>
      </c>
      <c r="P149" s="329"/>
      <c r="Q149" s="324">
        <v>130331.78629003785</v>
      </c>
      <c r="R149" s="325">
        <v>219568.99472999151</v>
      </c>
      <c r="S149" s="325">
        <v>219568.99472999151</v>
      </c>
      <c r="T149" s="325">
        <v>219568.99472999151</v>
      </c>
      <c r="U149" s="325">
        <v>658706.98418997449</v>
      </c>
      <c r="V149" s="325">
        <v>459189.84685293824</v>
      </c>
      <c r="W149" s="332"/>
      <c r="X149" s="332"/>
      <c r="Y149" s="333"/>
      <c r="Z149" s="326"/>
    </row>
    <row r="150" spans="1:26" ht="43.5">
      <c r="A150" s="330">
        <v>146</v>
      </c>
      <c r="B150" s="328" t="s">
        <v>613</v>
      </c>
      <c r="C150" s="328" t="s">
        <v>870</v>
      </c>
      <c r="D150" s="328" t="s">
        <v>871</v>
      </c>
      <c r="E150" s="331" t="s">
        <v>626</v>
      </c>
      <c r="F150" s="328" t="s">
        <v>636</v>
      </c>
      <c r="G150" s="328" t="s">
        <v>628</v>
      </c>
      <c r="H150" s="328" t="s">
        <v>605</v>
      </c>
      <c r="I150" s="328" t="s">
        <v>872</v>
      </c>
      <c r="J150" s="328" t="s">
        <v>636</v>
      </c>
      <c r="K150" s="328" t="s">
        <v>873</v>
      </c>
      <c r="L150" s="328">
        <v>2016</v>
      </c>
      <c r="M150" s="323" t="s">
        <v>622</v>
      </c>
      <c r="N150" s="323" t="s">
        <v>622</v>
      </c>
      <c r="O150" s="324">
        <v>148324.13226125401</v>
      </c>
      <c r="P150" s="329"/>
      <c r="Q150" s="324">
        <v>113966.1670359182</v>
      </c>
      <c r="R150" s="325">
        <v>138643.0601826249</v>
      </c>
      <c r="S150" s="325">
        <v>138643.0601826249</v>
      </c>
      <c r="T150" s="325">
        <v>138643.0601826249</v>
      </c>
      <c r="U150" s="325">
        <v>415929.18054787471</v>
      </c>
      <c r="V150" s="325">
        <v>290633.43502690142</v>
      </c>
      <c r="W150" s="332"/>
      <c r="X150" s="332"/>
      <c r="Y150" s="333"/>
      <c r="Z150" s="326"/>
    </row>
    <row r="151" spans="1:26" ht="43.5">
      <c r="A151" s="330">
        <v>147</v>
      </c>
      <c r="B151" s="328" t="s">
        <v>613</v>
      </c>
      <c r="C151" s="328" t="s">
        <v>870</v>
      </c>
      <c r="D151" s="328" t="s">
        <v>871</v>
      </c>
      <c r="E151" s="331" t="s">
        <v>626</v>
      </c>
      <c r="F151" s="328" t="s">
        <v>637</v>
      </c>
      <c r="G151" s="328" t="s">
        <v>628</v>
      </c>
      <c r="H151" s="328" t="s">
        <v>605</v>
      </c>
      <c r="I151" s="328" t="s">
        <v>872</v>
      </c>
      <c r="J151" s="328" t="s">
        <v>637</v>
      </c>
      <c r="K151" s="328" t="s">
        <v>873</v>
      </c>
      <c r="L151" s="328">
        <v>2016</v>
      </c>
      <c r="M151" s="323" t="s">
        <v>622</v>
      </c>
      <c r="N151" s="323" t="s">
        <v>622</v>
      </c>
      <c r="O151" s="324">
        <v>1116254876.27507</v>
      </c>
      <c r="P151" s="329"/>
      <c r="Q151" s="324">
        <v>550622819.52010953</v>
      </c>
      <c r="R151" s="325">
        <v>1031060456.3078518</v>
      </c>
      <c r="S151" s="325">
        <v>1031060456.3078518</v>
      </c>
      <c r="T151" s="325">
        <v>1031060456.3078518</v>
      </c>
      <c r="U151" s="325">
        <v>3093181368.9235554</v>
      </c>
      <c r="V151" s="325">
        <v>2130845824.990073</v>
      </c>
      <c r="W151" s="332"/>
      <c r="X151" s="332"/>
      <c r="Y151" s="333"/>
      <c r="Z151" s="326"/>
    </row>
    <row r="152" spans="1:26" ht="43.5">
      <c r="A152" s="330">
        <v>148</v>
      </c>
      <c r="B152" s="328" t="s">
        <v>613</v>
      </c>
      <c r="C152" s="328" t="s">
        <v>870</v>
      </c>
      <c r="D152" s="328" t="s">
        <v>871</v>
      </c>
      <c r="E152" s="331" t="s">
        <v>626</v>
      </c>
      <c r="F152" s="328" t="s">
        <v>638</v>
      </c>
      <c r="G152" s="328" t="s">
        <v>628</v>
      </c>
      <c r="H152" s="328" t="s">
        <v>605</v>
      </c>
      <c r="I152" s="328" t="s">
        <v>872</v>
      </c>
      <c r="J152" s="328" t="s">
        <v>638</v>
      </c>
      <c r="K152" s="328" t="s">
        <v>873</v>
      </c>
      <c r="L152" s="328">
        <v>2016</v>
      </c>
      <c r="M152" s="323" t="s">
        <v>622</v>
      </c>
      <c r="N152" s="323" t="s">
        <v>622</v>
      </c>
      <c r="O152" s="324">
        <v>731257355.60763001</v>
      </c>
      <c r="P152" s="329"/>
      <c r="Q152" s="324">
        <v>471792053.97521979</v>
      </c>
      <c r="R152" s="325">
        <v>635527368.02568662</v>
      </c>
      <c r="S152" s="325">
        <v>635527368.02568662</v>
      </c>
      <c r="T152" s="325">
        <v>635527368.02568662</v>
      </c>
      <c r="U152" s="325">
        <v>1906582104.0770597</v>
      </c>
      <c r="V152" s="325">
        <v>1314225606.7037282</v>
      </c>
      <c r="W152" s="332"/>
      <c r="X152" s="332"/>
      <c r="Y152" s="333"/>
      <c r="Z152" s="326"/>
    </row>
    <row r="153" spans="1:26" ht="43.5">
      <c r="A153" s="330">
        <v>149</v>
      </c>
      <c r="B153" s="328" t="s">
        <v>613</v>
      </c>
      <c r="C153" s="328" t="s">
        <v>870</v>
      </c>
      <c r="D153" s="328" t="s">
        <v>871</v>
      </c>
      <c r="E153" s="331" t="s">
        <v>626</v>
      </c>
      <c r="F153" s="328" t="s">
        <v>639</v>
      </c>
      <c r="G153" s="328" t="s">
        <v>628</v>
      </c>
      <c r="H153" s="328" t="s">
        <v>605</v>
      </c>
      <c r="I153" s="328" t="s">
        <v>872</v>
      </c>
      <c r="J153" s="328" t="s">
        <v>639</v>
      </c>
      <c r="K153" s="328" t="s">
        <v>873</v>
      </c>
      <c r="L153" s="328">
        <v>2016</v>
      </c>
      <c r="M153" s="323" t="s">
        <v>622</v>
      </c>
      <c r="N153" s="323" t="s">
        <v>622</v>
      </c>
      <c r="O153" s="324">
        <v>5043399.1145049604</v>
      </c>
      <c r="P153" s="334"/>
      <c r="Q153" s="324">
        <v>4996277.7143258769</v>
      </c>
      <c r="R153" s="325">
        <v>12146941.391164841</v>
      </c>
      <c r="S153" s="325">
        <v>12146941.391164841</v>
      </c>
      <c r="T153" s="325">
        <v>12146941.391164841</v>
      </c>
      <c r="U153" s="325">
        <v>36440824.173494525</v>
      </c>
      <c r="V153" s="325">
        <v>26263705.964129154</v>
      </c>
      <c r="W153" s="332" t="s">
        <v>874</v>
      </c>
      <c r="X153" s="332" t="s">
        <v>624</v>
      </c>
      <c r="Y153" s="333"/>
      <c r="Z153" s="326"/>
    </row>
    <row r="154" spans="1:26" ht="43.5">
      <c r="A154" s="330">
        <v>150</v>
      </c>
      <c r="B154" s="328" t="s">
        <v>613</v>
      </c>
      <c r="C154" s="328" t="s">
        <v>870</v>
      </c>
      <c r="D154" s="328" t="s">
        <v>871</v>
      </c>
      <c r="E154" s="331" t="s">
        <v>626</v>
      </c>
      <c r="F154" s="328" t="s">
        <v>640</v>
      </c>
      <c r="G154" s="328" t="s">
        <v>628</v>
      </c>
      <c r="H154" s="328" t="s">
        <v>605</v>
      </c>
      <c r="I154" s="328" t="s">
        <v>872</v>
      </c>
      <c r="J154" s="328" t="s">
        <v>640</v>
      </c>
      <c r="K154" s="328" t="s">
        <v>873</v>
      </c>
      <c r="L154" s="328">
        <v>2016</v>
      </c>
      <c r="M154" s="323" t="s">
        <v>622</v>
      </c>
      <c r="N154" s="323" t="s">
        <v>622</v>
      </c>
      <c r="O154" s="324">
        <v>3035633.0210892698</v>
      </c>
      <c r="P154" s="334"/>
      <c r="Q154" s="324">
        <v>2254121.2592335637</v>
      </c>
      <c r="R154" s="325">
        <v>6637439.1637243759</v>
      </c>
      <c r="S154" s="325">
        <v>6637439.1637243759</v>
      </c>
      <c r="T154" s="325">
        <v>6637439.1637243759</v>
      </c>
      <c r="U154" s="325">
        <v>19912317.491173126</v>
      </c>
      <c r="V154" s="325">
        <v>14078467.480589878</v>
      </c>
      <c r="W154" s="332" t="s">
        <v>874</v>
      </c>
      <c r="X154" s="332" t="s">
        <v>624</v>
      </c>
      <c r="Y154" s="333"/>
      <c r="Z154" s="326"/>
    </row>
    <row r="155" spans="1:26" ht="43.5">
      <c r="A155" s="330">
        <v>151</v>
      </c>
      <c r="B155" s="328" t="s">
        <v>613</v>
      </c>
      <c r="C155" s="328" t="s">
        <v>870</v>
      </c>
      <c r="D155" s="328" t="s">
        <v>871</v>
      </c>
      <c r="E155" s="331" t="s">
        <v>876</v>
      </c>
      <c r="F155" s="328" t="s">
        <v>877</v>
      </c>
      <c r="G155" s="328" t="s">
        <v>878</v>
      </c>
      <c r="H155" s="328" t="s">
        <v>605</v>
      </c>
      <c r="I155" s="328" t="s">
        <v>879</v>
      </c>
      <c r="J155" s="328" t="s">
        <v>877</v>
      </c>
      <c r="K155" s="328" t="s">
        <v>873</v>
      </c>
      <c r="L155" s="328">
        <v>2016</v>
      </c>
      <c r="M155" s="323">
        <v>20942.4105399621</v>
      </c>
      <c r="N155" s="323">
        <v>1365715.1240000001</v>
      </c>
      <c r="O155" s="324">
        <v>1.5334391610619742E-2</v>
      </c>
      <c r="P155" s="329"/>
      <c r="Q155" s="324">
        <v>1.3093636258644887E-2</v>
      </c>
      <c r="R155" s="325">
        <v>1.4509873965698979E-2</v>
      </c>
      <c r="S155" s="325">
        <v>1.4509873965698979E-2</v>
      </c>
      <c r="T155" s="325">
        <v>1.4509873965698979E-2</v>
      </c>
      <c r="U155" s="325">
        <v>4.3529621897096936E-2</v>
      </c>
      <c r="V155" s="325">
        <v>2.9986897637077358E-2</v>
      </c>
      <c r="W155" s="332"/>
      <c r="X155" s="332"/>
      <c r="Y155" s="333"/>
      <c r="Z155" s="326"/>
    </row>
    <row r="156" spans="1:26" ht="43.5">
      <c r="A156" s="330">
        <v>152</v>
      </c>
      <c r="B156" s="328" t="s">
        <v>613</v>
      </c>
      <c r="C156" s="328" t="s">
        <v>870</v>
      </c>
      <c r="D156" s="328" t="s">
        <v>871</v>
      </c>
      <c r="E156" s="331" t="s">
        <v>876</v>
      </c>
      <c r="F156" s="328" t="s">
        <v>880</v>
      </c>
      <c r="G156" s="328" t="s">
        <v>878</v>
      </c>
      <c r="H156" s="328" t="s">
        <v>605</v>
      </c>
      <c r="I156" s="328" t="s">
        <v>879</v>
      </c>
      <c r="J156" s="328" t="s">
        <v>880</v>
      </c>
      <c r="K156" s="328" t="s">
        <v>873</v>
      </c>
      <c r="L156" s="328">
        <v>2016</v>
      </c>
      <c r="M156" s="323">
        <v>13928.8118527406</v>
      </c>
      <c r="N156" s="323">
        <v>1365715.1240000001</v>
      </c>
      <c r="O156" s="324">
        <v>1.0198914552505607E-2</v>
      </c>
      <c r="P156" s="329"/>
      <c r="Q156" s="324">
        <v>1.1162102337760584E-2</v>
      </c>
      <c r="R156" s="325">
        <v>9.2073666006794209E-3</v>
      </c>
      <c r="S156" s="325">
        <v>9.2073666006794209E-3</v>
      </c>
      <c r="T156" s="325">
        <v>9.2073666006794209E-3</v>
      </c>
      <c r="U156" s="325">
        <v>2.7622099802038263E-2</v>
      </c>
      <c r="V156" s="325">
        <v>1.9028446450624858E-2</v>
      </c>
      <c r="W156" s="332"/>
      <c r="X156" s="332"/>
      <c r="Y156" s="333"/>
      <c r="Z156" s="326"/>
    </row>
    <row r="157" spans="1:26" ht="43.5">
      <c r="A157" s="330">
        <v>153</v>
      </c>
      <c r="B157" s="328" t="s">
        <v>613</v>
      </c>
      <c r="C157" s="328" t="s">
        <v>870</v>
      </c>
      <c r="D157" s="328" t="s">
        <v>871</v>
      </c>
      <c r="E157" s="331" t="s">
        <v>876</v>
      </c>
      <c r="F157" s="328" t="s">
        <v>881</v>
      </c>
      <c r="G157" s="328" t="s">
        <v>878</v>
      </c>
      <c r="H157" s="328" t="s">
        <v>605</v>
      </c>
      <c r="I157" s="328" t="s">
        <v>879</v>
      </c>
      <c r="J157" s="328" t="s">
        <v>881</v>
      </c>
      <c r="K157" s="328" t="s">
        <v>873</v>
      </c>
      <c r="L157" s="328">
        <v>2016</v>
      </c>
      <c r="M157" s="323">
        <v>104208248.482759</v>
      </c>
      <c r="N157" s="323">
        <v>7475754778</v>
      </c>
      <c r="O157" s="324">
        <v>1.3939495285402873E-2</v>
      </c>
      <c r="P157" s="329"/>
      <c r="Q157" s="324">
        <v>1.0701845320799428E-2</v>
      </c>
      <c r="R157" s="325">
        <v>1.2685712635121599E-2</v>
      </c>
      <c r="S157" s="325">
        <v>1.2685712635121599E-2</v>
      </c>
      <c r="T157" s="325">
        <v>1.2685712635121599E-2</v>
      </c>
      <c r="U157" s="325">
        <v>3.8057137905364802E-2</v>
      </c>
      <c r="V157" s="325">
        <v>2.6216986249642117E-2</v>
      </c>
      <c r="W157" s="332"/>
      <c r="X157" s="332"/>
      <c r="Y157" s="333"/>
      <c r="Z157" s="326"/>
    </row>
    <row r="158" spans="1:26" ht="43.5">
      <c r="A158" s="330">
        <v>154</v>
      </c>
      <c r="B158" s="328" t="s">
        <v>613</v>
      </c>
      <c r="C158" s="328" t="s">
        <v>870</v>
      </c>
      <c r="D158" s="328" t="s">
        <v>871</v>
      </c>
      <c r="E158" s="331" t="s">
        <v>876</v>
      </c>
      <c r="F158" s="328" t="s">
        <v>882</v>
      </c>
      <c r="G158" s="328" t="s">
        <v>878</v>
      </c>
      <c r="H158" s="328" t="s">
        <v>605</v>
      </c>
      <c r="I158" s="328" t="s">
        <v>879</v>
      </c>
      <c r="J158" s="328" t="s">
        <v>882</v>
      </c>
      <c r="K158" s="328" t="s">
        <v>873</v>
      </c>
      <c r="L158" s="328">
        <v>2016</v>
      </c>
      <c r="M158" s="323">
        <v>68461323.543331504</v>
      </c>
      <c r="N158" s="323">
        <v>7475754778</v>
      </c>
      <c r="O158" s="324">
        <v>9.1577807962351411E-3</v>
      </c>
      <c r="P158" s="329"/>
      <c r="Q158" s="324">
        <v>9.00817370873719E-3</v>
      </c>
      <c r="R158" s="325">
        <v>7.8411774966861674E-3</v>
      </c>
      <c r="S158" s="325">
        <v>7.8411774966861674E-3</v>
      </c>
      <c r="T158" s="325">
        <v>7.8411774966861674E-3</v>
      </c>
      <c r="U158" s="325">
        <v>2.35235324900585E-2</v>
      </c>
      <c r="V158" s="325">
        <v>1.6205005467527202E-2</v>
      </c>
      <c r="W158" s="332"/>
      <c r="X158" s="332"/>
      <c r="Y158" s="333"/>
      <c r="Z158" s="326"/>
    </row>
    <row r="159" spans="1:26" ht="43.5">
      <c r="A159" s="330">
        <v>155</v>
      </c>
      <c r="B159" s="328" t="s">
        <v>613</v>
      </c>
      <c r="C159" s="328" t="s">
        <v>870</v>
      </c>
      <c r="D159" s="328" t="s">
        <v>871</v>
      </c>
      <c r="E159" s="331" t="s">
        <v>876</v>
      </c>
      <c r="F159" s="328" t="s">
        <v>883</v>
      </c>
      <c r="G159" s="328" t="s">
        <v>878</v>
      </c>
      <c r="H159" s="328" t="s">
        <v>605</v>
      </c>
      <c r="I159" s="328" t="s">
        <v>879</v>
      </c>
      <c r="J159" s="328" t="s">
        <v>883</v>
      </c>
      <c r="K159" s="328" t="s">
        <v>873</v>
      </c>
      <c r="L159" s="328">
        <v>2016</v>
      </c>
      <c r="M159" s="323">
        <v>651631.97110123001</v>
      </c>
      <c r="N159" s="323">
        <v>192786067</v>
      </c>
      <c r="O159" s="324">
        <v>3.3800781417530033E-3</v>
      </c>
      <c r="P159" s="345"/>
      <c r="Q159" s="324">
        <v>9.6261642648836558E-4</v>
      </c>
      <c r="R159" s="325">
        <v>5.2914865898880054E-3</v>
      </c>
      <c r="S159" s="325">
        <v>5.2914865898880054E-3</v>
      </c>
      <c r="T159" s="325">
        <v>5.2914865898880054E-3</v>
      </c>
      <c r="U159" s="325">
        <v>1.5874459769664017E-2</v>
      </c>
      <c r="V159" s="325">
        <v>1.0935675050937311E-2</v>
      </c>
      <c r="W159" s="332" t="s">
        <v>884</v>
      </c>
      <c r="X159" s="332" t="s">
        <v>624</v>
      </c>
      <c r="Y159" s="333"/>
      <c r="Z159" s="326"/>
    </row>
    <row r="160" spans="1:26" ht="43.5">
      <c r="A160" s="330">
        <v>156</v>
      </c>
      <c r="B160" s="328" t="s">
        <v>613</v>
      </c>
      <c r="C160" s="328" t="s">
        <v>870</v>
      </c>
      <c r="D160" s="328" t="s">
        <v>871</v>
      </c>
      <c r="E160" s="331" t="s">
        <v>876</v>
      </c>
      <c r="F160" s="328" t="s">
        <v>885</v>
      </c>
      <c r="G160" s="328" t="s">
        <v>878</v>
      </c>
      <c r="H160" s="328" t="s">
        <v>605</v>
      </c>
      <c r="I160" s="328" t="s">
        <v>879</v>
      </c>
      <c r="J160" s="328" t="s">
        <v>885</v>
      </c>
      <c r="K160" s="328" t="s">
        <v>873</v>
      </c>
      <c r="L160" s="328">
        <v>2016</v>
      </c>
      <c r="M160" s="323">
        <v>398717.23456308001</v>
      </c>
      <c r="N160" s="323">
        <v>194151782.12400001</v>
      </c>
      <c r="O160" s="324">
        <v>2.0681849096650744E-3</v>
      </c>
      <c r="P160" s="345"/>
      <c r="Q160" s="324">
        <v>1.8550097682320469E-4</v>
      </c>
      <c r="R160" s="325">
        <v>2.9448123186480548E-3</v>
      </c>
      <c r="S160" s="325">
        <v>2.9448123186480548E-3</v>
      </c>
      <c r="T160" s="325">
        <v>2.9448123186480548E-3</v>
      </c>
      <c r="U160" s="325">
        <v>8.8344369559441652E-3</v>
      </c>
      <c r="V160" s="325">
        <v>6.0859098961477242E-3</v>
      </c>
      <c r="W160" s="332" t="s">
        <v>884</v>
      </c>
      <c r="X160" s="332" t="s">
        <v>624</v>
      </c>
      <c r="Y160" s="333"/>
      <c r="Z160" s="326"/>
    </row>
    <row r="161" spans="1:26" ht="43.5">
      <c r="A161" s="330">
        <v>157</v>
      </c>
      <c r="B161" s="328" t="s">
        <v>613</v>
      </c>
      <c r="C161" s="328" t="s">
        <v>870</v>
      </c>
      <c r="D161" s="328" t="s">
        <v>871</v>
      </c>
      <c r="E161" s="331" t="s">
        <v>876</v>
      </c>
      <c r="F161" s="328" t="s">
        <v>886</v>
      </c>
      <c r="G161" s="328" t="s">
        <v>878</v>
      </c>
      <c r="H161" s="328" t="s">
        <v>605</v>
      </c>
      <c r="I161" s="328" t="s">
        <v>879</v>
      </c>
      <c r="J161" s="328" t="s">
        <v>886</v>
      </c>
      <c r="K161" s="328" t="s">
        <v>873</v>
      </c>
      <c r="L161" s="328">
        <v>2016</v>
      </c>
      <c r="M161" s="323">
        <v>224342.18687198</v>
      </c>
      <c r="N161" s="323">
        <v>0</v>
      </c>
      <c r="O161" s="324">
        <v>0.16426719081422428</v>
      </c>
      <c r="P161" s="329"/>
      <c r="Q161" s="324">
        <v>9.4926927599420077E-2</v>
      </c>
      <c r="R161" s="325">
        <v>0.158875718792549</v>
      </c>
      <c r="S161" s="325">
        <v>0.158875718792549</v>
      </c>
      <c r="T161" s="325">
        <v>0.158875718792549</v>
      </c>
      <c r="U161" s="325">
        <v>0.47662715637764697</v>
      </c>
      <c r="V161" s="325">
        <v>0.32834123354287525</v>
      </c>
      <c r="W161" s="332"/>
      <c r="X161" s="332"/>
      <c r="Y161" s="333"/>
      <c r="Z161" s="326"/>
    </row>
    <row r="162" spans="1:26" ht="43.5">
      <c r="A162" s="330">
        <v>158</v>
      </c>
      <c r="B162" s="328" t="s">
        <v>613</v>
      </c>
      <c r="C162" s="328" t="s">
        <v>870</v>
      </c>
      <c r="D162" s="328" t="s">
        <v>871</v>
      </c>
      <c r="E162" s="331" t="s">
        <v>876</v>
      </c>
      <c r="F162" s="328" t="s">
        <v>887</v>
      </c>
      <c r="G162" s="328" t="s">
        <v>878</v>
      </c>
      <c r="H162" s="328" t="s">
        <v>605</v>
      </c>
      <c r="I162" s="328" t="s">
        <v>879</v>
      </c>
      <c r="J162" s="328" t="s">
        <v>887</v>
      </c>
      <c r="K162" s="328" t="s">
        <v>873</v>
      </c>
      <c r="L162" s="328">
        <v>2016</v>
      </c>
      <c r="M162" s="323">
        <v>148324.13226125401</v>
      </c>
      <c r="N162" s="323">
        <v>1365715.1240000001</v>
      </c>
      <c r="O162" s="324">
        <v>0.10860546951170323</v>
      </c>
      <c r="P162" s="329"/>
      <c r="Q162" s="324">
        <v>8.3007057564045389E-2</v>
      </c>
      <c r="R162" s="325">
        <v>0.10008257593481465</v>
      </c>
      <c r="S162" s="325">
        <v>0.10008257593481465</v>
      </c>
      <c r="T162" s="325">
        <v>0.10008257593481465</v>
      </c>
      <c r="U162" s="325">
        <v>0.30024772780444398</v>
      </c>
      <c r="V162" s="325">
        <v>0.20683611497294865</v>
      </c>
      <c r="W162" s="332"/>
      <c r="X162" s="332"/>
      <c r="Y162" s="333"/>
      <c r="Z162" s="326"/>
    </row>
    <row r="163" spans="1:26" ht="43.5">
      <c r="A163" s="330">
        <v>159</v>
      </c>
      <c r="B163" s="328" t="s">
        <v>613</v>
      </c>
      <c r="C163" s="328" t="s">
        <v>870</v>
      </c>
      <c r="D163" s="328" t="s">
        <v>871</v>
      </c>
      <c r="E163" s="331" t="s">
        <v>876</v>
      </c>
      <c r="F163" s="328" t="s">
        <v>888</v>
      </c>
      <c r="G163" s="328" t="s">
        <v>878</v>
      </c>
      <c r="H163" s="328" t="s">
        <v>605</v>
      </c>
      <c r="I163" s="328" t="s">
        <v>879</v>
      </c>
      <c r="J163" s="328" t="s">
        <v>888</v>
      </c>
      <c r="K163" s="328" t="s">
        <v>873</v>
      </c>
      <c r="L163" s="328">
        <v>2016</v>
      </c>
      <c r="M163" s="323">
        <v>1116254876.27507</v>
      </c>
      <c r="N163" s="323">
        <v>7475754778</v>
      </c>
      <c r="O163" s="324">
        <v>0.14931667897401302</v>
      </c>
      <c r="P163" s="329"/>
      <c r="Q163" s="324">
        <v>8.2059551107742032E-2</v>
      </c>
      <c r="R163" s="325">
        <v>0.13871614590479686</v>
      </c>
      <c r="S163" s="325">
        <v>0.13871614590479686</v>
      </c>
      <c r="T163" s="325">
        <v>0.13871614590479686</v>
      </c>
      <c r="U163" s="325">
        <v>0.41614843771439058</v>
      </c>
      <c r="V163" s="325">
        <v>0.28667835969426003</v>
      </c>
      <c r="W163" s="332"/>
      <c r="X163" s="332"/>
      <c r="Y163" s="333"/>
      <c r="Z163" s="326"/>
    </row>
    <row r="164" spans="1:26" ht="43.5">
      <c r="A164" s="330">
        <v>160</v>
      </c>
      <c r="B164" s="328" t="s">
        <v>613</v>
      </c>
      <c r="C164" s="328" t="s">
        <v>870</v>
      </c>
      <c r="D164" s="328" t="s">
        <v>871</v>
      </c>
      <c r="E164" s="331" t="s">
        <v>876</v>
      </c>
      <c r="F164" s="328" t="s">
        <v>889</v>
      </c>
      <c r="G164" s="328" t="s">
        <v>878</v>
      </c>
      <c r="H164" s="328" t="s">
        <v>605</v>
      </c>
      <c r="I164" s="328" t="s">
        <v>879</v>
      </c>
      <c r="J164" s="328" t="s">
        <v>889</v>
      </c>
      <c r="K164" s="328" t="s">
        <v>873</v>
      </c>
      <c r="L164" s="328">
        <v>2016</v>
      </c>
      <c r="M164" s="323">
        <v>731257355.60763001</v>
      </c>
      <c r="N164" s="323">
        <v>7475754778</v>
      </c>
      <c r="O164" s="324">
        <v>9.7817194025626455E-2</v>
      </c>
      <c r="P164" s="329"/>
      <c r="Q164" s="324">
        <v>7.0311368858898715E-2</v>
      </c>
      <c r="R164" s="325">
        <v>8.5449469373408152E-2</v>
      </c>
      <c r="S164" s="325">
        <v>8.5449469373408152E-2</v>
      </c>
      <c r="T164" s="325">
        <v>8.5449469373408152E-2</v>
      </c>
      <c r="U164" s="325">
        <v>0.25634840812022447</v>
      </c>
      <c r="V164" s="325">
        <v>0.17659453812626769</v>
      </c>
      <c r="W164" s="332"/>
      <c r="X164" s="332"/>
      <c r="Y164" s="333"/>
      <c r="Z164" s="326"/>
    </row>
    <row r="165" spans="1:26" ht="43.5">
      <c r="A165" s="330">
        <v>161</v>
      </c>
      <c r="B165" s="328" t="s">
        <v>613</v>
      </c>
      <c r="C165" s="328" t="s">
        <v>870</v>
      </c>
      <c r="D165" s="328" t="s">
        <v>871</v>
      </c>
      <c r="E165" s="331" t="s">
        <v>876</v>
      </c>
      <c r="F165" s="328" t="s">
        <v>890</v>
      </c>
      <c r="G165" s="328" t="s">
        <v>878</v>
      </c>
      <c r="H165" s="328" t="s">
        <v>605</v>
      </c>
      <c r="I165" s="328" t="s">
        <v>879</v>
      </c>
      <c r="J165" s="328" t="s">
        <v>890</v>
      </c>
      <c r="K165" s="328" t="s">
        <v>873</v>
      </c>
      <c r="L165" s="328">
        <v>2016</v>
      </c>
      <c r="M165" s="323">
        <v>5043399.1145049604</v>
      </c>
      <c r="N165" s="323">
        <v>192786067</v>
      </c>
      <c r="O165" s="324">
        <v>2.6160599637654106E-2</v>
      </c>
      <c r="P165" s="345"/>
      <c r="Q165" s="324">
        <v>2.4363349476531852E-2</v>
      </c>
      <c r="R165" s="325">
        <v>6.0224072196479156E-2</v>
      </c>
      <c r="S165" s="325">
        <v>6.0224072196479156E-2</v>
      </c>
      <c r="T165" s="325">
        <v>6.0224072196479156E-2</v>
      </c>
      <c r="U165" s="325">
        <v>0.18067221658943747</v>
      </c>
      <c r="V165" s="325">
        <v>0.12446235525635597</v>
      </c>
      <c r="W165" s="332" t="s">
        <v>884</v>
      </c>
      <c r="X165" s="332" t="s">
        <v>624</v>
      </c>
      <c r="Y165" s="333"/>
      <c r="Z165" s="326"/>
    </row>
    <row r="166" spans="1:26" ht="43.5">
      <c r="A166" s="330">
        <v>162</v>
      </c>
      <c r="B166" s="328" t="s">
        <v>613</v>
      </c>
      <c r="C166" s="328" t="s">
        <v>870</v>
      </c>
      <c r="D166" s="328" t="s">
        <v>871</v>
      </c>
      <c r="E166" s="331" t="s">
        <v>876</v>
      </c>
      <c r="F166" s="328" t="s">
        <v>891</v>
      </c>
      <c r="G166" s="328" t="s">
        <v>878</v>
      </c>
      <c r="H166" s="328" t="s">
        <v>605</v>
      </c>
      <c r="I166" s="328" t="s">
        <v>879</v>
      </c>
      <c r="J166" s="328" t="s">
        <v>891</v>
      </c>
      <c r="K166" s="328" t="s">
        <v>873</v>
      </c>
      <c r="L166" s="328">
        <v>2016</v>
      </c>
      <c r="M166" s="323">
        <v>3035633.0210892698</v>
      </c>
      <c r="N166" s="323">
        <v>192786067</v>
      </c>
      <c r="O166" s="324">
        <v>1.5746122467912942E-2</v>
      </c>
      <c r="P166" s="345"/>
      <c r="Q166" s="324">
        <v>1.099177170310699E-2</v>
      </c>
      <c r="R166" s="325">
        <v>3.3545786501100967E-2</v>
      </c>
      <c r="S166" s="325">
        <v>3.3545786501100967E-2</v>
      </c>
      <c r="T166" s="325">
        <v>3.3545786501100967E-2</v>
      </c>
      <c r="U166" s="325">
        <v>0.10063735950330291</v>
      </c>
      <c r="V166" s="325">
        <v>6.9327553660477825E-2</v>
      </c>
      <c r="W166" s="332" t="s">
        <v>884</v>
      </c>
      <c r="X166" s="332" t="s">
        <v>624</v>
      </c>
      <c r="Y166" s="333"/>
      <c r="Z166" s="326"/>
    </row>
    <row r="167" spans="1:26" ht="29">
      <c r="A167" s="330">
        <v>163</v>
      </c>
      <c r="B167" s="328" t="s">
        <v>613</v>
      </c>
      <c r="C167" s="328" t="s">
        <v>870</v>
      </c>
      <c r="D167" s="328" t="s">
        <v>892</v>
      </c>
      <c r="E167" s="331" t="s">
        <v>616</v>
      </c>
      <c r="F167" s="328" t="s">
        <v>617</v>
      </c>
      <c r="G167" s="328" t="s">
        <v>618</v>
      </c>
      <c r="H167" s="328" t="s">
        <v>605</v>
      </c>
      <c r="I167" s="328" t="s">
        <v>893</v>
      </c>
      <c r="J167" s="328" t="s">
        <v>894</v>
      </c>
      <c r="K167" s="328" t="s">
        <v>873</v>
      </c>
      <c r="L167" s="328">
        <v>2016</v>
      </c>
      <c r="M167" s="323" t="s">
        <v>622</v>
      </c>
      <c r="N167" s="323" t="s">
        <v>622</v>
      </c>
      <c r="O167" s="324">
        <v>31010.79178473297</v>
      </c>
      <c r="P167" s="341"/>
      <c r="Q167" s="324">
        <v>0</v>
      </c>
      <c r="R167" s="325">
        <v>38121.456776673527</v>
      </c>
      <c r="S167" s="325">
        <v>38121.456776673527</v>
      </c>
      <c r="T167" s="325">
        <v>38121.456776673527</v>
      </c>
      <c r="U167" s="325">
        <v>114364.37033002058</v>
      </c>
      <c r="V167" s="325">
        <v>78783.883639564723</v>
      </c>
      <c r="W167" s="332" t="s">
        <v>623</v>
      </c>
      <c r="X167" s="332"/>
      <c r="Y167" s="333"/>
      <c r="Z167" s="326"/>
    </row>
    <row r="168" spans="1:26" ht="43.5">
      <c r="A168" s="330">
        <v>164</v>
      </c>
      <c r="B168" s="328" t="s">
        <v>613</v>
      </c>
      <c r="C168" s="328" t="s">
        <v>870</v>
      </c>
      <c r="D168" s="328" t="s">
        <v>895</v>
      </c>
      <c r="E168" s="331" t="s">
        <v>896</v>
      </c>
      <c r="F168" s="328" t="s">
        <v>897</v>
      </c>
      <c r="G168" s="328" t="s">
        <v>898</v>
      </c>
      <c r="H168" s="328" t="s">
        <v>605</v>
      </c>
      <c r="I168" s="328" t="s">
        <v>899</v>
      </c>
      <c r="J168" s="328" t="s">
        <v>897</v>
      </c>
      <c r="K168" s="328" t="s">
        <v>873</v>
      </c>
      <c r="L168" s="328">
        <v>2016</v>
      </c>
      <c r="M168" s="323">
        <v>0</v>
      </c>
      <c r="N168" s="323">
        <v>0</v>
      </c>
      <c r="O168" s="338">
        <v>0</v>
      </c>
      <c r="P168" s="329"/>
      <c r="Q168" s="324">
        <v>0</v>
      </c>
      <c r="R168" s="325">
        <v>1.5275889405384697E-2</v>
      </c>
      <c r="S168" s="325">
        <v>1.5275889405384697E-2</v>
      </c>
      <c r="T168" s="325">
        <v>1.5275889405384697E-2</v>
      </c>
      <c r="U168" s="325">
        <v>4.582766821615409E-2</v>
      </c>
      <c r="V168" s="325">
        <v>3.1569986961807399E-2</v>
      </c>
      <c r="W168" s="332"/>
      <c r="X168" s="332"/>
      <c r="Y168" s="333"/>
      <c r="Z168" s="326"/>
    </row>
    <row r="169" spans="1:26" ht="43.5">
      <c r="A169" s="330">
        <v>165</v>
      </c>
      <c r="B169" s="328" t="s">
        <v>613</v>
      </c>
      <c r="C169" s="328" t="s">
        <v>870</v>
      </c>
      <c r="D169" s="328" t="s">
        <v>895</v>
      </c>
      <c r="E169" s="331" t="s">
        <v>896</v>
      </c>
      <c r="F169" s="328" t="s">
        <v>900</v>
      </c>
      <c r="G169" s="328" t="s">
        <v>898</v>
      </c>
      <c r="H169" s="328" t="s">
        <v>605</v>
      </c>
      <c r="I169" s="328" t="s">
        <v>899</v>
      </c>
      <c r="J169" s="328" t="s">
        <v>900</v>
      </c>
      <c r="K169" s="328" t="s">
        <v>873</v>
      </c>
      <c r="L169" s="328">
        <v>2016</v>
      </c>
      <c r="M169" s="323">
        <v>1116254876.27507</v>
      </c>
      <c r="N169" s="323">
        <v>1825846464</v>
      </c>
      <c r="O169" s="338">
        <v>0.61136294769803268</v>
      </c>
      <c r="P169" s="329"/>
      <c r="Q169" s="324">
        <v>0.29803950384441308</v>
      </c>
      <c r="R169" s="325">
        <v>7.7179816548662586E-2</v>
      </c>
      <c r="S169" s="325">
        <v>7.7179816548662586E-2</v>
      </c>
      <c r="T169" s="325">
        <v>7.7179816548662586E-2</v>
      </c>
      <c r="U169" s="325">
        <v>0.23153944964598777</v>
      </c>
      <c r="V169" s="325">
        <v>0.15950402215514103</v>
      </c>
      <c r="W169" s="332"/>
      <c r="X169" s="332"/>
      <c r="Y169" s="333"/>
      <c r="Z169" s="326"/>
    </row>
    <row r="170" spans="1:26" ht="101.5">
      <c r="A170" s="330">
        <v>166</v>
      </c>
      <c r="B170" s="328" t="s">
        <v>613</v>
      </c>
      <c r="C170" s="328" t="s">
        <v>870</v>
      </c>
      <c r="D170" s="328" t="s">
        <v>895</v>
      </c>
      <c r="E170" s="331" t="s">
        <v>896</v>
      </c>
      <c r="F170" s="328" t="s">
        <v>901</v>
      </c>
      <c r="G170" s="328" t="s">
        <v>898</v>
      </c>
      <c r="H170" s="328" t="s">
        <v>605</v>
      </c>
      <c r="I170" s="328" t="s">
        <v>899</v>
      </c>
      <c r="J170" s="328" t="s">
        <v>901</v>
      </c>
      <c r="K170" s="328" t="s">
        <v>873</v>
      </c>
      <c r="L170" s="328">
        <v>2016</v>
      </c>
      <c r="M170" s="323">
        <v>651631.97110123001</v>
      </c>
      <c r="N170" s="323">
        <v>10551550</v>
      </c>
      <c r="O170" s="338">
        <v>6.1756990309597172E-2</v>
      </c>
      <c r="P170" s="345"/>
      <c r="Q170" s="324">
        <v>2.4319729335962388E-2</v>
      </c>
      <c r="R170" s="325" t="e">
        <v>#N/A</v>
      </c>
      <c r="S170" s="325" t="e">
        <v>#N/A</v>
      </c>
      <c r="T170" s="325" t="e">
        <v>#N/A</v>
      </c>
      <c r="U170" s="325" t="e">
        <v>#N/A</v>
      </c>
      <c r="V170" s="325" t="e">
        <v>#N/A</v>
      </c>
      <c r="W170" s="332" t="s">
        <v>902</v>
      </c>
      <c r="X170" s="332"/>
      <c r="Y170" s="333" t="s">
        <v>903</v>
      </c>
      <c r="Z170" s="326"/>
    </row>
    <row r="171" spans="1:26" ht="72.5">
      <c r="A171" s="330">
        <v>167</v>
      </c>
      <c r="B171" s="328" t="s">
        <v>613</v>
      </c>
      <c r="C171" s="328" t="s">
        <v>870</v>
      </c>
      <c r="D171" s="328" t="s">
        <v>904</v>
      </c>
      <c r="E171" s="331" t="s">
        <v>905</v>
      </c>
      <c r="F171" s="328" t="s">
        <v>719</v>
      </c>
      <c r="G171" s="328" t="s">
        <v>720</v>
      </c>
      <c r="H171" s="328" t="s">
        <v>605</v>
      </c>
      <c r="I171" s="328" t="s">
        <v>906</v>
      </c>
      <c r="J171" s="328" t="s">
        <v>907</v>
      </c>
      <c r="K171" s="328" t="s">
        <v>873</v>
      </c>
      <c r="L171" s="328">
        <v>2016</v>
      </c>
      <c r="M171" s="323">
        <v>374</v>
      </c>
      <c r="N171" s="323">
        <v>1478</v>
      </c>
      <c r="O171" s="338">
        <v>0.25304465493910688</v>
      </c>
      <c r="P171" s="339"/>
      <c r="Q171" s="324">
        <v>0.13900414937759337</v>
      </c>
      <c r="R171" s="325">
        <v>9.369689494189426E-2</v>
      </c>
      <c r="S171" s="325">
        <v>9.369689494189426E-2</v>
      </c>
      <c r="T171" s="325">
        <v>9.369689494189426E-2</v>
      </c>
      <c r="U171" s="325">
        <v>0.28109068482568278</v>
      </c>
      <c r="V171" s="325">
        <v>0.19363911803621411</v>
      </c>
      <c r="W171" s="332" t="s">
        <v>908</v>
      </c>
      <c r="X171" s="332" t="s">
        <v>826</v>
      </c>
      <c r="Y171" s="333"/>
      <c r="Z171" s="326"/>
    </row>
    <row r="172" spans="1:26" ht="72.5">
      <c r="A172" s="330">
        <v>168</v>
      </c>
      <c r="B172" s="328" t="s">
        <v>613</v>
      </c>
      <c r="C172" s="328" t="s">
        <v>870</v>
      </c>
      <c r="D172" s="328" t="s">
        <v>904</v>
      </c>
      <c r="E172" s="331" t="s">
        <v>909</v>
      </c>
      <c r="F172" s="328" t="s">
        <v>719</v>
      </c>
      <c r="G172" s="328" t="s">
        <v>720</v>
      </c>
      <c r="H172" s="328" t="s">
        <v>605</v>
      </c>
      <c r="I172" s="328" t="s">
        <v>906</v>
      </c>
      <c r="J172" s="328" t="s">
        <v>910</v>
      </c>
      <c r="K172" s="328" t="s">
        <v>873</v>
      </c>
      <c r="L172" s="328">
        <v>2016</v>
      </c>
      <c r="M172" s="323">
        <v>2785</v>
      </c>
      <c r="N172" s="323">
        <v>23601</v>
      </c>
      <c r="O172" s="338">
        <v>0.11800347442904961</v>
      </c>
      <c r="P172" s="339"/>
      <c r="Q172" s="324">
        <v>5.598802395209581E-2</v>
      </c>
      <c r="R172" s="325">
        <v>9.3696894941894288E-2</v>
      </c>
      <c r="S172" s="325">
        <v>9.3696894941894288E-2</v>
      </c>
      <c r="T172" s="325">
        <v>9.3696894941894288E-2</v>
      </c>
      <c r="U172" s="325">
        <v>0.28109068482568289</v>
      </c>
      <c r="V172" s="325">
        <v>0.19363911803621414</v>
      </c>
      <c r="W172" s="332" t="s">
        <v>908</v>
      </c>
      <c r="X172" s="332" t="s">
        <v>826</v>
      </c>
      <c r="Y172" s="333"/>
      <c r="Z172" s="326"/>
    </row>
    <row r="173" spans="1:26" ht="72.5">
      <c r="A173" s="330">
        <v>169</v>
      </c>
      <c r="B173" s="328" t="s">
        <v>613</v>
      </c>
      <c r="C173" s="328" t="s">
        <v>870</v>
      </c>
      <c r="D173" s="328" t="s">
        <v>904</v>
      </c>
      <c r="E173" s="331" t="s">
        <v>911</v>
      </c>
      <c r="F173" s="328" t="s">
        <v>719</v>
      </c>
      <c r="G173" s="328" t="s">
        <v>720</v>
      </c>
      <c r="H173" s="328" t="s">
        <v>605</v>
      </c>
      <c r="I173" s="328" t="s">
        <v>912</v>
      </c>
      <c r="J173" s="328" t="s">
        <v>913</v>
      </c>
      <c r="K173" s="328" t="s">
        <v>873</v>
      </c>
      <c r="L173" s="328">
        <v>2016</v>
      </c>
      <c r="M173" s="323">
        <v>6012</v>
      </c>
      <c r="N173" s="323">
        <v>110919</v>
      </c>
      <c r="O173" s="338">
        <v>5.4201714764828386E-2</v>
      </c>
      <c r="P173" s="339"/>
      <c r="Q173" s="324">
        <v>2.1564372988066231E-2</v>
      </c>
      <c r="R173" s="325">
        <v>9.3696894941894274E-2</v>
      </c>
      <c r="S173" s="325">
        <v>9.3696894941894274E-2</v>
      </c>
      <c r="T173" s="325">
        <v>9.3696894941894274E-2</v>
      </c>
      <c r="U173" s="325">
        <v>0.28109068482568283</v>
      </c>
      <c r="V173" s="325">
        <v>0.19363911803621409</v>
      </c>
      <c r="W173" s="332" t="s">
        <v>908</v>
      </c>
      <c r="X173" s="332" t="s">
        <v>826</v>
      </c>
      <c r="Y173" s="333"/>
      <c r="Z173" s="326"/>
    </row>
    <row r="174" spans="1:26" ht="116">
      <c r="A174" s="330">
        <v>170</v>
      </c>
      <c r="B174" s="328" t="s">
        <v>613</v>
      </c>
      <c r="C174" s="328" t="s">
        <v>870</v>
      </c>
      <c r="D174" s="328" t="s">
        <v>904</v>
      </c>
      <c r="E174" s="331" t="s">
        <v>832</v>
      </c>
      <c r="F174" s="328" t="s">
        <v>719</v>
      </c>
      <c r="G174" s="328" t="s">
        <v>833</v>
      </c>
      <c r="H174" s="328" t="s">
        <v>605</v>
      </c>
      <c r="I174" s="328" t="s">
        <v>914</v>
      </c>
      <c r="J174" s="328" t="s">
        <v>915</v>
      </c>
      <c r="K174" s="328" t="s">
        <v>873</v>
      </c>
      <c r="L174" s="328">
        <v>2016</v>
      </c>
      <c r="M174" s="323">
        <v>153283018</v>
      </c>
      <c r="N174" s="323">
        <v>2762663372</v>
      </c>
      <c r="O174" s="338">
        <v>5.5483784073566821E-2</v>
      </c>
      <c r="P174" s="339"/>
      <c r="Q174" s="324">
        <v>2.3596968231056791E-2</v>
      </c>
      <c r="R174" s="325">
        <v>0.35615164741344224</v>
      </c>
      <c r="S174" s="325">
        <v>0.35615164741344224</v>
      </c>
      <c r="T174" s="325">
        <v>0.35615164741344224</v>
      </c>
      <c r="U174" s="325">
        <v>1.0684549422403267</v>
      </c>
      <c r="V174" s="325">
        <v>0.73604243699913363</v>
      </c>
      <c r="W174" s="332" t="s">
        <v>916</v>
      </c>
      <c r="X174" s="346" t="s">
        <v>917</v>
      </c>
      <c r="Y174" s="333" t="s">
        <v>918</v>
      </c>
      <c r="Z174" s="326"/>
    </row>
    <row r="175" spans="1:26" ht="87">
      <c r="A175" s="330">
        <v>171</v>
      </c>
      <c r="B175" s="328" t="s">
        <v>613</v>
      </c>
      <c r="C175" s="328" t="s">
        <v>870</v>
      </c>
      <c r="D175" s="328" t="s">
        <v>904</v>
      </c>
      <c r="E175" s="331" t="s">
        <v>730</v>
      </c>
      <c r="F175" s="328" t="s">
        <v>719</v>
      </c>
      <c r="G175" s="328" t="s">
        <v>731</v>
      </c>
      <c r="H175" s="328" t="s">
        <v>605</v>
      </c>
      <c r="I175" s="328" t="s">
        <v>919</v>
      </c>
      <c r="J175" s="328" t="s">
        <v>733</v>
      </c>
      <c r="K175" s="328" t="s">
        <v>873</v>
      </c>
      <c r="L175" s="328">
        <v>2016</v>
      </c>
      <c r="M175" s="323">
        <v>506</v>
      </c>
      <c r="N175" s="323">
        <v>7641</v>
      </c>
      <c r="O175" s="338">
        <v>6.6221698730532658E-2</v>
      </c>
      <c r="P175" s="339"/>
      <c r="Q175" s="324">
        <v>2.7390044772188569E-2</v>
      </c>
      <c r="R175" s="325">
        <v>4.1436933762130007E-2</v>
      </c>
      <c r="S175" s="325">
        <v>4.1436933762130007E-2</v>
      </c>
      <c r="T175" s="325">
        <v>4.1436933762130007E-2</v>
      </c>
      <c r="U175" s="325">
        <v>0.12431080128639002</v>
      </c>
      <c r="V175" s="325">
        <v>8.5635829370864516E-2</v>
      </c>
      <c r="W175" s="332" t="s">
        <v>920</v>
      </c>
      <c r="X175" s="332" t="s">
        <v>665</v>
      </c>
      <c r="Y175" s="333"/>
      <c r="Z175" s="326"/>
    </row>
    <row r="176" spans="1:26" ht="116">
      <c r="A176" s="330">
        <v>172</v>
      </c>
      <c r="B176" s="328" t="s">
        <v>613</v>
      </c>
      <c r="C176" s="328" t="s">
        <v>870</v>
      </c>
      <c r="D176" s="328" t="s">
        <v>921</v>
      </c>
      <c r="E176" s="331" t="s">
        <v>922</v>
      </c>
      <c r="F176" s="328" t="s">
        <v>719</v>
      </c>
      <c r="G176" s="328" t="s">
        <v>923</v>
      </c>
      <c r="H176" s="328" t="s">
        <v>605</v>
      </c>
      <c r="I176" s="328" t="s">
        <v>924</v>
      </c>
      <c r="J176" s="328" t="s">
        <v>925</v>
      </c>
      <c r="K176" s="328" t="s">
        <v>873</v>
      </c>
      <c r="L176" s="328">
        <v>2016</v>
      </c>
      <c r="M176" s="323">
        <v>12085769</v>
      </c>
      <c r="N176" s="323">
        <v>2762663372</v>
      </c>
      <c r="O176" s="338">
        <v>4.3746802894956537E-3</v>
      </c>
      <c r="P176" s="339"/>
      <c r="Q176" s="324">
        <v>5.0820587780012312E-2</v>
      </c>
      <c r="R176" s="325">
        <v>0.20301641791332467</v>
      </c>
      <c r="S176" s="325">
        <v>0.20301641791332467</v>
      </c>
      <c r="T176" s="325">
        <v>0.20301641791332467</v>
      </c>
      <c r="U176" s="325">
        <v>0.60904925373997398</v>
      </c>
      <c r="V176" s="325">
        <v>0.41956481200350093</v>
      </c>
      <c r="W176" s="332" t="s">
        <v>916</v>
      </c>
      <c r="X176" s="346" t="s">
        <v>917</v>
      </c>
      <c r="Y176" s="333" t="s">
        <v>918</v>
      </c>
      <c r="Z176" s="326"/>
    </row>
    <row r="177" spans="1:26" ht="58">
      <c r="A177" s="330">
        <v>173</v>
      </c>
      <c r="B177" s="328" t="s">
        <v>613</v>
      </c>
      <c r="C177" s="328" t="s">
        <v>870</v>
      </c>
      <c r="D177" s="328" t="s">
        <v>921</v>
      </c>
      <c r="E177" s="331" t="s">
        <v>926</v>
      </c>
      <c r="F177" s="328" t="s">
        <v>719</v>
      </c>
      <c r="G177" s="328" t="s">
        <v>927</v>
      </c>
      <c r="H177" s="328" t="s">
        <v>605</v>
      </c>
      <c r="I177" s="328" t="s">
        <v>928</v>
      </c>
      <c r="J177" s="328" t="s">
        <v>929</v>
      </c>
      <c r="K177" s="328" t="s">
        <v>873</v>
      </c>
      <c r="L177" s="328">
        <v>2016</v>
      </c>
      <c r="M177" s="323">
        <v>157</v>
      </c>
      <c r="N177" s="323">
        <v>1478</v>
      </c>
      <c r="O177" s="338">
        <v>0.10622462787550745</v>
      </c>
      <c r="P177" s="339"/>
      <c r="Q177" s="324">
        <v>5.8091286307053944E-2</v>
      </c>
      <c r="R177" s="325">
        <v>1.1759343232438182E-2</v>
      </c>
      <c r="S177" s="325">
        <v>1.1759343232438182E-2</v>
      </c>
      <c r="T177" s="325">
        <v>1.1759343232438182E-2</v>
      </c>
      <c r="U177" s="325">
        <v>3.5278029697314542E-2</v>
      </c>
      <c r="V177" s="325">
        <v>2.4302500671196915E-2</v>
      </c>
      <c r="W177" s="332" t="s">
        <v>930</v>
      </c>
      <c r="X177" s="346" t="s">
        <v>931</v>
      </c>
      <c r="Y177" s="333"/>
      <c r="Z177" s="326"/>
    </row>
    <row r="178" spans="1:26" ht="58">
      <c r="A178" s="330">
        <v>174</v>
      </c>
      <c r="B178" s="328" t="s">
        <v>613</v>
      </c>
      <c r="C178" s="328" t="s">
        <v>870</v>
      </c>
      <c r="D178" s="328" t="s">
        <v>921</v>
      </c>
      <c r="E178" s="331" t="s">
        <v>932</v>
      </c>
      <c r="F178" s="328" t="s">
        <v>719</v>
      </c>
      <c r="G178" s="328" t="s">
        <v>927</v>
      </c>
      <c r="H178" s="328" t="s">
        <v>605</v>
      </c>
      <c r="I178" s="328" t="s">
        <v>933</v>
      </c>
      <c r="J178" s="328" t="s">
        <v>934</v>
      </c>
      <c r="K178" s="328" t="s">
        <v>873</v>
      </c>
      <c r="L178" s="328">
        <v>2016</v>
      </c>
      <c r="M178" s="323">
        <v>333</v>
      </c>
      <c r="N178" s="323">
        <v>23601</v>
      </c>
      <c r="O178" s="338">
        <v>1.4109571628320834E-2</v>
      </c>
      <c r="P178" s="345"/>
      <c r="Q178" s="324">
        <v>3.6655260906757914E-2</v>
      </c>
      <c r="R178" s="325">
        <v>1.1759343232438184E-2</v>
      </c>
      <c r="S178" s="325">
        <v>1.1759343232438184E-2</v>
      </c>
      <c r="T178" s="325">
        <v>1.1759343232438184E-2</v>
      </c>
      <c r="U178" s="325">
        <v>3.5278029697314549E-2</v>
      </c>
      <c r="V178" s="325">
        <v>2.4302500671196926E-2</v>
      </c>
      <c r="W178" s="332" t="s">
        <v>935</v>
      </c>
      <c r="X178" s="346" t="s">
        <v>931</v>
      </c>
      <c r="Y178" s="333"/>
      <c r="Z178" s="326"/>
    </row>
    <row r="179" spans="1:26" ht="58">
      <c r="A179" s="330">
        <v>175</v>
      </c>
      <c r="B179" s="328" t="s">
        <v>613</v>
      </c>
      <c r="C179" s="328" t="s">
        <v>870</v>
      </c>
      <c r="D179" s="328" t="s">
        <v>921</v>
      </c>
      <c r="E179" s="331" t="s">
        <v>936</v>
      </c>
      <c r="F179" s="328" t="s">
        <v>719</v>
      </c>
      <c r="G179" s="328" t="s">
        <v>927</v>
      </c>
      <c r="H179" s="328" t="s">
        <v>605</v>
      </c>
      <c r="I179" s="328" t="s">
        <v>937</v>
      </c>
      <c r="J179" s="328" t="s">
        <v>938</v>
      </c>
      <c r="K179" s="328" t="s">
        <v>873</v>
      </c>
      <c r="L179" s="328">
        <v>2016</v>
      </c>
      <c r="M179" s="323">
        <v>288</v>
      </c>
      <c r="N179" s="323">
        <v>110919</v>
      </c>
      <c r="O179" s="338">
        <v>2.5964893300516592E-3</v>
      </c>
      <c r="P179" s="345"/>
      <c r="Q179" s="324">
        <v>2.220463478400057E-2</v>
      </c>
      <c r="R179" s="325">
        <v>1.1759343232438184E-2</v>
      </c>
      <c r="S179" s="325">
        <v>1.1759343232438184E-2</v>
      </c>
      <c r="T179" s="325">
        <v>1.1759343232438184E-2</v>
      </c>
      <c r="U179" s="325">
        <v>3.5278029697314549E-2</v>
      </c>
      <c r="V179" s="325">
        <v>2.4302500671196922E-2</v>
      </c>
      <c r="W179" s="332" t="s">
        <v>939</v>
      </c>
      <c r="X179" s="346" t="s">
        <v>931</v>
      </c>
      <c r="Y179" s="333"/>
      <c r="Z179" s="326"/>
    </row>
    <row r="180" spans="1:26" ht="72.5">
      <c r="A180" s="330">
        <v>176</v>
      </c>
      <c r="B180" s="328" t="s">
        <v>613</v>
      </c>
      <c r="C180" s="328" t="s">
        <v>870</v>
      </c>
      <c r="D180" s="328" t="s">
        <v>921</v>
      </c>
      <c r="E180" s="331" t="s">
        <v>850</v>
      </c>
      <c r="F180" s="328" t="s">
        <v>719</v>
      </c>
      <c r="G180" s="328" t="s">
        <v>940</v>
      </c>
      <c r="H180" s="328" t="s">
        <v>605</v>
      </c>
      <c r="I180" s="328" t="s">
        <v>941</v>
      </c>
      <c r="J180" s="328" t="s">
        <v>942</v>
      </c>
      <c r="K180" s="328" t="s">
        <v>873</v>
      </c>
      <c r="L180" s="328">
        <v>2016</v>
      </c>
      <c r="M180" s="323">
        <v>10</v>
      </c>
      <c r="N180" s="323">
        <v>7643</v>
      </c>
      <c r="O180" s="338">
        <v>1.3083867591259977E-3</v>
      </c>
      <c r="P180" s="339"/>
      <c r="Q180" s="324">
        <v>1.7901803343425036E-2</v>
      </c>
      <c r="R180" s="325">
        <v>5.6159193172643524E-3</v>
      </c>
      <c r="S180" s="325">
        <v>5.6159193172643524E-3</v>
      </c>
      <c r="T180" s="325">
        <v>5.6159193172643524E-3</v>
      </c>
      <c r="U180" s="325">
        <v>1.6847757951793059E-2</v>
      </c>
      <c r="V180" s="325">
        <v>1.1606165436239818E-2</v>
      </c>
      <c r="W180" s="332" t="s">
        <v>943</v>
      </c>
      <c r="X180" s="332"/>
      <c r="Y180" s="333"/>
      <c r="Z180" s="326"/>
    </row>
    <row r="181" spans="1:26" ht="29">
      <c r="A181" s="330">
        <v>177</v>
      </c>
      <c r="B181" s="328" t="s">
        <v>613</v>
      </c>
      <c r="C181" s="328" t="s">
        <v>870</v>
      </c>
      <c r="D181" s="328" t="s">
        <v>944</v>
      </c>
      <c r="E181" s="331" t="s">
        <v>667</v>
      </c>
      <c r="F181" s="328" t="s">
        <v>668</v>
      </c>
      <c r="G181" s="328" t="s">
        <v>669</v>
      </c>
      <c r="H181" s="328" t="s">
        <v>605</v>
      </c>
      <c r="I181" s="328" t="s">
        <v>945</v>
      </c>
      <c r="J181" s="328" t="s">
        <v>668</v>
      </c>
      <c r="K181" s="328" t="s">
        <v>873</v>
      </c>
      <c r="L181" s="328">
        <v>2016</v>
      </c>
      <c r="M181" s="323">
        <v>45796543.016906992</v>
      </c>
      <c r="N181" s="323">
        <v>148324.13226125421</v>
      </c>
      <c r="O181" s="324">
        <v>308.75989172309579</v>
      </c>
      <c r="P181" s="329"/>
      <c r="Q181" s="324">
        <v>126.72592204790902</v>
      </c>
      <c r="R181" s="325">
        <v>292.93386693769145</v>
      </c>
      <c r="S181" s="325">
        <v>292.93386693769145</v>
      </c>
      <c r="T181" s="325">
        <v>292.93386693769145</v>
      </c>
      <c r="U181" s="325">
        <v>878.8016008130744</v>
      </c>
      <c r="V181" s="325">
        <v>582.93839520600602</v>
      </c>
      <c r="W181" s="332"/>
      <c r="X181" s="332"/>
      <c r="Y181" s="333"/>
      <c r="Z181" s="326"/>
    </row>
    <row r="182" spans="1:26" ht="29">
      <c r="A182" s="330">
        <v>178</v>
      </c>
      <c r="B182" s="328" t="s">
        <v>613</v>
      </c>
      <c r="C182" s="328" t="s">
        <v>870</v>
      </c>
      <c r="D182" s="328" t="s">
        <v>944</v>
      </c>
      <c r="E182" s="331" t="s">
        <v>667</v>
      </c>
      <c r="F182" s="328" t="s">
        <v>671</v>
      </c>
      <c r="G182" s="328" t="s">
        <v>669</v>
      </c>
      <c r="H182" s="328" t="s">
        <v>605</v>
      </c>
      <c r="I182" s="328" t="s">
        <v>945</v>
      </c>
      <c r="J182" s="328" t="s">
        <v>671</v>
      </c>
      <c r="K182" s="328" t="s">
        <v>873</v>
      </c>
      <c r="L182" s="328">
        <v>2016</v>
      </c>
      <c r="M182" s="323">
        <v>45796543.016906992</v>
      </c>
      <c r="N182" s="323">
        <v>731257355.6076299</v>
      </c>
      <c r="O182" s="324">
        <v>6.2627121171113395E-2</v>
      </c>
      <c r="P182" s="329"/>
      <c r="Q182" s="324">
        <v>3.0611934809421856E-2</v>
      </c>
      <c r="R182" s="325">
        <v>6.2935963617522572E-2</v>
      </c>
      <c r="S182" s="325">
        <v>6.2935963617522572E-2</v>
      </c>
      <c r="T182" s="325">
        <v>6.2935963617522572E-2</v>
      </c>
      <c r="U182" s="325">
        <v>0.18880789085256772</v>
      </c>
      <c r="V182" s="325">
        <v>0.12524256759886992</v>
      </c>
      <c r="W182" s="332"/>
      <c r="X182" s="332"/>
      <c r="Y182" s="333"/>
      <c r="Z182" s="326"/>
    </row>
    <row r="183" spans="1:26" ht="29">
      <c r="A183" s="330">
        <v>179</v>
      </c>
      <c r="B183" s="328" t="s">
        <v>613</v>
      </c>
      <c r="C183" s="328" t="s">
        <v>870</v>
      </c>
      <c r="D183" s="328" t="s">
        <v>944</v>
      </c>
      <c r="E183" s="331" t="s">
        <v>667</v>
      </c>
      <c r="F183" s="328" t="s">
        <v>672</v>
      </c>
      <c r="G183" s="328" t="s">
        <v>669</v>
      </c>
      <c r="H183" s="328" t="s">
        <v>605</v>
      </c>
      <c r="I183" s="328" t="s">
        <v>945</v>
      </c>
      <c r="J183" s="328" t="s">
        <v>672</v>
      </c>
      <c r="K183" s="328" t="s">
        <v>873</v>
      </c>
      <c r="L183" s="328">
        <v>2016</v>
      </c>
      <c r="M183" s="323">
        <v>1447835.5841930027</v>
      </c>
      <c r="N183" s="323">
        <v>3035633.0210892665</v>
      </c>
      <c r="O183" s="324">
        <v>0.4769468424327129</v>
      </c>
      <c r="P183" s="335"/>
      <c r="Q183" s="324">
        <v>0.29694917736404691</v>
      </c>
      <c r="R183" s="325">
        <v>0.46665993497270553</v>
      </c>
      <c r="S183" s="325">
        <v>0.46665993497270553</v>
      </c>
      <c r="T183" s="325">
        <v>0.46665993497270553</v>
      </c>
      <c r="U183" s="325">
        <v>1.3999798049181167</v>
      </c>
      <c r="V183" s="325">
        <v>0.92865327059568403</v>
      </c>
      <c r="W183" s="332" t="s">
        <v>623</v>
      </c>
      <c r="X183" s="332" t="s">
        <v>624</v>
      </c>
      <c r="Y183" s="333"/>
      <c r="Z183" s="326"/>
    </row>
    <row r="184" spans="1:26" ht="29">
      <c r="A184" s="330">
        <v>180</v>
      </c>
      <c r="B184" s="328" t="s">
        <v>613</v>
      </c>
      <c r="C184" s="328" t="s">
        <v>870</v>
      </c>
      <c r="D184" s="328" t="s">
        <v>944</v>
      </c>
      <c r="E184" s="331" t="s">
        <v>667</v>
      </c>
      <c r="F184" s="328" t="s">
        <v>673</v>
      </c>
      <c r="G184" s="328" t="s">
        <v>669</v>
      </c>
      <c r="H184" s="328" t="s">
        <v>605</v>
      </c>
      <c r="I184" s="328" t="s">
        <v>945</v>
      </c>
      <c r="J184" s="328" t="s">
        <v>673</v>
      </c>
      <c r="K184" s="328" t="s">
        <v>873</v>
      </c>
      <c r="L184" s="328">
        <v>2016</v>
      </c>
      <c r="M184" s="323">
        <v>55875757.343223691</v>
      </c>
      <c r="N184" s="323">
        <v>148324.13226125421</v>
      </c>
      <c r="O184" s="324">
        <v>376.71386639097682</v>
      </c>
      <c r="P184" s="329"/>
      <c r="Q184" s="324">
        <v>176.21722775693706</v>
      </c>
      <c r="R184" s="325">
        <v>409.87968010410589</v>
      </c>
      <c r="S184" s="325">
        <v>409.87968010410589</v>
      </c>
      <c r="T184" s="325">
        <v>409.87968010410589</v>
      </c>
      <c r="U184" s="325">
        <v>1229.6390403123178</v>
      </c>
      <c r="V184" s="325">
        <v>815.66056340717068</v>
      </c>
      <c r="W184" s="332"/>
      <c r="X184" s="332"/>
      <c r="Y184" s="333"/>
      <c r="Z184" s="326"/>
    </row>
    <row r="185" spans="1:26" ht="29">
      <c r="A185" s="330">
        <v>181</v>
      </c>
      <c r="B185" s="328" t="s">
        <v>613</v>
      </c>
      <c r="C185" s="328" t="s">
        <v>870</v>
      </c>
      <c r="D185" s="328" t="s">
        <v>944</v>
      </c>
      <c r="E185" s="331" t="s">
        <v>667</v>
      </c>
      <c r="F185" s="328" t="s">
        <v>674</v>
      </c>
      <c r="G185" s="328" t="s">
        <v>669</v>
      </c>
      <c r="H185" s="328" t="s">
        <v>605</v>
      </c>
      <c r="I185" s="328" t="s">
        <v>945</v>
      </c>
      <c r="J185" s="328" t="s">
        <v>674</v>
      </c>
      <c r="K185" s="328" t="s">
        <v>873</v>
      </c>
      <c r="L185" s="328">
        <v>2016</v>
      </c>
      <c r="M185" s="323">
        <v>55875757.343223691</v>
      </c>
      <c r="N185" s="323">
        <v>731257355.6076299</v>
      </c>
      <c r="O185" s="324">
        <v>7.6410523483615933E-2</v>
      </c>
      <c r="P185" s="329"/>
      <c r="Q185" s="324">
        <v>4.2567062848854663E-2</v>
      </c>
      <c r="R185" s="325">
        <v>8.8061421181050314E-2</v>
      </c>
      <c r="S185" s="325">
        <v>8.8061421181050314E-2</v>
      </c>
      <c r="T185" s="325">
        <v>8.8061421181050314E-2</v>
      </c>
      <c r="U185" s="325">
        <v>0.26418426354315094</v>
      </c>
      <c r="V185" s="325">
        <v>0.17524222815029011</v>
      </c>
      <c r="W185" s="332"/>
      <c r="X185" s="332"/>
      <c r="Y185" s="333"/>
      <c r="Z185" s="326"/>
    </row>
    <row r="186" spans="1:26" ht="29">
      <c r="A186" s="330">
        <v>182</v>
      </c>
      <c r="B186" s="328" t="s">
        <v>613</v>
      </c>
      <c r="C186" s="328" t="s">
        <v>870</v>
      </c>
      <c r="D186" s="328" t="s">
        <v>944</v>
      </c>
      <c r="E186" s="331" t="s">
        <v>667</v>
      </c>
      <c r="F186" s="328" t="s">
        <v>675</v>
      </c>
      <c r="G186" s="328" t="s">
        <v>669</v>
      </c>
      <c r="H186" s="328" t="s">
        <v>605</v>
      </c>
      <c r="I186" s="328" t="s">
        <v>945</v>
      </c>
      <c r="J186" s="328" t="s">
        <v>675</v>
      </c>
      <c r="K186" s="328" t="s">
        <v>873</v>
      </c>
      <c r="L186" s="328">
        <v>2016</v>
      </c>
      <c r="M186" s="323">
        <v>1766485.0760763052</v>
      </c>
      <c r="N186" s="323">
        <v>3035633.0210892665</v>
      </c>
      <c r="O186" s="324">
        <v>0.58191654386551739</v>
      </c>
      <c r="P186" s="335"/>
      <c r="Q186" s="324">
        <v>0.41291915635076459</v>
      </c>
      <c r="R186" s="325">
        <v>0.65296111666289669</v>
      </c>
      <c r="S186" s="325">
        <v>0.65296111666289669</v>
      </c>
      <c r="T186" s="325">
        <v>0.65296111666289669</v>
      </c>
      <c r="U186" s="325">
        <v>1.9588833499886902</v>
      </c>
      <c r="V186" s="325">
        <v>1.2993926221591645</v>
      </c>
      <c r="W186" s="332" t="s">
        <v>623</v>
      </c>
      <c r="X186" s="332" t="s">
        <v>624</v>
      </c>
      <c r="Y186" s="333"/>
      <c r="Z186" s="326"/>
    </row>
    <row r="187" spans="1:26" ht="58">
      <c r="A187" s="330">
        <v>183</v>
      </c>
      <c r="B187" s="328" t="s">
        <v>613</v>
      </c>
      <c r="C187" s="328" t="s">
        <v>946</v>
      </c>
      <c r="D187" s="328" t="s">
        <v>947</v>
      </c>
      <c r="E187" s="331" t="s">
        <v>948</v>
      </c>
      <c r="F187" s="328" t="s">
        <v>719</v>
      </c>
      <c r="G187" s="328" t="s">
        <v>949</v>
      </c>
      <c r="H187" s="328" t="s">
        <v>741</v>
      </c>
      <c r="I187" s="328" t="s">
        <v>950</v>
      </c>
      <c r="J187" s="328" t="s">
        <v>951</v>
      </c>
      <c r="K187" s="328" t="s">
        <v>873</v>
      </c>
      <c r="L187" s="336">
        <v>2016</v>
      </c>
      <c r="M187" s="323">
        <v>0</v>
      </c>
      <c r="N187" s="323">
        <v>0</v>
      </c>
      <c r="O187" s="324" t="s">
        <v>744</v>
      </c>
      <c r="P187" s="340"/>
      <c r="Q187" s="324">
        <v>0</v>
      </c>
      <c r="R187" s="325" t="s">
        <v>744</v>
      </c>
      <c r="S187" s="325" t="s">
        <v>744</v>
      </c>
      <c r="T187" s="325" t="s">
        <v>744</v>
      </c>
      <c r="U187" s="325" t="e">
        <v>#VALUE!</v>
      </c>
      <c r="V187" s="325" t="e">
        <v>#VALUE!</v>
      </c>
      <c r="W187" s="332" t="s">
        <v>952</v>
      </c>
      <c r="X187" s="332"/>
      <c r="Y187" s="333"/>
      <c r="Z187" s="326"/>
    </row>
    <row r="188" spans="1:26" ht="43.5">
      <c r="A188" s="330">
        <v>184</v>
      </c>
      <c r="B188" s="328" t="s">
        <v>613</v>
      </c>
      <c r="C188" s="328" t="s">
        <v>946</v>
      </c>
      <c r="D188" s="328" t="s">
        <v>947</v>
      </c>
      <c r="E188" s="331" t="s">
        <v>953</v>
      </c>
      <c r="F188" s="328" t="s">
        <v>719</v>
      </c>
      <c r="G188" s="328" t="s">
        <v>949</v>
      </c>
      <c r="H188" s="328" t="s">
        <v>741</v>
      </c>
      <c r="I188" s="328" t="s">
        <v>954</v>
      </c>
      <c r="J188" s="328" t="s">
        <v>955</v>
      </c>
      <c r="K188" s="328" t="s">
        <v>873</v>
      </c>
      <c r="L188" s="336">
        <v>2016</v>
      </c>
      <c r="M188" s="323">
        <v>0</v>
      </c>
      <c r="N188" s="323">
        <v>0</v>
      </c>
      <c r="O188" s="324" t="s">
        <v>744</v>
      </c>
      <c r="P188" s="336"/>
      <c r="Q188" s="324">
        <v>0</v>
      </c>
      <c r="R188" s="325" t="s">
        <v>744</v>
      </c>
      <c r="S188" s="325" t="s">
        <v>744</v>
      </c>
      <c r="T188" s="325" t="s">
        <v>744</v>
      </c>
      <c r="U188" s="325" t="e">
        <v>#VALUE!</v>
      </c>
      <c r="V188" s="325" t="e">
        <v>#VALUE!</v>
      </c>
      <c r="W188" s="332" t="s">
        <v>956</v>
      </c>
      <c r="X188" s="332"/>
      <c r="Y188" s="333"/>
      <c r="Z188" s="326"/>
    </row>
    <row r="189" spans="1:26" ht="29">
      <c r="A189" s="330">
        <v>185</v>
      </c>
      <c r="B189" s="328" t="s">
        <v>613</v>
      </c>
      <c r="C189" s="328" t="s">
        <v>946</v>
      </c>
      <c r="D189" s="328" t="s">
        <v>957</v>
      </c>
      <c r="E189" s="331" t="s">
        <v>958</v>
      </c>
      <c r="F189" s="328" t="s">
        <v>719</v>
      </c>
      <c r="G189" s="328" t="s">
        <v>959</v>
      </c>
      <c r="H189" s="328" t="s">
        <v>741</v>
      </c>
      <c r="I189" s="328" t="s">
        <v>960</v>
      </c>
      <c r="J189" s="328" t="s">
        <v>961</v>
      </c>
      <c r="K189" s="328" t="s">
        <v>873</v>
      </c>
      <c r="L189" s="336" t="s">
        <v>962</v>
      </c>
      <c r="M189" s="323">
        <v>0</v>
      </c>
      <c r="N189" s="323">
        <v>0</v>
      </c>
      <c r="O189" s="324" t="s">
        <v>744</v>
      </c>
      <c r="P189" s="336"/>
      <c r="Q189" s="324">
        <v>0</v>
      </c>
      <c r="R189" s="325" t="s">
        <v>744</v>
      </c>
      <c r="S189" s="325" t="s">
        <v>744</v>
      </c>
      <c r="T189" s="325" t="s">
        <v>744</v>
      </c>
      <c r="U189" s="325" t="e">
        <v>#VALUE!</v>
      </c>
      <c r="V189" s="325" t="e">
        <v>#VALUE!</v>
      </c>
      <c r="W189" s="332" t="s">
        <v>963</v>
      </c>
      <c r="X189" s="332"/>
      <c r="Y189" s="333"/>
      <c r="Z189" s="326"/>
    </row>
    <row r="190" spans="1:26" ht="29">
      <c r="A190" s="330">
        <v>186</v>
      </c>
      <c r="B190" s="328" t="s">
        <v>613</v>
      </c>
      <c r="C190" s="328" t="s">
        <v>946</v>
      </c>
      <c r="D190" s="328" t="s">
        <v>957</v>
      </c>
      <c r="E190" s="331" t="s">
        <v>964</v>
      </c>
      <c r="F190" s="328" t="s">
        <v>719</v>
      </c>
      <c r="G190" s="328" t="s">
        <v>959</v>
      </c>
      <c r="H190" s="328" t="s">
        <v>741</v>
      </c>
      <c r="I190" s="328" t="s">
        <v>965</v>
      </c>
      <c r="J190" s="328" t="s">
        <v>966</v>
      </c>
      <c r="K190" s="328" t="s">
        <v>873</v>
      </c>
      <c r="L190" s="336" t="s">
        <v>962</v>
      </c>
      <c r="M190" s="323">
        <v>0</v>
      </c>
      <c r="N190" s="323">
        <v>0</v>
      </c>
      <c r="O190" s="324" t="s">
        <v>744</v>
      </c>
      <c r="P190" s="336"/>
      <c r="Q190" s="324">
        <v>0</v>
      </c>
      <c r="R190" s="325" t="s">
        <v>744</v>
      </c>
      <c r="S190" s="325" t="s">
        <v>744</v>
      </c>
      <c r="T190" s="325" t="s">
        <v>744</v>
      </c>
      <c r="U190" s="325" t="e">
        <v>#VALUE!</v>
      </c>
      <c r="V190" s="325" t="e">
        <v>#VALUE!</v>
      </c>
      <c r="W190" s="332" t="s">
        <v>963</v>
      </c>
      <c r="X190" s="332"/>
      <c r="Y190" s="333"/>
      <c r="Z190" s="326"/>
    </row>
    <row r="191" spans="1:26" ht="29">
      <c r="A191" s="330">
        <v>187</v>
      </c>
      <c r="B191" s="328" t="s">
        <v>613</v>
      </c>
      <c r="C191" s="328" t="s">
        <v>946</v>
      </c>
      <c r="D191" s="328" t="s">
        <v>967</v>
      </c>
      <c r="E191" s="331" t="s">
        <v>968</v>
      </c>
      <c r="F191" s="328" t="s">
        <v>719</v>
      </c>
      <c r="G191" s="328" t="s">
        <v>969</v>
      </c>
      <c r="H191" s="328" t="s">
        <v>741</v>
      </c>
      <c r="I191" s="328" t="s">
        <v>970</v>
      </c>
      <c r="J191" s="328" t="s">
        <v>971</v>
      </c>
      <c r="K191" s="328" t="s">
        <v>873</v>
      </c>
      <c r="L191" s="336" t="s">
        <v>962</v>
      </c>
      <c r="M191" s="323">
        <v>0</v>
      </c>
      <c r="N191" s="323">
        <v>0</v>
      </c>
      <c r="O191" s="324" t="s">
        <v>744</v>
      </c>
      <c r="P191" s="336"/>
      <c r="Q191" s="324">
        <v>0</v>
      </c>
      <c r="R191" s="325" t="s">
        <v>744</v>
      </c>
      <c r="S191" s="325" t="s">
        <v>744</v>
      </c>
      <c r="T191" s="325" t="s">
        <v>744</v>
      </c>
      <c r="U191" s="325" t="e">
        <v>#VALUE!</v>
      </c>
      <c r="V191" s="325" t="e">
        <v>#VALUE!</v>
      </c>
      <c r="W191" s="332" t="s">
        <v>972</v>
      </c>
      <c r="X191" s="332"/>
      <c r="Y191" s="333"/>
      <c r="Z191" s="326"/>
    </row>
    <row r="192" spans="1:26" ht="43.5">
      <c r="A192" s="330">
        <v>188</v>
      </c>
      <c r="B192" s="328" t="s">
        <v>613</v>
      </c>
      <c r="C192" s="328" t="s">
        <v>946</v>
      </c>
      <c r="D192" s="328" t="s">
        <v>718</v>
      </c>
      <c r="E192" s="331" t="s">
        <v>626</v>
      </c>
      <c r="F192" s="328" t="s">
        <v>627</v>
      </c>
      <c r="G192" s="328" t="s">
        <v>628</v>
      </c>
      <c r="H192" s="328" t="s">
        <v>605</v>
      </c>
      <c r="I192" s="328" t="s">
        <v>973</v>
      </c>
      <c r="J192" s="328" t="s">
        <v>627</v>
      </c>
      <c r="K192" s="328" t="s">
        <v>974</v>
      </c>
      <c r="L192" s="328">
        <v>2016</v>
      </c>
      <c r="M192" s="323" t="s">
        <v>622</v>
      </c>
      <c r="N192" s="323" t="s">
        <v>622</v>
      </c>
      <c r="O192" s="324">
        <v>4590.9439276523699</v>
      </c>
      <c r="P192" s="329"/>
      <c r="Q192" s="324">
        <v>4869.3797351635285</v>
      </c>
      <c r="R192" s="325">
        <v>6596.8139663280799</v>
      </c>
      <c r="S192" s="325">
        <v>6596.8139663280799</v>
      </c>
      <c r="T192" s="325">
        <v>6596.8139663280799</v>
      </c>
      <c r="U192" s="325">
        <v>19790.441898984238</v>
      </c>
      <c r="V192" s="325">
        <v>13796.073524135645</v>
      </c>
      <c r="W192" s="332"/>
      <c r="X192" s="332"/>
      <c r="Y192" s="333"/>
      <c r="Z192" s="326"/>
    </row>
    <row r="193" spans="1:26" ht="43.5">
      <c r="A193" s="330">
        <v>189</v>
      </c>
      <c r="B193" s="328" t="s">
        <v>613</v>
      </c>
      <c r="C193" s="328" t="s">
        <v>946</v>
      </c>
      <c r="D193" s="328" t="s">
        <v>718</v>
      </c>
      <c r="E193" s="331" t="s">
        <v>626</v>
      </c>
      <c r="F193" s="328" t="s">
        <v>630</v>
      </c>
      <c r="G193" s="328" t="s">
        <v>628</v>
      </c>
      <c r="H193" s="328" t="s">
        <v>605</v>
      </c>
      <c r="I193" s="328" t="s">
        <v>973</v>
      </c>
      <c r="J193" s="328" t="s">
        <v>630</v>
      </c>
      <c r="K193" s="328" t="s">
        <v>974</v>
      </c>
      <c r="L193" s="328">
        <v>2016</v>
      </c>
      <c r="M193" s="323" t="s">
        <v>622</v>
      </c>
      <c r="N193" s="323" t="s">
        <v>622</v>
      </c>
      <c r="O193" s="324">
        <v>3554.7299791819801</v>
      </c>
      <c r="P193" s="329"/>
      <c r="Q193" s="324">
        <v>3771.8348593808496</v>
      </c>
      <c r="R193" s="325">
        <v>4195.9683923210259</v>
      </c>
      <c r="S193" s="325">
        <v>4195.9683923210259</v>
      </c>
      <c r="T193" s="325">
        <v>4195.9683923210259</v>
      </c>
      <c r="U193" s="325">
        <v>12587.905176963079</v>
      </c>
      <c r="V193" s="325">
        <v>8795.8871184624513</v>
      </c>
      <c r="W193" s="332"/>
      <c r="X193" s="332"/>
      <c r="Y193" s="333"/>
      <c r="Z193" s="326"/>
    </row>
    <row r="194" spans="1:26" ht="43.5">
      <c r="A194" s="330">
        <v>190</v>
      </c>
      <c r="B194" s="328" t="s">
        <v>613</v>
      </c>
      <c r="C194" s="328" t="s">
        <v>946</v>
      </c>
      <c r="D194" s="328" t="s">
        <v>718</v>
      </c>
      <c r="E194" s="331" t="s">
        <v>626</v>
      </c>
      <c r="F194" s="328" t="s">
        <v>631</v>
      </c>
      <c r="G194" s="328" t="s">
        <v>628</v>
      </c>
      <c r="H194" s="328" t="s">
        <v>605</v>
      </c>
      <c r="I194" s="328" t="s">
        <v>973</v>
      </c>
      <c r="J194" s="328" t="s">
        <v>631</v>
      </c>
      <c r="K194" s="328" t="s">
        <v>974</v>
      </c>
      <c r="L194" s="328">
        <v>2016</v>
      </c>
      <c r="M194" s="323" t="s">
        <v>622</v>
      </c>
      <c r="N194" s="323" t="s">
        <v>622</v>
      </c>
      <c r="O194" s="324">
        <v>17529533.075263601</v>
      </c>
      <c r="P194" s="329"/>
      <c r="Q194" s="324">
        <v>25281292.089263417</v>
      </c>
      <c r="R194" s="325">
        <v>31019093.225557778</v>
      </c>
      <c r="S194" s="325">
        <v>31019093.225557778</v>
      </c>
      <c r="T194" s="325">
        <v>31019093.225557778</v>
      </c>
      <c r="U194" s="325">
        <v>93057279.676673338</v>
      </c>
      <c r="V194" s="325">
        <v>64105751.404088937</v>
      </c>
      <c r="W194" s="332"/>
      <c r="X194" s="332"/>
      <c r="Y194" s="333"/>
      <c r="Z194" s="326"/>
    </row>
    <row r="195" spans="1:26" ht="43.5">
      <c r="A195" s="330">
        <v>191</v>
      </c>
      <c r="B195" s="328" t="s">
        <v>613</v>
      </c>
      <c r="C195" s="328" t="s">
        <v>946</v>
      </c>
      <c r="D195" s="328" t="s">
        <v>718</v>
      </c>
      <c r="E195" s="331" t="s">
        <v>626</v>
      </c>
      <c r="F195" s="328" t="s">
        <v>632</v>
      </c>
      <c r="G195" s="328" t="s">
        <v>628</v>
      </c>
      <c r="H195" s="328" t="s">
        <v>605</v>
      </c>
      <c r="I195" s="328" t="s">
        <v>973</v>
      </c>
      <c r="J195" s="328" t="s">
        <v>632</v>
      </c>
      <c r="K195" s="328" t="s">
        <v>974</v>
      </c>
      <c r="L195" s="328">
        <v>2016</v>
      </c>
      <c r="M195" s="323" t="s">
        <v>622</v>
      </c>
      <c r="N195" s="323" t="s">
        <v>622</v>
      </c>
      <c r="O195" s="324">
        <v>12908801.461421</v>
      </c>
      <c r="P195" s="329"/>
      <c r="Q195" s="324">
        <v>19629014.223912973</v>
      </c>
      <c r="R195" s="325">
        <v>19185065.396241453</v>
      </c>
      <c r="S195" s="325">
        <v>19185065.396241453</v>
      </c>
      <c r="T195" s="325">
        <v>19185065.396241453</v>
      </c>
      <c r="U195" s="325">
        <v>57555196.188724354</v>
      </c>
      <c r="V195" s="325">
        <v>39673357.086656652</v>
      </c>
      <c r="W195" s="332"/>
      <c r="X195" s="332"/>
      <c r="Y195" s="333"/>
      <c r="Z195" s="326"/>
    </row>
    <row r="196" spans="1:26" ht="43.5">
      <c r="A196" s="330">
        <v>192</v>
      </c>
      <c r="B196" s="328" t="s">
        <v>613</v>
      </c>
      <c r="C196" s="328" t="s">
        <v>946</v>
      </c>
      <c r="D196" s="328" t="s">
        <v>718</v>
      </c>
      <c r="E196" s="331" t="s">
        <v>626</v>
      </c>
      <c r="F196" s="328" t="s">
        <v>633</v>
      </c>
      <c r="G196" s="328" t="s">
        <v>628</v>
      </c>
      <c r="H196" s="328" t="s">
        <v>605</v>
      </c>
      <c r="I196" s="328" t="s">
        <v>973</v>
      </c>
      <c r="J196" s="328" t="s">
        <v>633</v>
      </c>
      <c r="K196" s="328" t="s">
        <v>974</v>
      </c>
      <c r="L196" s="328">
        <v>2016</v>
      </c>
      <c r="M196" s="323" t="s">
        <v>622</v>
      </c>
      <c r="N196" s="323" t="s">
        <v>622</v>
      </c>
      <c r="O196" s="324">
        <v>658150.57731771597</v>
      </c>
      <c r="P196" s="334"/>
      <c r="Q196" s="324">
        <v>165007.97731415418</v>
      </c>
      <c r="R196" s="325">
        <v>351100.64679401362</v>
      </c>
      <c r="S196" s="325">
        <v>351100.64679401362</v>
      </c>
      <c r="T196" s="325">
        <v>351100.64679401362</v>
      </c>
      <c r="U196" s="325">
        <v>1053301.9403820408</v>
      </c>
      <c r="V196" s="325">
        <v>759137.9470984065</v>
      </c>
      <c r="W196" s="332" t="s">
        <v>874</v>
      </c>
      <c r="X196" s="347" t="s">
        <v>975</v>
      </c>
      <c r="Y196" s="333"/>
      <c r="Z196" s="326"/>
    </row>
    <row r="197" spans="1:26" ht="43.5">
      <c r="A197" s="330">
        <v>193</v>
      </c>
      <c r="B197" s="328" t="s">
        <v>613</v>
      </c>
      <c r="C197" s="328" t="s">
        <v>946</v>
      </c>
      <c r="D197" s="328" t="s">
        <v>718</v>
      </c>
      <c r="E197" s="331" t="s">
        <v>626</v>
      </c>
      <c r="F197" s="328" t="s">
        <v>634</v>
      </c>
      <c r="G197" s="328" t="s">
        <v>628</v>
      </c>
      <c r="H197" s="328" t="s">
        <v>605</v>
      </c>
      <c r="I197" s="328" t="s">
        <v>973</v>
      </c>
      <c r="J197" s="328" t="s">
        <v>634</v>
      </c>
      <c r="K197" s="328" t="s">
        <v>974</v>
      </c>
      <c r="L197" s="328">
        <v>2016</v>
      </c>
      <c r="M197" s="323" t="s">
        <v>622</v>
      </c>
      <c r="N197" s="323" t="s">
        <v>622</v>
      </c>
      <c r="O197" s="324">
        <v>395429.50560636498</v>
      </c>
      <c r="P197" s="334"/>
      <c r="Q197" s="324">
        <v>99632.881440777332</v>
      </c>
      <c r="R197" s="325">
        <v>191680.22379405162</v>
      </c>
      <c r="S197" s="325">
        <v>191680.22379405162</v>
      </c>
      <c r="T197" s="325">
        <v>191680.22379405162</v>
      </c>
      <c r="U197" s="325">
        <v>575040.6713821548</v>
      </c>
      <c r="V197" s="325">
        <v>406567.01037731807</v>
      </c>
      <c r="W197" s="332" t="s">
        <v>874</v>
      </c>
      <c r="X197" s="347" t="s">
        <v>975</v>
      </c>
      <c r="Y197" s="333"/>
      <c r="Z197" s="326"/>
    </row>
    <row r="198" spans="1:26" ht="43.5">
      <c r="A198" s="330">
        <v>194</v>
      </c>
      <c r="B198" s="328" t="s">
        <v>613</v>
      </c>
      <c r="C198" s="328" t="s">
        <v>946</v>
      </c>
      <c r="D198" s="328" t="s">
        <v>718</v>
      </c>
      <c r="E198" s="331" t="s">
        <v>626</v>
      </c>
      <c r="F198" s="328" t="s">
        <v>635</v>
      </c>
      <c r="G198" s="328" t="s">
        <v>628</v>
      </c>
      <c r="H198" s="328" t="s">
        <v>605</v>
      </c>
      <c r="I198" s="328" t="s">
        <v>973</v>
      </c>
      <c r="J198" s="328" t="s">
        <v>635</v>
      </c>
      <c r="K198" s="328" t="s">
        <v>974</v>
      </c>
      <c r="L198" s="328">
        <v>2016</v>
      </c>
      <c r="M198" s="323" t="s">
        <v>622</v>
      </c>
      <c r="N198" s="323" t="s">
        <v>622</v>
      </c>
      <c r="O198" s="324">
        <v>55180.001106433003</v>
      </c>
      <c r="P198" s="329"/>
      <c r="Q198" s="324">
        <v>44541.967750757394</v>
      </c>
      <c r="R198" s="325">
        <v>72231.748057820674</v>
      </c>
      <c r="S198" s="325">
        <v>72231.748057820674</v>
      </c>
      <c r="T198" s="325">
        <v>72231.748057820674</v>
      </c>
      <c r="U198" s="325">
        <v>216695.24417346204</v>
      </c>
      <c r="V198" s="325">
        <v>151059.96804957898</v>
      </c>
      <c r="W198" s="332"/>
      <c r="X198" s="332"/>
      <c r="Y198" s="333"/>
      <c r="Z198" s="326"/>
    </row>
    <row r="199" spans="1:26" ht="43.5">
      <c r="A199" s="330">
        <v>195</v>
      </c>
      <c r="B199" s="328" t="s">
        <v>613</v>
      </c>
      <c r="C199" s="328" t="s">
        <v>946</v>
      </c>
      <c r="D199" s="328" t="s">
        <v>718</v>
      </c>
      <c r="E199" s="331" t="s">
        <v>626</v>
      </c>
      <c r="F199" s="328" t="s">
        <v>636</v>
      </c>
      <c r="G199" s="328" t="s">
        <v>628</v>
      </c>
      <c r="H199" s="328" t="s">
        <v>605</v>
      </c>
      <c r="I199" s="328" t="s">
        <v>973</v>
      </c>
      <c r="J199" s="328" t="s">
        <v>636</v>
      </c>
      <c r="K199" s="328" t="s">
        <v>974</v>
      </c>
      <c r="L199" s="328">
        <v>2016</v>
      </c>
      <c r="M199" s="323" t="s">
        <v>622</v>
      </c>
      <c r="N199" s="323" t="s">
        <v>622</v>
      </c>
      <c r="O199" s="324">
        <v>41747.003227813402</v>
      </c>
      <c r="P199" s="329"/>
      <c r="Q199" s="324">
        <v>34211.996240279623</v>
      </c>
      <c r="R199" s="325">
        <v>45609.493295679466</v>
      </c>
      <c r="S199" s="325">
        <v>45609.493295679466</v>
      </c>
      <c r="T199" s="325">
        <v>45609.493295679466</v>
      </c>
      <c r="U199" s="325">
        <v>136828.47988703841</v>
      </c>
      <c r="V199" s="325">
        <v>95609.860954446704</v>
      </c>
      <c r="W199" s="332"/>
      <c r="X199" s="332"/>
      <c r="Y199" s="333"/>
      <c r="Z199" s="326"/>
    </row>
    <row r="200" spans="1:26" ht="43.5">
      <c r="A200" s="330">
        <v>196</v>
      </c>
      <c r="B200" s="328" t="s">
        <v>613</v>
      </c>
      <c r="C200" s="328" t="s">
        <v>946</v>
      </c>
      <c r="D200" s="328" t="s">
        <v>718</v>
      </c>
      <c r="E200" s="331" t="s">
        <v>626</v>
      </c>
      <c r="F200" s="328" t="s">
        <v>637</v>
      </c>
      <c r="G200" s="328" t="s">
        <v>628</v>
      </c>
      <c r="H200" s="328" t="s">
        <v>605</v>
      </c>
      <c r="I200" s="328" t="s">
        <v>973</v>
      </c>
      <c r="J200" s="328" t="s">
        <v>637</v>
      </c>
      <c r="K200" s="328" t="s">
        <v>974</v>
      </c>
      <c r="L200" s="328">
        <v>2016</v>
      </c>
      <c r="M200" s="323" t="s">
        <v>622</v>
      </c>
      <c r="N200" s="323" t="s">
        <v>622</v>
      </c>
      <c r="O200" s="324">
        <v>215162157.76574799</v>
      </c>
      <c r="P200" s="329"/>
      <c r="Q200" s="324">
        <v>264032344.80648011</v>
      </c>
      <c r="R200" s="325">
        <v>339188596.29518348</v>
      </c>
      <c r="S200" s="325">
        <v>339188596.29518348</v>
      </c>
      <c r="T200" s="325">
        <v>339188596.29518348</v>
      </c>
      <c r="U200" s="325">
        <v>1017565788.8855505</v>
      </c>
      <c r="V200" s="325">
        <v>700985669.53869808</v>
      </c>
      <c r="W200" s="332"/>
      <c r="X200" s="332"/>
      <c r="Y200" s="333"/>
      <c r="Z200" s="326"/>
    </row>
    <row r="201" spans="1:26" ht="43.5">
      <c r="A201" s="330">
        <v>197</v>
      </c>
      <c r="B201" s="328" t="s">
        <v>613</v>
      </c>
      <c r="C201" s="328" t="s">
        <v>946</v>
      </c>
      <c r="D201" s="328" t="s">
        <v>718</v>
      </c>
      <c r="E201" s="331" t="s">
        <v>626</v>
      </c>
      <c r="F201" s="328" t="s">
        <v>638</v>
      </c>
      <c r="G201" s="328" t="s">
        <v>628</v>
      </c>
      <c r="H201" s="328" t="s">
        <v>605</v>
      </c>
      <c r="I201" s="328" t="s">
        <v>973</v>
      </c>
      <c r="J201" s="328" t="s">
        <v>638</v>
      </c>
      <c r="K201" s="328" t="s">
        <v>974</v>
      </c>
      <c r="L201" s="328">
        <v>2016</v>
      </c>
      <c r="M201" s="323" t="s">
        <v>622</v>
      </c>
      <c r="N201" s="323" t="s">
        <v>622</v>
      </c>
      <c r="O201" s="324">
        <v>155638967.50607699</v>
      </c>
      <c r="P201" s="329"/>
      <c r="Q201" s="324">
        <v>203184949.41917124</v>
      </c>
      <c r="R201" s="325">
        <v>209069831.50117296</v>
      </c>
      <c r="S201" s="325">
        <v>209069831.50117296</v>
      </c>
      <c r="T201" s="325">
        <v>209069831.50117296</v>
      </c>
      <c r="U201" s="325">
        <v>627209494.50351882</v>
      </c>
      <c r="V201" s="325">
        <v>432341611.03345257</v>
      </c>
      <c r="W201" s="332"/>
      <c r="X201" s="332"/>
      <c r="Y201" s="333"/>
      <c r="Z201" s="326"/>
    </row>
    <row r="202" spans="1:26" ht="43.5">
      <c r="A202" s="330">
        <v>198</v>
      </c>
      <c r="B202" s="328" t="s">
        <v>613</v>
      </c>
      <c r="C202" s="328" t="s">
        <v>946</v>
      </c>
      <c r="D202" s="328" t="s">
        <v>718</v>
      </c>
      <c r="E202" s="331" t="s">
        <v>626</v>
      </c>
      <c r="F202" s="328" t="s">
        <v>639</v>
      </c>
      <c r="G202" s="328" t="s">
        <v>628</v>
      </c>
      <c r="H202" s="328" t="s">
        <v>605</v>
      </c>
      <c r="I202" s="328" t="s">
        <v>973</v>
      </c>
      <c r="J202" s="328" t="s">
        <v>639</v>
      </c>
      <c r="K202" s="328" t="s">
        <v>974</v>
      </c>
      <c r="L202" s="328">
        <v>2016</v>
      </c>
      <c r="M202" s="323" t="s">
        <v>622</v>
      </c>
      <c r="N202" s="323" t="s">
        <v>622</v>
      </c>
      <c r="O202" s="324">
        <v>9847643.0532631408</v>
      </c>
      <c r="P202" s="334"/>
      <c r="Q202" s="324">
        <v>1457968.9561695815</v>
      </c>
      <c r="R202" s="325">
        <v>3995986.8255473995</v>
      </c>
      <c r="S202" s="325">
        <v>3995986.8255473995</v>
      </c>
      <c r="T202" s="325">
        <v>3995986.8255473995</v>
      </c>
      <c r="U202" s="325">
        <v>11987960.476642199</v>
      </c>
      <c r="V202" s="325">
        <v>8639987.6020679921</v>
      </c>
      <c r="W202" s="332" t="s">
        <v>874</v>
      </c>
      <c r="X202" s="347" t="s">
        <v>975</v>
      </c>
      <c r="Y202" s="333"/>
      <c r="Z202" s="326"/>
    </row>
    <row r="203" spans="1:26" ht="43.5">
      <c r="A203" s="330">
        <v>199</v>
      </c>
      <c r="B203" s="328" t="s">
        <v>613</v>
      </c>
      <c r="C203" s="328" t="s">
        <v>946</v>
      </c>
      <c r="D203" s="328" t="s">
        <v>718</v>
      </c>
      <c r="E203" s="331" t="s">
        <v>626</v>
      </c>
      <c r="F203" s="328" t="s">
        <v>640</v>
      </c>
      <c r="G203" s="328" t="s">
        <v>628</v>
      </c>
      <c r="H203" s="328" t="s">
        <v>605</v>
      </c>
      <c r="I203" s="328" t="s">
        <v>973</v>
      </c>
      <c r="J203" s="328" t="s">
        <v>640</v>
      </c>
      <c r="K203" s="328" t="s">
        <v>974</v>
      </c>
      <c r="L203" s="328">
        <v>2016</v>
      </c>
      <c r="M203" s="323" t="s">
        <v>622</v>
      </c>
      <c r="N203" s="323" t="s">
        <v>622</v>
      </c>
      <c r="O203" s="324">
        <v>6000837.5956774</v>
      </c>
      <c r="P203" s="334"/>
      <c r="Q203" s="324">
        <v>908171.25417388184</v>
      </c>
      <c r="R203" s="325">
        <v>2183522.4687020159</v>
      </c>
      <c r="S203" s="325">
        <v>2183522.4687020159</v>
      </c>
      <c r="T203" s="325">
        <v>2183522.4687020159</v>
      </c>
      <c r="U203" s="325">
        <v>6550567.4061060473</v>
      </c>
      <c r="V203" s="325">
        <v>4631402.1583452942</v>
      </c>
      <c r="W203" s="332" t="s">
        <v>874</v>
      </c>
      <c r="X203" s="347" t="s">
        <v>975</v>
      </c>
      <c r="Y203" s="333"/>
      <c r="Z203" s="326"/>
    </row>
    <row r="204" spans="1:26" ht="43.5">
      <c r="A204" s="330">
        <v>200</v>
      </c>
      <c r="B204" s="328" t="s">
        <v>613</v>
      </c>
      <c r="C204" s="328" t="s">
        <v>946</v>
      </c>
      <c r="D204" s="328" t="s">
        <v>832</v>
      </c>
      <c r="E204" s="331" t="s">
        <v>616</v>
      </c>
      <c r="F204" s="328" t="s">
        <v>617</v>
      </c>
      <c r="G204" s="328" t="s">
        <v>618</v>
      </c>
      <c r="H204" s="328" t="s">
        <v>605</v>
      </c>
      <c r="I204" s="328" t="s">
        <v>976</v>
      </c>
      <c r="J204" s="328" t="s">
        <v>894</v>
      </c>
      <c r="K204" s="328" t="s">
        <v>974</v>
      </c>
      <c r="L204" s="328">
        <v>2016</v>
      </c>
      <c r="M204" s="323" t="s">
        <v>622</v>
      </c>
      <c r="N204" s="323" t="s">
        <v>622</v>
      </c>
      <c r="O204" s="324">
        <v>6044.270047458157</v>
      </c>
      <c r="P204" s="334"/>
      <c r="Q204" s="324">
        <v>2002.2120866382886</v>
      </c>
      <c r="R204" s="325">
        <v>9436.5060046885974</v>
      </c>
      <c r="S204" s="325">
        <v>9436.5060046885974</v>
      </c>
      <c r="T204" s="325">
        <v>9436.5060046885974</v>
      </c>
      <c r="U204" s="325">
        <v>28309.51801406579</v>
      </c>
      <c r="V204" s="325">
        <v>19501.998451757834</v>
      </c>
      <c r="W204" s="332" t="s">
        <v>623</v>
      </c>
      <c r="X204" s="332"/>
      <c r="Y204" s="333"/>
      <c r="Z204" s="326"/>
    </row>
    <row r="205" spans="1:26" ht="43.5">
      <c r="A205" s="330">
        <v>201</v>
      </c>
      <c r="B205" s="328" t="s">
        <v>613</v>
      </c>
      <c r="C205" s="328" t="s">
        <v>946</v>
      </c>
      <c r="D205" s="328" t="s">
        <v>977</v>
      </c>
      <c r="E205" s="331" t="s">
        <v>978</v>
      </c>
      <c r="F205" s="328" t="s">
        <v>979</v>
      </c>
      <c r="G205" s="328" t="s">
        <v>799</v>
      </c>
      <c r="H205" s="328" t="s">
        <v>741</v>
      </c>
      <c r="I205" s="328" t="s">
        <v>980</v>
      </c>
      <c r="J205" s="328" t="s">
        <v>981</v>
      </c>
      <c r="K205" s="328" t="s">
        <v>974</v>
      </c>
      <c r="L205" s="328" t="s">
        <v>744</v>
      </c>
      <c r="M205" s="323">
        <v>0</v>
      </c>
      <c r="N205" s="323">
        <v>0</v>
      </c>
      <c r="O205" s="324" t="s">
        <v>744</v>
      </c>
      <c r="P205" s="340"/>
      <c r="Q205" s="324">
        <v>0</v>
      </c>
      <c r="R205" s="325" t="s">
        <v>744</v>
      </c>
      <c r="S205" s="325" t="s">
        <v>744</v>
      </c>
      <c r="T205" s="325" t="s">
        <v>744</v>
      </c>
      <c r="U205" s="325" t="e">
        <v>#VALUE!</v>
      </c>
      <c r="V205" s="325" t="e">
        <v>#VALUE!</v>
      </c>
      <c r="W205" s="332"/>
      <c r="X205" s="332"/>
      <c r="Y205" s="333"/>
      <c r="Z205" s="326"/>
    </row>
    <row r="206" spans="1:26" ht="43.5">
      <c r="A206" s="330">
        <v>202</v>
      </c>
      <c r="B206" s="328" t="s">
        <v>613</v>
      </c>
      <c r="C206" s="328" t="s">
        <v>946</v>
      </c>
      <c r="D206" s="328" t="s">
        <v>977</v>
      </c>
      <c r="E206" s="331" t="s">
        <v>978</v>
      </c>
      <c r="F206" s="328" t="s">
        <v>982</v>
      </c>
      <c r="G206" s="328" t="s">
        <v>799</v>
      </c>
      <c r="H206" s="328" t="s">
        <v>741</v>
      </c>
      <c r="I206" s="328" t="s">
        <v>980</v>
      </c>
      <c r="J206" s="328" t="s">
        <v>983</v>
      </c>
      <c r="K206" s="328" t="s">
        <v>974</v>
      </c>
      <c r="L206" s="328" t="s">
        <v>744</v>
      </c>
      <c r="M206" s="323">
        <v>0</v>
      </c>
      <c r="N206" s="323">
        <v>0</v>
      </c>
      <c r="O206" s="324" t="s">
        <v>744</v>
      </c>
      <c r="P206" s="340"/>
      <c r="Q206" s="324">
        <v>0</v>
      </c>
      <c r="R206" s="325" t="s">
        <v>744</v>
      </c>
      <c r="S206" s="325" t="s">
        <v>744</v>
      </c>
      <c r="T206" s="325" t="s">
        <v>744</v>
      </c>
      <c r="U206" s="325" t="e">
        <v>#VALUE!</v>
      </c>
      <c r="V206" s="325" t="e">
        <v>#VALUE!</v>
      </c>
      <c r="W206" s="332"/>
      <c r="X206" s="332"/>
      <c r="Y206" s="333"/>
      <c r="Z206" s="326"/>
    </row>
    <row r="207" spans="1:26" ht="72.5">
      <c r="A207" s="330">
        <v>203</v>
      </c>
      <c r="B207" s="328" t="s">
        <v>613</v>
      </c>
      <c r="C207" s="328" t="s">
        <v>946</v>
      </c>
      <c r="D207" s="328" t="s">
        <v>977</v>
      </c>
      <c r="E207" s="331" t="s">
        <v>978</v>
      </c>
      <c r="F207" s="328" t="s">
        <v>984</v>
      </c>
      <c r="G207" s="328" t="s">
        <v>799</v>
      </c>
      <c r="H207" s="328" t="s">
        <v>741</v>
      </c>
      <c r="I207" s="328" t="s">
        <v>980</v>
      </c>
      <c r="J207" s="328" t="s">
        <v>985</v>
      </c>
      <c r="K207" s="328" t="s">
        <v>974</v>
      </c>
      <c r="L207" s="328" t="s">
        <v>744</v>
      </c>
      <c r="M207" s="323">
        <v>0</v>
      </c>
      <c r="N207" s="323">
        <v>0</v>
      </c>
      <c r="O207" s="324" t="s">
        <v>744</v>
      </c>
      <c r="P207" s="348"/>
      <c r="Q207" s="324">
        <v>0</v>
      </c>
      <c r="R207" s="325" t="s">
        <v>744</v>
      </c>
      <c r="S207" s="325" t="s">
        <v>744</v>
      </c>
      <c r="T207" s="325" t="s">
        <v>744</v>
      </c>
      <c r="U207" s="325" t="e">
        <v>#VALUE!</v>
      </c>
      <c r="V207" s="325" t="e">
        <v>#VALUE!</v>
      </c>
      <c r="W207" s="332" t="s">
        <v>986</v>
      </c>
      <c r="X207" s="332" t="s">
        <v>987</v>
      </c>
      <c r="Y207" s="333"/>
      <c r="Z207" s="326"/>
    </row>
    <row r="208" spans="1:26" ht="43.5">
      <c r="A208" s="330">
        <v>204</v>
      </c>
      <c r="B208" s="328" t="s">
        <v>613</v>
      </c>
      <c r="C208" s="328" t="s">
        <v>946</v>
      </c>
      <c r="D208" s="328" t="s">
        <v>977</v>
      </c>
      <c r="E208" s="331" t="s">
        <v>814</v>
      </c>
      <c r="F208" s="328" t="s">
        <v>988</v>
      </c>
      <c r="G208" s="328" t="s">
        <v>815</v>
      </c>
      <c r="H208" s="328" t="s">
        <v>741</v>
      </c>
      <c r="I208" s="328" t="s">
        <v>989</v>
      </c>
      <c r="J208" s="328" t="s">
        <v>990</v>
      </c>
      <c r="K208" s="328" t="s">
        <v>974</v>
      </c>
      <c r="L208" s="328" t="s">
        <v>744</v>
      </c>
      <c r="M208" s="323" t="s">
        <v>622</v>
      </c>
      <c r="N208" s="323" t="s">
        <v>622</v>
      </c>
      <c r="O208" s="324" t="s">
        <v>744</v>
      </c>
      <c r="P208" s="340"/>
      <c r="Q208" s="324">
        <v>0</v>
      </c>
      <c r="R208" s="325" t="s">
        <v>744</v>
      </c>
      <c r="S208" s="325" t="s">
        <v>744</v>
      </c>
      <c r="T208" s="325" t="s">
        <v>744</v>
      </c>
      <c r="U208" s="325" t="e">
        <v>#VALUE!</v>
      </c>
      <c r="V208" s="325" t="e">
        <v>#VALUE!</v>
      </c>
      <c r="W208" s="332"/>
      <c r="X208" s="332"/>
      <c r="Y208" s="333"/>
      <c r="Z208" s="326"/>
    </row>
    <row r="209" spans="1:26" ht="43.5">
      <c r="A209" s="330">
        <v>205</v>
      </c>
      <c r="B209" s="328" t="s">
        <v>613</v>
      </c>
      <c r="C209" s="328" t="s">
        <v>946</v>
      </c>
      <c r="D209" s="328" t="s">
        <v>977</v>
      </c>
      <c r="E209" s="331" t="s">
        <v>814</v>
      </c>
      <c r="F209" s="328" t="s">
        <v>991</v>
      </c>
      <c r="G209" s="328" t="s">
        <v>815</v>
      </c>
      <c r="H209" s="328" t="s">
        <v>741</v>
      </c>
      <c r="I209" s="328" t="s">
        <v>989</v>
      </c>
      <c r="J209" s="328" t="s">
        <v>990</v>
      </c>
      <c r="K209" s="328" t="s">
        <v>974</v>
      </c>
      <c r="L209" s="328" t="s">
        <v>744</v>
      </c>
      <c r="M209" s="323" t="s">
        <v>622</v>
      </c>
      <c r="N209" s="323" t="s">
        <v>622</v>
      </c>
      <c r="O209" s="324" t="s">
        <v>744</v>
      </c>
      <c r="P209" s="340"/>
      <c r="Q209" s="324">
        <v>0</v>
      </c>
      <c r="R209" s="325" t="s">
        <v>744</v>
      </c>
      <c r="S209" s="325" t="s">
        <v>744</v>
      </c>
      <c r="T209" s="325" t="s">
        <v>744</v>
      </c>
      <c r="U209" s="325" t="e">
        <v>#VALUE!</v>
      </c>
      <c r="V209" s="325" t="e">
        <v>#VALUE!</v>
      </c>
      <c r="W209" s="332"/>
      <c r="X209" s="332"/>
      <c r="Y209" s="333"/>
      <c r="Z209" s="326"/>
    </row>
    <row r="210" spans="1:26" ht="58">
      <c r="A210" s="330">
        <v>206</v>
      </c>
      <c r="B210" s="328" t="s">
        <v>613</v>
      </c>
      <c r="C210" s="328" t="s">
        <v>946</v>
      </c>
      <c r="D210" s="328" t="s">
        <v>977</v>
      </c>
      <c r="E210" s="331" t="s">
        <v>814</v>
      </c>
      <c r="F210" s="328" t="s">
        <v>992</v>
      </c>
      <c r="G210" s="328" t="s">
        <v>815</v>
      </c>
      <c r="H210" s="328" t="s">
        <v>741</v>
      </c>
      <c r="I210" s="328" t="s">
        <v>989</v>
      </c>
      <c r="J210" s="328" t="s">
        <v>993</v>
      </c>
      <c r="K210" s="328" t="s">
        <v>974</v>
      </c>
      <c r="L210" s="328" t="s">
        <v>744</v>
      </c>
      <c r="M210" s="323" t="s">
        <v>622</v>
      </c>
      <c r="N210" s="323" t="s">
        <v>622</v>
      </c>
      <c r="O210" s="324" t="s">
        <v>744</v>
      </c>
      <c r="P210" s="349"/>
      <c r="Q210" s="324">
        <v>0</v>
      </c>
      <c r="R210" s="325" t="s">
        <v>744</v>
      </c>
      <c r="S210" s="325" t="s">
        <v>744</v>
      </c>
      <c r="T210" s="325" t="s">
        <v>744</v>
      </c>
      <c r="U210" s="325" t="e">
        <v>#VALUE!</v>
      </c>
      <c r="V210" s="325" t="e">
        <v>#VALUE!</v>
      </c>
      <c r="W210" s="332" t="s">
        <v>994</v>
      </c>
      <c r="X210" s="332"/>
      <c r="Y210" s="333"/>
      <c r="Z210" s="326"/>
    </row>
    <row r="211" spans="1:26" ht="43.5">
      <c r="A211" s="330">
        <v>207</v>
      </c>
      <c r="B211" s="328" t="s">
        <v>613</v>
      </c>
      <c r="C211" s="328" t="s">
        <v>946</v>
      </c>
      <c r="D211" s="328" t="s">
        <v>977</v>
      </c>
      <c r="E211" s="331" t="s">
        <v>995</v>
      </c>
      <c r="F211" s="328" t="s">
        <v>988</v>
      </c>
      <c r="G211" s="328" t="s">
        <v>996</v>
      </c>
      <c r="H211" s="328" t="s">
        <v>741</v>
      </c>
      <c r="I211" s="328" t="s">
        <v>997</v>
      </c>
      <c r="J211" s="328" t="s">
        <v>998</v>
      </c>
      <c r="K211" s="328" t="s">
        <v>974</v>
      </c>
      <c r="L211" s="328" t="s">
        <v>744</v>
      </c>
      <c r="M211" s="323">
        <v>0</v>
      </c>
      <c r="N211" s="323">
        <v>0</v>
      </c>
      <c r="O211" s="324" t="s">
        <v>744</v>
      </c>
      <c r="P211" s="340"/>
      <c r="Q211" s="324">
        <v>0</v>
      </c>
      <c r="R211" s="325" t="s">
        <v>744</v>
      </c>
      <c r="S211" s="325" t="s">
        <v>744</v>
      </c>
      <c r="T211" s="325" t="s">
        <v>744</v>
      </c>
      <c r="U211" s="325" t="e">
        <v>#VALUE!</v>
      </c>
      <c r="V211" s="325" t="e">
        <v>#VALUE!</v>
      </c>
      <c r="W211" s="332"/>
      <c r="X211" s="332"/>
      <c r="Y211" s="333"/>
      <c r="Z211" s="326"/>
    </row>
    <row r="212" spans="1:26" ht="43.5">
      <c r="A212" s="330">
        <v>208</v>
      </c>
      <c r="B212" s="328" t="s">
        <v>613</v>
      </c>
      <c r="C212" s="328" t="s">
        <v>946</v>
      </c>
      <c r="D212" s="328" t="s">
        <v>977</v>
      </c>
      <c r="E212" s="331" t="s">
        <v>995</v>
      </c>
      <c r="F212" s="328" t="s">
        <v>991</v>
      </c>
      <c r="G212" s="328" t="s">
        <v>996</v>
      </c>
      <c r="H212" s="328" t="s">
        <v>741</v>
      </c>
      <c r="I212" s="328" t="s">
        <v>997</v>
      </c>
      <c r="J212" s="328" t="s">
        <v>999</v>
      </c>
      <c r="K212" s="328" t="s">
        <v>974</v>
      </c>
      <c r="L212" s="328" t="s">
        <v>744</v>
      </c>
      <c r="M212" s="323">
        <v>0</v>
      </c>
      <c r="N212" s="323">
        <v>0</v>
      </c>
      <c r="O212" s="324" t="s">
        <v>744</v>
      </c>
      <c r="P212" s="340"/>
      <c r="Q212" s="324">
        <v>0</v>
      </c>
      <c r="R212" s="325" t="s">
        <v>744</v>
      </c>
      <c r="S212" s="325" t="s">
        <v>744</v>
      </c>
      <c r="T212" s="325" t="s">
        <v>744</v>
      </c>
      <c r="U212" s="325" t="e">
        <v>#VALUE!</v>
      </c>
      <c r="V212" s="325" t="e">
        <v>#VALUE!</v>
      </c>
      <c r="W212" s="332"/>
      <c r="X212" s="332"/>
      <c r="Y212" s="333"/>
      <c r="Z212" s="326"/>
    </row>
    <row r="213" spans="1:26" ht="58">
      <c r="A213" s="330">
        <v>209</v>
      </c>
      <c r="B213" s="328" t="s">
        <v>613</v>
      </c>
      <c r="C213" s="328" t="s">
        <v>946</v>
      </c>
      <c r="D213" s="328" t="s">
        <v>977</v>
      </c>
      <c r="E213" s="331" t="s">
        <v>995</v>
      </c>
      <c r="F213" s="328" t="s">
        <v>992</v>
      </c>
      <c r="G213" s="328" t="s">
        <v>996</v>
      </c>
      <c r="H213" s="328" t="s">
        <v>741</v>
      </c>
      <c r="I213" s="328" t="s">
        <v>997</v>
      </c>
      <c r="J213" s="328" t="s">
        <v>1000</v>
      </c>
      <c r="K213" s="328" t="s">
        <v>974</v>
      </c>
      <c r="L213" s="328" t="s">
        <v>744</v>
      </c>
      <c r="M213" s="323">
        <v>0</v>
      </c>
      <c r="N213" s="323">
        <v>0</v>
      </c>
      <c r="O213" s="324" t="s">
        <v>744</v>
      </c>
      <c r="P213" s="340"/>
      <c r="Q213" s="324">
        <v>0</v>
      </c>
      <c r="R213" s="325" t="s">
        <v>744</v>
      </c>
      <c r="S213" s="325" t="s">
        <v>744</v>
      </c>
      <c r="T213" s="325" t="s">
        <v>744</v>
      </c>
      <c r="U213" s="325" t="e">
        <v>#VALUE!</v>
      </c>
      <c r="V213" s="325" t="e">
        <v>#VALUE!</v>
      </c>
      <c r="W213" s="332" t="s">
        <v>1001</v>
      </c>
      <c r="X213" s="332"/>
      <c r="Y213" s="333"/>
      <c r="Z213" s="326"/>
    </row>
    <row r="214" spans="1:26" ht="72.5">
      <c r="A214" s="330">
        <v>210</v>
      </c>
      <c r="B214" s="328" t="s">
        <v>613</v>
      </c>
      <c r="C214" s="328" t="s">
        <v>1002</v>
      </c>
      <c r="D214" s="328" t="s">
        <v>730</v>
      </c>
      <c r="E214" s="331" t="s">
        <v>718</v>
      </c>
      <c r="F214" s="328" t="s">
        <v>719</v>
      </c>
      <c r="G214" s="328" t="s">
        <v>720</v>
      </c>
      <c r="H214" s="328" t="s">
        <v>605</v>
      </c>
      <c r="I214" s="328" t="s">
        <v>1003</v>
      </c>
      <c r="J214" s="328" t="s">
        <v>1004</v>
      </c>
      <c r="K214" s="328" t="s">
        <v>974</v>
      </c>
      <c r="L214" s="328">
        <v>2016</v>
      </c>
      <c r="M214" s="323">
        <v>484</v>
      </c>
      <c r="N214" s="323">
        <v>14094</v>
      </c>
      <c r="O214" s="338">
        <v>3.4340854264225909E-2</v>
      </c>
      <c r="P214" s="350"/>
      <c r="Q214" s="324">
        <v>2.2501747030048917E-2</v>
      </c>
      <c r="R214" s="325">
        <v>9.3696894941894288E-2</v>
      </c>
      <c r="S214" s="325">
        <v>9.3696894941894288E-2</v>
      </c>
      <c r="T214" s="325">
        <v>9.3696894941894288E-2</v>
      </c>
      <c r="U214" s="325">
        <v>0.28109068482568289</v>
      </c>
      <c r="V214" s="325">
        <v>0.19363911803621414</v>
      </c>
      <c r="W214" s="332" t="s">
        <v>1005</v>
      </c>
      <c r="X214" s="332" t="s">
        <v>826</v>
      </c>
      <c r="Y214" s="333"/>
      <c r="Z214" s="326"/>
    </row>
    <row r="215" spans="1:26" ht="72.5">
      <c r="A215" s="330">
        <v>211</v>
      </c>
      <c r="B215" s="328" t="s">
        <v>613</v>
      </c>
      <c r="C215" s="328" t="s">
        <v>1002</v>
      </c>
      <c r="D215" s="328" t="s">
        <v>1006</v>
      </c>
      <c r="E215" s="331" t="s">
        <v>832</v>
      </c>
      <c r="F215" s="328" t="s">
        <v>719</v>
      </c>
      <c r="G215" s="328" t="s">
        <v>833</v>
      </c>
      <c r="H215" s="328" t="s">
        <v>741</v>
      </c>
      <c r="I215" s="328" t="s">
        <v>1007</v>
      </c>
      <c r="J215" s="328" t="s">
        <v>1008</v>
      </c>
      <c r="K215" s="328" t="s">
        <v>974</v>
      </c>
      <c r="L215" s="328" t="s">
        <v>744</v>
      </c>
      <c r="M215" s="323">
        <v>0</v>
      </c>
      <c r="N215" s="323">
        <v>0</v>
      </c>
      <c r="O215" s="324" t="s">
        <v>744</v>
      </c>
      <c r="P215" s="340"/>
      <c r="Q215" s="324">
        <v>2.2501747030048917E-2</v>
      </c>
      <c r="R215" s="325" t="s">
        <v>744</v>
      </c>
      <c r="S215" s="325" t="s">
        <v>744</v>
      </c>
      <c r="T215" s="325" t="s">
        <v>744</v>
      </c>
      <c r="U215" s="325" t="e">
        <v>#VALUE!</v>
      </c>
      <c r="V215" s="325" t="e">
        <v>#VALUE!</v>
      </c>
      <c r="W215" s="332" t="s">
        <v>1009</v>
      </c>
      <c r="X215" s="332"/>
      <c r="Y215" s="333"/>
      <c r="Z215" s="326"/>
    </row>
    <row r="216" spans="1:26" ht="101.5">
      <c r="A216" s="330">
        <v>212</v>
      </c>
      <c r="B216" s="328" t="s">
        <v>613</v>
      </c>
      <c r="C216" s="328" t="s">
        <v>1002</v>
      </c>
      <c r="D216" s="328" t="s">
        <v>1006</v>
      </c>
      <c r="E216" s="331" t="s">
        <v>1010</v>
      </c>
      <c r="F216" s="328" t="s">
        <v>719</v>
      </c>
      <c r="G216" s="328" t="s">
        <v>996</v>
      </c>
      <c r="H216" s="328" t="s">
        <v>741</v>
      </c>
      <c r="I216" s="328" t="s">
        <v>1011</v>
      </c>
      <c r="J216" s="328" t="s">
        <v>1012</v>
      </c>
      <c r="K216" s="328" t="s">
        <v>974</v>
      </c>
      <c r="L216" s="328" t="s">
        <v>744</v>
      </c>
      <c r="M216" s="323">
        <v>0</v>
      </c>
      <c r="N216" s="323">
        <v>0</v>
      </c>
      <c r="O216" s="324" t="s">
        <v>744</v>
      </c>
      <c r="P216" s="336"/>
      <c r="Q216" s="324">
        <v>0</v>
      </c>
      <c r="R216" s="325" t="s">
        <v>744</v>
      </c>
      <c r="S216" s="325" t="s">
        <v>744</v>
      </c>
      <c r="T216" s="325" t="s">
        <v>744</v>
      </c>
      <c r="U216" s="325" t="e">
        <v>#VALUE!</v>
      </c>
      <c r="V216" s="325" t="e">
        <v>#VALUE!</v>
      </c>
      <c r="W216" s="332" t="s">
        <v>1013</v>
      </c>
      <c r="X216" s="332"/>
      <c r="Y216" s="333"/>
      <c r="Z216" s="326"/>
    </row>
    <row r="217" spans="1:26" ht="29">
      <c r="A217" s="330">
        <v>213</v>
      </c>
      <c r="B217" s="328" t="s">
        <v>613</v>
      </c>
      <c r="C217" s="328" t="s">
        <v>1002</v>
      </c>
      <c r="D217" s="328" t="s">
        <v>1014</v>
      </c>
      <c r="E217" s="331" t="s">
        <v>667</v>
      </c>
      <c r="F217" s="328" t="s">
        <v>668</v>
      </c>
      <c r="G217" s="328" t="s">
        <v>669</v>
      </c>
      <c r="H217" s="328" t="s">
        <v>605</v>
      </c>
      <c r="I217" s="328" t="s">
        <v>1015</v>
      </c>
      <c r="J217" s="328" t="s">
        <v>668</v>
      </c>
      <c r="K217" s="328" t="s">
        <v>974</v>
      </c>
      <c r="L217" s="328">
        <v>2016</v>
      </c>
      <c r="M217" s="323">
        <v>10553411.987121101</v>
      </c>
      <c r="N217" s="323">
        <v>41747.003227813359</v>
      </c>
      <c r="O217" s="324">
        <v>252.79448034943113</v>
      </c>
      <c r="P217" s="329"/>
      <c r="Q217" s="324">
        <v>219.63457345377984</v>
      </c>
      <c r="R217" s="325">
        <v>292.93386693769145</v>
      </c>
      <c r="S217" s="325">
        <v>292.93386693769145</v>
      </c>
      <c r="T217" s="325">
        <v>292.93386693769145</v>
      </c>
      <c r="U217" s="325">
        <v>878.8016008130744</v>
      </c>
      <c r="V217" s="325">
        <v>582.93839520600602</v>
      </c>
      <c r="W217" s="332"/>
      <c r="X217" s="332"/>
      <c r="Y217" s="333"/>
      <c r="Z217" s="326"/>
    </row>
    <row r="218" spans="1:26" ht="29">
      <c r="A218" s="330">
        <v>214</v>
      </c>
      <c r="B218" s="328" t="s">
        <v>613</v>
      </c>
      <c r="C218" s="328" t="s">
        <v>1002</v>
      </c>
      <c r="D218" s="328" t="s">
        <v>1014</v>
      </c>
      <c r="E218" s="331" t="s">
        <v>667</v>
      </c>
      <c r="F218" s="328" t="s">
        <v>671</v>
      </c>
      <c r="G218" s="328" t="s">
        <v>669</v>
      </c>
      <c r="H218" s="328" t="s">
        <v>605</v>
      </c>
      <c r="I218" s="328" t="s">
        <v>1015</v>
      </c>
      <c r="J218" s="328" t="s">
        <v>671</v>
      </c>
      <c r="K218" s="328" t="s">
        <v>974</v>
      </c>
      <c r="L218" s="328">
        <v>2016</v>
      </c>
      <c r="M218" s="323">
        <v>10553411.987121101</v>
      </c>
      <c r="N218" s="323">
        <v>155638967.50607666</v>
      </c>
      <c r="O218" s="324">
        <v>6.7807003324595175E-2</v>
      </c>
      <c r="P218" s="329"/>
      <c r="Q218" s="324">
        <v>3.6981760817995001E-2</v>
      </c>
      <c r="R218" s="325">
        <v>6.2935963617522572E-2</v>
      </c>
      <c r="S218" s="325">
        <v>6.2935963617522572E-2</v>
      </c>
      <c r="T218" s="325">
        <v>6.2935963617522572E-2</v>
      </c>
      <c r="U218" s="325">
        <v>0.18880789085256772</v>
      </c>
      <c r="V218" s="325">
        <v>0.12524256759886992</v>
      </c>
      <c r="W218" s="332"/>
      <c r="X218" s="332"/>
      <c r="Y218" s="333"/>
      <c r="Z218" s="326"/>
    </row>
    <row r="219" spans="1:26" ht="29">
      <c r="A219" s="330">
        <v>215</v>
      </c>
      <c r="B219" s="328" t="s">
        <v>613</v>
      </c>
      <c r="C219" s="328" t="s">
        <v>1002</v>
      </c>
      <c r="D219" s="328" t="s">
        <v>1014</v>
      </c>
      <c r="E219" s="331" t="s">
        <v>667</v>
      </c>
      <c r="F219" s="328" t="s">
        <v>672</v>
      </c>
      <c r="G219" s="328" t="s">
        <v>669</v>
      </c>
      <c r="H219" s="328" t="s">
        <v>605</v>
      </c>
      <c r="I219" s="328" t="s">
        <v>1015</v>
      </c>
      <c r="J219" s="328" t="s">
        <v>672</v>
      </c>
      <c r="K219" s="328" t="s">
        <v>974</v>
      </c>
      <c r="L219" s="328">
        <v>2016</v>
      </c>
      <c r="M219" s="323">
        <v>2864378.7973788986</v>
      </c>
      <c r="N219" s="323">
        <v>6000837.5956774</v>
      </c>
      <c r="O219" s="324">
        <v>0.47732983132924717</v>
      </c>
      <c r="P219" s="335"/>
      <c r="Q219" s="324">
        <v>0.41831196269124932</v>
      </c>
      <c r="R219" s="325">
        <v>0.46665993497270547</v>
      </c>
      <c r="S219" s="325">
        <v>0.46665993497270547</v>
      </c>
      <c r="T219" s="325">
        <v>0.46665993497270547</v>
      </c>
      <c r="U219" s="325">
        <v>1.3999798049181165</v>
      </c>
      <c r="V219" s="325">
        <v>0.92865327059568392</v>
      </c>
      <c r="W219" s="332" t="s">
        <v>623</v>
      </c>
      <c r="X219" s="332" t="s">
        <v>624</v>
      </c>
      <c r="Y219" s="333"/>
      <c r="Z219" s="326"/>
    </row>
    <row r="220" spans="1:26" ht="29">
      <c r="A220" s="330">
        <v>216</v>
      </c>
      <c r="B220" s="328" t="s">
        <v>613</v>
      </c>
      <c r="C220" s="328" t="s">
        <v>1002</v>
      </c>
      <c r="D220" s="328" t="s">
        <v>1014</v>
      </c>
      <c r="E220" s="331" t="s">
        <v>667</v>
      </c>
      <c r="F220" s="328" t="s">
        <v>673</v>
      </c>
      <c r="G220" s="328" t="s">
        <v>669</v>
      </c>
      <c r="H220" s="328" t="s">
        <v>605</v>
      </c>
      <c r="I220" s="328" t="s">
        <v>1015</v>
      </c>
      <c r="J220" s="328" t="s">
        <v>673</v>
      </c>
      <c r="K220" s="328" t="s">
        <v>974</v>
      </c>
      <c r="L220" s="328">
        <v>2016</v>
      </c>
      <c r="M220" s="323">
        <v>21372261.463347424</v>
      </c>
      <c r="N220" s="323">
        <v>41747.003227813359</v>
      </c>
      <c r="O220" s="324">
        <v>511.94720125703424</v>
      </c>
      <c r="P220" s="329"/>
      <c r="Q220" s="324">
        <v>587.01052905849212</v>
      </c>
      <c r="R220" s="325">
        <v>409.87968010410589</v>
      </c>
      <c r="S220" s="325">
        <v>409.87968010410589</v>
      </c>
      <c r="T220" s="325">
        <v>409.87968010410589</v>
      </c>
      <c r="U220" s="325">
        <v>1229.6390403123178</v>
      </c>
      <c r="V220" s="325">
        <v>815.66056340717068</v>
      </c>
      <c r="W220" s="332"/>
      <c r="X220" s="332"/>
      <c r="Y220" s="333"/>
      <c r="Z220" s="326"/>
    </row>
    <row r="221" spans="1:26" ht="29">
      <c r="A221" s="330">
        <v>217</v>
      </c>
      <c r="B221" s="328" t="s">
        <v>613</v>
      </c>
      <c r="C221" s="328" t="s">
        <v>1002</v>
      </c>
      <c r="D221" s="328" t="s">
        <v>1014</v>
      </c>
      <c r="E221" s="331" t="s">
        <v>667</v>
      </c>
      <c r="F221" s="328" t="s">
        <v>674</v>
      </c>
      <c r="G221" s="328" t="s">
        <v>669</v>
      </c>
      <c r="H221" s="328" t="s">
        <v>605</v>
      </c>
      <c r="I221" s="328" t="s">
        <v>1015</v>
      </c>
      <c r="J221" s="328" t="s">
        <v>674</v>
      </c>
      <c r="K221" s="328" t="s">
        <v>974</v>
      </c>
      <c r="L221" s="328">
        <v>2016</v>
      </c>
      <c r="M221" s="323">
        <v>21372261.463347424</v>
      </c>
      <c r="N221" s="323">
        <v>155638967.50607666</v>
      </c>
      <c r="O221" s="324">
        <v>0.1373194760014903</v>
      </c>
      <c r="P221" s="329"/>
      <c r="Q221" s="324">
        <v>9.8840007936429303E-2</v>
      </c>
      <c r="R221" s="325">
        <v>8.8061421181050301E-2</v>
      </c>
      <c r="S221" s="325">
        <v>8.8061421181050301E-2</v>
      </c>
      <c r="T221" s="325">
        <v>8.8061421181050301E-2</v>
      </c>
      <c r="U221" s="325">
        <v>0.26418426354315089</v>
      </c>
      <c r="V221" s="325">
        <v>0.17524222815029009</v>
      </c>
      <c r="W221" s="332"/>
      <c r="X221" s="332"/>
      <c r="Y221" s="333"/>
      <c r="Z221" s="326"/>
    </row>
    <row r="222" spans="1:26" ht="29">
      <c r="A222" s="330">
        <v>218</v>
      </c>
      <c r="B222" s="328" t="s">
        <v>613</v>
      </c>
      <c r="C222" s="328" t="s">
        <v>1002</v>
      </c>
      <c r="D222" s="328" t="s">
        <v>1014</v>
      </c>
      <c r="E222" s="331" t="s">
        <v>667</v>
      </c>
      <c r="F222" s="328" t="s">
        <v>675</v>
      </c>
      <c r="G222" s="328" t="s">
        <v>669</v>
      </c>
      <c r="H222" s="328" t="s">
        <v>605</v>
      </c>
      <c r="I222" s="328" t="s">
        <v>1015</v>
      </c>
      <c r="J222" s="328" t="s">
        <v>675</v>
      </c>
      <c r="K222" s="328" t="s">
        <v>974</v>
      </c>
      <c r="L222" s="328">
        <v>2016</v>
      </c>
      <c r="M222" s="323">
        <v>5800801.9266525768</v>
      </c>
      <c r="N222" s="323">
        <v>6000837.5956774</v>
      </c>
      <c r="O222" s="324">
        <v>0.96666537531878627</v>
      </c>
      <c r="P222" s="335"/>
      <c r="Q222" s="324">
        <v>1.0248836267359509</v>
      </c>
      <c r="R222" s="325">
        <v>0.65296111666289658</v>
      </c>
      <c r="S222" s="325">
        <v>0.65296111666289658</v>
      </c>
      <c r="T222" s="325">
        <v>0.65296111666289658</v>
      </c>
      <c r="U222" s="325">
        <v>1.9588833499886897</v>
      </c>
      <c r="V222" s="325">
        <v>1.2993926221591643</v>
      </c>
      <c r="W222" s="332" t="s">
        <v>623</v>
      </c>
      <c r="X222" s="332" t="s">
        <v>624</v>
      </c>
      <c r="Y222" s="333"/>
      <c r="Z222" s="326"/>
    </row>
    <row r="223" spans="1:26" ht="43.5">
      <c r="A223" s="330">
        <v>219</v>
      </c>
      <c r="B223" s="328" t="s">
        <v>613</v>
      </c>
      <c r="C223" s="328" t="s">
        <v>1002</v>
      </c>
      <c r="D223" s="328" t="s">
        <v>1016</v>
      </c>
      <c r="E223" s="331" t="s">
        <v>1017</v>
      </c>
      <c r="F223" s="328" t="s">
        <v>1018</v>
      </c>
      <c r="G223" s="328" t="s">
        <v>1019</v>
      </c>
      <c r="H223" s="328" t="s">
        <v>741</v>
      </c>
      <c r="I223" s="328" t="s">
        <v>1020</v>
      </c>
      <c r="J223" s="328" t="s">
        <v>1021</v>
      </c>
      <c r="K223" s="328" t="s">
        <v>974</v>
      </c>
      <c r="L223" s="328" t="s">
        <v>744</v>
      </c>
      <c r="M223" s="323">
        <v>0</v>
      </c>
      <c r="N223" s="323">
        <v>0</v>
      </c>
      <c r="O223" s="324" t="s">
        <v>744</v>
      </c>
      <c r="P223" s="340"/>
      <c r="Q223" s="324">
        <v>0</v>
      </c>
      <c r="R223" s="325" t="s">
        <v>744</v>
      </c>
      <c r="S223" s="325" t="s">
        <v>744</v>
      </c>
      <c r="T223" s="325" t="s">
        <v>744</v>
      </c>
      <c r="U223" s="325" t="e">
        <v>#VALUE!</v>
      </c>
      <c r="V223" s="325" t="e">
        <v>#VALUE!</v>
      </c>
      <c r="W223" s="332" t="s">
        <v>1022</v>
      </c>
      <c r="X223" s="332" t="s">
        <v>1023</v>
      </c>
      <c r="Y223" s="333"/>
      <c r="Z223" s="326"/>
    </row>
    <row r="224" spans="1:26" ht="58">
      <c r="A224" s="330">
        <v>220</v>
      </c>
      <c r="B224" s="328" t="s">
        <v>613</v>
      </c>
      <c r="C224" s="328" t="s">
        <v>1002</v>
      </c>
      <c r="D224" s="328" t="s">
        <v>1024</v>
      </c>
      <c r="E224" s="331" t="s">
        <v>1025</v>
      </c>
      <c r="F224" s="328" t="s">
        <v>719</v>
      </c>
      <c r="G224" s="328" t="s">
        <v>1026</v>
      </c>
      <c r="H224" s="328" t="s">
        <v>605</v>
      </c>
      <c r="I224" s="328" t="s">
        <v>1027</v>
      </c>
      <c r="J224" s="328" t="s">
        <v>1028</v>
      </c>
      <c r="K224" s="328" t="s">
        <v>974</v>
      </c>
      <c r="L224" s="328">
        <v>2016</v>
      </c>
      <c r="M224" s="323">
        <v>207</v>
      </c>
      <c r="N224" s="323">
        <v>14094</v>
      </c>
      <c r="O224" s="338">
        <v>1.4687100893997445E-2</v>
      </c>
      <c r="P224" s="339"/>
      <c r="Q224" s="324">
        <v>1.4744933612858141E-2</v>
      </c>
      <c r="R224" s="325">
        <v>1.4186644883065102E-2</v>
      </c>
      <c r="S224" s="325">
        <v>1.4186644883065102E-2</v>
      </c>
      <c r="T224" s="325">
        <v>1.4186644883065102E-2</v>
      </c>
      <c r="U224" s="325">
        <v>4.2559934649195302E-2</v>
      </c>
      <c r="V224" s="325">
        <v>2.9318894769707064E-2</v>
      </c>
      <c r="X224" s="332" t="s">
        <v>1029</v>
      </c>
      <c r="Y224" s="333"/>
      <c r="Z224" s="326"/>
    </row>
    <row r="225" spans="1:26" ht="43.5">
      <c r="A225" s="330">
        <v>221</v>
      </c>
      <c r="B225" s="328" t="s">
        <v>613</v>
      </c>
      <c r="C225" s="328" t="s">
        <v>1002</v>
      </c>
      <c r="D225" s="328" t="s">
        <v>1024</v>
      </c>
      <c r="E225" s="331" t="s">
        <v>1030</v>
      </c>
      <c r="F225" s="328" t="s">
        <v>1031</v>
      </c>
      <c r="G225" s="328" t="s">
        <v>1032</v>
      </c>
      <c r="H225" s="328" t="s">
        <v>605</v>
      </c>
      <c r="I225" s="328" t="s">
        <v>1033</v>
      </c>
      <c r="J225" s="328" t="s">
        <v>1034</v>
      </c>
      <c r="K225" s="328" t="s">
        <v>974</v>
      </c>
      <c r="L225" s="328">
        <v>2016</v>
      </c>
      <c r="M225" s="323">
        <v>8324671987869.7715</v>
      </c>
      <c r="N225" s="323">
        <v>326553554</v>
      </c>
      <c r="O225" s="324">
        <v>25492.516880921074</v>
      </c>
      <c r="P225" s="341"/>
      <c r="Q225" s="324">
        <v>20415.816246080005</v>
      </c>
      <c r="R225" s="325">
        <v>51924.088203341635</v>
      </c>
      <c r="S225" s="325">
        <v>51924.088203341635</v>
      </c>
      <c r="T225" s="325">
        <v>51924.088203341635</v>
      </c>
      <c r="U225" s="325">
        <v>155772.2646100249</v>
      </c>
      <c r="V225" s="325">
        <v>107309.15523684045</v>
      </c>
      <c r="W225" s="332" t="s">
        <v>1035</v>
      </c>
      <c r="X225" s="332"/>
      <c r="Y225" s="333"/>
      <c r="Z225" s="326"/>
    </row>
    <row r="226" spans="1:26" ht="72.5">
      <c r="A226" s="330">
        <v>222</v>
      </c>
      <c r="B226" s="328" t="s">
        <v>613</v>
      </c>
      <c r="C226" s="328" t="s">
        <v>1002</v>
      </c>
      <c r="D226" s="328" t="s">
        <v>1036</v>
      </c>
      <c r="E226" s="331" t="s">
        <v>1037</v>
      </c>
      <c r="F226" s="328" t="s">
        <v>719</v>
      </c>
      <c r="G226" s="328" t="s">
        <v>1038</v>
      </c>
      <c r="H226" s="328" t="s">
        <v>741</v>
      </c>
      <c r="I226" s="328" t="s">
        <v>1039</v>
      </c>
      <c r="J226" s="328" t="s">
        <v>1040</v>
      </c>
      <c r="K226" s="328" t="s">
        <v>974</v>
      </c>
      <c r="L226" s="328" t="s">
        <v>744</v>
      </c>
      <c r="M226" s="323">
        <v>6978197</v>
      </c>
      <c r="N226" s="323">
        <v>323682804</v>
      </c>
      <c r="O226" s="324" t="s">
        <v>744</v>
      </c>
      <c r="P226" s="351"/>
      <c r="Q226" s="324">
        <v>6.1315466311120261E-2</v>
      </c>
      <c r="R226" s="325" t="s">
        <v>744</v>
      </c>
      <c r="S226" s="325" t="s">
        <v>744</v>
      </c>
      <c r="T226" s="325" t="s">
        <v>744</v>
      </c>
      <c r="U226" s="325" t="e">
        <v>#VALUE!</v>
      </c>
      <c r="V226" s="325" t="e">
        <v>#VALUE!</v>
      </c>
      <c r="W226" s="332" t="s">
        <v>1041</v>
      </c>
      <c r="X226" s="332"/>
      <c r="Y226" s="333"/>
      <c r="Z226" s="326"/>
    </row>
    <row r="227" spans="1:26" ht="43.5">
      <c r="A227" s="330">
        <v>223</v>
      </c>
      <c r="B227" s="328" t="s">
        <v>613</v>
      </c>
      <c r="C227" s="328" t="s">
        <v>1042</v>
      </c>
      <c r="D227" s="328" t="s">
        <v>1043</v>
      </c>
      <c r="E227" s="331" t="s">
        <v>626</v>
      </c>
      <c r="F227" s="328" t="s">
        <v>627</v>
      </c>
      <c r="G227" s="328" t="s">
        <v>628</v>
      </c>
      <c r="H227" s="328" t="s">
        <v>605</v>
      </c>
      <c r="I227" s="328" t="s">
        <v>1044</v>
      </c>
      <c r="J227" s="328" t="s">
        <v>627</v>
      </c>
      <c r="K227" s="328" t="s">
        <v>1045</v>
      </c>
      <c r="L227" s="328">
        <v>2016</v>
      </c>
      <c r="M227" s="323" t="s">
        <v>622</v>
      </c>
      <c r="N227" s="323" t="s">
        <v>622</v>
      </c>
      <c r="O227" s="324">
        <v>646.382896032644</v>
      </c>
      <c r="P227" s="329"/>
      <c r="Q227" s="324">
        <v>302.2910458942402</v>
      </c>
      <c r="R227" s="325">
        <v>676.02408997536736</v>
      </c>
      <c r="S227" s="325">
        <v>676.02408997536736</v>
      </c>
      <c r="T227" s="325">
        <v>676.02408997536736</v>
      </c>
      <c r="U227" s="325">
        <v>2028.0722699261021</v>
      </c>
      <c r="V227" s="325">
        <v>1413.7852146493628</v>
      </c>
      <c r="W227" s="332"/>
      <c r="X227" s="332"/>
      <c r="Y227" s="333"/>
      <c r="Z227" s="326"/>
    </row>
    <row r="228" spans="1:26" ht="43.5">
      <c r="A228" s="330">
        <v>224</v>
      </c>
      <c r="B228" s="328" t="s">
        <v>613</v>
      </c>
      <c r="C228" s="328" t="s">
        <v>1042</v>
      </c>
      <c r="D228" s="328" t="s">
        <v>1043</v>
      </c>
      <c r="E228" s="331" t="s">
        <v>626</v>
      </c>
      <c r="F228" s="328" t="s">
        <v>630</v>
      </c>
      <c r="G228" s="328" t="s">
        <v>628</v>
      </c>
      <c r="H228" s="328" t="s">
        <v>605</v>
      </c>
      <c r="I228" s="328" t="s">
        <v>1044</v>
      </c>
      <c r="J228" s="328" t="s">
        <v>630</v>
      </c>
      <c r="K228" s="328" t="s">
        <v>1045</v>
      </c>
      <c r="L228" s="328">
        <v>2016</v>
      </c>
      <c r="M228" s="323" t="s">
        <v>622</v>
      </c>
      <c r="N228" s="323" t="s">
        <v>622</v>
      </c>
      <c r="O228" s="324">
        <v>420.14889831378099</v>
      </c>
      <c r="P228" s="329"/>
      <c r="Q228" s="324">
        <v>212.64288722449444</v>
      </c>
      <c r="R228" s="325">
        <v>406.57401239875924</v>
      </c>
      <c r="S228" s="325">
        <v>406.57401239875924</v>
      </c>
      <c r="T228" s="325">
        <v>406.57401239875924</v>
      </c>
      <c r="U228" s="325">
        <v>1219.7220371962776</v>
      </c>
      <c r="V228" s="325">
        <v>852.2893368082913</v>
      </c>
      <c r="W228" s="332"/>
      <c r="X228" s="332"/>
      <c r="Y228" s="333"/>
      <c r="Z228" s="326"/>
    </row>
    <row r="229" spans="1:26" ht="43.5">
      <c r="A229" s="330">
        <v>225</v>
      </c>
      <c r="B229" s="328" t="s">
        <v>613</v>
      </c>
      <c r="C229" s="328" t="s">
        <v>1042</v>
      </c>
      <c r="D229" s="328" t="s">
        <v>1043</v>
      </c>
      <c r="E229" s="331" t="s">
        <v>626</v>
      </c>
      <c r="F229" s="328" t="s">
        <v>631</v>
      </c>
      <c r="G229" s="328" t="s">
        <v>628</v>
      </c>
      <c r="H229" s="328" t="s">
        <v>605</v>
      </c>
      <c r="I229" s="328" t="s">
        <v>1044</v>
      </c>
      <c r="J229" s="328" t="s">
        <v>631</v>
      </c>
      <c r="K229" s="328" t="s">
        <v>1045</v>
      </c>
      <c r="L229" s="328">
        <v>2016</v>
      </c>
      <c r="M229" s="323" t="s">
        <v>622</v>
      </c>
      <c r="N229" s="323" t="s">
        <v>622</v>
      </c>
      <c r="O229" s="324">
        <v>3264127.5240094699</v>
      </c>
      <c r="P229" s="329"/>
      <c r="Q229" s="324">
        <v>2474643.6614470836</v>
      </c>
      <c r="R229" s="325">
        <v>3443987.4168884717</v>
      </c>
      <c r="S229" s="325">
        <v>3443987.4168884717</v>
      </c>
      <c r="T229" s="325">
        <v>3443987.4168884717</v>
      </c>
      <c r="U229" s="325">
        <v>10331962.250665415</v>
      </c>
      <c r="V229" s="325">
        <v>7117532.4043307127</v>
      </c>
      <c r="W229" s="332"/>
      <c r="X229" s="332"/>
      <c r="Y229" s="333"/>
      <c r="Z229" s="326"/>
    </row>
    <row r="230" spans="1:26" ht="43.5">
      <c r="A230" s="330">
        <v>226</v>
      </c>
      <c r="B230" s="328" t="s">
        <v>613</v>
      </c>
      <c r="C230" s="328" t="s">
        <v>1042</v>
      </c>
      <c r="D230" s="328" t="s">
        <v>1043</v>
      </c>
      <c r="E230" s="331" t="s">
        <v>626</v>
      </c>
      <c r="F230" s="328" t="s">
        <v>632</v>
      </c>
      <c r="G230" s="328" t="s">
        <v>628</v>
      </c>
      <c r="H230" s="328" t="s">
        <v>605</v>
      </c>
      <c r="I230" s="328" t="s">
        <v>1044</v>
      </c>
      <c r="J230" s="328" t="s">
        <v>632</v>
      </c>
      <c r="K230" s="328" t="s">
        <v>1045</v>
      </c>
      <c r="L230" s="328">
        <v>2016</v>
      </c>
      <c r="M230" s="323" t="s">
        <v>622</v>
      </c>
      <c r="N230" s="323" t="s">
        <v>622</v>
      </c>
      <c r="O230" s="324">
        <v>2121682.97086098</v>
      </c>
      <c r="P230" s="329"/>
      <c r="Q230" s="324">
        <v>1679031.8749347455</v>
      </c>
      <c r="R230" s="325">
        <v>2067666.9880479064</v>
      </c>
      <c r="S230" s="325">
        <v>2067666.9880479064</v>
      </c>
      <c r="T230" s="325">
        <v>2067666.9880479064</v>
      </c>
      <c r="U230" s="325">
        <v>6203000.9641437195</v>
      </c>
      <c r="V230" s="325">
        <v>4275788.9566113846</v>
      </c>
      <c r="W230" s="332"/>
      <c r="X230" s="332"/>
      <c r="Y230" s="333"/>
      <c r="Z230" s="326"/>
    </row>
    <row r="231" spans="1:26" ht="43.5">
      <c r="A231" s="330">
        <v>227</v>
      </c>
      <c r="B231" s="328" t="s">
        <v>613</v>
      </c>
      <c r="C231" s="328" t="s">
        <v>1042</v>
      </c>
      <c r="D231" s="328" t="s">
        <v>1043</v>
      </c>
      <c r="E231" s="331" t="s">
        <v>626</v>
      </c>
      <c r="F231" s="328" t="s">
        <v>633</v>
      </c>
      <c r="G231" s="328" t="s">
        <v>628</v>
      </c>
      <c r="H231" s="328" t="s">
        <v>605</v>
      </c>
      <c r="I231" s="328" t="s">
        <v>1044</v>
      </c>
      <c r="J231" s="328" t="s">
        <v>633</v>
      </c>
      <c r="K231" s="328" t="s">
        <v>1045</v>
      </c>
      <c r="L231" s="328">
        <v>2016</v>
      </c>
      <c r="M231" s="323" t="s">
        <v>622</v>
      </c>
      <c r="N231" s="323" t="s">
        <v>622</v>
      </c>
      <c r="O231" s="324">
        <v>48436.624184992601</v>
      </c>
      <c r="P231" s="334"/>
      <c r="Q231" s="324">
        <v>-4152.9136129688195</v>
      </c>
      <c r="R231" s="325">
        <v>52361.373370805348</v>
      </c>
      <c r="S231" s="325">
        <v>52361.373370805348</v>
      </c>
      <c r="T231" s="325">
        <v>52361.373370805348</v>
      </c>
      <c r="U231" s="325">
        <v>157084.12011241604</v>
      </c>
      <c r="V231" s="325">
        <v>113213.99106190448</v>
      </c>
      <c r="W231" s="332" t="s">
        <v>874</v>
      </c>
      <c r="X231" s="332" t="s">
        <v>624</v>
      </c>
      <c r="Y231" s="333"/>
      <c r="Z231" s="326"/>
    </row>
    <row r="232" spans="1:26" ht="43.5">
      <c r="A232" s="330">
        <v>228</v>
      </c>
      <c r="B232" s="328" t="s">
        <v>613</v>
      </c>
      <c r="C232" s="328" t="s">
        <v>1042</v>
      </c>
      <c r="D232" s="328" t="s">
        <v>1043</v>
      </c>
      <c r="E232" s="331" t="s">
        <v>626</v>
      </c>
      <c r="F232" s="328" t="s">
        <v>634</v>
      </c>
      <c r="G232" s="328" t="s">
        <v>628</v>
      </c>
      <c r="H232" s="328" t="s">
        <v>605</v>
      </c>
      <c r="I232" s="328" t="s">
        <v>1044</v>
      </c>
      <c r="J232" s="328" t="s">
        <v>634</v>
      </c>
      <c r="K232" s="328" t="s">
        <v>1045</v>
      </c>
      <c r="L232" s="328">
        <v>2016</v>
      </c>
      <c r="M232" s="323" t="s">
        <v>622</v>
      </c>
      <c r="N232" s="323" t="s">
        <v>622</v>
      </c>
      <c r="O232" s="324">
        <v>31483.806911152398</v>
      </c>
      <c r="P232" s="334"/>
      <c r="Q232" s="324">
        <v>-3327.7555219824312</v>
      </c>
      <c r="R232" s="325">
        <v>30819.674920961261</v>
      </c>
      <c r="S232" s="325">
        <v>30819.674920961261</v>
      </c>
      <c r="T232" s="325">
        <v>30819.674920961261</v>
      </c>
      <c r="U232" s="325">
        <v>92459.024762883782</v>
      </c>
      <c r="V232" s="325">
        <v>65370.661852309859</v>
      </c>
      <c r="W232" s="332" t="s">
        <v>874</v>
      </c>
      <c r="X232" s="332" t="s">
        <v>624</v>
      </c>
      <c r="Y232" s="333"/>
      <c r="Z232" s="326"/>
    </row>
    <row r="233" spans="1:26" ht="43.5">
      <c r="A233" s="330">
        <v>229</v>
      </c>
      <c r="B233" s="328" t="s">
        <v>613</v>
      </c>
      <c r="C233" s="328" t="s">
        <v>1042</v>
      </c>
      <c r="D233" s="328" t="s">
        <v>1043</v>
      </c>
      <c r="E233" s="331" t="s">
        <v>626</v>
      </c>
      <c r="F233" s="328" t="s">
        <v>635</v>
      </c>
      <c r="G233" s="328" t="s">
        <v>628</v>
      </c>
      <c r="H233" s="328" t="s">
        <v>605</v>
      </c>
      <c r="I233" s="328" t="s">
        <v>1044</v>
      </c>
      <c r="J233" s="328" t="s">
        <v>635</v>
      </c>
      <c r="K233" s="328" t="s">
        <v>1045</v>
      </c>
      <c r="L233" s="328">
        <v>2016</v>
      </c>
      <c r="M233" s="323" t="s">
        <v>622</v>
      </c>
      <c r="N233" s="323" t="s">
        <v>622</v>
      </c>
      <c r="O233" s="324">
        <v>7727.1798534766604</v>
      </c>
      <c r="P233" s="329"/>
      <c r="Q233" s="324">
        <v>1878.559677919385</v>
      </c>
      <c r="R233" s="325">
        <v>8081.5310417933315</v>
      </c>
      <c r="S233" s="325">
        <v>8081.5310417933315</v>
      </c>
      <c r="T233" s="325">
        <v>8081.5310417933315</v>
      </c>
      <c r="U233" s="325">
        <v>24244.593125379994</v>
      </c>
      <c r="V233" s="325">
        <v>16901.097561528604</v>
      </c>
      <c r="W233" s="332"/>
      <c r="X233" s="332"/>
      <c r="Y233" s="333"/>
      <c r="Z233" s="326"/>
    </row>
    <row r="234" spans="1:26" ht="43.5">
      <c r="A234" s="330">
        <v>230</v>
      </c>
      <c r="B234" s="328" t="s">
        <v>613</v>
      </c>
      <c r="C234" s="328" t="s">
        <v>1042</v>
      </c>
      <c r="D234" s="328" t="s">
        <v>1043</v>
      </c>
      <c r="E234" s="331" t="s">
        <v>626</v>
      </c>
      <c r="F234" s="328" t="s">
        <v>636</v>
      </c>
      <c r="G234" s="328" t="s">
        <v>628</v>
      </c>
      <c r="H234" s="328" t="s">
        <v>605</v>
      </c>
      <c r="I234" s="328" t="s">
        <v>1044</v>
      </c>
      <c r="J234" s="328" t="s">
        <v>636</v>
      </c>
      <c r="K234" s="328" t="s">
        <v>1045</v>
      </c>
      <c r="L234" s="328">
        <v>2016</v>
      </c>
      <c r="M234" s="323" t="s">
        <v>622</v>
      </c>
      <c r="N234" s="323" t="s">
        <v>622</v>
      </c>
      <c r="O234" s="324">
        <v>5022.6670947473503</v>
      </c>
      <c r="P234" s="329"/>
      <c r="Q234" s="324">
        <v>1341.5709739246363</v>
      </c>
      <c r="R234" s="325">
        <v>4860.3896676326531</v>
      </c>
      <c r="S234" s="325">
        <v>4860.3896676326531</v>
      </c>
      <c r="T234" s="325">
        <v>4860.3896676326531</v>
      </c>
      <c r="U234" s="325">
        <v>14581.169002897959</v>
      </c>
      <c r="V234" s="325">
        <v>10188.694210966119</v>
      </c>
      <c r="W234" s="332"/>
      <c r="X234" s="332"/>
      <c r="Y234" s="333"/>
      <c r="Z234" s="326"/>
    </row>
    <row r="235" spans="1:26" ht="43.5">
      <c r="A235" s="330">
        <v>231</v>
      </c>
      <c r="B235" s="328" t="s">
        <v>613</v>
      </c>
      <c r="C235" s="328" t="s">
        <v>1042</v>
      </c>
      <c r="D235" s="328" t="s">
        <v>1043</v>
      </c>
      <c r="E235" s="331" t="s">
        <v>626</v>
      </c>
      <c r="F235" s="328" t="s">
        <v>637</v>
      </c>
      <c r="G235" s="328" t="s">
        <v>628</v>
      </c>
      <c r="H235" s="328" t="s">
        <v>605</v>
      </c>
      <c r="I235" s="328" t="s">
        <v>1044</v>
      </c>
      <c r="J235" s="328" t="s">
        <v>637</v>
      </c>
      <c r="K235" s="328" t="s">
        <v>1045</v>
      </c>
      <c r="L235" s="328">
        <v>2016</v>
      </c>
      <c r="M235" s="323" t="s">
        <v>622</v>
      </c>
      <c r="N235" s="323" t="s">
        <v>622</v>
      </c>
      <c r="O235" s="324">
        <v>39626177.006536797</v>
      </c>
      <c r="P235" s="329"/>
      <c r="Q235" s="324">
        <v>19950472.589892048</v>
      </c>
      <c r="R235" s="325">
        <v>41799714.521067731</v>
      </c>
      <c r="S235" s="325">
        <v>41799714.521067731</v>
      </c>
      <c r="T235" s="325">
        <v>41799714.521067731</v>
      </c>
      <c r="U235" s="325">
        <v>125399143.56320319</v>
      </c>
      <c r="V235" s="325">
        <v>86385571.891625479</v>
      </c>
      <c r="W235" s="332"/>
      <c r="X235" s="332"/>
      <c r="Y235" s="333"/>
      <c r="Z235" s="326"/>
    </row>
    <row r="236" spans="1:26" ht="43.5">
      <c r="A236" s="330">
        <v>232</v>
      </c>
      <c r="B236" s="328" t="s">
        <v>613</v>
      </c>
      <c r="C236" s="328" t="s">
        <v>1042</v>
      </c>
      <c r="D236" s="328" t="s">
        <v>1043</v>
      </c>
      <c r="E236" s="331" t="s">
        <v>626</v>
      </c>
      <c r="F236" s="328" t="s">
        <v>638</v>
      </c>
      <c r="G236" s="328" t="s">
        <v>628</v>
      </c>
      <c r="H236" s="328" t="s">
        <v>605</v>
      </c>
      <c r="I236" s="328" t="s">
        <v>1044</v>
      </c>
      <c r="J236" s="328" t="s">
        <v>638</v>
      </c>
      <c r="K236" s="328" t="s">
        <v>1045</v>
      </c>
      <c r="L236" s="328">
        <v>2016</v>
      </c>
      <c r="M236" s="323" t="s">
        <v>622</v>
      </c>
      <c r="N236" s="323" t="s">
        <v>622</v>
      </c>
      <c r="O236" s="324">
        <v>25757016.028534401</v>
      </c>
      <c r="P236" s="329"/>
      <c r="Q236" s="324">
        <v>13511816.746513564</v>
      </c>
      <c r="R236" s="325">
        <v>25095297.793835469</v>
      </c>
      <c r="S236" s="325">
        <v>25095297.793835469</v>
      </c>
      <c r="T236" s="325">
        <v>25095297.793835469</v>
      </c>
      <c r="U236" s="325">
        <v>75285893.381506413</v>
      </c>
      <c r="V236" s="325">
        <v>51895299.286593646</v>
      </c>
      <c r="W236" s="332"/>
      <c r="X236" s="332"/>
      <c r="Y236" s="333"/>
      <c r="Z236" s="326"/>
    </row>
    <row r="237" spans="1:26" ht="43.5">
      <c r="A237" s="330">
        <v>233</v>
      </c>
      <c r="B237" s="328" t="s">
        <v>613</v>
      </c>
      <c r="C237" s="328" t="s">
        <v>1042</v>
      </c>
      <c r="D237" s="328" t="s">
        <v>1043</v>
      </c>
      <c r="E237" s="331" t="s">
        <v>626</v>
      </c>
      <c r="F237" s="328" t="s">
        <v>639</v>
      </c>
      <c r="G237" s="328" t="s">
        <v>628</v>
      </c>
      <c r="H237" s="328" t="s">
        <v>605</v>
      </c>
      <c r="I237" s="328" t="s">
        <v>1044</v>
      </c>
      <c r="J237" s="328" t="s">
        <v>639</v>
      </c>
      <c r="K237" s="328" t="s">
        <v>1045</v>
      </c>
      <c r="L237" s="328">
        <v>2016</v>
      </c>
      <c r="M237" s="323" t="s">
        <v>622</v>
      </c>
      <c r="N237" s="323" t="s">
        <v>622</v>
      </c>
      <c r="O237" s="324">
        <v>479625.92932918598</v>
      </c>
      <c r="P237" s="334"/>
      <c r="Q237" s="324">
        <v>-20162.196607501144</v>
      </c>
      <c r="R237" s="325">
        <v>518483.77764732618</v>
      </c>
      <c r="S237" s="325">
        <v>518483.77764732618</v>
      </c>
      <c r="T237" s="325">
        <v>518483.77764732618</v>
      </c>
      <c r="U237" s="325">
        <v>1555451.3329419785</v>
      </c>
      <c r="V237" s="325">
        <v>1121048.0930783886</v>
      </c>
      <c r="W237" s="332" t="s">
        <v>874</v>
      </c>
      <c r="X237" s="332" t="s">
        <v>624</v>
      </c>
      <c r="Y237" s="333"/>
      <c r="Z237" s="326"/>
    </row>
    <row r="238" spans="1:26" ht="43.5">
      <c r="A238" s="330">
        <v>234</v>
      </c>
      <c r="B238" s="328" t="s">
        <v>613</v>
      </c>
      <c r="C238" s="328" t="s">
        <v>1042</v>
      </c>
      <c r="D238" s="328" t="s">
        <v>1043</v>
      </c>
      <c r="E238" s="331" t="s">
        <v>626</v>
      </c>
      <c r="F238" s="328" t="s">
        <v>640</v>
      </c>
      <c r="G238" s="328" t="s">
        <v>628</v>
      </c>
      <c r="H238" s="328" t="s">
        <v>605</v>
      </c>
      <c r="I238" s="328" t="s">
        <v>1044</v>
      </c>
      <c r="J238" s="328" t="s">
        <v>640</v>
      </c>
      <c r="K238" s="328" t="s">
        <v>1045</v>
      </c>
      <c r="L238" s="328">
        <v>2016</v>
      </c>
      <c r="M238" s="323" t="s">
        <v>622</v>
      </c>
      <c r="N238" s="323" t="s">
        <v>622</v>
      </c>
      <c r="O238" s="324">
        <v>311756.86585649301</v>
      </c>
      <c r="P238" s="334"/>
      <c r="Q238" s="324">
        <v>-17678.491556422654</v>
      </c>
      <c r="R238" s="325">
        <v>305177.27955149597</v>
      </c>
      <c r="S238" s="325">
        <v>305177.27955149597</v>
      </c>
      <c r="T238" s="325">
        <v>305177.27955149597</v>
      </c>
      <c r="U238" s="325">
        <v>915531.83865448786</v>
      </c>
      <c r="V238" s="325">
        <v>647302.1145657968</v>
      </c>
      <c r="W238" s="332" t="s">
        <v>874</v>
      </c>
      <c r="X238" s="332" t="s">
        <v>624</v>
      </c>
      <c r="Y238" s="333"/>
      <c r="Z238" s="326"/>
    </row>
    <row r="239" spans="1:26" ht="29">
      <c r="A239" s="330">
        <v>235</v>
      </c>
      <c r="B239" s="328" t="s">
        <v>613</v>
      </c>
      <c r="C239" s="328" t="s">
        <v>1042</v>
      </c>
      <c r="D239" s="328" t="s">
        <v>1046</v>
      </c>
      <c r="E239" s="331" t="s">
        <v>616</v>
      </c>
      <c r="F239" s="328" t="s">
        <v>617</v>
      </c>
      <c r="G239" s="328" t="s">
        <v>618</v>
      </c>
      <c r="H239" s="328" t="s">
        <v>605</v>
      </c>
      <c r="I239" s="328" t="s">
        <v>1047</v>
      </c>
      <c r="J239" s="328" t="s">
        <v>620</v>
      </c>
      <c r="K239" s="328" t="s">
        <v>1045</v>
      </c>
      <c r="L239" s="328">
        <v>2016</v>
      </c>
      <c r="M239" s="323" t="s">
        <v>622</v>
      </c>
      <c r="N239" s="323" t="s">
        <v>622</v>
      </c>
      <c r="O239" s="324">
        <v>991.57051930418072</v>
      </c>
      <c r="P239" s="341"/>
      <c r="Q239" s="324">
        <v>0</v>
      </c>
      <c r="R239" s="325">
        <v>1046.2355046550006</v>
      </c>
      <c r="S239" s="325">
        <v>1046.2355046550006</v>
      </c>
      <c r="T239" s="325">
        <v>1046.2355046550006</v>
      </c>
      <c r="U239" s="325">
        <v>3138.7065139650017</v>
      </c>
      <c r="V239" s="325">
        <v>2162.2074083159782</v>
      </c>
      <c r="W239" s="332" t="s">
        <v>623</v>
      </c>
      <c r="X239" s="332"/>
      <c r="Y239" s="333"/>
      <c r="Z239" s="326"/>
    </row>
    <row r="240" spans="1:26" ht="72.5">
      <c r="A240" s="330">
        <v>236</v>
      </c>
      <c r="B240" s="328" t="s">
        <v>613</v>
      </c>
      <c r="C240" s="328" t="s">
        <v>1042</v>
      </c>
      <c r="D240" s="328" t="s">
        <v>1048</v>
      </c>
      <c r="E240" s="331" t="s">
        <v>905</v>
      </c>
      <c r="F240" s="328" t="s">
        <v>719</v>
      </c>
      <c r="G240" s="328" t="s">
        <v>720</v>
      </c>
      <c r="H240" s="328" t="s">
        <v>605</v>
      </c>
      <c r="I240" s="328" t="s">
        <v>1049</v>
      </c>
      <c r="J240" s="328" t="s">
        <v>913</v>
      </c>
      <c r="K240" s="328" t="s">
        <v>1045</v>
      </c>
      <c r="L240" s="328">
        <v>2016</v>
      </c>
      <c r="M240" s="323">
        <v>39</v>
      </c>
      <c r="N240" s="323">
        <v>25757562.02853436</v>
      </c>
      <c r="O240" s="338">
        <v>7.1428571428571425E-2</v>
      </c>
      <c r="P240" s="352"/>
      <c r="Q240" s="324">
        <v>3.2015065913370999E-2</v>
      </c>
      <c r="R240" s="325" t="s">
        <v>1050</v>
      </c>
      <c r="S240" s="325" t="s">
        <v>1050</v>
      </c>
      <c r="T240" s="325" t="s">
        <v>1050</v>
      </c>
      <c r="U240" s="325" t="e">
        <v>#VALUE!</v>
      </c>
      <c r="V240" s="325" t="e">
        <v>#VALUE!</v>
      </c>
      <c r="W240" s="332" t="s">
        <v>1005</v>
      </c>
      <c r="X240" s="332" t="s">
        <v>826</v>
      </c>
      <c r="Y240" s="333"/>
      <c r="Z240" s="326"/>
    </row>
    <row r="241" spans="1:26" ht="72.5">
      <c r="A241" s="330">
        <v>237</v>
      </c>
      <c r="B241" s="328" t="s">
        <v>613</v>
      </c>
      <c r="C241" s="328" t="s">
        <v>1042</v>
      </c>
      <c r="D241" s="328" t="s">
        <v>1048</v>
      </c>
      <c r="E241" s="331" t="s">
        <v>909</v>
      </c>
      <c r="F241" s="328" t="s">
        <v>719</v>
      </c>
      <c r="G241" s="328" t="s">
        <v>720</v>
      </c>
      <c r="H241" s="328" t="s">
        <v>605</v>
      </c>
      <c r="I241" s="328" t="s">
        <v>1051</v>
      </c>
      <c r="J241" s="328" t="s">
        <v>910</v>
      </c>
      <c r="K241" s="328" t="s">
        <v>1045</v>
      </c>
      <c r="L241" s="328">
        <v>2016</v>
      </c>
      <c r="M241" s="323">
        <v>0</v>
      </c>
      <c r="N241" s="323">
        <v>0</v>
      </c>
      <c r="O241" s="324">
        <v>0</v>
      </c>
      <c r="P241" s="352"/>
      <c r="Q241" s="324">
        <v>0</v>
      </c>
      <c r="R241" s="325">
        <v>0</v>
      </c>
      <c r="S241" s="325">
        <v>0</v>
      </c>
      <c r="T241" s="325">
        <v>0</v>
      </c>
      <c r="U241" s="325">
        <v>0</v>
      </c>
      <c r="V241" s="325">
        <v>0</v>
      </c>
      <c r="W241" s="332" t="s">
        <v>1005</v>
      </c>
      <c r="X241" s="332" t="s">
        <v>826</v>
      </c>
      <c r="Y241" s="333"/>
      <c r="Z241" s="326"/>
    </row>
    <row r="242" spans="1:26" ht="72.5">
      <c r="A242" s="330">
        <v>238</v>
      </c>
      <c r="B242" s="328" t="s">
        <v>613</v>
      </c>
      <c r="C242" s="328" t="s">
        <v>1042</v>
      </c>
      <c r="D242" s="328" t="s">
        <v>1048</v>
      </c>
      <c r="E242" s="331" t="s">
        <v>911</v>
      </c>
      <c r="F242" s="328" t="s">
        <v>719</v>
      </c>
      <c r="G242" s="328" t="s">
        <v>720</v>
      </c>
      <c r="H242" s="328" t="s">
        <v>605</v>
      </c>
      <c r="I242" s="328" t="s">
        <v>1052</v>
      </c>
      <c r="J242" s="328" t="s">
        <v>907</v>
      </c>
      <c r="K242" s="328" t="s">
        <v>1045</v>
      </c>
      <c r="L242" s="328">
        <v>2016</v>
      </c>
      <c r="M242" s="323">
        <v>0</v>
      </c>
      <c r="N242" s="323">
        <v>0</v>
      </c>
      <c r="O242" s="338">
        <v>0</v>
      </c>
      <c r="P242" s="339"/>
      <c r="Q242" s="324">
        <v>0</v>
      </c>
      <c r="R242" s="325">
        <v>0.49279394107471564</v>
      </c>
      <c r="S242" s="325">
        <v>0.49279394107471564</v>
      </c>
      <c r="T242" s="325">
        <v>0.49279394107471564</v>
      </c>
      <c r="U242" s="325">
        <v>1.4783818232241468</v>
      </c>
      <c r="V242" s="325">
        <v>1.0184348604345417</v>
      </c>
      <c r="W242" s="332" t="s">
        <v>1005</v>
      </c>
      <c r="X242" s="332" t="s">
        <v>826</v>
      </c>
      <c r="Y242" s="333"/>
      <c r="Z242" s="326"/>
    </row>
    <row r="243" spans="1:26" ht="87">
      <c r="A243" s="330">
        <v>239</v>
      </c>
      <c r="B243" s="328" t="s">
        <v>613</v>
      </c>
      <c r="C243" s="328" t="s">
        <v>1042</v>
      </c>
      <c r="D243" s="328" t="s">
        <v>1053</v>
      </c>
      <c r="E243" s="331" t="s">
        <v>1054</v>
      </c>
      <c r="F243" s="328" t="s">
        <v>719</v>
      </c>
      <c r="G243" s="328" t="s">
        <v>1055</v>
      </c>
      <c r="H243" s="328" t="s">
        <v>741</v>
      </c>
      <c r="I243" s="328" t="s">
        <v>1056</v>
      </c>
      <c r="J243" s="328" t="s">
        <v>1057</v>
      </c>
      <c r="K243" s="328" t="s">
        <v>1045</v>
      </c>
      <c r="L243" s="328" t="s">
        <v>744</v>
      </c>
      <c r="M243" s="323">
        <v>0</v>
      </c>
      <c r="N243" s="323">
        <v>0</v>
      </c>
      <c r="O243" s="324" t="s">
        <v>744</v>
      </c>
      <c r="P243" s="345"/>
      <c r="Q243" s="324" t="e">
        <v>#VALUE!</v>
      </c>
      <c r="R243" s="325" t="s">
        <v>744</v>
      </c>
      <c r="S243" s="325" t="s">
        <v>744</v>
      </c>
      <c r="T243" s="325" t="s">
        <v>744</v>
      </c>
      <c r="U243" s="325" t="e">
        <v>#VALUE!</v>
      </c>
      <c r="V243" s="325" t="e">
        <v>#VALUE!</v>
      </c>
      <c r="W243" s="332" t="s">
        <v>1058</v>
      </c>
      <c r="X243" s="332" t="s">
        <v>1059</v>
      </c>
      <c r="Y243" s="333"/>
      <c r="Z243" s="326"/>
    </row>
    <row r="244" spans="1:26" ht="87">
      <c r="A244" s="330">
        <v>240</v>
      </c>
      <c r="B244" s="328" t="s">
        <v>613</v>
      </c>
      <c r="C244" s="328" t="s">
        <v>1042</v>
      </c>
      <c r="D244" s="328" t="s">
        <v>1053</v>
      </c>
      <c r="E244" s="331" t="s">
        <v>1060</v>
      </c>
      <c r="F244" s="328" t="s">
        <v>719</v>
      </c>
      <c r="G244" s="328" t="s">
        <v>1055</v>
      </c>
      <c r="H244" s="328" t="s">
        <v>741</v>
      </c>
      <c r="I244" s="328" t="s">
        <v>1061</v>
      </c>
      <c r="J244" s="328" t="s">
        <v>1062</v>
      </c>
      <c r="K244" s="328" t="s">
        <v>1045</v>
      </c>
      <c r="L244" s="328" t="s">
        <v>744</v>
      </c>
      <c r="M244" s="323">
        <v>0</v>
      </c>
      <c r="N244" s="323">
        <v>0</v>
      </c>
      <c r="O244" s="324" t="s">
        <v>744</v>
      </c>
      <c r="P244" s="345"/>
      <c r="Q244" s="324">
        <v>0</v>
      </c>
      <c r="R244" s="325" t="s">
        <v>744</v>
      </c>
      <c r="S244" s="325" t="s">
        <v>744</v>
      </c>
      <c r="T244" s="325" t="s">
        <v>744</v>
      </c>
      <c r="U244" s="325" t="e">
        <v>#VALUE!</v>
      </c>
      <c r="V244" s="325" t="e">
        <v>#VALUE!</v>
      </c>
      <c r="W244" s="332" t="s">
        <v>1063</v>
      </c>
      <c r="X244" s="332" t="s">
        <v>1059</v>
      </c>
      <c r="Y244" s="333"/>
      <c r="Z244" s="326"/>
    </row>
    <row r="245" spans="1:26" ht="87">
      <c r="A245" s="330">
        <v>241</v>
      </c>
      <c r="B245" s="328" t="s">
        <v>613</v>
      </c>
      <c r="C245" s="328" t="s">
        <v>1042</v>
      </c>
      <c r="D245" s="328" t="s">
        <v>1053</v>
      </c>
      <c r="E245" s="331" t="s">
        <v>1064</v>
      </c>
      <c r="F245" s="328" t="s">
        <v>719</v>
      </c>
      <c r="G245" s="328" t="s">
        <v>1055</v>
      </c>
      <c r="H245" s="328" t="s">
        <v>741</v>
      </c>
      <c r="I245" s="328" t="s">
        <v>1065</v>
      </c>
      <c r="J245" s="328" t="s">
        <v>1066</v>
      </c>
      <c r="K245" s="328" t="s">
        <v>1045</v>
      </c>
      <c r="L245" s="328" t="s">
        <v>744</v>
      </c>
      <c r="M245" s="323">
        <v>0</v>
      </c>
      <c r="N245" s="323">
        <v>0</v>
      </c>
      <c r="O245" s="324" t="s">
        <v>744</v>
      </c>
      <c r="P245" s="345"/>
      <c r="Q245" s="324">
        <v>0</v>
      </c>
      <c r="R245" s="325" t="s">
        <v>744</v>
      </c>
      <c r="S245" s="325" t="s">
        <v>744</v>
      </c>
      <c r="T245" s="325" t="s">
        <v>744</v>
      </c>
      <c r="U245" s="325" t="e">
        <v>#VALUE!</v>
      </c>
      <c r="V245" s="325" t="e">
        <v>#VALUE!</v>
      </c>
      <c r="W245" s="332" t="s">
        <v>1067</v>
      </c>
      <c r="X245" s="332" t="s">
        <v>1059</v>
      </c>
      <c r="Y245" s="333"/>
      <c r="Z245" s="326"/>
    </row>
    <row r="246" spans="1:26" ht="29">
      <c r="A246" s="330">
        <v>242</v>
      </c>
      <c r="B246" s="328" t="s">
        <v>613</v>
      </c>
      <c r="C246" s="328" t="s">
        <v>1042</v>
      </c>
      <c r="D246" s="328" t="s">
        <v>1068</v>
      </c>
      <c r="E246" s="331" t="s">
        <v>667</v>
      </c>
      <c r="F246" s="328" t="s">
        <v>668</v>
      </c>
      <c r="G246" s="328" t="s">
        <v>669</v>
      </c>
      <c r="H246" s="328" t="s">
        <v>605</v>
      </c>
      <c r="I246" s="328" t="s">
        <v>1069</v>
      </c>
      <c r="J246" s="328" t="s">
        <v>668</v>
      </c>
      <c r="K246" s="328" t="s">
        <v>1045</v>
      </c>
      <c r="L246" s="328">
        <v>2016</v>
      </c>
      <c r="M246" s="323">
        <v>3229320.4479800011</v>
      </c>
      <c r="N246" s="323">
        <v>5022.6670947473549</v>
      </c>
      <c r="O246" s="324">
        <v>642.94933091567736</v>
      </c>
      <c r="P246" s="329"/>
      <c r="Q246" s="324">
        <v>219.63457345377984</v>
      </c>
      <c r="R246" s="325">
        <v>645.8541665847365</v>
      </c>
      <c r="S246" s="325">
        <v>645.8541665847365</v>
      </c>
      <c r="T246" s="325">
        <v>645.8541665847365</v>
      </c>
      <c r="U246" s="325">
        <v>1937.5624997542095</v>
      </c>
      <c r="V246" s="325">
        <v>1285.2497915036256</v>
      </c>
      <c r="W246" s="332"/>
      <c r="X246" s="332"/>
      <c r="Y246" s="333"/>
      <c r="Z246" s="326"/>
    </row>
    <row r="247" spans="1:26" ht="29">
      <c r="A247" s="330">
        <v>243</v>
      </c>
      <c r="B247" s="328" t="s">
        <v>613</v>
      </c>
      <c r="C247" s="328" t="s">
        <v>1042</v>
      </c>
      <c r="D247" s="328" t="s">
        <v>1068</v>
      </c>
      <c r="E247" s="331" t="s">
        <v>667</v>
      </c>
      <c r="F247" s="328" t="s">
        <v>671</v>
      </c>
      <c r="G247" s="328" t="s">
        <v>669</v>
      </c>
      <c r="H247" s="328" t="s">
        <v>605</v>
      </c>
      <c r="I247" s="328" t="s">
        <v>1069</v>
      </c>
      <c r="J247" s="328" t="s">
        <v>671</v>
      </c>
      <c r="K247" s="328" t="s">
        <v>1045</v>
      </c>
      <c r="L247" s="328">
        <v>2016</v>
      </c>
      <c r="M247" s="323">
        <v>3229320.4479800011</v>
      </c>
      <c r="N247" s="323">
        <v>25757016.02853436</v>
      </c>
      <c r="O247" s="324">
        <v>0.12537634190243419</v>
      </c>
      <c r="P247" s="329"/>
      <c r="Q247" s="324">
        <v>3.6981760817995001E-2</v>
      </c>
      <c r="R247" s="325">
        <v>0.12339609867903148</v>
      </c>
      <c r="S247" s="325">
        <v>0.12339609867903148</v>
      </c>
      <c r="T247" s="325">
        <v>0.12339609867903148</v>
      </c>
      <c r="U247" s="325">
        <v>0.37018829603709447</v>
      </c>
      <c r="V247" s="325">
        <v>0.24555823637127264</v>
      </c>
      <c r="W247" s="332"/>
      <c r="X247" s="332"/>
      <c r="Y247" s="333"/>
      <c r="Z247" s="326"/>
    </row>
    <row r="248" spans="1:26" ht="29">
      <c r="A248" s="330">
        <v>244</v>
      </c>
      <c r="B248" s="328" t="s">
        <v>613</v>
      </c>
      <c r="C248" s="328" t="s">
        <v>1042</v>
      </c>
      <c r="D248" s="328" t="s">
        <v>1068</v>
      </c>
      <c r="E248" s="331" t="s">
        <v>667</v>
      </c>
      <c r="F248" s="328" t="s">
        <v>672</v>
      </c>
      <c r="G248" s="328" t="s">
        <v>669</v>
      </c>
      <c r="H248" s="328" t="s">
        <v>605</v>
      </c>
      <c r="I248" s="328" t="s">
        <v>1069</v>
      </c>
      <c r="J248" s="328" t="s">
        <v>672</v>
      </c>
      <c r="K248" s="328" t="s">
        <v>1045</v>
      </c>
      <c r="L248" s="328">
        <v>2016</v>
      </c>
      <c r="M248" s="323">
        <v>292758.23391999915</v>
      </c>
      <c r="N248" s="323">
        <v>311756.86585649324</v>
      </c>
      <c r="O248" s="324">
        <v>0.93905945941463409</v>
      </c>
      <c r="P248" s="335"/>
      <c r="Q248" s="324">
        <v>0.41831196269124932</v>
      </c>
      <c r="R248" s="325">
        <v>0.9242388365030243</v>
      </c>
      <c r="S248" s="325">
        <v>0.9242388365030243</v>
      </c>
      <c r="T248" s="325">
        <v>0.9242388365030243</v>
      </c>
      <c r="U248" s="325">
        <v>2.7727165095090731</v>
      </c>
      <c r="V248" s="325">
        <v>1.8392352846410183</v>
      </c>
      <c r="W248" s="332" t="s">
        <v>623</v>
      </c>
      <c r="X248" s="332" t="s">
        <v>624</v>
      </c>
      <c r="Y248" s="333"/>
      <c r="Z248" s="326"/>
    </row>
    <row r="249" spans="1:26" ht="29">
      <c r="A249" s="330">
        <v>245</v>
      </c>
      <c r="B249" s="328" t="s">
        <v>613</v>
      </c>
      <c r="C249" s="328" t="s">
        <v>1042</v>
      </c>
      <c r="D249" s="328" t="s">
        <v>1068</v>
      </c>
      <c r="E249" s="331" t="s">
        <v>667</v>
      </c>
      <c r="F249" s="328" t="s">
        <v>673</v>
      </c>
      <c r="G249" s="328" t="s">
        <v>669</v>
      </c>
      <c r="H249" s="328" t="s">
        <v>605</v>
      </c>
      <c r="I249" s="328" t="s">
        <v>1069</v>
      </c>
      <c r="J249" s="328" t="s">
        <v>673</v>
      </c>
      <c r="K249" s="328" t="s">
        <v>1045</v>
      </c>
      <c r="L249" s="328">
        <v>2016</v>
      </c>
      <c r="M249" s="323">
        <v>3827810.0019702204</v>
      </c>
      <c r="N249" s="323">
        <v>5022.6670947473549</v>
      </c>
      <c r="O249" s="324">
        <v>762.10704985271639</v>
      </c>
      <c r="P249" s="329"/>
      <c r="Q249" s="324">
        <v>587.01052905849212</v>
      </c>
      <c r="R249" s="325">
        <v>787.61683518185328</v>
      </c>
      <c r="S249" s="325">
        <v>787.61683518185328</v>
      </c>
      <c r="T249" s="325">
        <v>787.61683518185328</v>
      </c>
      <c r="U249" s="325">
        <v>2362.8505055455598</v>
      </c>
      <c r="V249" s="325">
        <v>1567.3575020118881</v>
      </c>
      <c r="W249" s="332"/>
      <c r="X249" s="332"/>
      <c r="Y249" s="333"/>
      <c r="Z249" s="326"/>
    </row>
    <row r="250" spans="1:26" ht="29">
      <c r="A250" s="330">
        <v>246</v>
      </c>
      <c r="B250" s="328" t="s">
        <v>613</v>
      </c>
      <c r="C250" s="328" t="s">
        <v>1042</v>
      </c>
      <c r="D250" s="328" t="s">
        <v>1068</v>
      </c>
      <c r="E250" s="331" t="s">
        <v>667</v>
      </c>
      <c r="F250" s="328" t="s">
        <v>674</v>
      </c>
      <c r="G250" s="328" t="s">
        <v>669</v>
      </c>
      <c r="H250" s="328" t="s">
        <v>605</v>
      </c>
      <c r="I250" s="328" t="s">
        <v>1069</v>
      </c>
      <c r="J250" s="328" t="s">
        <v>674</v>
      </c>
      <c r="K250" s="328" t="s">
        <v>1045</v>
      </c>
      <c r="L250" s="328">
        <v>2016</v>
      </c>
      <c r="M250" s="323">
        <v>3827810.0019702204</v>
      </c>
      <c r="N250" s="323">
        <v>0</v>
      </c>
      <c r="O250" s="324">
        <v>0.14861232363755425</v>
      </c>
      <c r="P250" s="329"/>
      <c r="Q250" s="324">
        <v>9.8840007936429303E-2</v>
      </c>
      <c r="R250" s="325">
        <v>0.15048109889775743</v>
      </c>
      <c r="S250" s="325">
        <v>0.15048109889775743</v>
      </c>
      <c r="T250" s="325">
        <v>0.15048109889775743</v>
      </c>
      <c r="U250" s="325">
        <v>0.45144329669327232</v>
      </c>
      <c r="V250" s="325">
        <v>0.29945738680653727</v>
      </c>
      <c r="W250" s="332"/>
      <c r="X250" s="332"/>
      <c r="Y250" s="333"/>
      <c r="Z250" s="326"/>
    </row>
    <row r="251" spans="1:26" ht="29">
      <c r="A251" s="330">
        <v>247</v>
      </c>
      <c r="B251" s="328" t="s">
        <v>613</v>
      </c>
      <c r="C251" s="328" t="s">
        <v>1042</v>
      </c>
      <c r="D251" s="328" t="s">
        <v>1068</v>
      </c>
      <c r="E251" s="331" t="s">
        <v>667</v>
      </c>
      <c r="F251" s="328" t="s">
        <v>675</v>
      </c>
      <c r="G251" s="328" t="s">
        <v>669</v>
      </c>
      <c r="H251" s="328" t="s">
        <v>605</v>
      </c>
      <c r="I251" s="328" t="s">
        <v>1069</v>
      </c>
      <c r="J251" s="328" t="s">
        <v>675</v>
      </c>
      <c r="K251" s="328" t="s">
        <v>1045</v>
      </c>
      <c r="L251" s="328">
        <v>2016</v>
      </c>
      <c r="M251" s="323">
        <v>347015.08072978019</v>
      </c>
      <c r="N251" s="323">
        <v>311756.86585649324</v>
      </c>
      <c r="O251" s="324">
        <v>1.1130952313637799</v>
      </c>
      <c r="P251" s="335"/>
      <c r="Q251" s="324">
        <v>1.0248836267359509</v>
      </c>
      <c r="R251" s="325">
        <v>1.1271059397325469</v>
      </c>
      <c r="S251" s="325">
        <v>1.1271059397325469</v>
      </c>
      <c r="T251" s="325">
        <v>1.1271059397325469</v>
      </c>
      <c r="U251" s="325">
        <v>3.3813178191976405</v>
      </c>
      <c r="V251" s="325">
        <v>2.2429408200677683</v>
      </c>
      <c r="W251" s="332" t="s">
        <v>623</v>
      </c>
      <c r="X251" s="332" t="s">
        <v>624</v>
      </c>
      <c r="Y251" s="333"/>
      <c r="Z251" s="326"/>
    </row>
    <row r="252" spans="1:26" ht="43.5">
      <c r="A252" s="330">
        <v>248</v>
      </c>
      <c r="B252" s="328" t="s">
        <v>613</v>
      </c>
      <c r="C252" s="328" t="s">
        <v>1042</v>
      </c>
      <c r="D252" s="328" t="s">
        <v>1070</v>
      </c>
      <c r="E252" s="331" t="s">
        <v>876</v>
      </c>
      <c r="F252" s="328" t="s">
        <v>877</v>
      </c>
      <c r="G252" s="328" t="s">
        <v>878</v>
      </c>
      <c r="H252" s="328" t="s">
        <v>605</v>
      </c>
      <c r="I252" s="328" t="s">
        <v>1071</v>
      </c>
      <c r="J252" s="328" t="s">
        <v>877</v>
      </c>
      <c r="K252" s="328" t="s">
        <v>1045</v>
      </c>
      <c r="L252" s="328">
        <v>2016</v>
      </c>
      <c r="M252" s="323">
        <v>646.382896032644</v>
      </c>
      <c r="N252" s="323">
        <v>668996.54</v>
      </c>
      <c r="O252" s="324">
        <v>9.6619766678112263E-4</v>
      </c>
      <c r="P252" s="329"/>
      <c r="Q252" s="324">
        <v>5.10399338113581E-4</v>
      </c>
      <c r="R252" s="325">
        <v>9.9858476131225223E-4</v>
      </c>
      <c r="S252" s="325">
        <v>9.9858476131225223E-4</v>
      </c>
      <c r="T252" s="325">
        <v>9.9858476131225223E-4</v>
      </c>
      <c r="U252" s="325">
        <v>2.9957542839367567E-3</v>
      </c>
      <c r="V252" s="325">
        <v>2.0637297808515686E-3</v>
      </c>
      <c r="W252" s="332"/>
      <c r="X252" s="332"/>
      <c r="Y252" s="333"/>
      <c r="Z252" s="326"/>
    </row>
    <row r="253" spans="1:26" ht="43.5">
      <c r="A253" s="330">
        <v>249</v>
      </c>
      <c r="B253" s="328" t="s">
        <v>613</v>
      </c>
      <c r="C253" s="328" t="s">
        <v>1042</v>
      </c>
      <c r="D253" s="328" t="s">
        <v>1070</v>
      </c>
      <c r="E253" s="331" t="s">
        <v>876</v>
      </c>
      <c r="F253" s="328" t="s">
        <v>880</v>
      </c>
      <c r="G253" s="328" t="s">
        <v>878</v>
      </c>
      <c r="H253" s="328" t="s">
        <v>605</v>
      </c>
      <c r="I253" s="328" t="s">
        <v>1071</v>
      </c>
      <c r="J253" s="328" t="s">
        <v>880</v>
      </c>
      <c r="K253" s="328" t="s">
        <v>1045</v>
      </c>
      <c r="L253" s="328">
        <v>2016</v>
      </c>
      <c r="M253" s="323">
        <v>420.14889831378099</v>
      </c>
      <c r="N253" s="323">
        <v>668996.54</v>
      </c>
      <c r="O253" s="324">
        <v>6.2802850716355116E-4</v>
      </c>
      <c r="P253" s="329"/>
      <c r="Q253" s="324">
        <v>3.5903408442972476E-4</v>
      </c>
      <c r="R253" s="325">
        <v>5.9915088059546754E-4</v>
      </c>
      <c r="S253" s="325">
        <v>5.9915088059546754E-4</v>
      </c>
      <c r="T253" s="325">
        <v>5.9915088059546754E-4</v>
      </c>
      <c r="U253" s="325">
        <v>1.7974526417864026E-3</v>
      </c>
      <c r="V253" s="325">
        <v>1.2382379177140938E-3</v>
      </c>
      <c r="W253" s="332"/>
      <c r="X253" s="332"/>
      <c r="Y253" s="333"/>
      <c r="Z253" s="326"/>
    </row>
    <row r="254" spans="1:26" ht="43.5">
      <c r="A254" s="330">
        <v>250</v>
      </c>
      <c r="B254" s="328" t="s">
        <v>613</v>
      </c>
      <c r="C254" s="328" t="s">
        <v>1042</v>
      </c>
      <c r="D254" s="328" t="s">
        <v>1070</v>
      </c>
      <c r="E254" s="331" t="s">
        <v>876</v>
      </c>
      <c r="F254" s="328" t="s">
        <v>881</v>
      </c>
      <c r="G254" s="328" t="s">
        <v>878</v>
      </c>
      <c r="H254" s="328" t="s">
        <v>605</v>
      </c>
      <c r="I254" s="328" t="s">
        <v>1071</v>
      </c>
      <c r="J254" s="328" t="s">
        <v>881</v>
      </c>
      <c r="K254" s="328" t="s">
        <v>1045</v>
      </c>
      <c r="L254" s="328">
        <v>2016</v>
      </c>
      <c r="M254" s="323">
        <v>3264127.5240094699</v>
      </c>
      <c r="N254" s="323">
        <v>4483905114</v>
      </c>
      <c r="O254" s="324">
        <v>7.2796534293688669E-4</v>
      </c>
      <c r="P254" s="329"/>
      <c r="Q254" s="324">
        <v>8.1704607597687267E-4</v>
      </c>
      <c r="R254" s="325">
        <v>7.765318394133612E-4</v>
      </c>
      <c r="S254" s="325">
        <v>7.765318394133612E-4</v>
      </c>
      <c r="T254" s="325">
        <v>7.765318394133612E-4</v>
      </c>
      <c r="U254" s="325">
        <v>2.3295955182400835E-3</v>
      </c>
      <c r="V254" s="325">
        <v>1.6048230905014698E-3</v>
      </c>
      <c r="W254" s="332"/>
      <c r="X254" s="332"/>
      <c r="Y254" s="333"/>
      <c r="Z254" s="326"/>
    </row>
    <row r="255" spans="1:26" ht="43.5">
      <c r="A255" s="330">
        <v>251</v>
      </c>
      <c r="B255" s="328" t="s">
        <v>613</v>
      </c>
      <c r="C255" s="328" t="s">
        <v>1042</v>
      </c>
      <c r="D255" s="328" t="s">
        <v>1070</v>
      </c>
      <c r="E255" s="331" t="s">
        <v>876</v>
      </c>
      <c r="F255" s="328" t="s">
        <v>882</v>
      </c>
      <c r="G255" s="328" t="s">
        <v>878</v>
      </c>
      <c r="H255" s="328" t="s">
        <v>605</v>
      </c>
      <c r="I255" s="328" t="s">
        <v>1071</v>
      </c>
      <c r="J255" s="328" t="s">
        <v>882</v>
      </c>
      <c r="K255" s="328" t="s">
        <v>1045</v>
      </c>
      <c r="L255" s="328">
        <v>2016</v>
      </c>
      <c r="M255" s="323">
        <v>2121682.97086098</v>
      </c>
      <c r="N255" s="323">
        <v>4483905114</v>
      </c>
      <c r="O255" s="324">
        <v>4.7317749080739801E-4</v>
      </c>
      <c r="P255" s="329"/>
      <c r="Q255" s="324">
        <v>5.5436118994737105E-4</v>
      </c>
      <c r="R255" s="325">
        <v>4.6591912216197826E-4</v>
      </c>
      <c r="S255" s="325">
        <v>4.6591912216197826E-4</v>
      </c>
      <c r="T255" s="325">
        <v>4.6591912216197826E-4</v>
      </c>
      <c r="U255" s="325">
        <v>1.3977573664859348E-3</v>
      </c>
      <c r="V255" s="325">
        <v>9.628938925628455E-4</v>
      </c>
      <c r="W255" s="332"/>
      <c r="X255" s="332"/>
      <c r="Y255" s="333"/>
      <c r="Z255" s="326"/>
    </row>
    <row r="256" spans="1:26" ht="43.5">
      <c r="A256" s="330">
        <v>252</v>
      </c>
      <c r="B256" s="328" t="s">
        <v>613</v>
      </c>
      <c r="C256" s="328" t="s">
        <v>1042</v>
      </c>
      <c r="D256" s="328" t="s">
        <v>1070</v>
      </c>
      <c r="E256" s="331" t="s">
        <v>876</v>
      </c>
      <c r="F256" s="328" t="s">
        <v>883</v>
      </c>
      <c r="G256" s="328" t="s">
        <v>878</v>
      </c>
      <c r="H256" s="328" t="s">
        <v>605</v>
      </c>
      <c r="I256" s="328" t="s">
        <v>1071</v>
      </c>
      <c r="J256" s="328" t="s">
        <v>883</v>
      </c>
      <c r="K256" s="328" t="s">
        <v>1045</v>
      </c>
      <c r="L256" s="328">
        <v>2016</v>
      </c>
      <c r="M256" s="323">
        <v>48436.624184992601</v>
      </c>
      <c r="N256" s="323">
        <v>273278913</v>
      </c>
      <c r="O256" s="324">
        <v>1.7724245040813888E-4</v>
      </c>
      <c r="P256" s="345"/>
      <c r="Q256" s="324">
        <v>-1.7515103085964824E-5</v>
      </c>
      <c r="R256" s="325">
        <v>1.8314022057511656E-4</v>
      </c>
      <c r="S256" s="325">
        <v>1.8314022057511656E-4</v>
      </c>
      <c r="T256" s="325">
        <v>1.8314022057511656E-4</v>
      </c>
      <c r="U256" s="325">
        <v>5.4942066172534965E-4</v>
      </c>
      <c r="V256" s="325">
        <v>3.7848757753515294E-4</v>
      </c>
      <c r="W256" s="332" t="s">
        <v>884</v>
      </c>
      <c r="X256" s="332" t="s">
        <v>1072</v>
      </c>
      <c r="Y256" s="333"/>
      <c r="Z256" s="326"/>
    </row>
    <row r="257" spans="1:26" ht="43.5">
      <c r="A257" s="330">
        <v>253</v>
      </c>
      <c r="B257" s="328" t="s">
        <v>613</v>
      </c>
      <c r="C257" s="328" t="s">
        <v>1042</v>
      </c>
      <c r="D257" s="328" t="s">
        <v>1070</v>
      </c>
      <c r="E257" s="331" t="s">
        <v>876</v>
      </c>
      <c r="F257" s="328" t="s">
        <v>885</v>
      </c>
      <c r="G257" s="328" t="s">
        <v>878</v>
      </c>
      <c r="H257" s="328" t="s">
        <v>605</v>
      </c>
      <c r="I257" s="328" t="s">
        <v>1071</v>
      </c>
      <c r="J257" s="328" t="s">
        <v>885</v>
      </c>
      <c r="K257" s="328" t="s">
        <v>1045</v>
      </c>
      <c r="L257" s="328">
        <v>2016</v>
      </c>
      <c r="M257" s="323">
        <v>31483.806911152398</v>
      </c>
      <c r="N257" s="323">
        <v>273278913</v>
      </c>
      <c r="O257" s="324">
        <v>1.1520759712313551E-4</v>
      </c>
      <c r="P257" s="345"/>
      <c r="Q257" s="324">
        <v>-1.4034961100658147E-5</v>
      </c>
      <c r="R257" s="325">
        <v>1.0988413671147334E-4</v>
      </c>
      <c r="S257" s="325">
        <v>1.0988413671147334E-4</v>
      </c>
      <c r="T257" s="325">
        <v>1.0988413671147334E-4</v>
      </c>
      <c r="U257" s="325">
        <v>3.2965241013442002E-4</v>
      </c>
      <c r="V257" s="325">
        <v>2.270925555449394E-4</v>
      </c>
      <c r="W257" s="332" t="s">
        <v>884</v>
      </c>
      <c r="X257" s="332" t="s">
        <v>1072</v>
      </c>
      <c r="Y257" s="333"/>
      <c r="Z257" s="326"/>
    </row>
    <row r="258" spans="1:26" ht="43.5">
      <c r="A258" s="330">
        <v>254</v>
      </c>
      <c r="B258" s="328" t="s">
        <v>613</v>
      </c>
      <c r="C258" s="328" t="s">
        <v>1042</v>
      </c>
      <c r="D258" s="328" t="s">
        <v>1070</v>
      </c>
      <c r="E258" s="331" t="s">
        <v>876</v>
      </c>
      <c r="F258" s="328" t="s">
        <v>886</v>
      </c>
      <c r="G258" s="328" t="s">
        <v>878</v>
      </c>
      <c r="H258" s="328" t="s">
        <v>605</v>
      </c>
      <c r="I258" s="328" t="s">
        <v>1071</v>
      </c>
      <c r="J258" s="328" t="s">
        <v>886</v>
      </c>
      <c r="K258" s="328" t="s">
        <v>1045</v>
      </c>
      <c r="L258" s="328">
        <v>2016</v>
      </c>
      <c r="M258" s="323">
        <v>7727.1798534766604</v>
      </c>
      <c r="N258" s="323">
        <v>668996.54</v>
      </c>
      <c r="O258" s="324">
        <v>1.1550403315204979E-2</v>
      </c>
      <c r="P258" s="329"/>
      <c r="Q258" s="324">
        <v>3.1718293652414878E-3</v>
      </c>
      <c r="R258" s="325">
        <v>1.1937583092195435E-2</v>
      </c>
      <c r="S258" s="325">
        <v>1.1937583092195435E-2</v>
      </c>
      <c r="T258" s="325">
        <v>1.1937583092195435E-2</v>
      </c>
      <c r="U258" s="325">
        <v>3.5812749276586307E-2</v>
      </c>
      <c r="V258" s="325">
        <v>2.4670860895553304E-2</v>
      </c>
      <c r="W258" s="332"/>
      <c r="X258" s="332"/>
      <c r="Y258" s="333"/>
      <c r="Z258" s="326"/>
    </row>
    <row r="259" spans="1:26" ht="29">
      <c r="A259" s="330">
        <v>255</v>
      </c>
      <c r="B259" s="328" t="s">
        <v>613</v>
      </c>
      <c r="C259" s="328" t="s">
        <v>1042</v>
      </c>
      <c r="D259" s="328" t="s">
        <v>1070</v>
      </c>
      <c r="E259" s="331" t="s">
        <v>876</v>
      </c>
      <c r="F259" s="328" t="s">
        <v>887</v>
      </c>
      <c r="G259" s="328" t="s">
        <v>878</v>
      </c>
      <c r="H259" s="328" t="s">
        <v>605</v>
      </c>
      <c r="I259" s="328" t="s">
        <v>1071</v>
      </c>
      <c r="J259" s="328" t="s">
        <v>887</v>
      </c>
      <c r="K259" s="328" t="s">
        <v>1045</v>
      </c>
      <c r="L259" s="328">
        <v>2016</v>
      </c>
      <c r="M259" s="323">
        <v>5022.6670947473503</v>
      </c>
      <c r="N259" s="323">
        <v>668996.54</v>
      </c>
      <c r="O259" s="324">
        <v>7.507762438872031E-3</v>
      </c>
      <c r="P259" s="329"/>
      <c r="Q259" s="324">
        <v>2.2651578550662342E-3</v>
      </c>
      <c r="R259" s="325">
        <v>7.1625501399314312E-3</v>
      </c>
      <c r="S259" s="325">
        <v>7.1625501399314312E-3</v>
      </c>
      <c r="T259" s="325">
        <v>7.1625501399314312E-3</v>
      </c>
      <c r="U259" s="325">
        <v>2.1487650419794294E-2</v>
      </c>
      <c r="V259" s="325">
        <v>1.4802517125531163E-2</v>
      </c>
      <c r="W259" s="332"/>
      <c r="X259" s="332"/>
      <c r="Y259" s="333"/>
      <c r="Z259" s="326"/>
    </row>
    <row r="260" spans="1:26" ht="43.5">
      <c r="A260" s="330">
        <v>256</v>
      </c>
      <c r="B260" s="328" t="s">
        <v>613</v>
      </c>
      <c r="C260" s="328" t="s">
        <v>1042</v>
      </c>
      <c r="D260" s="328" t="s">
        <v>1070</v>
      </c>
      <c r="E260" s="331" t="s">
        <v>876</v>
      </c>
      <c r="F260" s="328" t="s">
        <v>888</v>
      </c>
      <c r="G260" s="328" t="s">
        <v>878</v>
      </c>
      <c r="H260" s="328" t="s">
        <v>605</v>
      </c>
      <c r="I260" s="328" t="s">
        <v>1071</v>
      </c>
      <c r="J260" s="328" t="s">
        <v>888</v>
      </c>
      <c r="K260" s="328" t="s">
        <v>1045</v>
      </c>
      <c r="L260" s="328">
        <v>2016</v>
      </c>
      <c r="M260" s="323">
        <v>39626177.006536797</v>
      </c>
      <c r="N260" s="323">
        <v>8967810228</v>
      </c>
      <c r="O260" s="324">
        <v>8.8374254135781868E-3</v>
      </c>
      <c r="P260" s="329"/>
      <c r="Q260" s="324">
        <v>6.5869909261697729E-3</v>
      </c>
      <c r="R260" s="325">
        <v>9.4247757831018922E-3</v>
      </c>
      <c r="S260" s="325">
        <v>9.4247757831018922E-3</v>
      </c>
      <c r="T260" s="325">
        <v>9.4247757831018922E-3</v>
      </c>
      <c r="U260" s="325">
        <v>2.8274327349305677E-2</v>
      </c>
      <c r="V260" s="325">
        <v>1.9477756135469471E-2</v>
      </c>
      <c r="W260" s="332"/>
      <c r="X260" s="332"/>
      <c r="Y260" s="333"/>
      <c r="Z260" s="326"/>
    </row>
    <row r="261" spans="1:26" ht="43.5">
      <c r="A261" s="330">
        <v>257</v>
      </c>
      <c r="B261" s="328" t="s">
        <v>613</v>
      </c>
      <c r="C261" s="328" t="s">
        <v>1042</v>
      </c>
      <c r="D261" s="328" t="s">
        <v>1070</v>
      </c>
      <c r="E261" s="331" t="s">
        <v>876</v>
      </c>
      <c r="F261" s="328" t="s">
        <v>889</v>
      </c>
      <c r="G261" s="328" t="s">
        <v>878</v>
      </c>
      <c r="H261" s="328" t="s">
        <v>605</v>
      </c>
      <c r="I261" s="328" t="s">
        <v>1071</v>
      </c>
      <c r="J261" s="328" t="s">
        <v>889</v>
      </c>
      <c r="K261" s="328" t="s">
        <v>1045</v>
      </c>
      <c r="L261" s="328">
        <v>2016</v>
      </c>
      <c r="M261" s="323">
        <v>25757016.028534401</v>
      </c>
      <c r="N261" s="323">
        <v>0</v>
      </c>
      <c r="O261" s="324">
        <v>5.7443267361108573E-3</v>
      </c>
      <c r="P261" s="329"/>
      <c r="Q261" s="324">
        <v>4.4611581958437906E-3</v>
      </c>
      <c r="R261" s="325">
        <v>5.6548656945652927E-3</v>
      </c>
      <c r="S261" s="325">
        <v>5.6548656945652927E-3</v>
      </c>
      <c r="T261" s="325">
        <v>5.6548656945652927E-3</v>
      </c>
      <c r="U261" s="325">
        <v>1.6964597083695878E-2</v>
      </c>
      <c r="V261" s="325">
        <v>1.1686654145667561E-2</v>
      </c>
      <c r="W261" s="332"/>
      <c r="X261" s="332"/>
      <c r="Y261" s="333"/>
      <c r="Z261" s="326"/>
    </row>
    <row r="262" spans="1:26" ht="43.5">
      <c r="A262" s="330">
        <v>258</v>
      </c>
      <c r="B262" s="328" t="s">
        <v>613</v>
      </c>
      <c r="C262" s="328" t="s">
        <v>1042</v>
      </c>
      <c r="D262" s="328" t="s">
        <v>1070</v>
      </c>
      <c r="E262" s="331" t="s">
        <v>876</v>
      </c>
      <c r="F262" s="328" t="s">
        <v>890</v>
      </c>
      <c r="G262" s="328" t="s">
        <v>878</v>
      </c>
      <c r="H262" s="328" t="s">
        <v>605</v>
      </c>
      <c r="I262" s="328" t="s">
        <v>1071</v>
      </c>
      <c r="J262" s="328" t="s">
        <v>890</v>
      </c>
      <c r="K262" s="328" t="s">
        <v>1045</v>
      </c>
      <c r="L262" s="328">
        <v>2016</v>
      </c>
      <c r="M262" s="323">
        <v>479625.92932918598</v>
      </c>
      <c r="N262" s="323">
        <v>273278913</v>
      </c>
      <c r="O262" s="324">
        <v>1.7550784437187291E-3</v>
      </c>
      <c r="P262" s="345"/>
      <c r="Q262" s="324">
        <v>-8.5034986260506396E-5</v>
      </c>
      <c r="R262" s="325">
        <v>1.8134595655180871E-3</v>
      </c>
      <c r="S262" s="325">
        <v>1.8134595655180871E-3</v>
      </c>
      <c r="T262" s="325">
        <v>1.8134595655180871E-3</v>
      </c>
      <c r="U262" s="325">
        <v>5.4403786965542614E-3</v>
      </c>
      <c r="V262" s="325">
        <v>3.747794535550263E-3</v>
      </c>
      <c r="W262" s="332" t="s">
        <v>884</v>
      </c>
      <c r="X262" s="332" t="s">
        <v>1072</v>
      </c>
      <c r="Y262" s="333"/>
      <c r="Z262" s="326"/>
    </row>
    <row r="263" spans="1:26" ht="43.5">
      <c r="A263" s="353">
        <v>259</v>
      </c>
      <c r="B263" s="328" t="s">
        <v>613</v>
      </c>
      <c r="C263" s="328" t="s">
        <v>1042</v>
      </c>
      <c r="D263" s="328" t="s">
        <v>1070</v>
      </c>
      <c r="E263" s="331" t="s">
        <v>876</v>
      </c>
      <c r="F263" s="337" t="s">
        <v>891</v>
      </c>
      <c r="G263" s="337" t="s">
        <v>878</v>
      </c>
      <c r="H263" s="337" t="s">
        <v>605</v>
      </c>
      <c r="I263" s="337" t="s">
        <v>1071</v>
      </c>
      <c r="J263" s="337" t="s">
        <v>891</v>
      </c>
      <c r="K263" s="337" t="s">
        <v>1045</v>
      </c>
      <c r="L263" s="337">
        <v>2016</v>
      </c>
      <c r="M263" s="323">
        <v>311756.86585649301</v>
      </c>
      <c r="N263" s="323">
        <v>273278913</v>
      </c>
      <c r="O263" s="324">
        <v>1.1408010315691391E-3</v>
      </c>
      <c r="P263" s="345"/>
      <c r="Q263" s="324">
        <v>-7.4559846621453352E-5</v>
      </c>
      <c r="R263" s="325">
        <v>1.0880757825470985E-3</v>
      </c>
      <c r="S263" s="325">
        <v>1.0880757825470985E-3</v>
      </c>
      <c r="T263" s="325">
        <v>1.0880757825470985E-3</v>
      </c>
      <c r="U263" s="325">
        <v>3.2642273476412957E-3</v>
      </c>
      <c r="V263" s="325">
        <v>2.2486768106845445E-3</v>
      </c>
      <c r="W263" s="354" t="s">
        <v>884</v>
      </c>
      <c r="X263" s="354" t="s">
        <v>1072</v>
      </c>
      <c r="Y263" s="333"/>
      <c r="Z263" s="326"/>
    </row>
    <row r="264" spans="1:26" ht="43.5">
      <c r="A264" s="330">
        <v>260</v>
      </c>
      <c r="B264" s="328" t="s">
        <v>613</v>
      </c>
      <c r="C264" s="328" t="s">
        <v>1073</v>
      </c>
      <c r="D264" s="328" t="s">
        <v>1074</v>
      </c>
      <c r="E264" s="331" t="s">
        <v>626</v>
      </c>
      <c r="F264" s="328" t="s">
        <v>627</v>
      </c>
      <c r="G264" s="328" t="s">
        <v>628</v>
      </c>
      <c r="H264" s="328" t="s">
        <v>605</v>
      </c>
      <c r="I264" s="328" t="s">
        <v>1075</v>
      </c>
      <c r="J264" s="328" t="s">
        <v>627</v>
      </c>
      <c r="K264" s="328" t="s">
        <v>1076</v>
      </c>
      <c r="L264" s="328">
        <v>2016</v>
      </c>
      <c r="M264" s="323" t="s">
        <v>622</v>
      </c>
      <c r="N264" s="323" t="s">
        <v>622</v>
      </c>
      <c r="O264" s="324">
        <v>64.026501473039502</v>
      </c>
      <c r="P264" s="329"/>
      <c r="Q264" s="324">
        <v>7.3199999999999807</v>
      </c>
      <c r="R264" s="325">
        <v>68.078653473838287</v>
      </c>
      <c r="S264" s="325">
        <v>68.078653473838287</v>
      </c>
      <c r="T264" s="325">
        <v>68.078653473838287</v>
      </c>
      <c r="U264" s="325">
        <v>204.23596042151485</v>
      </c>
      <c r="V264" s="325">
        <v>148.21470265499826</v>
      </c>
      <c r="W264" s="332"/>
      <c r="X264" s="332"/>
      <c r="Y264" s="333"/>
      <c r="Z264" s="326"/>
    </row>
    <row r="265" spans="1:26" ht="43.5">
      <c r="A265" s="330">
        <v>261</v>
      </c>
      <c r="B265" s="328" t="s">
        <v>613</v>
      </c>
      <c r="C265" s="328" t="s">
        <v>1073</v>
      </c>
      <c r="D265" s="328" t="s">
        <v>1074</v>
      </c>
      <c r="E265" s="331" t="s">
        <v>626</v>
      </c>
      <c r="F265" s="328" t="s">
        <v>630</v>
      </c>
      <c r="G265" s="328" t="s">
        <v>628</v>
      </c>
      <c r="H265" s="328" t="s">
        <v>605</v>
      </c>
      <c r="I265" s="328" t="s">
        <v>1075</v>
      </c>
      <c r="J265" s="328" t="s">
        <v>630</v>
      </c>
      <c r="K265" s="328" t="s">
        <v>1076</v>
      </c>
      <c r="L265" s="328">
        <v>2016</v>
      </c>
      <c r="M265" s="323" t="s">
        <v>622</v>
      </c>
      <c r="N265" s="323" t="s">
        <v>622</v>
      </c>
      <c r="O265" s="324">
        <v>41.617227531689799</v>
      </c>
      <c r="P265" s="329"/>
      <c r="Q265" s="324">
        <v>5.489999912738786</v>
      </c>
      <c r="R265" s="325">
        <v>40.943823913984609</v>
      </c>
      <c r="S265" s="325">
        <v>40.943823913984609</v>
      </c>
      <c r="T265" s="325">
        <v>40.943823913984609</v>
      </c>
      <c r="U265" s="325">
        <v>122.83147174195383</v>
      </c>
      <c r="V265" s="325">
        <v>89.249896612492691</v>
      </c>
      <c r="W265" s="332"/>
      <c r="X265" s="332"/>
      <c r="Y265" s="333"/>
      <c r="Z265" s="326"/>
    </row>
    <row r="266" spans="1:26" ht="43.5">
      <c r="A266" s="330">
        <v>262</v>
      </c>
      <c r="B266" s="328" t="s">
        <v>613</v>
      </c>
      <c r="C266" s="328" t="s">
        <v>1073</v>
      </c>
      <c r="D266" s="328" t="s">
        <v>1074</v>
      </c>
      <c r="E266" s="331" t="s">
        <v>626</v>
      </c>
      <c r="F266" s="328" t="s">
        <v>631</v>
      </c>
      <c r="G266" s="328" t="s">
        <v>628</v>
      </c>
      <c r="H266" s="328" t="s">
        <v>605</v>
      </c>
      <c r="I266" s="328" t="s">
        <v>1075</v>
      </c>
      <c r="J266" s="328" t="s">
        <v>631</v>
      </c>
      <c r="K266" s="328" t="s">
        <v>1076</v>
      </c>
      <c r="L266" s="328">
        <v>2016</v>
      </c>
      <c r="M266" s="323" t="s">
        <v>622</v>
      </c>
      <c r="N266" s="323" t="s">
        <v>622</v>
      </c>
      <c r="O266" s="324">
        <v>312333.68990855297</v>
      </c>
      <c r="P266" s="329"/>
      <c r="Q266" s="324">
        <v>13598.999999999964</v>
      </c>
      <c r="R266" s="325">
        <v>332009.16967821243</v>
      </c>
      <c r="S266" s="325">
        <v>332009.16967821243</v>
      </c>
      <c r="T266" s="325">
        <v>332009.16967821243</v>
      </c>
      <c r="U266" s="325">
        <v>996027.50903463736</v>
      </c>
      <c r="V266" s="325">
        <v>702989.38755218836</v>
      </c>
      <c r="W266" s="332"/>
      <c r="X266" s="332"/>
      <c r="Y266" s="333"/>
      <c r="Z266" s="326"/>
    </row>
    <row r="267" spans="1:26" ht="43.5">
      <c r="A267" s="330">
        <v>263</v>
      </c>
      <c r="B267" s="328" t="s">
        <v>613</v>
      </c>
      <c r="C267" s="328" t="s">
        <v>1073</v>
      </c>
      <c r="D267" s="328" t="s">
        <v>1074</v>
      </c>
      <c r="E267" s="331" t="s">
        <v>626</v>
      </c>
      <c r="F267" s="328" t="s">
        <v>632</v>
      </c>
      <c r="G267" s="328" t="s">
        <v>628</v>
      </c>
      <c r="H267" s="328" t="s">
        <v>605</v>
      </c>
      <c r="I267" s="328" t="s">
        <v>1075</v>
      </c>
      <c r="J267" s="328" t="s">
        <v>632</v>
      </c>
      <c r="K267" s="328" t="s">
        <v>1076</v>
      </c>
      <c r="L267" s="328">
        <v>2016</v>
      </c>
      <c r="M267" s="323" t="s">
        <v>622</v>
      </c>
      <c r="N267" s="323" t="s">
        <v>622</v>
      </c>
      <c r="O267" s="324">
        <v>204017.36924985301</v>
      </c>
      <c r="P267" s="329"/>
      <c r="Q267" s="324">
        <v>10199.249837887273</v>
      </c>
      <c r="R267" s="325">
        <v>200452.24778073607</v>
      </c>
      <c r="S267" s="325">
        <v>200452.24778073607</v>
      </c>
      <c r="T267" s="325">
        <v>200452.24778073607</v>
      </c>
      <c r="U267" s="325">
        <v>601356.74334220821</v>
      </c>
      <c r="V267" s="325">
        <v>423250.44733447523</v>
      </c>
      <c r="W267" s="332"/>
      <c r="X267" s="332"/>
      <c r="Y267" s="333"/>
      <c r="Z267" s="326"/>
    </row>
    <row r="268" spans="1:26" ht="43.5">
      <c r="A268" s="330">
        <v>264</v>
      </c>
      <c r="B268" s="328" t="s">
        <v>613</v>
      </c>
      <c r="C268" s="328" t="s">
        <v>1073</v>
      </c>
      <c r="D268" s="328" t="s">
        <v>1074</v>
      </c>
      <c r="E268" s="331" t="s">
        <v>626</v>
      </c>
      <c r="F268" s="328" t="s">
        <v>633</v>
      </c>
      <c r="G268" s="328" t="s">
        <v>628</v>
      </c>
      <c r="H268" s="328" t="s">
        <v>605</v>
      </c>
      <c r="I268" s="328" t="s">
        <v>1075</v>
      </c>
      <c r="J268" s="328" t="s">
        <v>633</v>
      </c>
      <c r="K268" s="328" t="s">
        <v>1076</v>
      </c>
      <c r="L268" s="328">
        <v>2016</v>
      </c>
      <c r="M268" s="323" t="s">
        <v>622</v>
      </c>
      <c r="N268" s="323" t="s">
        <v>622</v>
      </c>
      <c r="O268" s="324">
        <v>118404.87186440801</v>
      </c>
      <c r="P268" s="334"/>
      <c r="Q268" s="324">
        <v>0</v>
      </c>
      <c r="R268" s="325">
        <v>128951.32745688046</v>
      </c>
      <c r="S268" s="325">
        <v>128951.32745688046</v>
      </c>
      <c r="T268" s="325">
        <v>128951.32745688046</v>
      </c>
      <c r="U268" s="325">
        <v>386853.98237064137</v>
      </c>
      <c r="V268" s="325">
        <v>274571.47507425369</v>
      </c>
      <c r="W268" s="332" t="s">
        <v>874</v>
      </c>
      <c r="X268" s="332" t="s">
        <v>624</v>
      </c>
      <c r="Y268" s="333"/>
      <c r="Z268" s="326"/>
    </row>
    <row r="269" spans="1:26" ht="43.5">
      <c r="A269" s="330">
        <v>265</v>
      </c>
      <c r="B269" s="328" t="s">
        <v>613</v>
      </c>
      <c r="C269" s="328" t="s">
        <v>1073</v>
      </c>
      <c r="D269" s="328" t="s">
        <v>1074</v>
      </c>
      <c r="E269" s="331" t="s">
        <v>626</v>
      </c>
      <c r="F269" s="328" t="s">
        <v>634</v>
      </c>
      <c r="G269" s="328" t="s">
        <v>628</v>
      </c>
      <c r="H269" s="328" t="s">
        <v>605</v>
      </c>
      <c r="I269" s="328" t="s">
        <v>1075</v>
      </c>
      <c r="J269" s="328" t="s">
        <v>634</v>
      </c>
      <c r="K269" s="328" t="s">
        <v>1076</v>
      </c>
      <c r="L269" s="328">
        <v>2016</v>
      </c>
      <c r="M269" s="323" t="s">
        <v>622</v>
      </c>
      <c r="N269" s="323" t="s">
        <v>622</v>
      </c>
      <c r="O269" s="324">
        <v>77582.157315912904</v>
      </c>
      <c r="P269" s="334"/>
      <c r="Q269" s="324">
        <v>0</v>
      </c>
      <c r="R269" s="325">
        <v>76793.762680266504</v>
      </c>
      <c r="S269" s="325">
        <v>76793.762680266504</v>
      </c>
      <c r="T269" s="325">
        <v>76793.762680266504</v>
      </c>
      <c r="U269" s="325">
        <v>230381.2880407995</v>
      </c>
      <c r="V269" s="325">
        <v>162838.2830469413</v>
      </c>
      <c r="W269" s="332" t="s">
        <v>874</v>
      </c>
      <c r="X269" s="332" t="s">
        <v>624</v>
      </c>
      <c r="Y269" s="333"/>
      <c r="Z269" s="326"/>
    </row>
    <row r="270" spans="1:26" ht="43.5">
      <c r="A270" s="330">
        <v>266</v>
      </c>
      <c r="B270" s="328" t="s">
        <v>613</v>
      </c>
      <c r="C270" s="328" t="s">
        <v>1073</v>
      </c>
      <c r="D270" s="328" t="s">
        <v>1074</v>
      </c>
      <c r="E270" s="331" t="s">
        <v>626</v>
      </c>
      <c r="F270" s="328" t="s">
        <v>635</v>
      </c>
      <c r="G270" s="328" t="s">
        <v>628</v>
      </c>
      <c r="H270" s="328" t="s">
        <v>605</v>
      </c>
      <c r="I270" s="328" t="s">
        <v>1075</v>
      </c>
      <c r="J270" s="328" t="s">
        <v>635</v>
      </c>
      <c r="K270" s="328" t="s">
        <v>1076</v>
      </c>
      <c r="L270" s="328">
        <v>2016</v>
      </c>
      <c r="M270" s="323" t="s">
        <v>622</v>
      </c>
      <c r="N270" s="323" t="s">
        <v>622</v>
      </c>
      <c r="O270" s="324">
        <v>707.90726606825797</v>
      </c>
      <c r="P270" s="329"/>
      <c r="Q270" s="324">
        <v>73.199999999999804</v>
      </c>
      <c r="R270" s="325">
        <v>753.56745623509482</v>
      </c>
      <c r="S270" s="325">
        <v>753.56745623509482</v>
      </c>
      <c r="T270" s="325">
        <v>753.56745623509482</v>
      </c>
      <c r="U270" s="325">
        <v>2260.7023687052842</v>
      </c>
      <c r="V270" s="325">
        <v>1640.59908293117</v>
      </c>
      <c r="W270" s="332"/>
      <c r="X270" s="332"/>
      <c r="Y270" s="333"/>
      <c r="Z270" s="326"/>
    </row>
    <row r="271" spans="1:26" ht="43.5">
      <c r="A271" s="330">
        <v>267</v>
      </c>
      <c r="B271" s="328" t="s">
        <v>613</v>
      </c>
      <c r="C271" s="328" t="s">
        <v>1073</v>
      </c>
      <c r="D271" s="328" t="s">
        <v>1074</v>
      </c>
      <c r="E271" s="331" t="s">
        <v>626</v>
      </c>
      <c r="F271" s="328" t="s">
        <v>636</v>
      </c>
      <c r="G271" s="328" t="s">
        <v>628</v>
      </c>
      <c r="H271" s="328" t="s">
        <v>605</v>
      </c>
      <c r="I271" s="328" t="s">
        <v>1075</v>
      </c>
      <c r="J271" s="328" t="s">
        <v>636</v>
      </c>
      <c r="K271" s="328" t="s">
        <v>1076</v>
      </c>
      <c r="L271" s="328">
        <v>2016</v>
      </c>
      <c r="M271" s="323" t="s">
        <v>622</v>
      </c>
      <c r="N271" s="323" t="s">
        <v>622</v>
      </c>
      <c r="O271" s="324">
        <v>460.13974034962399</v>
      </c>
      <c r="P271" s="329"/>
      <c r="Q271" s="324">
        <v>54.899999127387851</v>
      </c>
      <c r="R271" s="325">
        <v>453.21009833509379</v>
      </c>
      <c r="S271" s="325">
        <v>453.21009833509379</v>
      </c>
      <c r="T271" s="325">
        <v>453.21009833509379</v>
      </c>
      <c r="U271" s="325">
        <v>1359.6302950052814</v>
      </c>
      <c r="V271" s="325">
        <v>987.91345198046304</v>
      </c>
      <c r="W271" s="332"/>
      <c r="X271" s="332"/>
      <c r="Y271" s="333"/>
      <c r="Z271" s="326"/>
    </row>
    <row r="272" spans="1:26" ht="43.5">
      <c r="A272" s="330">
        <v>268</v>
      </c>
      <c r="B272" s="328" t="s">
        <v>613</v>
      </c>
      <c r="C272" s="328" t="s">
        <v>1073</v>
      </c>
      <c r="D272" s="328" t="s">
        <v>1074</v>
      </c>
      <c r="E272" s="331" t="s">
        <v>626</v>
      </c>
      <c r="F272" s="328" t="s">
        <v>637</v>
      </c>
      <c r="G272" s="328" t="s">
        <v>628</v>
      </c>
      <c r="H272" s="328" t="s">
        <v>605</v>
      </c>
      <c r="I272" s="328" t="s">
        <v>1075</v>
      </c>
      <c r="J272" s="328" t="s">
        <v>637</v>
      </c>
      <c r="K272" s="328" t="s">
        <v>1076</v>
      </c>
      <c r="L272" s="328">
        <v>2016</v>
      </c>
      <c r="M272" s="323" t="s">
        <v>622</v>
      </c>
      <c r="N272" s="323" t="s">
        <v>622</v>
      </c>
      <c r="O272" s="324">
        <v>3201579.9480787599</v>
      </c>
      <c r="P272" s="329"/>
      <c r="Q272" s="324">
        <v>135989.99999999965</v>
      </c>
      <c r="R272" s="325">
        <v>3416127.574048162</v>
      </c>
      <c r="S272" s="325">
        <v>3416127.574048162</v>
      </c>
      <c r="T272" s="325">
        <v>3416127.574048162</v>
      </c>
      <c r="U272" s="325">
        <v>10248382.722144486</v>
      </c>
      <c r="V272" s="325">
        <v>7233238.2669063825</v>
      </c>
      <c r="W272" s="332"/>
      <c r="X272" s="332"/>
      <c r="Y272" s="333"/>
      <c r="Z272" s="326"/>
    </row>
    <row r="273" spans="1:26" ht="43.5">
      <c r="A273" s="330">
        <v>269</v>
      </c>
      <c r="B273" s="328" t="s">
        <v>613</v>
      </c>
      <c r="C273" s="328" t="s">
        <v>1073</v>
      </c>
      <c r="D273" s="328" t="s">
        <v>1074</v>
      </c>
      <c r="E273" s="331" t="s">
        <v>626</v>
      </c>
      <c r="F273" s="328" t="s">
        <v>638</v>
      </c>
      <c r="G273" s="328" t="s">
        <v>628</v>
      </c>
      <c r="H273" s="328" t="s">
        <v>605</v>
      </c>
      <c r="I273" s="328" t="s">
        <v>1075</v>
      </c>
      <c r="J273" s="328" t="s">
        <v>638</v>
      </c>
      <c r="K273" s="328" t="s">
        <v>1076</v>
      </c>
      <c r="L273" s="328">
        <v>2016</v>
      </c>
      <c r="M273" s="323" t="s">
        <v>622</v>
      </c>
      <c r="N273" s="323" t="s">
        <v>622</v>
      </c>
      <c r="O273" s="324">
        <v>2086029.36061803</v>
      </c>
      <c r="P273" s="329"/>
      <c r="Q273" s="324">
        <v>101992.49837887273</v>
      </c>
      <c r="R273" s="325">
        <v>2056560.1584205988</v>
      </c>
      <c r="S273" s="325">
        <v>2056560.1584205988</v>
      </c>
      <c r="T273" s="325">
        <v>2056560.1584205988</v>
      </c>
      <c r="U273" s="325">
        <v>6169680.4752617963</v>
      </c>
      <c r="V273" s="325">
        <v>4342380.8745407797</v>
      </c>
      <c r="W273" s="332"/>
      <c r="X273" s="332"/>
      <c r="Y273" s="333"/>
      <c r="Z273" s="326"/>
    </row>
    <row r="274" spans="1:26" ht="43.5">
      <c r="A274" s="330">
        <v>270</v>
      </c>
      <c r="B274" s="328" t="s">
        <v>613</v>
      </c>
      <c r="C274" s="328" t="s">
        <v>1073</v>
      </c>
      <c r="D274" s="328" t="s">
        <v>1074</v>
      </c>
      <c r="E274" s="331" t="s">
        <v>626</v>
      </c>
      <c r="F274" s="328" t="s">
        <v>639</v>
      </c>
      <c r="G274" s="328" t="s">
        <v>628</v>
      </c>
      <c r="H274" s="328" t="s">
        <v>605</v>
      </c>
      <c r="I274" s="328" t="s">
        <v>1075</v>
      </c>
      <c r="J274" s="328" t="s">
        <v>639</v>
      </c>
      <c r="K274" s="328" t="s">
        <v>1076</v>
      </c>
      <c r="L274" s="328">
        <v>2016</v>
      </c>
      <c r="M274" s="323" t="s">
        <v>622</v>
      </c>
      <c r="N274" s="323" t="s">
        <v>622</v>
      </c>
      <c r="O274" s="324">
        <v>586854.62541833404</v>
      </c>
      <c r="P274" s="334"/>
      <c r="Q274" s="324">
        <v>0</v>
      </c>
      <c r="R274" s="325">
        <v>639024.85504376807</v>
      </c>
      <c r="S274" s="325">
        <v>639024.85504376807</v>
      </c>
      <c r="T274" s="325">
        <v>639024.85504376807</v>
      </c>
      <c r="U274" s="325">
        <v>1917074.5651313043</v>
      </c>
      <c r="V274" s="325">
        <v>1360652.8953115994</v>
      </c>
      <c r="W274" s="332" t="s">
        <v>874</v>
      </c>
      <c r="X274" s="332" t="s">
        <v>624</v>
      </c>
      <c r="Y274" s="333"/>
      <c r="Z274" s="326"/>
    </row>
    <row r="275" spans="1:26" ht="43.5">
      <c r="A275" s="330">
        <v>271</v>
      </c>
      <c r="B275" s="328" t="s">
        <v>613</v>
      </c>
      <c r="C275" s="328" t="s">
        <v>1073</v>
      </c>
      <c r="D275" s="328" t="s">
        <v>1074</v>
      </c>
      <c r="E275" s="331" t="s">
        <v>626</v>
      </c>
      <c r="F275" s="328" t="s">
        <v>640</v>
      </c>
      <c r="G275" s="328" t="s">
        <v>628</v>
      </c>
      <c r="H275" s="328" t="s">
        <v>605</v>
      </c>
      <c r="I275" s="328" t="s">
        <v>1075</v>
      </c>
      <c r="J275" s="328" t="s">
        <v>640</v>
      </c>
      <c r="K275" s="328" t="s">
        <v>1076</v>
      </c>
      <c r="L275" s="328">
        <v>2016</v>
      </c>
      <c r="M275" s="323" t="s">
        <v>622</v>
      </c>
      <c r="N275" s="323" t="s">
        <v>622</v>
      </c>
      <c r="O275" s="324">
        <v>384550.45941504597</v>
      </c>
      <c r="P275" s="334"/>
      <c r="Q275" s="324">
        <v>0</v>
      </c>
      <c r="R275" s="325">
        <v>380595.1114908976</v>
      </c>
      <c r="S275" s="325">
        <v>380595.1114908976</v>
      </c>
      <c r="T275" s="325">
        <v>380595.1114908976</v>
      </c>
      <c r="U275" s="325">
        <v>1141785.3344726928</v>
      </c>
      <c r="V275" s="325">
        <v>807037.60732852644</v>
      </c>
      <c r="W275" s="332" t="s">
        <v>874</v>
      </c>
      <c r="X275" s="332" t="s">
        <v>624</v>
      </c>
      <c r="Y275" s="333"/>
      <c r="Z275" s="326"/>
    </row>
    <row r="276" spans="1:26" ht="29">
      <c r="A276" s="330">
        <v>272</v>
      </c>
      <c r="B276" s="328" t="s">
        <v>613</v>
      </c>
      <c r="C276" s="328" t="s">
        <v>1073</v>
      </c>
      <c r="D276" s="328" t="s">
        <v>1077</v>
      </c>
      <c r="E276" s="331" t="s">
        <v>616</v>
      </c>
      <c r="F276" s="328" t="s">
        <v>617</v>
      </c>
      <c r="G276" s="328" t="s">
        <v>618</v>
      </c>
      <c r="H276" s="328" t="s">
        <v>605</v>
      </c>
      <c r="I276" s="328" t="s">
        <v>1078</v>
      </c>
      <c r="J276" s="328" t="s">
        <v>620</v>
      </c>
      <c r="K276" s="328" t="s">
        <v>1076</v>
      </c>
      <c r="L276" s="328">
        <v>2016</v>
      </c>
      <c r="M276" s="323" t="s">
        <v>622</v>
      </c>
      <c r="N276" s="323" t="s">
        <v>622</v>
      </c>
      <c r="O276" s="324">
        <v>95.619758641284193</v>
      </c>
      <c r="P276" s="341"/>
      <c r="Q276" s="324">
        <v>131.45327309909078</v>
      </c>
      <c r="R276" s="325">
        <v>101.67043606130515</v>
      </c>
      <c r="S276" s="325">
        <v>101.67043606130515</v>
      </c>
      <c r="T276" s="325">
        <v>101.67043606130515</v>
      </c>
      <c r="U276" s="325">
        <v>305.01130818391545</v>
      </c>
      <c r="V276" s="325">
        <v>210.11767339224494</v>
      </c>
      <c r="W276" s="332" t="s">
        <v>623</v>
      </c>
      <c r="X276" s="332"/>
      <c r="Y276" s="333"/>
      <c r="Z276" s="326"/>
    </row>
    <row r="277" spans="1:26" ht="72.5">
      <c r="A277" s="330">
        <v>273</v>
      </c>
      <c r="B277" s="328" t="s">
        <v>613</v>
      </c>
      <c r="C277" s="328" t="s">
        <v>1073</v>
      </c>
      <c r="D277" s="328" t="s">
        <v>1079</v>
      </c>
      <c r="E277" s="331" t="s">
        <v>1080</v>
      </c>
      <c r="F277" s="328" t="s">
        <v>719</v>
      </c>
      <c r="G277" s="328" t="s">
        <v>720</v>
      </c>
      <c r="H277" s="328" t="s">
        <v>605</v>
      </c>
      <c r="I277" s="328" t="s">
        <v>1081</v>
      </c>
      <c r="J277" s="328" t="s">
        <v>1082</v>
      </c>
      <c r="K277" s="328" t="s">
        <v>1076</v>
      </c>
      <c r="L277" s="328">
        <v>2016</v>
      </c>
      <c r="M277" s="323">
        <v>4</v>
      </c>
      <c r="N277" s="323">
        <v>33</v>
      </c>
      <c r="O277" s="338">
        <v>0.12121212121212122</v>
      </c>
      <c r="P277" s="344"/>
      <c r="Q277" s="324">
        <v>3.4482758620689655E-2</v>
      </c>
      <c r="R277" s="325">
        <v>1.0432380567299792E-2</v>
      </c>
      <c r="S277" s="325">
        <v>1.0432380567299792E-2</v>
      </c>
      <c r="T277" s="325">
        <v>1.0432380567299792E-2</v>
      </c>
      <c r="U277" s="325">
        <v>3.1297141701899373E-2</v>
      </c>
      <c r="V277" s="325">
        <v>2.1560127188023016E-2</v>
      </c>
      <c r="W277" s="332" t="s">
        <v>1083</v>
      </c>
      <c r="X277" s="332" t="s">
        <v>826</v>
      </c>
      <c r="Y277" s="333"/>
      <c r="Z277" s="326"/>
    </row>
    <row r="278" spans="1:26" ht="72.5">
      <c r="A278" s="330">
        <v>274</v>
      </c>
      <c r="B278" s="328" t="s">
        <v>613</v>
      </c>
      <c r="C278" s="328" t="s">
        <v>1073</v>
      </c>
      <c r="D278" s="328" t="s">
        <v>1079</v>
      </c>
      <c r="E278" s="331" t="s">
        <v>1080</v>
      </c>
      <c r="F278" s="328" t="s">
        <v>719</v>
      </c>
      <c r="G278" s="328" t="s">
        <v>720</v>
      </c>
      <c r="H278" s="328" t="s">
        <v>605</v>
      </c>
      <c r="I278" s="328" t="s">
        <v>1084</v>
      </c>
      <c r="J278" s="328" t="s">
        <v>1085</v>
      </c>
      <c r="K278" s="328" t="s">
        <v>1076</v>
      </c>
      <c r="L278" s="328">
        <v>2016</v>
      </c>
      <c r="M278" s="323">
        <v>18</v>
      </c>
      <c r="N278" s="323">
        <v>666</v>
      </c>
      <c r="O278" s="338">
        <v>2.7027027027027029E-2</v>
      </c>
      <c r="P278" s="344"/>
      <c r="Q278" s="324">
        <v>6.024096385542169E-3</v>
      </c>
      <c r="R278" s="325">
        <v>1.0432380567299792E-2</v>
      </c>
      <c r="S278" s="325">
        <v>1.0432380567299792E-2</v>
      </c>
      <c r="T278" s="325">
        <v>1.0432380567299792E-2</v>
      </c>
      <c r="U278" s="325">
        <v>3.1297141701899373E-2</v>
      </c>
      <c r="V278" s="325">
        <v>2.1560127188023016E-2</v>
      </c>
      <c r="W278" s="332" t="s">
        <v>1083</v>
      </c>
      <c r="X278" s="332" t="s">
        <v>826</v>
      </c>
      <c r="Y278" s="333"/>
      <c r="Z278" s="326"/>
    </row>
    <row r="279" spans="1:26" ht="72.5">
      <c r="A279" s="330">
        <v>275</v>
      </c>
      <c r="B279" s="328" t="s">
        <v>613</v>
      </c>
      <c r="C279" s="328" t="s">
        <v>1073</v>
      </c>
      <c r="D279" s="328" t="s">
        <v>1079</v>
      </c>
      <c r="E279" s="331" t="s">
        <v>1080</v>
      </c>
      <c r="F279" s="328" t="s">
        <v>719</v>
      </c>
      <c r="G279" s="328" t="s">
        <v>720</v>
      </c>
      <c r="H279" s="328" t="s">
        <v>605</v>
      </c>
      <c r="I279" s="328" t="s">
        <v>1086</v>
      </c>
      <c r="J279" s="328" t="s">
        <v>1087</v>
      </c>
      <c r="K279" s="328" t="s">
        <v>1076</v>
      </c>
      <c r="L279" s="328">
        <v>2016</v>
      </c>
      <c r="M279" s="323">
        <v>6</v>
      </c>
      <c r="N279" s="323">
        <v>2649</v>
      </c>
      <c r="O279" s="338">
        <v>2.2650056625141564E-3</v>
      </c>
      <c r="P279" s="345"/>
      <c r="Q279" s="324">
        <v>0</v>
      </c>
      <c r="R279" s="325">
        <v>1.0432380567299792E-2</v>
      </c>
      <c r="S279" s="325">
        <v>1.0432380567299792E-2</v>
      </c>
      <c r="T279" s="325">
        <v>1.0432380567299792E-2</v>
      </c>
      <c r="U279" s="325">
        <v>3.1297141701899373E-2</v>
      </c>
      <c r="V279" s="325">
        <v>2.1560127188023012E-2</v>
      </c>
      <c r="W279" s="332" t="s">
        <v>1083</v>
      </c>
      <c r="X279" s="332" t="s">
        <v>826</v>
      </c>
      <c r="Y279" s="333"/>
      <c r="Z279" s="326"/>
    </row>
    <row r="280" spans="1:26" ht="29">
      <c r="A280" s="330">
        <v>276</v>
      </c>
      <c r="B280" s="328" t="s">
        <v>613</v>
      </c>
      <c r="C280" s="328" t="s">
        <v>1073</v>
      </c>
      <c r="D280" s="328" t="s">
        <v>1088</v>
      </c>
      <c r="E280" s="331" t="s">
        <v>667</v>
      </c>
      <c r="F280" s="328" t="s">
        <v>668</v>
      </c>
      <c r="G280" s="328" t="s">
        <v>669</v>
      </c>
      <c r="H280" s="328" t="s">
        <v>605</v>
      </c>
      <c r="I280" s="328" t="s">
        <v>1089</v>
      </c>
      <c r="J280" s="328" t="s">
        <v>668</v>
      </c>
      <c r="K280" s="328" t="s">
        <v>1076</v>
      </c>
      <c r="L280" s="328">
        <v>2016</v>
      </c>
      <c r="M280" s="323">
        <v>256637.543014661</v>
      </c>
      <c r="N280" s="323">
        <v>460.13974034962399</v>
      </c>
      <c r="O280" s="324">
        <v>557.7382705950638</v>
      </c>
      <c r="P280" s="329"/>
      <c r="Q280" s="324">
        <v>3080.0977961489493</v>
      </c>
      <c r="R280" s="325">
        <v>560.7661096516083</v>
      </c>
      <c r="S280" s="325">
        <v>560.7661096516083</v>
      </c>
      <c r="T280" s="325">
        <v>560.7661096516083</v>
      </c>
      <c r="U280" s="325">
        <v>1682.2983289548249</v>
      </c>
      <c r="V280" s="325">
        <v>1115.9245582067006</v>
      </c>
      <c r="W280" s="332"/>
      <c r="X280" s="332"/>
      <c r="Y280" s="333"/>
      <c r="Z280" s="326"/>
    </row>
    <row r="281" spans="1:26" ht="29">
      <c r="A281" s="330">
        <v>277</v>
      </c>
      <c r="B281" s="328" t="s">
        <v>613</v>
      </c>
      <c r="C281" s="328" t="s">
        <v>1073</v>
      </c>
      <c r="D281" s="328" t="s">
        <v>1088</v>
      </c>
      <c r="E281" s="331" t="s">
        <v>667</v>
      </c>
      <c r="F281" s="328" t="s">
        <v>671</v>
      </c>
      <c r="G281" s="328" t="s">
        <v>669</v>
      </c>
      <c r="H281" s="328" t="s">
        <v>605</v>
      </c>
      <c r="I281" s="328" t="s">
        <v>1089</v>
      </c>
      <c r="J281" s="328" t="s">
        <v>671</v>
      </c>
      <c r="K281" s="328" t="s">
        <v>1076</v>
      </c>
      <c r="L281" s="328">
        <v>2016</v>
      </c>
      <c r="M281" s="323">
        <v>256637.543014661</v>
      </c>
      <c r="N281" s="323">
        <v>2086029.36061803</v>
      </c>
      <c r="O281" s="324">
        <v>0.12302681249827986</v>
      </c>
      <c r="P281" s="329"/>
      <c r="Q281" s="324">
        <v>1.6579392505191763</v>
      </c>
      <c r="R281" s="325">
        <v>0.12193248907846088</v>
      </c>
      <c r="S281" s="325">
        <v>0.12193248907846088</v>
      </c>
      <c r="T281" s="325">
        <v>0.12193248907846088</v>
      </c>
      <c r="U281" s="325">
        <v>0.36579746723538265</v>
      </c>
      <c r="V281" s="325">
        <v>0.24264565326613716</v>
      </c>
      <c r="W281" s="332"/>
      <c r="X281" s="332"/>
      <c r="Y281" s="333"/>
      <c r="Z281" s="326"/>
    </row>
    <row r="282" spans="1:26" ht="29">
      <c r="A282" s="330">
        <v>278</v>
      </c>
      <c r="B282" s="328" t="s">
        <v>613</v>
      </c>
      <c r="C282" s="328" t="s">
        <v>1073</v>
      </c>
      <c r="D282" s="328" t="s">
        <v>1088</v>
      </c>
      <c r="E282" s="331" t="s">
        <v>667</v>
      </c>
      <c r="F282" s="328" t="s">
        <v>672</v>
      </c>
      <c r="G282" s="328" t="s">
        <v>669</v>
      </c>
      <c r="H282" s="328" t="s">
        <v>605</v>
      </c>
      <c r="I282" s="328" t="s">
        <v>1089</v>
      </c>
      <c r="J282" s="328" t="s">
        <v>672</v>
      </c>
      <c r="K282" s="328" t="s">
        <v>1076</v>
      </c>
      <c r="L282" s="328">
        <v>2016</v>
      </c>
      <c r="M282" s="323">
        <v>368327.11118533899</v>
      </c>
      <c r="N282" s="323">
        <v>384550.45941504597</v>
      </c>
      <c r="O282" s="324">
        <v>0.95781217306466115</v>
      </c>
      <c r="P282" s="335"/>
      <c r="Q282" s="324">
        <v>0</v>
      </c>
      <c r="R282" s="325">
        <v>0.95029347729776137</v>
      </c>
      <c r="S282" s="325">
        <v>0.95029347729776137</v>
      </c>
      <c r="T282" s="325">
        <v>0.95029347729776137</v>
      </c>
      <c r="U282" s="325">
        <v>2.8508804318932839</v>
      </c>
      <c r="V282" s="325">
        <v>1.8910840198225451</v>
      </c>
      <c r="W282" s="332" t="s">
        <v>623</v>
      </c>
      <c r="X282" s="332" t="s">
        <v>624</v>
      </c>
      <c r="Y282" s="333"/>
      <c r="Z282" s="326"/>
    </row>
    <row r="283" spans="1:26" ht="29">
      <c r="A283" s="330">
        <v>279</v>
      </c>
      <c r="B283" s="328" t="s">
        <v>613</v>
      </c>
      <c r="C283" s="328" t="s">
        <v>1073</v>
      </c>
      <c r="D283" s="328" t="s">
        <v>1088</v>
      </c>
      <c r="E283" s="331" t="s">
        <v>667</v>
      </c>
      <c r="F283" s="328" t="s">
        <v>673</v>
      </c>
      <c r="G283" s="328" t="s">
        <v>669</v>
      </c>
      <c r="H283" s="328" t="s">
        <v>605</v>
      </c>
      <c r="I283" s="328" t="s">
        <v>1089</v>
      </c>
      <c r="J283" s="328" t="s">
        <v>673</v>
      </c>
      <c r="K283" s="328" t="s">
        <v>1076</v>
      </c>
      <c r="L283" s="328">
        <v>2016</v>
      </c>
      <c r="M283" s="323">
        <v>205402.80059572301</v>
      </c>
      <c r="N283" s="323">
        <v>460.13974034962399</v>
      </c>
      <c r="O283" s="324">
        <v>446.3922208493741</v>
      </c>
      <c r="P283" s="329"/>
      <c r="Q283" s="324">
        <v>3245.1410695622044</v>
      </c>
      <c r="R283" s="325">
        <v>455.63153795905856</v>
      </c>
      <c r="S283" s="325">
        <v>455.63153795905856</v>
      </c>
      <c r="T283" s="325">
        <v>455.63153795905856</v>
      </c>
      <c r="U283" s="325">
        <v>1366.8946138771757</v>
      </c>
      <c r="V283" s="325">
        <v>906.70676053852651</v>
      </c>
      <c r="W283" s="332"/>
      <c r="X283" s="332"/>
      <c r="Y283" s="333"/>
      <c r="Z283" s="326"/>
    </row>
    <row r="284" spans="1:26" ht="29">
      <c r="A284" s="330">
        <v>280</v>
      </c>
      <c r="B284" s="328" t="s">
        <v>613</v>
      </c>
      <c r="C284" s="328" t="s">
        <v>1073</v>
      </c>
      <c r="D284" s="328" t="s">
        <v>1088</v>
      </c>
      <c r="E284" s="331" t="s">
        <v>667</v>
      </c>
      <c r="F284" s="328" t="s">
        <v>674</v>
      </c>
      <c r="G284" s="328" t="s">
        <v>669</v>
      </c>
      <c r="H284" s="328" t="s">
        <v>605</v>
      </c>
      <c r="I284" s="328" t="s">
        <v>1089</v>
      </c>
      <c r="J284" s="328" t="s">
        <v>674</v>
      </c>
      <c r="K284" s="328" t="s">
        <v>1076</v>
      </c>
      <c r="L284" s="328">
        <v>2016</v>
      </c>
      <c r="M284" s="323">
        <v>205402.80059572301</v>
      </c>
      <c r="N284" s="323">
        <v>2086029.36061803</v>
      </c>
      <c r="O284" s="324">
        <v>9.8465920218336778E-2</v>
      </c>
      <c r="P284" s="329"/>
      <c r="Q284" s="324">
        <v>1.7467778975803594</v>
      </c>
      <c r="R284" s="325">
        <v>9.9072120389927174E-2</v>
      </c>
      <c r="S284" s="325">
        <v>9.9072120389927174E-2</v>
      </c>
      <c r="T284" s="325">
        <v>9.9072120389927174E-2</v>
      </c>
      <c r="U284" s="325">
        <v>0.29721636116978151</v>
      </c>
      <c r="V284" s="325">
        <v>0.19715351957595506</v>
      </c>
      <c r="W284" s="332"/>
      <c r="X284" s="332"/>
      <c r="Y284" s="333"/>
      <c r="Z284" s="326"/>
    </row>
    <row r="285" spans="1:26" ht="29">
      <c r="A285" s="330">
        <v>281</v>
      </c>
      <c r="B285" s="328" t="s">
        <v>613</v>
      </c>
      <c r="C285" s="328" t="s">
        <v>1073</v>
      </c>
      <c r="D285" s="328" t="s">
        <v>1088</v>
      </c>
      <c r="E285" s="331" t="s">
        <v>667</v>
      </c>
      <c r="F285" s="328" t="s">
        <v>675</v>
      </c>
      <c r="G285" s="328" t="s">
        <v>669</v>
      </c>
      <c r="H285" s="328" t="s">
        <v>605</v>
      </c>
      <c r="I285" s="328" t="s">
        <v>1089</v>
      </c>
      <c r="J285" s="328" t="s">
        <v>675</v>
      </c>
      <c r="K285" s="328" t="s">
        <v>1076</v>
      </c>
      <c r="L285" s="328">
        <v>2016</v>
      </c>
      <c r="M285" s="323">
        <v>294794.82730427699</v>
      </c>
      <c r="N285" s="323">
        <v>384550.45941504597</v>
      </c>
      <c r="O285" s="324">
        <v>0.76659595662088242</v>
      </c>
      <c r="P285" s="335"/>
      <c r="Q285" s="324">
        <v>0</v>
      </c>
      <c r="R285" s="325">
        <v>0.77212882719079434</v>
      </c>
      <c r="S285" s="325">
        <v>0.77212882719079434</v>
      </c>
      <c r="T285" s="325">
        <v>0.77212882719079434</v>
      </c>
      <c r="U285" s="325">
        <v>2.3163864815723829</v>
      </c>
      <c r="V285" s="325">
        <v>1.5365363661096807</v>
      </c>
      <c r="W285" s="332" t="s">
        <v>623</v>
      </c>
      <c r="X285" s="332" t="s">
        <v>624</v>
      </c>
      <c r="Y285" s="333"/>
      <c r="Z285" s="326"/>
    </row>
    <row r="286" spans="1:26" s="303" customFormat="1" ht="58">
      <c r="A286" s="330">
        <v>282</v>
      </c>
      <c r="B286" s="328" t="s">
        <v>613</v>
      </c>
      <c r="C286" s="328" t="s">
        <v>1090</v>
      </c>
      <c r="D286" s="328" t="s">
        <v>1091</v>
      </c>
      <c r="E286" s="331" t="s">
        <v>626</v>
      </c>
      <c r="F286" s="328" t="s">
        <v>1092</v>
      </c>
      <c r="G286" s="328" t="s">
        <v>628</v>
      </c>
      <c r="H286" s="328" t="s">
        <v>605</v>
      </c>
      <c r="I286" s="328" t="s">
        <v>1093</v>
      </c>
      <c r="J286" s="328" t="s">
        <v>1094</v>
      </c>
      <c r="K286" s="328" t="s">
        <v>1095</v>
      </c>
      <c r="L286" s="328">
        <v>2016</v>
      </c>
      <c r="M286" s="323" t="s">
        <v>622</v>
      </c>
      <c r="N286" s="323" t="s">
        <v>622</v>
      </c>
      <c r="O286" s="324">
        <v>1402</v>
      </c>
      <c r="P286" s="323"/>
      <c r="Q286" s="324">
        <v>0</v>
      </c>
      <c r="R286" s="325">
        <v>1212</v>
      </c>
      <c r="S286" s="325">
        <v>1212</v>
      </c>
      <c r="T286" s="325">
        <v>1212</v>
      </c>
      <c r="U286" s="325">
        <v>3636</v>
      </c>
      <c r="V286" s="325">
        <v>2514</v>
      </c>
      <c r="W286" s="332" t="s">
        <v>1096</v>
      </c>
      <c r="X286" s="332" t="s">
        <v>1097</v>
      </c>
      <c r="Y286" s="333"/>
      <c r="Z286" s="326"/>
    </row>
    <row r="287" spans="1:26" s="303" customFormat="1" ht="58">
      <c r="A287" s="330">
        <v>283</v>
      </c>
      <c r="B287" s="328" t="s">
        <v>613</v>
      </c>
      <c r="C287" s="328" t="s">
        <v>1090</v>
      </c>
      <c r="D287" s="328" t="s">
        <v>1091</v>
      </c>
      <c r="E287" s="331" t="s">
        <v>626</v>
      </c>
      <c r="F287" s="328" t="s">
        <v>1098</v>
      </c>
      <c r="G287" s="328" t="s">
        <v>628</v>
      </c>
      <c r="H287" s="328" t="s">
        <v>605</v>
      </c>
      <c r="I287" s="328" t="s">
        <v>1093</v>
      </c>
      <c r="J287" s="328" t="s">
        <v>1099</v>
      </c>
      <c r="K287" s="328" t="s">
        <v>1095</v>
      </c>
      <c r="L287" s="328">
        <v>2016</v>
      </c>
      <c r="M287" s="323" t="s">
        <v>622</v>
      </c>
      <c r="N287" s="323" t="s">
        <v>622</v>
      </c>
      <c r="O287" s="324">
        <v>29</v>
      </c>
      <c r="P287" s="342"/>
      <c r="Q287" s="324">
        <v>0</v>
      </c>
      <c r="R287" s="325">
        <v>42</v>
      </c>
      <c r="S287" s="325">
        <v>42</v>
      </c>
      <c r="T287" s="325">
        <v>42</v>
      </c>
      <c r="U287" s="325">
        <v>126</v>
      </c>
      <c r="V287" s="325">
        <v>84</v>
      </c>
      <c r="W287" s="332" t="s">
        <v>1096</v>
      </c>
      <c r="X287" s="332" t="s">
        <v>1100</v>
      </c>
      <c r="Y287" s="333"/>
      <c r="Z287" s="326"/>
    </row>
    <row r="288" spans="1:26" s="303" customFormat="1" ht="58">
      <c r="A288" s="330">
        <v>284</v>
      </c>
      <c r="B288" s="328" t="s">
        <v>613</v>
      </c>
      <c r="C288" s="328" t="s">
        <v>1090</v>
      </c>
      <c r="D288" s="328" t="s">
        <v>1091</v>
      </c>
      <c r="E288" s="331" t="s">
        <v>626</v>
      </c>
      <c r="F288" s="328" t="s">
        <v>1101</v>
      </c>
      <c r="G288" s="328" t="s">
        <v>628</v>
      </c>
      <c r="H288" s="328" t="s">
        <v>605</v>
      </c>
      <c r="I288" s="328" t="s">
        <v>1093</v>
      </c>
      <c r="J288" s="328" t="s">
        <v>1102</v>
      </c>
      <c r="K288" s="328" t="s">
        <v>1095</v>
      </c>
      <c r="L288" s="328">
        <v>2016</v>
      </c>
      <c r="M288" s="323" t="s">
        <v>622</v>
      </c>
      <c r="N288" s="323" t="s">
        <v>622</v>
      </c>
      <c r="O288" s="324">
        <v>272</v>
      </c>
      <c r="P288" s="355"/>
      <c r="Q288" s="324">
        <v>0</v>
      </c>
      <c r="R288" s="325">
        <v>272</v>
      </c>
      <c r="S288" s="325">
        <v>272</v>
      </c>
      <c r="T288" s="325">
        <v>272</v>
      </c>
      <c r="U288" s="325">
        <v>816</v>
      </c>
      <c r="V288" s="325">
        <v>550</v>
      </c>
      <c r="W288" s="332" t="s">
        <v>1096</v>
      </c>
      <c r="X288" s="332" t="s">
        <v>1097</v>
      </c>
      <c r="Y288" s="333"/>
      <c r="Z288" s="326"/>
    </row>
    <row r="289" spans="1:26" s="303" customFormat="1" ht="43.5">
      <c r="A289" s="330">
        <v>285</v>
      </c>
      <c r="B289" s="328" t="s">
        <v>613</v>
      </c>
      <c r="C289" s="328" t="s">
        <v>1090</v>
      </c>
      <c r="D289" s="328" t="s">
        <v>1103</v>
      </c>
      <c r="E289" s="331">
        <v>1</v>
      </c>
      <c r="F289" s="328" t="s">
        <v>1104</v>
      </c>
      <c r="G289" s="328" t="s">
        <v>1105</v>
      </c>
      <c r="H289" s="328" t="s">
        <v>605</v>
      </c>
      <c r="I289" s="328" t="s">
        <v>1106</v>
      </c>
      <c r="J289" s="328" t="s">
        <v>1106</v>
      </c>
      <c r="K289" s="328" t="s">
        <v>1095</v>
      </c>
      <c r="L289" s="328">
        <v>2016</v>
      </c>
      <c r="M289" s="323" t="s">
        <v>622</v>
      </c>
      <c r="N289" s="323" t="s">
        <v>622</v>
      </c>
      <c r="O289" s="324">
        <v>12</v>
      </c>
      <c r="P289" s="336"/>
      <c r="Q289" s="324">
        <v>0</v>
      </c>
      <c r="R289" s="325">
        <v>12</v>
      </c>
      <c r="S289" s="325">
        <v>12</v>
      </c>
      <c r="T289" s="325">
        <v>12</v>
      </c>
      <c r="U289" s="325">
        <v>36</v>
      </c>
      <c r="V289" s="325">
        <v>24</v>
      </c>
      <c r="W289" s="332" t="s">
        <v>1107</v>
      </c>
      <c r="X289" s="332" t="s">
        <v>1108</v>
      </c>
      <c r="Y289" s="333"/>
      <c r="Z289" s="326"/>
    </row>
    <row r="290" spans="1:26" s="303" customFormat="1" ht="43.5">
      <c r="A290" s="330">
        <v>286</v>
      </c>
      <c r="B290" s="328" t="s">
        <v>613</v>
      </c>
      <c r="C290" s="328" t="s">
        <v>1090</v>
      </c>
      <c r="D290" s="328" t="s">
        <v>1103</v>
      </c>
      <c r="E290" s="331">
        <v>2</v>
      </c>
      <c r="F290" s="328" t="s">
        <v>1104</v>
      </c>
      <c r="G290" s="328" t="s">
        <v>1105</v>
      </c>
      <c r="H290" s="328" t="s">
        <v>605</v>
      </c>
      <c r="I290" s="328" t="s">
        <v>1109</v>
      </c>
      <c r="J290" s="328" t="s">
        <v>1109</v>
      </c>
      <c r="K290" s="328" t="s">
        <v>1095</v>
      </c>
      <c r="L290" s="328">
        <v>2016</v>
      </c>
      <c r="M290" s="323" t="s">
        <v>622</v>
      </c>
      <c r="N290" s="323" t="s">
        <v>622</v>
      </c>
      <c r="O290" s="324">
        <v>12</v>
      </c>
      <c r="P290" s="336"/>
      <c r="Q290" s="324">
        <v>0</v>
      </c>
      <c r="R290" s="325">
        <v>12</v>
      </c>
      <c r="S290" s="325">
        <v>12</v>
      </c>
      <c r="T290" s="325">
        <v>12</v>
      </c>
      <c r="U290" s="325">
        <v>36</v>
      </c>
      <c r="V290" s="325">
        <v>24</v>
      </c>
      <c r="W290" s="332" t="s">
        <v>1110</v>
      </c>
      <c r="X290" s="332" t="s">
        <v>1108</v>
      </c>
      <c r="Y290" s="333"/>
      <c r="Z290" s="326"/>
    </row>
    <row r="291" spans="1:26" s="303" customFormat="1" ht="43.5">
      <c r="A291" s="330">
        <v>287</v>
      </c>
      <c r="B291" s="328" t="s">
        <v>613</v>
      </c>
      <c r="C291" s="328" t="s">
        <v>1090</v>
      </c>
      <c r="D291" s="328" t="s">
        <v>1111</v>
      </c>
      <c r="E291" s="331">
        <v>1</v>
      </c>
      <c r="F291" s="328" t="s">
        <v>1104</v>
      </c>
      <c r="G291" s="328" t="s">
        <v>1112</v>
      </c>
      <c r="H291" s="328" t="s">
        <v>605</v>
      </c>
      <c r="I291" s="328" t="s">
        <v>1113</v>
      </c>
      <c r="J291" s="328" t="s">
        <v>1113</v>
      </c>
      <c r="K291" s="328" t="s">
        <v>1095</v>
      </c>
      <c r="L291" s="328">
        <v>2017</v>
      </c>
      <c r="M291" s="323" t="s">
        <v>622</v>
      </c>
      <c r="N291" s="323" t="s">
        <v>622</v>
      </c>
      <c r="O291" s="324">
        <v>5</v>
      </c>
      <c r="P291" s="336"/>
      <c r="Q291" s="324">
        <v>0</v>
      </c>
      <c r="R291" s="325">
        <v>10</v>
      </c>
      <c r="S291" s="325">
        <v>10</v>
      </c>
      <c r="T291" s="325">
        <v>10</v>
      </c>
      <c r="U291" s="325">
        <v>30</v>
      </c>
      <c r="V291" s="325">
        <v>20</v>
      </c>
      <c r="W291" s="332" t="s">
        <v>1114</v>
      </c>
      <c r="X291" s="332" t="s">
        <v>1115</v>
      </c>
      <c r="Y291" s="333"/>
      <c r="Z291" s="326"/>
    </row>
    <row r="292" spans="1:26" ht="29">
      <c r="A292" s="330">
        <v>288</v>
      </c>
      <c r="B292" s="328" t="s">
        <v>613</v>
      </c>
      <c r="C292" s="328" t="s">
        <v>1090</v>
      </c>
      <c r="D292" s="328" t="s">
        <v>1111</v>
      </c>
      <c r="E292" s="331">
        <v>2</v>
      </c>
      <c r="F292" s="328" t="s">
        <v>1104</v>
      </c>
      <c r="G292" s="328" t="s">
        <v>1112</v>
      </c>
      <c r="H292" s="328" t="s">
        <v>605</v>
      </c>
      <c r="I292" s="328" t="s">
        <v>1116</v>
      </c>
      <c r="J292" s="328" t="s">
        <v>1116</v>
      </c>
      <c r="K292" s="328" t="s">
        <v>1095</v>
      </c>
      <c r="L292" s="328">
        <v>2016</v>
      </c>
      <c r="M292" s="323" t="s">
        <v>622</v>
      </c>
      <c r="N292" s="323" t="s">
        <v>622</v>
      </c>
      <c r="O292" s="324">
        <v>4</v>
      </c>
      <c r="P292" s="336"/>
      <c r="Q292" s="324">
        <v>0</v>
      </c>
      <c r="R292" s="325">
        <v>10</v>
      </c>
      <c r="S292" s="325">
        <v>10</v>
      </c>
      <c r="T292" s="325">
        <v>10</v>
      </c>
      <c r="U292" s="325">
        <v>30</v>
      </c>
      <c r="V292" s="325">
        <v>20</v>
      </c>
      <c r="W292" s="332" t="s">
        <v>1110</v>
      </c>
      <c r="X292" s="332" t="s">
        <v>1117</v>
      </c>
      <c r="Y292" s="333"/>
      <c r="Z292" s="326"/>
    </row>
    <row r="293" spans="1:26" ht="43.5">
      <c r="A293" s="330">
        <v>289</v>
      </c>
      <c r="B293" s="328" t="s">
        <v>613</v>
      </c>
      <c r="C293" s="328" t="s">
        <v>1090</v>
      </c>
      <c r="D293" s="328" t="s">
        <v>1118</v>
      </c>
      <c r="E293" s="331">
        <v>1</v>
      </c>
      <c r="F293" s="328" t="s">
        <v>1104</v>
      </c>
      <c r="G293" s="328" t="s">
        <v>1119</v>
      </c>
      <c r="H293" s="328" t="s">
        <v>605</v>
      </c>
      <c r="I293" s="328" t="s">
        <v>1120</v>
      </c>
      <c r="J293" s="328" t="s">
        <v>1120</v>
      </c>
      <c r="K293" s="328" t="s">
        <v>1095</v>
      </c>
      <c r="L293" s="328">
        <v>2016</v>
      </c>
      <c r="M293" s="323" t="s">
        <v>622</v>
      </c>
      <c r="N293" s="323" t="s">
        <v>622</v>
      </c>
      <c r="O293" s="324">
        <v>22</v>
      </c>
      <c r="P293" s="336"/>
      <c r="Q293" s="324">
        <v>0</v>
      </c>
      <c r="R293" s="325">
        <v>21</v>
      </c>
      <c r="S293" s="325">
        <v>21</v>
      </c>
      <c r="T293" s="325">
        <v>21</v>
      </c>
      <c r="U293" s="325">
        <v>63</v>
      </c>
      <c r="V293" s="325">
        <v>42</v>
      </c>
      <c r="W293" s="332" t="s">
        <v>1121</v>
      </c>
      <c r="X293" s="332" t="s">
        <v>1122</v>
      </c>
      <c r="Y293" s="333"/>
      <c r="Z293" s="326"/>
    </row>
    <row r="294" spans="1:26" ht="43.5">
      <c r="A294" s="330">
        <v>290</v>
      </c>
      <c r="B294" s="328" t="s">
        <v>613</v>
      </c>
      <c r="C294" s="328" t="s">
        <v>1090</v>
      </c>
      <c r="D294" s="328" t="s">
        <v>1118</v>
      </c>
      <c r="E294" s="331">
        <v>2</v>
      </c>
      <c r="F294" s="328" t="s">
        <v>1104</v>
      </c>
      <c r="G294" s="328" t="s">
        <v>1119</v>
      </c>
      <c r="H294" s="328" t="s">
        <v>605</v>
      </c>
      <c r="I294" s="328" t="s">
        <v>1123</v>
      </c>
      <c r="J294" s="328" t="s">
        <v>1123</v>
      </c>
      <c r="K294" s="328" t="s">
        <v>1095</v>
      </c>
      <c r="L294" s="328">
        <v>2016</v>
      </c>
      <c r="M294" s="323" t="s">
        <v>622</v>
      </c>
      <c r="N294" s="323" t="s">
        <v>622</v>
      </c>
      <c r="O294" s="324">
        <v>1</v>
      </c>
      <c r="P294" s="356"/>
      <c r="Q294" s="324">
        <v>0</v>
      </c>
      <c r="R294" s="325">
        <v>1</v>
      </c>
      <c r="S294" s="325">
        <v>1</v>
      </c>
      <c r="T294" s="325">
        <v>1</v>
      </c>
      <c r="U294" s="325">
        <v>3</v>
      </c>
      <c r="V294" s="325">
        <v>2</v>
      </c>
      <c r="W294" s="332" t="s">
        <v>1124</v>
      </c>
      <c r="X294" s="332" t="s">
        <v>1125</v>
      </c>
      <c r="Y294" s="333"/>
      <c r="Z294" s="326"/>
    </row>
    <row r="295" spans="1:26" ht="72.5">
      <c r="A295" s="330">
        <v>291</v>
      </c>
      <c r="B295" s="328" t="s">
        <v>613</v>
      </c>
      <c r="C295" s="328" t="s">
        <v>1090</v>
      </c>
      <c r="D295" s="328" t="s">
        <v>1126</v>
      </c>
      <c r="E295" s="331">
        <v>1</v>
      </c>
      <c r="F295" s="328" t="s">
        <v>1104</v>
      </c>
      <c r="G295" s="328" t="s">
        <v>1127</v>
      </c>
      <c r="H295" s="328" t="s">
        <v>605</v>
      </c>
      <c r="I295" s="328" t="s">
        <v>1128</v>
      </c>
      <c r="J295" s="328" t="s">
        <v>1128</v>
      </c>
      <c r="K295" s="328" t="s">
        <v>1095</v>
      </c>
      <c r="L295" s="328">
        <v>2016</v>
      </c>
      <c r="M295" s="323" t="s">
        <v>622</v>
      </c>
      <c r="N295" s="323" t="s">
        <v>622</v>
      </c>
      <c r="O295" s="324">
        <v>6</v>
      </c>
      <c r="P295" s="336"/>
      <c r="Q295" s="324">
        <v>0</v>
      </c>
      <c r="R295" s="325">
        <v>25</v>
      </c>
      <c r="S295" s="325">
        <v>25</v>
      </c>
      <c r="T295" s="325">
        <v>25</v>
      </c>
      <c r="U295" s="325">
        <v>75</v>
      </c>
      <c r="V295" s="325">
        <v>50</v>
      </c>
      <c r="W295" s="332" t="s">
        <v>1129</v>
      </c>
      <c r="X295" s="332" t="s">
        <v>1130</v>
      </c>
      <c r="Y295" s="333"/>
      <c r="Z295" s="326"/>
    </row>
    <row r="296" spans="1:26" ht="101.5">
      <c r="A296" s="330">
        <v>292</v>
      </c>
      <c r="B296" s="328" t="s">
        <v>613</v>
      </c>
      <c r="C296" s="328" t="s">
        <v>1131</v>
      </c>
      <c r="D296" s="328" t="s">
        <v>1132</v>
      </c>
      <c r="E296" s="331">
        <v>1</v>
      </c>
      <c r="F296" s="328" t="s">
        <v>1104</v>
      </c>
      <c r="G296" s="328" t="s">
        <v>1133</v>
      </c>
      <c r="H296" s="328" t="s">
        <v>605</v>
      </c>
      <c r="I296" s="328" t="s">
        <v>1134</v>
      </c>
      <c r="J296" s="328" t="s">
        <v>1134</v>
      </c>
      <c r="K296" s="328" t="s">
        <v>1095</v>
      </c>
      <c r="L296" s="328">
        <v>2017</v>
      </c>
      <c r="M296" s="323" t="s">
        <v>622</v>
      </c>
      <c r="N296" s="323" t="s">
        <v>622</v>
      </c>
      <c r="O296" s="324">
        <v>138</v>
      </c>
      <c r="P296" s="336"/>
      <c r="Q296" s="324">
        <v>0</v>
      </c>
      <c r="R296" s="325">
        <v>138</v>
      </c>
      <c r="S296" s="325">
        <v>138</v>
      </c>
      <c r="T296" s="325">
        <v>138</v>
      </c>
      <c r="U296" s="325">
        <v>414</v>
      </c>
      <c r="V296" s="325">
        <v>276</v>
      </c>
      <c r="W296" s="332" t="s">
        <v>1135</v>
      </c>
      <c r="X296" s="332" t="s">
        <v>1136</v>
      </c>
      <c r="Y296" s="333"/>
      <c r="Z296" s="326"/>
    </row>
    <row r="297" spans="1:26" ht="101.5">
      <c r="A297" s="330">
        <v>293</v>
      </c>
      <c r="B297" s="328" t="s">
        <v>613</v>
      </c>
      <c r="C297" s="328" t="s">
        <v>1131</v>
      </c>
      <c r="D297" s="328" t="s">
        <v>1132</v>
      </c>
      <c r="E297" s="331">
        <v>2</v>
      </c>
      <c r="F297" s="328" t="s">
        <v>1104</v>
      </c>
      <c r="G297" s="328" t="s">
        <v>1133</v>
      </c>
      <c r="H297" s="328" t="s">
        <v>605</v>
      </c>
      <c r="I297" s="328" t="s">
        <v>1137</v>
      </c>
      <c r="J297" s="328" t="s">
        <v>1137</v>
      </c>
      <c r="K297" s="328" t="s">
        <v>1095</v>
      </c>
      <c r="L297" s="328">
        <v>2017</v>
      </c>
      <c r="M297" s="323" t="s">
        <v>622</v>
      </c>
      <c r="N297" s="323" t="s">
        <v>622</v>
      </c>
      <c r="O297" s="324">
        <v>3600</v>
      </c>
      <c r="P297" s="341"/>
      <c r="Q297" s="324">
        <v>0</v>
      </c>
      <c r="R297" s="325">
        <v>3600</v>
      </c>
      <c r="S297" s="325">
        <v>3600</v>
      </c>
      <c r="T297" s="325">
        <v>3600</v>
      </c>
      <c r="U297" s="325">
        <v>10800</v>
      </c>
      <c r="V297" s="325">
        <v>7200</v>
      </c>
      <c r="W297" s="332" t="s">
        <v>1138</v>
      </c>
      <c r="X297" s="332" t="s">
        <v>1139</v>
      </c>
      <c r="Y297" s="333"/>
      <c r="Z297" s="326"/>
    </row>
    <row r="298" spans="1:26" ht="72.5">
      <c r="A298" s="330">
        <v>294</v>
      </c>
      <c r="B298" s="328" t="s">
        <v>613</v>
      </c>
      <c r="C298" s="328" t="s">
        <v>1131</v>
      </c>
      <c r="D298" s="328" t="s">
        <v>1132</v>
      </c>
      <c r="E298" s="331">
        <v>3</v>
      </c>
      <c r="F298" s="328" t="s">
        <v>1140</v>
      </c>
      <c r="G298" s="328" t="s">
        <v>1133</v>
      </c>
      <c r="H298" s="328" t="s">
        <v>605</v>
      </c>
      <c r="I298" s="328" t="s">
        <v>1141</v>
      </c>
      <c r="J298" s="328" t="s">
        <v>1141</v>
      </c>
      <c r="K298" s="328" t="s">
        <v>1095</v>
      </c>
      <c r="L298" s="328">
        <v>2017</v>
      </c>
      <c r="M298" s="323" t="s">
        <v>622</v>
      </c>
      <c r="N298" s="323" t="s">
        <v>622</v>
      </c>
      <c r="O298" s="324">
        <v>0.2</v>
      </c>
      <c r="P298" s="356"/>
      <c r="Q298" s="324">
        <v>0</v>
      </c>
      <c r="R298" s="325">
        <v>0.2</v>
      </c>
      <c r="S298" s="325">
        <v>0.2</v>
      </c>
      <c r="T298" s="325">
        <v>0.2</v>
      </c>
      <c r="U298" s="325">
        <v>0.60000000000000009</v>
      </c>
      <c r="V298" s="325">
        <v>0.4</v>
      </c>
      <c r="W298" s="332" t="s">
        <v>1142</v>
      </c>
      <c r="X298" s="332" t="s">
        <v>1143</v>
      </c>
      <c r="Y298" s="333"/>
      <c r="Z298" s="326"/>
    </row>
    <row r="299" spans="1:26" ht="58">
      <c r="A299" s="330">
        <v>295</v>
      </c>
      <c r="B299" s="328" t="s">
        <v>1144</v>
      </c>
      <c r="C299" s="328" t="s">
        <v>1131</v>
      </c>
      <c r="D299" s="328" t="s">
        <v>1145</v>
      </c>
      <c r="E299" s="331">
        <v>1</v>
      </c>
      <c r="F299" s="328" t="s">
        <v>719</v>
      </c>
      <c r="G299" s="328" t="s">
        <v>1133</v>
      </c>
      <c r="H299" s="328" t="s">
        <v>605</v>
      </c>
      <c r="I299" s="328" t="s">
        <v>1146</v>
      </c>
      <c r="J299" s="328" t="s">
        <v>1146</v>
      </c>
      <c r="K299" s="328" t="s">
        <v>1095</v>
      </c>
      <c r="L299" s="340" t="s">
        <v>622</v>
      </c>
      <c r="M299" s="323" t="s">
        <v>622</v>
      </c>
      <c r="N299" s="323" t="s">
        <v>622</v>
      </c>
      <c r="O299" s="324" t="s">
        <v>1147</v>
      </c>
      <c r="P299" s="340"/>
      <c r="Q299" s="324">
        <v>0</v>
      </c>
      <c r="R299" s="325" t="e">
        <v>#N/A</v>
      </c>
      <c r="S299" s="325" t="e">
        <v>#N/A</v>
      </c>
      <c r="T299" s="325" t="e">
        <v>#N/A</v>
      </c>
      <c r="U299" s="325" t="e">
        <v>#N/A</v>
      </c>
      <c r="V299" s="325" t="e">
        <v>#N/A</v>
      </c>
      <c r="W299" s="332" t="s">
        <v>1148</v>
      </c>
      <c r="X299" s="332" t="s">
        <v>1148</v>
      </c>
      <c r="Y299" s="333"/>
      <c r="Z299" s="326"/>
    </row>
    <row r="300" spans="1:26" ht="43.5">
      <c r="A300" s="330">
        <v>296</v>
      </c>
      <c r="B300" s="328" t="s">
        <v>1144</v>
      </c>
      <c r="C300" s="328" t="s">
        <v>1131</v>
      </c>
      <c r="D300" s="328" t="s">
        <v>1149</v>
      </c>
      <c r="E300" s="331">
        <v>1</v>
      </c>
      <c r="F300" s="328" t="s">
        <v>1104</v>
      </c>
      <c r="G300" s="328" t="s">
        <v>1133</v>
      </c>
      <c r="H300" s="328" t="s">
        <v>741</v>
      </c>
      <c r="I300" s="328" t="s">
        <v>1150</v>
      </c>
      <c r="J300" s="328" t="s">
        <v>1150</v>
      </c>
      <c r="K300" s="328" t="s">
        <v>1095</v>
      </c>
      <c r="L300" s="340" t="s">
        <v>622</v>
      </c>
      <c r="M300" s="323" t="s">
        <v>622</v>
      </c>
      <c r="N300" s="323" t="s">
        <v>622</v>
      </c>
      <c r="O300" s="324" t="s">
        <v>1147</v>
      </c>
      <c r="P300" s="340"/>
      <c r="Q300" s="324">
        <v>0</v>
      </c>
      <c r="R300" s="325" t="e">
        <v>#N/A</v>
      </c>
      <c r="S300" s="325" t="e">
        <v>#N/A</v>
      </c>
      <c r="T300" s="325" t="e">
        <v>#N/A</v>
      </c>
      <c r="U300" s="325" t="e">
        <v>#N/A</v>
      </c>
      <c r="V300" s="325" t="e">
        <v>#N/A</v>
      </c>
      <c r="W300" s="332" t="s">
        <v>1151</v>
      </c>
      <c r="X300" s="332" t="s">
        <v>1151</v>
      </c>
      <c r="Y300" s="333"/>
      <c r="Z300" s="326"/>
    </row>
    <row r="301" spans="1:26" ht="43.5">
      <c r="A301" s="330">
        <v>297</v>
      </c>
      <c r="B301" s="328" t="s">
        <v>1144</v>
      </c>
      <c r="C301" s="328" t="s">
        <v>1131</v>
      </c>
      <c r="D301" s="328" t="s">
        <v>1149</v>
      </c>
      <c r="E301" s="331">
        <v>1</v>
      </c>
      <c r="F301" s="328" t="s">
        <v>719</v>
      </c>
      <c r="G301" s="328" t="s">
        <v>1133</v>
      </c>
      <c r="H301" s="328" t="s">
        <v>741</v>
      </c>
      <c r="I301" s="328" t="s">
        <v>1150</v>
      </c>
      <c r="J301" s="328" t="s">
        <v>1150</v>
      </c>
      <c r="K301" s="328" t="s">
        <v>1095</v>
      </c>
      <c r="L301" s="340" t="s">
        <v>622</v>
      </c>
      <c r="M301" s="323" t="s">
        <v>622</v>
      </c>
      <c r="N301" s="323" t="s">
        <v>622</v>
      </c>
      <c r="O301" s="324" t="s">
        <v>1147</v>
      </c>
      <c r="P301" s="340"/>
      <c r="Q301" s="324">
        <v>0</v>
      </c>
      <c r="R301" s="325" t="e">
        <v>#N/A</v>
      </c>
      <c r="S301" s="325" t="e">
        <v>#N/A</v>
      </c>
      <c r="T301" s="325" t="e">
        <v>#N/A</v>
      </c>
      <c r="U301" s="325" t="e">
        <v>#N/A</v>
      </c>
      <c r="V301" s="325" t="e">
        <v>#N/A</v>
      </c>
      <c r="W301" s="332" t="s">
        <v>1151</v>
      </c>
      <c r="X301" s="332" t="s">
        <v>1151</v>
      </c>
      <c r="Y301" s="333"/>
      <c r="Z301" s="326"/>
    </row>
    <row r="302" spans="1:26" ht="43.5">
      <c r="A302" s="330">
        <v>298</v>
      </c>
      <c r="B302" s="328" t="s">
        <v>1144</v>
      </c>
      <c r="C302" s="328" t="s">
        <v>1131</v>
      </c>
      <c r="D302" s="328" t="s">
        <v>1149</v>
      </c>
      <c r="E302" s="331">
        <v>2</v>
      </c>
      <c r="F302" s="328" t="s">
        <v>1104</v>
      </c>
      <c r="G302" s="328" t="s">
        <v>1133</v>
      </c>
      <c r="H302" s="328" t="s">
        <v>741</v>
      </c>
      <c r="I302" s="328" t="s">
        <v>1152</v>
      </c>
      <c r="J302" s="328" t="s">
        <v>1152</v>
      </c>
      <c r="K302" s="328" t="s">
        <v>1095</v>
      </c>
      <c r="L302" s="340" t="s">
        <v>622</v>
      </c>
      <c r="M302" s="323" t="s">
        <v>622</v>
      </c>
      <c r="N302" s="323" t="s">
        <v>622</v>
      </c>
      <c r="O302" s="324" t="s">
        <v>1147</v>
      </c>
      <c r="P302" s="340"/>
      <c r="Q302" s="324">
        <v>0</v>
      </c>
      <c r="R302" s="325" t="e">
        <v>#N/A</v>
      </c>
      <c r="S302" s="325" t="e">
        <v>#N/A</v>
      </c>
      <c r="T302" s="325" t="e">
        <v>#N/A</v>
      </c>
      <c r="U302" s="325" t="e">
        <v>#N/A</v>
      </c>
      <c r="V302" s="325" t="e">
        <v>#N/A</v>
      </c>
      <c r="W302" s="332" t="s">
        <v>1151</v>
      </c>
      <c r="X302" s="332" t="s">
        <v>1151</v>
      </c>
      <c r="Y302" s="333"/>
      <c r="Z302" s="326"/>
    </row>
    <row r="303" spans="1:26" ht="43.5">
      <c r="A303" s="330">
        <v>299</v>
      </c>
      <c r="B303" s="328" t="s">
        <v>1144</v>
      </c>
      <c r="C303" s="328" t="s">
        <v>1131</v>
      </c>
      <c r="D303" s="328" t="s">
        <v>1149</v>
      </c>
      <c r="E303" s="331">
        <v>2</v>
      </c>
      <c r="F303" s="328" t="s">
        <v>719</v>
      </c>
      <c r="G303" s="328" t="s">
        <v>1133</v>
      </c>
      <c r="H303" s="328" t="s">
        <v>741</v>
      </c>
      <c r="I303" s="328" t="s">
        <v>1152</v>
      </c>
      <c r="J303" s="328" t="s">
        <v>1152</v>
      </c>
      <c r="K303" s="328" t="s">
        <v>1095</v>
      </c>
      <c r="L303" s="340" t="s">
        <v>622</v>
      </c>
      <c r="M303" s="323" t="s">
        <v>622</v>
      </c>
      <c r="N303" s="323" t="s">
        <v>622</v>
      </c>
      <c r="O303" s="324" t="s">
        <v>1147</v>
      </c>
      <c r="P303" s="340"/>
      <c r="Q303" s="324">
        <v>0</v>
      </c>
      <c r="R303" s="325" t="e">
        <v>#N/A</v>
      </c>
      <c r="S303" s="325" t="e">
        <v>#N/A</v>
      </c>
      <c r="T303" s="325" t="e">
        <v>#N/A</v>
      </c>
      <c r="U303" s="325" t="e">
        <v>#N/A</v>
      </c>
      <c r="V303" s="325" t="e">
        <v>#N/A</v>
      </c>
      <c r="W303" s="332" t="s">
        <v>1151</v>
      </c>
      <c r="X303" s="332" t="s">
        <v>1151</v>
      </c>
      <c r="Y303" s="333"/>
      <c r="Z303" s="326"/>
    </row>
    <row r="304" spans="1:26" ht="58">
      <c r="A304" s="330">
        <v>300</v>
      </c>
      <c r="B304" s="328" t="s">
        <v>1144</v>
      </c>
      <c r="C304" s="328" t="s">
        <v>1131</v>
      </c>
      <c r="D304" s="328" t="s">
        <v>1149</v>
      </c>
      <c r="E304" s="331">
        <v>3</v>
      </c>
      <c r="F304" s="328" t="s">
        <v>1104</v>
      </c>
      <c r="G304" s="328" t="s">
        <v>1133</v>
      </c>
      <c r="H304" s="328" t="s">
        <v>741</v>
      </c>
      <c r="I304" s="328" t="s">
        <v>1153</v>
      </c>
      <c r="J304" s="328" t="s">
        <v>1153</v>
      </c>
      <c r="K304" s="328" t="s">
        <v>1095</v>
      </c>
      <c r="L304" s="340" t="s">
        <v>622</v>
      </c>
      <c r="M304" s="323" t="s">
        <v>622</v>
      </c>
      <c r="N304" s="323" t="s">
        <v>622</v>
      </c>
      <c r="O304" s="324" t="s">
        <v>1147</v>
      </c>
      <c r="P304" s="340"/>
      <c r="Q304" s="324">
        <v>0</v>
      </c>
      <c r="R304" s="325" t="e">
        <v>#N/A</v>
      </c>
      <c r="S304" s="325" t="e">
        <v>#N/A</v>
      </c>
      <c r="T304" s="325" t="e">
        <v>#N/A</v>
      </c>
      <c r="U304" s="325" t="e">
        <v>#N/A</v>
      </c>
      <c r="V304" s="325" t="e">
        <v>#N/A</v>
      </c>
      <c r="W304" s="332" t="s">
        <v>1151</v>
      </c>
      <c r="X304" s="332" t="s">
        <v>1151</v>
      </c>
      <c r="Y304" s="333"/>
      <c r="Z304" s="326"/>
    </row>
    <row r="305" spans="1:26" ht="58">
      <c r="A305" s="330">
        <v>301</v>
      </c>
      <c r="B305" s="328" t="s">
        <v>613</v>
      </c>
      <c r="C305" s="328" t="s">
        <v>1154</v>
      </c>
      <c r="D305" s="328" t="s">
        <v>1155</v>
      </c>
      <c r="E305" s="331">
        <v>1</v>
      </c>
      <c r="F305" s="328" t="s">
        <v>1104</v>
      </c>
      <c r="G305" s="328" t="s">
        <v>1156</v>
      </c>
      <c r="H305" s="328" t="s">
        <v>605</v>
      </c>
      <c r="I305" s="328" t="s">
        <v>1157</v>
      </c>
      <c r="J305" s="328" t="s">
        <v>1157</v>
      </c>
      <c r="K305" s="328" t="s">
        <v>1158</v>
      </c>
      <c r="L305" s="328">
        <v>2016</v>
      </c>
      <c r="M305" s="323" t="s">
        <v>622</v>
      </c>
      <c r="N305" s="323" t="s">
        <v>622</v>
      </c>
      <c r="O305" s="324" t="s">
        <v>962</v>
      </c>
      <c r="P305" s="336"/>
      <c r="Q305" s="324">
        <v>0</v>
      </c>
      <c r="R305" s="325">
        <v>3</v>
      </c>
      <c r="S305" s="325">
        <v>3</v>
      </c>
      <c r="T305" s="325">
        <v>3</v>
      </c>
      <c r="U305" s="325">
        <v>9</v>
      </c>
      <c r="V305" s="325">
        <v>6</v>
      </c>
      <c r="W305" s="332" t="s">
        <v>1159</v>
      </c>
      <c r="X305" s="332" t="s">
        <v>1160</v>
      </c>
      <c r="Y305" s="333"/>
      <c r="Z305" s="326"/>
    </row>
    <row r="306" spans="1:26" ht="391.5">
      <c r="A306" s="353">
        <v>302</v>
      </c>
      <c r="B306" s="337" t="s">
        <v>613</v>
      </c>
      <c r="C306" s="337" t="s">
        <v>1154</v>
      </c>
      <c r="D306" s="337" t="s">
        <v>1161</v>
      </c>
      <c r="E306" s="357">
        <v>1</v>
      </c>
      <c r="F306" s="337" t="s">
        <v>1104</v>
      </c>
      <c r="G306" s="337" t="s">
        <v>1162</v>
      </c>
      <c r="H306" s="337" t="s">
        <v>605</v>
      </c>
      <c r="I306" s="337" t="s">
        <v>1163</v>
      </c>
      <c r="J306" s="337" t="s">
        <v>1163</v>
      </c>
      <c r="K306" s="337" t="s">
        <v>1158</v>
      </c>
      <c r="L306" s="328">
        <v>2016</v>
      </c>
      <c r="M306" s="323" t="s">
        <v>622</v>
      </c>
      <c r="N306" s="323" t="s">
        <v>622</v>
      </c>
      <c r="O306" s="324" t="s">
        <v>962</v>
      </c>
      <c r="P306" s="341"/>
      <c r="Q306" s="358" t="s">
        <v>1164</v>
      </c>
      <c r="R306" s="325">
        <v>7000</v>
      </c>
      <c r="S306" s="325">
        <v>7000</v>
      </c>
      <c r="T306" s="325">
        <v>7000</v>
      </c>
      <c r="U306" s="325">
        <v>21000</v>
      </c>
      <c r="V306" s="325">
        <v>14000</v>
      </c>
      <c r="W306" s="332" t="s">
        <v>1165</v>
      </c>
      <c r="X306" s="354" t="s">
        <v>1166</v>
      </c>
      <c r="Y306" s="333"/>
      <c r="Z306" s="326"/>
    </row>
    <row r="307" spans="1:26" ht="174">
      <c r="A307" s="330">
        <v>303</v>
      </c>
      <c r="B307" s="328" t="s">
        <v>613</v>
      </c>
      <c r="C307" s="328" t="s">
        <v>1154</v>
      </c>
      <c r="D307" s="328" t="s">
        <v>1161</v>
      </c>
      <c r="E307" s="331">
        <v>1</v>
      </c>
      <c r="F307" s="328" t="s">
        <v>1167</v>
      </c>
      <c r="G307" s="328" t="s">
        <v>1162</v>
      </c>
      <c r="H307" s="328" t="s">
        <v>605</v>
      </c>
      <c r="I307" s="328" t="s">
        <v>1168</v>
      </c>
      <c r="J307" s="328" t="s">
        <v>1168</v>
      </c>
      <c r="K307" s="328" t="s">
        <v>1158</v>
      </c>
      <c r="L307" s="328">
        <v>2016</v>
      </c>
      <c r="M307" s="323">
        <v>2612</v>
      </c>
      <c r="N307" s="323">
        <v>26671</v>
      </c>
      <c r="O307" s="324">
        <v>9.7934085711071955E-2</v>
      </c>
      <c r="P307" s="344"/>
      <c r="Q307" s="324">
        <v>8.4998687713246604E-2</v>
      </c>
      <c r="R307" s="325">
        <v>0.13</v>
      </c>
      <c r="S307" s="325">
        <v>0.13</v>
      </c>
      <c r="T307" s="325">
        <v>0.13</v>
      </c>
      <c r="U307" s="325">
        <v>0.39</v>
      </c>
      <c r="V307" s="325">
        <v>0.26</v>
      </c>
      <c r="W307" s="332" t="s">
        <v>1169</v>
      </c>
      <c r="X307" s="332" t="s">
        <v>1170</v>
      </c>
      <c r="Y307" s="333"/>
      <c r="Z307" s="326"/>
    </row>
    <row r="308" spans="1:26" ht="174">
      <c r="A308" s="330">
        <v>304</v>
      </c>
      <c r="B308" s="328" t="s">
        <v>613</v>
      </c>
      <c r="C308" s="328" t="s">
        <v>1154</v>
      </c>
      <c r="D308" s="328" t="s">
        <v>1171</v>
      </c>
      <c r="E308" s="331">
        <v>1</v>
      </c>
      <c r="F308" s="328" t="s">
        <v>1167</v>
      </c>
      <c r="G308" s="328" t="s">
        <v>1172</v>
      </c>
      <c r="H308" s="328" t="s">
        <v>605</v>
      </c>
      <c r="I308" s="328" t="s">
        <v>1173</v>
      </c>
      <c r="J308" s="328" t="s">
        <v>1173</v>
      </c>
      <c r="K308" s="328" t="s">
        <v>1158</v>
      </c>
      <c r="L308" s="328" t="s">
        <v>622</v>
      </c>
      <c r="M308" s="323">
        <v>136</v>
      </c>
      <c r="N308" s="323">
        <v>3677</v>
      </c>
      <c r="O308" s="324">
        <v>3.6986673918955673E-2</v>
      </c>
      <c r="P308" s="359"/>
      <c r="Q308" s="324">
        <v>8.4998687713246604E-2</v>
      </c>
      <c r="R308" s="325">
        <v>4.7E-2</v>
      </c>
      <c r="S308" s="325">
        <v>4.7E-2</v>
      </c>
      <c r="T308" s="325">
        <v>4.7E-2</v>
      </c>
      <c r="U308" s="325">
        <v>0.14100000000000001</v>
      </c>
      <c r="V308" s="325">
        <v>0.114</v>
      </c>
      <c r="W308" s="332" t="s">
        <v>1174</v>
      </c>
      <c r="X308" s="332" t="s">
        <v>1175</v>
      </c>
      <c r="Y308" s="333"/>
      <c r="Z308" s="326"/>
    </row>
    <row r="309" spans="1:26" ht="246.5">
      <c r="A309" s="330">
        <v>305</v>
      </c>
      <c r="B309" s="328" t="s">
        <v>613</v>
      </c>
      <c r="C309" s="328" t="s">
        <v>1154</v>
      </c>
      <c r="D309" s="328" t="s">
        <v>1171</v>
      </c>
      <c r="E309" s="331">
        <v>1</v>
      </c>
      <c r="F309" s="328" t="s">
        <v>1167</v>
      </c>
      <c r="G309" s="328" t="s">
        <v>1172</v>
      </c>
      <c r="H309" s="328" t="s">
        <v>605</v>
      </c>
      <c r="I309" s="328" t="s">
        <v>1176</v>
      </c>
      <c r="J309" s="328" t="s">
        <v>1176</v>
      </c>
      <c r="K309" s="328" t="s">
        <v>1158</v>
      </c>
      <c r="L309" s="328" t="s">
        <v>622</v>
      </c>
      <c r="M309" s="323" t="s">
        <v>622</v>
      </c>
      <c r="N309" s="323" t="s">
        <v>622</v>
      </c>
      <c r="O309" s="324" t="s">
        <v>622</v>
      </c>
      <c r="P309" s="336"/>
      <c r="Q309" s="324" t="s">
        <v>622</v>
      </c>
      <c r="R309" s="325">
        <v>0</v>
      </c>
      <c r="S309" s="325">
        <v>0</v>
      </c>
      <c r="T309" s="325">
        <v>0</v>
      </c>
      <c r="U309" s="325">
        <v>0</v>
      </c>
      <c r="V309" s="325">
        <v>0</v>
      </c>
      <c r="W309" s="332" t="s">
        <v>1177</v>
      </c>
      <c r="X309" s="332" t="s">
        <v>1178</v>
      </c>
      <c r="Y309" s="333"/>
      <c r="Z309" s="326"/>
    </row>
    <row r="310" spans="1:26" ht="58">
      <c r="A310" s="330">
        <v>306</v>
      </c>
      <c r="B310" s="328" t="s">
        <v>613</v>
      </c>
      <c r="C310" s="328" t="s">
        <v>1154</v>
      </c>
      <c r="D310" s="328" t="s">
        <v>1179</v>
      </c>
      <c r="E310" s="331">
        <v>1</v>
      </c>
      <c r="F310" s="328" t="s">
        <v>1104</v>
      </c>
      <c r="G310" s="328" t="s">
        <v>1172</v>
      </c>
      <c r="H310" s="328" t="s">
        <v>741</v>
      </c>
      <c r="I310" s="328" t="s">
        <v>1180</v>
      </c>
      <c r="J310" s="328" t="s">
        <v>1180</v>
      </c>
      <c r="K310" s="328" t="s">
        <v>1158</v>
      </c>
      <c r="L310" s="328" t="s">
        <v>622</v>
      </c>
      <c r="M310" s="323" t="s">
        <v>622</v>
      </c>
      <c r="N310" s="323" t="s">
        <v>622</v>
      </c>
      <c r="O310" s="324" t="s">
        <v>744</v>
      </c>
      <c r="P310" s="336" t="s">
        <v>622</v>
      </c>
      <c r="Q310" s="336" t="s">
        <v>622</v>
      </c>
      <c r="R310" s="336" t="s">
        <v>622</v>
      </c>
      <c r="S310" s="336" t="s">
        <v>622</v>
      </c>
      <c r="T310" s="336" t="s">
        <v>622</v>
      </c>
      <c r="U310" s="336" t="s">
        <v>622</v>
      </c>
      <c r="V310" s="336" t="s">
        <v>622</v>
      </c>
      <c r="W310" s="332" t="s">
        <v>1181</v>
      </c>
      <c r="X310" s="332" t="s">
        <v>622</v>
      </c>
      <c r="Y310" s="333"/>
      <c r="Z310" s="326"/>
    </row>
    <row r="311" spans="1:26" ht="58">
      <c r="A311" s="330">
        <v>307</v>
      </c>
      <c r="B311" s="328" t="s">
        <v>613</v>
      </c>
      <c r="C311" s="328" t="s">
        <v>1182</v>
      </c>
      <c r="D311" s="328" t="s">
        <v>1183</v>
      </c>
      <c r="E311" s="331">
        <v>1</v>
      </c>
      <c r="F311" s="328" t="s">
        <v>1104</v>
      </c>
      <c r="G311" s="328" t="s">
        <v>1184</v>
      </c>
      <c r="H311" s="328" t="s">
        <v>605</v>
      </c>
      <c r="I311" s="328" t="s">
        <v>1185</v>
      </c>
      <c r="J311" s="328" t="s">
        <v>1186</v>
      </c>
      <c r="K311" s="328" t="s">
        <v>1187</v>
      </c>
      <c r="L311" s="328" t="s">
        <v>622</v>
      </c>
      <c r="M311" s="323" t="s">
        <v>622</v>
      </c>
      <c r="N311" s="323" t="s">
        <v>622</v>
      </c>
      <c r="O311" s="324" t="s">
        <v>1188</v>
      </c>
      <c r="P311" s="336" t="s">
        <v>622</v>
      </c>
      <c r="Q311" s="329" t="s">
        <v>1189</v>
      </c>
      <c r="R311" s="336">
        <v>0</v>
      </c>
      <c r="S311" s="336">
        <v>0</v>
      </c>
      <c r="T311" s="336">
        <v>6</v>
      </c>
      <c r="U311" s="336" t="s">
        <v>1190</v>
      </c>
      <c r="V311" s="336" t="s">
        <v>1191</v>
      </c>
      <c r="W311" s="332" t="s">
        <v>1192</v>
      </c>
      <c r="X311" s="332" t="s">
        <v>1193</v>
      </c>
      <c r="Y311" s="333"/>
      <c r="Z311" s="326"/>
    </row>
    <row r="312" spans="1:26" ht="58">
      <c r="A312" s="330">
        <v>308</v>
      </c>
      <c r="B312" s="328" t="s">
        <v>613</v>
      </c>
      <c r="C312" s="328" t="s">
        <v>1182</v>
      </c>
      <c r="D312" s="328" t="s">
        <v>1194</v>
      </c>
      <c r="E312" s="331">
        <v>1</v>
      </c>
      <c r="F312" s="328" t="s">
        <v>1195</v>
      </c>
      <c r="G312" s="328" t="s">
        <v>1184</v>
      </c>
      <c r="H312" s="328" t="s">
        <v>605</v>
      </c>
      <c r="I312" s="328" t="s">
        <v>1196</v>
      </c>
      <c r="J312" s="328" t="s">
        <v>1197</v>
      </c>
      <c r="K312" s="328" t="s">
        <v>1187</v>
      </c>
      <c r="L312" s="328" t="s">
        <v>622</v>
      </c>
      <c r="M312" s="323" t="s">
        <v>622</v>
      </c>
      <c r="N312" s="323" t="s">
        <v>622</v>
      </c>
      <c r="O312" s="324" t="s">
        <v>1188</v>
      </c>
      <c r="P312" s="336" t="s">
        <v>622</v>
      </c>
      <c r="Q312" s="336" t="s">
        <v>1189</v>
      </c>
      <c r="R312" s="336">
        <v>0</v>
      </c>
      <c r="S312" s="336">
        <v>0</v>
      </c>
      <c r="T312" s="336">
        <v>3</v>
      </c>
      <c r="U312" s="336" t="s">
        <v>1190</v>
      </c>
      <c r="V312" s="336" t="s">
        <v>1191</v>
      </c>
      <c r="W312" s="332" t="s">
        <v>1192</v>
      </c>
      <c r="X312" s="332" t="s">
        <v>1198</v>
      </c>
      <c r="Y312" s="333"/>
      <c r="Z312" s="326"/>
    </row>
    <row r="313" spans="1:26" ht="58">
      <c r="A313" s="330">
        <v>309</v>
      </c>
      <c r="B313" s="328" t="s">
        <v>613</v>
      </c>
      <c r="C313" s="328" t="s">
        <v>1182</v>
      </c>
      <c r="D313" s="328" t="s">
        <v>1199</v>
      </c>
      <c r="E313" s="331">
        <v>1</v>
      </c>
      <c r="F313" s="328" t="s">
        <v>1200</v>
      </c>
      <c r="G313" s="328" t="s">
        <v>1201</v>
      </c>
      <c r="H313" s="328" t="s">
        <v>605</v>
      </c>
      <c r="I313" s="328" t="s">
        <v>1202</v>
      </c>
      <c r="J313" s="328" t="s">
        <v>1203</v>
      </c>
      <c r="K313" s="328" t="s">
        <v>1187</v>
      </c>
      <c r="L313" s="328" t="s">
        <v>1204</v>
      </c>
      <c r="M313" s="323" t="s">
        <v>622</v>
      </c>
      <c r="N313" s="323" t="s">
        <v>622</v>
      </c>
      <c r="O313" s="324" t="s">
        <v>1188</v>
      </c>
      <c r="P313" s="336">
        <v>53</v>
      </c>
      <c r="Q313" s="336">
        <v>47</v>
      </c>
      <c r="R313" s="336">
        <v>0</v>
      </c>
      <c r="S313" s="336">
        <v>0</v>
      </c>
      <c r="T313" s="336">
        <v>61</v>
      </c>
      <c r="U313" s="336" t="s">
        <v>1205</v>
      </c>
      <c r="V313" s="336" t="s">
        <v>1205</v>
      </c>
      <c r="W313" s="332" t="s">
        <v>1192</v>
      </c>
      <c r="X313" s="332" t="s">
        <v>1206</v>
      </c>
      <c r="Y313" s="333"/>
      <c r="Z313" s="326"/>
    </row>
    <row r="314" spans="1:26" ht="87">
      <c r="A314" s="330">
        <v>310</v>
      </c>
      <c r="B314" s="328" t="s">
        <v>613</v>
      </c>
      <c r="C314" s="328" t="s">
        <v>1182</v>
      </c>
      <c r="D314" s="328" t="s">
        <v>1207</v>
      </c>
      <c r="E314" s="331">
        <v>1</v>
      </c>
      <c r="F314" s="328" t="s">
        <v>1208</v>
      </c>
      <c r="G314" s="328" t="s">
        <v>1209</v>
      </c>
      <c r="H314" s="328" t="s">
        <v>605</v>
      </c>
      <c r="I314" s="328" t="s">
        <v>1210</v>
      </c>
      <c r="J314" s="328" t="s">
        <v>1211</v>
      </c>
      <c r="K314" s="328" t="s">
        <v>1187</v>
      </c>
      <c r="L314" s="328">
        <v>2017</v>
      </c>
      <c r="M314" s="323" t="s">
        <v>622</v>
      </c>
      <c r="N314" s="323" t="s">
        <v>622</v>
      </c>
      <c r="O314" s="324" t="s">
        <v>1188</v>
      </c>
      <c r="P314" s="336">
        <v>5</v>
      </c>
      <c r="Q314" s="336">
        <v>6</v>
      </c>
      <c r="R314" s="336">
        <v>0</v>
      </c>
      <c r="S314" s="336">
        <v>2</v>
      </c>
      <c r="T314" s="336">
        <v>3</v>
      </c>
      <c r="U314" s="336" t="s">
        <v>1212</v>
      </c>
      <c r="V314" s="336" t="s">
        <v>1212</v>
      </c>
      <c r="W314" s="332" t="s">
        <v>1213</v>
      </c>
      <c r="X314" s="332" t="s">
        <v>1214</v>
      </c>
      <c r="Y314" s="333"/>
      <c r="Z314" s="326"/>
    </row>
    <row r="315" spans="1:26" ht="87">
      <c r="A315" s="330">
        <v>311</v>
      </c>
      <c r="B315" s="328" t="s">
        <v>613</v>
      </c>
      <c r="C315" s="328" t="s">
        <v>1182</v>
      </c>
      <c r="D315" s="328" t="s">
        <v>1215</v>
      </c>
      <c r="E315" s="331">
        <v>1</v>
      </c>
      <c r="F315" s="328" t="s">
        <v>1208</v>
      </c>
      <c r="G315" s="328" t="s">
        <v>1209</v>
      </c>
      <c r="H315" s="328" t="s">
        <v>605</v>
      </c>
      <c r="I315" s="328" t="s">
        <v>1216</v>
      </c>
      <c r="J315" s="328" t="s">
        <v>1217</v>
      </c>
      <c r="K315" s="328" t="s">
        <v>1187</v>
      </c>
      <c r="L315" s="328" t="s">
        <v>1218</v>
      </c>
      <c r="M315" s="323" t="s">
        <v>622</v>
      </c>
      <c r="N315" s="323" t="s">
        <v>622</v>
      </c>
      <c r="O315" s="324" t="s">
        <v>1188</v>
      </c>
      <c r="P315" s="336" t="s">
        <v>1218</v>
      </c>
      <c r="Q315" s="336" t="s">
        <v>1218</v>
      </c>
      <c r="R315" s="336" t="s">
        <v>1218</v>
      </c>
      <c r="S315" s="336" t="s">
        <v>1218</v>
      </c>
      <c r="T315" s="336" t="s">
        <v>1218</v>
      </c>
      <c r="U315" s="336" t="s">
        <v>1218</v>
      </c>
      <c r="V315" s="336" t="s">
        <v>1218</v>
      </c>
      <c r="W315" s="332" t="s">
        <v>1219</v>
      </c>
      <c r="X315" s="332" t="s">
        <v>1220</v>
      </c>
      <c r="Y315" s="333"/>
      <c r="Z315" s="326"/>
    </row>
    <row r="316" spans="1:26" ht="58">
      <c r="A316" s="330">
        <v>312</v>
      </c>
      <c r="B316" s="328" t="s">
        <v>613</v>
      </c>
      <c r="C316" s="328" t="s">
        <v>1221</v>
      </c>
      <c r="D316" s="328" t="s">
        <v>1222</v>
      </c>
      <c r="E316" s="331">
        <v>1</v>
      </c>
      <c r="F316" s="328" t="s">
        <v>1223</v>
      </c>
      <c r="G316" s="328" t="s">
        <v>1224</v>
      </c>
      <c r="H316" s="328" t="s">
        <v>605</v>
      </c>
      <c r="I316" s="328" t="s">
        <v>1225</v>
      </c>
      <c r="J316" s="328" t="s">
        <v>1226</v>
      </c>
      <c r="K316" s="328" t="s">
        <v>1187</v>
      </c>
      <c r="L316" s="328" t="s">
        <v>622</v>
      </c>
      <c r="M316" s="323" t="s">
        <v>622</v>
      </c>
      <c r="N316" s="323" t="s">
        <v>622</v>
      </c>
      <c r="O316" s="324" t="s">
        <v>1188</v>
      </c>
      <c r="P316" s="336" t="s">
        <v>622</v>
      </c>
      <c r="Q316" s="336" t="s">
        <v>1227</v>
      </c>
      <c r="R316" s="336">
        <v>0</v>
      </c>
      <c r="S316" s="336">
        <v>0</v>
      </c>
      <c r="T316" s="336">
        <v>2</v>
      </c>
      <c r="U316" s="336" t="s">
        <v>1228</v>
      </c>
      <c r="V316" s="336" t="s">
        <v>1228</v>
      </c>
      <c r="W316" s="332" t="s">
        <v>1229</v>
      </c>
      <c r="X316" s="332" t="s">
        <v>1230</v>
      </c>
      <c r="Y316" s="333"/>
      <c r="Z316" s="326"/>
    </row>
    <row r="317" spans="1:26" ht="116">
      <c r="A317" s="330">
        <v>313</v>
      </c>
      <c r="B317" s="328" t="s">
        <v>613</v>
      </c>
      <c r="C317" s="328" t="s">
        <v>1221</v>
      </c>
      <c r="D317" s="328" t="s">
        <v>1231</v>
      </c>
      <c r="E317" s="331">
        <v>1</v>
      </c>
      <c r="F317" s="328" t="s">
        <v>1223</v>
      </c>
      <c r="G317" s="328" t="s">
        <v>1224</v>
      </c>
      <c r="H317" s="328" t="s">
        <v>605</v>
      </c>
      <c r="I317" s="328" t="s">
        <v>1232</v>
      </c>
      <c r="J317" s="328" t="s">
        <v>1233</v>
      </c>
      <c r="K317" s="328" t="s">
        <v>1187</v>
      </c>
      <c r="L317" s="328" t="s">
        <v>622</v>
      </c>
      <c r="M317" s="323" t="s">
        <v>622</v>
      </c>
      <c r="N317" s="323" t="s">
        <v>622</v>
      </c>
      <c r="O317" s="324" t="s">
        <v>1188</v>
      </c>
      <c r="P317" s="336" t="s">
        <v>622</v>
      </c>
      <c r="Q317" s="336" t="s">
        <v>1227</v>
      </c>
      <c r="R317" s="336">
        <v>0</v>
      </c>
      <c r="S317" s="336">
        <v>0</v>
      </c>
      <c r="T317" s="336">
        <v>3</v>
      </c>
      <c r="U317" s="336" t="s">
        <v>1228</v>
      </c>
      <c r="V317" s="336" t="s">
        <v>1228</v>
      </c>
      <c r="W317" s="332" t="s">
        <v>1192</v>
      </c>
      <c r="X317" s="332" t="s">
        <v>1234</v>
      </c>
      <c r="Y317" s="333"/>
      <c r="Z317" s="326"/>
    </row>
    <row r="318" spans="1:26" ht="130.5">
      <c r="A318" s="330">
        <v>314</v>
      </c>
      <c r="B318" s="328" t="s">
        <v>613</v>
      </c>
      <c r="C318" s="328" t="s">
        <v>1235</v>
      </c>
      <c r="D318" s="328" t="s">
        <v>1236</v>
      </c>
      <c r="E318" s="331">
        <v>1</v>
      </c>
      <c r="F318" s="328" t="s">
        <v>1237</v>
      </c>
      <c r="G318" s="328" t="s">
        <v>1238</v>
      </c>
      <c r="H318" s="328" t="s">
        <v>605</v>
      </c>
      <c r="I318" s="328" t="s">
        <v>1239</v>
      </c>
      <c r="J318" s="328" t="s">
        <v>1240</v>
      </c>
      <c r="K318" s="328" t="s">
        <v>1187</v>
      </c>
      <c r="L318" s="328" t="s">
        <v>622</v>
      </c>
      <c r="M318" s="323" t="s">
        <v>1241</v>
      </c>
      <c r="N318" s="323" t="s">
        <v>622</v>
      </c>
      <c r="O318" s="324" t="s">
        <v>1241</v>
      </c>
      <c r="P318" s="336" t="s">
        <v>1241</v>
      </c>
      <c r="Q318" s="336" t="s">
        <v>1241</v>
      </c>
      <c r="R318" s="336" t="s">
        <v>1241</v>
      </c>
      <c r="S318" s="336" t="s">
        <v>1241</v>
      </c>
      <c r="T318" s="336" t="s">
        <v>1241</v>
      </c>
      <c r="U318" s="336" t="s">
        <v>1241</v>
      </c>
      <c r="V318" s="336" t="s">
        <v>1241</v>
      </c>
      <c r="W318" s="332" t="s">
        <v>1242</v>
      </c>
      <c r="X318" s="332" t="s">
        <v>1243</v>
      </c>
      <c r="Y318" s="333"/>
      <c r="Z318" s="326"/>
    </row>
    <row r="319" spans="1:26" ht="101.5">
      <c r="A319" s="330">
        <v>315</v>
      </c>
      <c r="B319" s="328" t="s">
        <v>613</v>
      </c>
      <c r="C319" s="328" t="s">
        <v>1235</v>
      </c>
      <c r="D319" s="328" t="s">
        <v>1244</v>
      </c>
      <c r="E319" s="331">
        <v>1</v>
      </c>
      <c r="F319" s="328" t="s">
        <v>1245</v>
      </c>
      <c r="G319" s="328" t="s">
        <v>1238</v>
      </c>
      <c r="H319" s="328" t="s">
        <v>605</v>
      </c>
      <c r="I319" s="328" t="s">
        <v>1246</v>
      </c>
      <c r="J319" s="328" t="s">
        <v>1247</v>
      </c>
      <c r="K319" s="328" t="s">
        <v>1187</v>
      </c>
      <c r="L319" s="328" t="s">
        <v>622</v>
      </c>
      <c r="M319" s="323" t="s">
        <v>622</v>
      </c>
      <c r="N319" s="323" t="s">
        <v>622</v>
      </c>
      <c r="O319" s="324" t="s">
        <v>1241</v>
      </c>
      <c r="P319" s="336" t="s">
        <v>1241</v>
      </c>
      <c r="Q319" s="336" t="s">
        <v>1241</v>
      </c>
      <c r="R319" s="336" t="s">
        <v>1241</v>
      </c>
      <c r="S319" s="336" t="s">
        <v>1241</v>
      </c>
      <c r="T319" s="336" t="s">
        <v>1241</v>
      </c>
      <c r="U319" s="336" t="s">
        <v>1241</v>
      </c>
      <c r="V319" s="336" t="s">
        <v>1241</v>
      </c>
      <c r="W319" s="332" t="s">
        <v>1248</v>
      </c>
      <c r="X319" s="332" t="s">
        <v>1243</v>
      </c>
      <c r="Y319" s="333"/>
      <c r="Z319" s="326"/>
    </row>
    <row r="320" spans="1:26" ht="101.5">
      <c r="A320" s="330">
        <v>316</v>
      </c>
      <c r="B320" s="328" t="s">
        <v>613</v>
      </c>
      <c r="C320" s="328" t="s">
        <v>1235</v>
      </c>
      <c r="D320" s="328" t="s">
        <v>1249</v>
      </c>
      <c r="E320" s="331">
        <v>1</v>
      </c>
      <c r="F320" s="328" t="s">
        <v>719</v>
      </c>
      <c r="G320" s="328" t="s">
        <v>1238</v>
      </c>
      <c r="H320" s="328" t="s">
        <v>605</v>
      </c>
      <c r="I320" s="328" t="s">
        <v>1250</v>
      </c>
      <c r="J320" s="328" t="s">
        <v>1251</v>
      </c>
      <c r="K320" s="328" t="s">
        <v>1187</v>
      </c>
      <c r="L320" s="328" t="s">
        <v>622</v>
      </c>
      <c r="M320" s="323" t="s">
        <v>1241</v>
      </c>
      <c r="N320" s="323" t="s">
        <v>622</v>
      </c>
      <c r="O320" s="324" t="s">
        <v>1241</v>
      </c>
      <c r="P320" s="336" t="s">
        <v>1241</v>
      </c>
      <c r="Q320" s="336" t="s">
        <v>1241</v>
      </c>
      <c r="R320" s="336" t="s">
        <v>1241</v>
      </c>
      <c r="S320" s="336" t="s">
        <v>1241</v>
      </c>
      <c r="T320" s="336" t="s">
        <v>1241</v>
      </c>
      <c r="U320" s="336" t="s">
        <v>1241</v>
      </c>
      <c r="V320" s="336" t="s">
        <v>1241</v>
      </c>
      <c r="W320" s="332" t="s">
        <v>1252</v>
      </c>
      <c r="X320" s="332" t="s">
        <v>1243</v>
      </c>
      <c r="Y320" s="333"/>
      <c r="Z320" s="326"/>
    </row>
    <row r="321" spans="1:26" ht="130.5">
      <c r="A321" s="330">
        <v>317</v>
      </c>
      <c r="B321" s="328" t="s">
        <v>613</v>
      </c>
      <c r="C321" s="328" t="s">
        <v>1235</v>
      </c>
      <c r="D321" s="328" t="s">
        <v>1253</v>
      </c>
      <c r="E321" s="331">
        <v>1</v>
      </c>
      <c r="F321" s="328" t="s">
        <v>1104</v>
      </c>
      <c r="G321" s="328" t="s">
        <v>1238</v>
      </c>
      <c r="H321" s="328" t="s">
        <v>605</v>
      </c>
      <c r="I321" s="328" t="s">
        <v>1254</v>
      </c>
      <c r="J321" s="328" t="s">
        <v>1255</v>
      </c>
      <c r="K321" s="328" t="s">
        <v>1187</v>
      </c>
      <c r="L321" s="328" t="s">
        <v>622</v>
      </c>
      <c r="M321" s="323" t="s">
        <v>622</v>
      </c>
      <c r="N321" s="323" t="s">
        <v>622</v>
      </c>
      <c r="O321" s="324" t="s">
        <v>1241</v>
      </c>
      <c r="P321" s="336" t="s">
        <v>1241</v>
      </c>
      <c r="Q321" s="336" t="s">
        <v>1241</v>
      </c>
      <c r="R321" s="336" t="s">
        <v>1241</v>
      </c>
      <c r="S321" s="336" t="s">
        <v>1241</v>
      </c>
      <c r="T321" s="336" t="s">
        <v>1241</v>
      </c>
      <c r="U321" s="336" t="s">
        <v>1241</v>
      </c>
      <c r="V321" s="336" t="s">
        <v>1241</v>
      </c>
      <c r="W321" s="332" t="s">
        <v>1256</v>
      </c>
      <c r="X321" s="332" t="s">
        <v>1257</v>
      </c>
      <c r="Y321" s="333"/>
      <c r="Z321" s="326"/>
    </row>
    <row r="322" spans="1:26" ht="116">
      <c r="A322" s="330">
        <v>318</v>
      </c>
      <c r="B322" s="328" t="s">
        <v>613</v>
      </c>
      <c r="C322" s="328" t="s">
        <v>1235</v>
      </c>
      <c r="D322" s="328" t="s">
        <v>1258</v>
      </c>
      <c r="E322" s="331">
        <v>1</v>
      </c>
      <c r="F322" s="328" t="s">
        <v>1259</v>
      </c>
      <c r="G322" s="328" t="s">
        <v>1260</v>
      </c>
      <c r="H322" s="328" t="s">
        <v>605</v>
      </c>
      <c r="I322" s="328" t="s">
        <v>1261</v>
      </c>
      <c r="J322" s="328" t="s">
        <v>1262</v>
      </c>
      <c r="K322" s="328" t="s">
        <v>1187</v>
      </c>
      <c r="L322" s="328" t="s">
        <v>622</v>
      </c>
      <c r="M322" s="323" t="s">
        <v>622</v>
      </c>
      <c r="N322" s="323" t="s">
        <v>622</v>
      </c>
      <c r="O322" s="324" t="s">
        <v>1241</v>
      </c>
      <c r="P322" s="336" t="s">
        <v>1241</v>
      </c>
      <c r="Q322" s="336" t="s">
        <v>1241</v>
      </c>
      <c r="R322" s="336" t="s">
        <v>1241</v>
      </c>
      <c r="S322" s="336" t="s">
        <v>1241</v>
      </c>
      <c r="T322" s="336" t="s">
        <v>1241</v>
      </c>
      <c r="U322" s="336" t="s">
        <v>1241</v>
      </c>
      <c r="V322" s="336" t="s">
        <v>1241</v>
      </c>
      <c r="W322" s="332" t="s">
        <v>1263</v>
      </c>
      <c r="X322" s="332" t="s">
        <v>1264</v>
      </c>
      <c r="Y322" s="333"/>
      <c r="Z322" s="326"/>
    </row>
    <row r="323" spans="1:26" ht="116">
      <c r="A323" s="330">
        <v>319</v>
      </c>
      <c r="B323" s="328" t="s">
        <v>613</v>
      </c>
      <c r="C323" s="328" t="s">
        <v>1235</v>
      </c>
      <c r="D323" s="328" t="s">
        <v>1265</v>
      </c>
      <c r="E323" s="331">
        <v>1</v>
      </c>
      <c r="F323" s="328" t="s">
        <v>1266</v>
      </c>
      <c r="G323" s="328" t="s">
        <v>1260</v>
      </c>
      <c r="H323" s="328" t="s">
        <v>605</v>
      </c>
      <c r="I323" s="328" t="s">
        <v>1267</v>
      </c>
      <c r="J323" s="328" t="s">
        <v>1268</v>
      </c>
      <c r="K323" s="328" t="s">
        <v>1187</v>
      </c>
      <c r="L323" s="328" t="s">
        <v>622</v>
      </c>
      <c r="M323" s="323" t="s">
        <v>622</v>
      </c>
      <c r="N323" s="323" t="s">
        <v>622</v>
      </c>
      <c r="O323" s="324" t="s">
        <v>1241</v>
      </c>
      <c r="P323" s="336" t="s">
        <v>1241</v>
      </c>
      <c r="Q323" s="336" t="s">
        <v>1241</v>
      </c>
      <c r="R323" s="336" t="s">
        <v>1241</v>
      </c>
      <c r="S323" s="336" t="s">
        <v>1241</v>
      </c>
      <c r="T323" s="336" t="s">
        <v>1241</v>
      </c>
      <c r="U323" s="336" t="s">
        <v>1241</v>
      </c>
      <c r="V323" s="336" t="s">
        <v>1241</v>
      </c>
      <c r="W323" s="332" t="s">
        <v>1263</v>
      </c>
      <c r="X323" s="332" t="s">
        <v>1264</v>
      </c>
      <c r="Y323" s="333"/>
      <c r="Z323" s="326"/>
    </row>
    <row r="324" spans="1:26" ht="116">
      <c r="A324" s="330">
        <v>320</v>
      </c>
      <c r="B324" s="328" t="s">
        <v>613</v>
      </c>
      <c r="C324" s="328" t="s">
        <v>1235</v>
      </c>
      <c r="D324" s="328" t="s">
        <v>1269</v>
      </c>
      <c r="E324" s="331">
        <v>1</v>
      </c>
      <c r="F324" s="328" t="s">
        <v>1270</v>
      </c>
      <c r="G324" s="328" t="s">
        <v>1260</v>
      </c>
      <c r="H324" s="328" t="s">
        <v>605</v>
      </c>
      <c r="I324" s="328" t="s">
        <v>1271</v>
      </c>
      <c r="J324" s="328" t="s">
        <v>1272</v>
      </c>
      <c r="K324" s="328" t="s">
        <v>1187</v>
      </c>
      <c r="L324" s="328" t="s">
        <v>622</v>
      </c>
      <c r="M324" s="323" t="s">
        <v>622</v>
      </c>
      <c r="N324" s="323" t="s">
        <v>622</v>
      </c>
      <c r="O324" s="324" t="s">
        <v>1241</v>
      </c>
      <c r="P324" s="336" t="s">
        <v>1241</v>
      </c>
      <c r="Q324" s="336" t="s">
        <v>1241</v>
      </c>
      <c r="R324" s="336" t="s">
        <v>1241</v>
      </c>
      <c r="S324" s="336" t="s">
        <v>1241</v>
      </c>
      <c r="T324" s="336" t="s">
        <v>1241</v>
      </c>
      <c r="U324" s="336" t="s">
        <v>1241</v>
      </c>
      <c r="V324" s="336" t="s">
        <v>1241</v>
      </c>
      <c r="W324" s="332" t="s">
        <v>1263</v>
      </c>
      <c r="X324" s="332" t="s">
        <v>1264</v>
      </c>
      <c r="Y324" s="333"/>
      <c r="Z324" s="326"/>
    </row>
    <row r="325" spans="1:26" ht="174">
      <c r="A325" s="330">
        <v>321</v>
      </c>
      <c r="B325" s="328" t="s">
        <v>613</v>
      </c>
      <c r="C325" s="328" t="s">
        <v>1235</v>
      </c>
      <c r="D325" s="328" t="s">
        <v>1273</v>
      </c>
      <c r="E325" s="331">
        <v>1</v>
      </c>
      <c r="F325" s="328" t="s">
        <v>1274</v>
      </c>
      <c r="G325" s="328" t="s">
        <v>1275</v>
      </c>
      <c r="H325" s="328" t="s">
        <v>605</v>
      </c>
      <c r="I325" s="328" t="s">
        <v>1276</v>
      </c>
      <c r="J325" s="328" t="s">
        <v>1277</v>
      </c>
      <c r="K325" s="328" t="s">
        <v>1187</v>
      </c>
      <c r="L325" s="328" t="s">
        <v>622</v>
      </c>
      <c r="M325" s="323" t="s">
        <v>622</v>
      </c>
      <c r="N325" s="323" t="s">
        <v>622</v>
      </c>
      <c r="O325" s="324" t="s">
        <v>1241</v>
      </c>
      <c r="P325" s="336" t="s">
        <v>622</v>
      </c>
      <c r="Q325" s="336" t="s">
        <v>1189</v>
      </c>
      <c r="R325" s="336">
        <v>0</v>
      </c>
      <c r="S325" s="336">
        <v>2</v>
      </c>
      <c r="T325" s="336">
        <v>2</v>
      </c>
      <c r="U325" s="336" t="s">
        <v>1228</v>
      </c>
      <c r="V325" s="336" t="s">
        <v>1228</v>
      </c>
      <c r="W325" s="332" t="s">
        <v>1278</v>
      </c>
      <c r="X325" s="332" t="s">
        <v>1279</v>
      </c>
      <c r="Y325" s="333"/>
      <c r="Z325" s="326"/>
    </row>
    <row r="326" spans="1:26" ht="174">
      <c r="A326" s="330">
        <v>322</v>
      </c>
      <c r="B326" s="328" t="s">
        <v>613</v>
      </c>
      <c r="C326" s="328" t="s">
        <v>1235</v>
      </c>
      <c r="D326" s="328" t="s">
        <v>1280</v>
      </c>
      <c r="E326" s="331">
        <v>1</v>
      </c>
      <c r="F326" s="328" t="s">
        <v>1281</v>
      </c>
      <c r="G326" s="328" t="s">
        <v>1275</v>
      </c>
      <c r="H326" s="328" t="s">
        <v>605</v>
      </c>
      <c r="I326" s="328" t="s">
        <v>1282</v>
      </c>
      <c r="J326" s="328" t="s">
        <v>1283</v>
      </c>
      <c r="K326" s="328" t="s">
        <v>1187</v>
      </c>
      <c r="L326" s="328" t="s">
        <v>622</v>
      </c>
      <c r="M326" s="323" t="s">
        <v>622</v>
      </c>
      <c r="N326" s="323" t="s">
        <v>622</v>
      </c>
      <c r="O326" s="324" t="s">
        <v>1188</v>
      </c>
      <c r="P326" s="336" t="s">
        <v>622</v>
      </c>
      <c r="Q326" s="336" t="s">
        <v>1189</v>
      </c>
      <c r="R326" s="336">
        <v>0</v>
      </c>
      <c r="S326" s="336">
        <v>1</v>
      </c>
      <c r="T326" s="336">
        <v>1</v>
      </c>
      <c r="U326" s="336" t="s">
        <v>1228</v>
      </c>
      <c r="V326" s="336" t="s">
        <v>1228</v>
      </c>
      <c r="W326" s="332" t="s">
        <v>1278</v>
      </c>
      <c r="X326" s="332" t="s">
        <v>1279</v>
      </c>
      <c r="Y326" s="333"/>
      <c r="Z326" s="326"/>
    </row>
    <row r="327" spans="1:26" ht="174">
      <c r="A327" s="330">
        <v>323</v>
      </c>
      <c r="B327" s="328" t="s">
        <v>613</v>
      </c>
      <c r="C327" s="328" t="s">
        <v>1235</v>
      </c>
      <c r="D327" s="328" t="s">
        <v>1284</v>
      </c>
      <c r="E327" s="331">
        <v>1</v>
      </c>
      <c r="F327" s="328" t="s">
        <v>1285</v>
      </c>
      <c r="G327" s="328" t="s">
        <v>1275</v>
      </c>
      <c r="H327" s="328" t="s">
        <v>605</v>
      </c>
      <c r="I327" s="328" t="s">
        <v>1286</v>
      </c>
      <c r="J327" s="328" t="s">
        <v>1287</v>
      </c>
      <c r="K327" s="328" t="s">
        <v>1187</v>
      </c>
      <c r="L327" s="328" t="s">
        <v>622</v>
      </c>
      <c r="M327" s="323" t="s">
        <v>622</v>
      </c>
      <c r="N327" s="323" t="s">
        <v>622</v>
      </c>
      <c r="O327" s="324" t="s">
        <v>1188</v>
      </c>
      <c r="P327" s="336" t="s">
        <v>622</v>
      </c>
      <c r="Q327" s="336" t="s">
        <v>1189</v>
      </c>
      <c r="R327" s="336">
        <v>0</v>
      </c>
      <c r="S327" s="336">
        <v>1</v>
      </c>
      <c r="T327" s="336">
        <v>1</v>
      </c>
      <c r="U327" s="336" t="s">
        <v>1228</v>
      </c>
      <c r="V327" s="336" t="s">
        <v>1228</v>
      </c>
      <c r="W327" s="332" t="s">
        <v>1278</v>
      </c>
      <c r="X327" s="332" t="s">
        <v>1279</v>
      </c>
      <c r="Y327" s="333"/>
      <c r="Z327" s="326"/>
    </row>
    <row r="328" spans="1:26" ht="174">
      <c r="A328" s="330">
        <v>324</v>
      </c>
      <c r="B328" s="328" t="s">
        <v>613</v>
      </c>
      <c r="C328" s="328" t="s">
        <v>1235</v>
      </c>
      <c r="D328" s="328" t="s">
        <v>1288</v>
      </c>
      <c r="E328" s="331">
        <v>1</v>
      </c>
      <c r="F328" s="328" t="s">
        <v>1289</v>
      </c>
      <c r="G328" s="328" t="s">
        <v>1275</v>
      </c>
      <c r="H328" s="328" t="s">
        <v>605</v>
      </c>
      <c r="I328" s="328" t="s">
        <v>1290</v>
      </c>
      <c r="J328" s="328" t="s">
        <v>1291</v>
      </c>
      <c r="K328" s="328" t="s">
        <v>1187</v>
      </c>
      <c r="L328" s="328" t="s">
        <v>622</v>
      </c>
      <c r="M328" s="323" t="s">
        <v>622</v>
      </c>
      <c r="N328" s="323" t="s">
        <v>622</v>
      </c>
      <c r="O328" s="324" t="s">
        <v>1188</v>
      </c>
      <c r="P328" s="336" t="s">
        <v>622</v>
      </c>
      <c r="Q328" s="336" t="s">
        <v>1189</v>
      </c>
      <c r="R328" s="336">
        <v>0</v>
      </c>
      <c r="S328" s="336">
        <v>0</v>
      </c>
      <c r="T328" s="336">
        <v>1</v>
      </c>
      <c r="U328" s="336" t="s">
        <v>1228</v>
      </c>
      <c r="V328" s="336" t="s">
        <v>1228</v>
      </c>
      <c r="W328" s="332" t="s">
        <v>1278</v>
      </c>
      <c r="X328" s="332" t="s">
        <v>1292</v>
      </c>
      <c r="Y328" s="333"/>
      <c r="Z328" s="326"/>
    </row>
    <row r="329" spans="1:26" ht="174">
      <c r="A329" s="330">
        <v>325</v>
      </c>
      <c r="B329" s="328" t="s">
        <v>613</v>
      </c>
      <c r="C329" s="328" t="s">
        <v>1235</v>
      </c>
      <c r="D329" s="328" t="s">
        <v>1293</v>
      </c>
      <c r="E329" s="331">
        <v>1</v>
      </c>
      <c r="F329" s="328" t="s">
        <v>1274</v>
      </c>
      <c r="G329" s="328" t="s">
        <v>1275</v>
      </c>
      <c r="H329" s="328" t="s">
        <v>605</v>
      </c>
      <c r="I329" s="328" t="s">
        <v>1294</v>
      </c>
      <c r="J329" s="328" t="s">
        <v>1295</v>
      </c>
      <c r="K329" s="328" t="s">
        <v>1187</v>
      </c>
      <c r="L329" s="328" t="s">
        <v>622</v>
      </c>
      <c r="M329" s="323" t="s">
        <v>622</v>
      </c>
      <c r="N329" s="323" t="s">
        <v>622</v>
      </c>
      <c r="O329" s="324" t="s">
        <v>1188</v>
      </c>
      <c r="P329" s="336" t="s">
        <v>622</v>
      </c>
      <c r="Q329" s="336" t="s">
        <v>1189</v>
      </c>
      <c r="R329" s="336">
        <v>0</v>
      </c>
      <c r="S329" s="336">
        <v>3</v>
      </c>
      <c r="T329" s="336">
        <v>3</v>
      </c>
      <c r="U329" s="336" t="s">
        <v>1228</v>
      </c>
      <c r="V329" s="336" t="s">
        <v>1228</v>
      </c>
      <c r="W329" s="332" t="s">
        <v>1296</v>
      </c>
      <c r="X329" s="332" t="s">
        <v>1279</v>
      </c>
      <c r="Y329" s="333"/>
      <c r="Z329" s="326"/>
    </row>
    <row r="330" spans="1:26" ht="174">
      <c r="A330" s="330">
        <v>326</v>
      </c>
      <c r="B330" s="328" t="s">
        <v>613</v>
      </c>
      <c r="C330" s="328" t="s">
        <v>1235</v>
      </c>
      <c r="D330" s="328" t="s">
        <v>1297</v>
      </c>
      <c r="E330" s="331">
        <v>1</v>
      </c>
      <c r="F330" s="328" t="s">
        <v>1281</v>
      </c>
      <c r="G330" s="328" t="s">
        <v>1275</v>
      </c>
      <c r="H330" s="328" t="s">
        <v>605</v>
      </c>
      <c r="I330" s="328" t="s">
        <v>1298</v>
      </c>
      <c r="J330" s="328" t="s">
        <v>1299</v>
      </c>
      <c r="K330" s="328" t="s">
        <v>1187</v>
      </c>
      <c r="L330" s="328" t="s">
        <v>622</v>
      </c>
      <c r="M330" s="323" t="s">
        <v>622</v>
      </c>
      <c r="N330" s="323" t="s">
        <v>622</v>
      </c>
      <c r="O330" s="324" t="s">
        <v>1188</v>
      </c>
      <c r="P330" s="336" t="s">
        <v>622</v>
      </c>
      <c r="Q330" s="336" t="s">
        <v>1189</v>
      </c>
      <c r="R330" s="336">
        <v>0</v>
      </c>
      <c r="S330" s="336">
        <v>1</v>
      </c>
      <c r="T330" s="336">
        <v>1</v>
      </c>
      <c r="U330" s="336" t="s">
        <v>1228</v>
      </c>
      <c r="V330" s="336" t="s">
        <v>1228</v>
      </c>
      <c r="W330" s="332" t="s">
        <v>1296</v>
      </c>
      <c r="X330" s="332" t="s">
        <v>1279</v>
      </c>
      <c r="Y330" s="333"/>
      <c r="Z330" s="326"/>
    </row>
    <row r="331" spans="1:26" ht="174">
      <c r="A331" s="330">
        <v>327</v>
      </c>
      <c r="B331" s="328" t="s">
        <v>613</v>
      </c>
      <c r="C331" s="328" t="s">
        <v>1235</v>
      </c>
      <c r="D331" s="328" t="s">
        <v>1300</v>
      </c>
      <c r="E331" s="331">
        <v>1</v>
      </c>
      <c r="F331" s="328" t="s">
        <v>1285</v>
      </c>
      <c r="G331" s="328" t="s">
        <v>1275</v>
      </c>
      <c r="H331" s="328" t="s">
        <v>605</v>
      </c>
      <c r="I331" s="328" t="s">
        <v>1301</v>
      </c>
      <c r="J331" s="328" t="s">
        <v>1302</v>
      </c>
      <c r="K331" s="328" t="s">
        <v>1187</v>
      </c>
      <c r="L331" s="328" t="s">
        <v>622</v>
      </c>
      <c r="M331" s="323" t="s">
        <v>622</v>
      </c>
      <c r="N331" s="323" t="s">
        <v>622</v>
      </c>
      <c r="O331" s="324" t="s">
        <v>1188</v>
      </c>
      <c r="P331" s="336" t="s">
        <v>622</v>
      </c>
      <c r="Q331" s="336" t="s">
        <v>1189</v>
      </c>
      <c r="R331" s="336">
        <v>0</v>
      </c>
      <c r="S331" s="336">
        <v>1</v>
      </c>
      <c r="T331" s="336">
        <v>1</v>
      </c>
      <c r="U331" s="336" t="s">
        <v>1228</v>
      </c>
      <c r="V331" s="336" t="s">
        <v>1228</v>
      </c>
      <c r="W331" s="332" t="s">
        <v>1296</v>
      </c>
      <c r="X331" s="332" t="s">
        <v>1279</v>
      </c>
      <c r="Y331" s="333"/>
      <c r="Z331" s="326"/>
    </row>
    <row r="332" spans="1:26" ht="174">
      <c r="A332" s="330">
        <v>328</v>
      </c>
      <c r="B332" s="328" t="s">
        <v>613</v>
      </c>
      <c r="C332" s="328" t="s">
        <v>1235</v>
      </c>
      <c r="D332" s="328" t="s">
        <v>1303</v>
      </c>
      <c r="E332" s="331">
        <v>1</v>
      </c>
      <c r="F332" s="328" t="s">
        <v>1289</v>
      </c>
      <c r="G332" s="328" t="s">
        <v>1275</v>
      </c>
      <c r="H332" s="328" t="s">
        <v>605</v>
      </c>
      <c r="I332" s="328" t="s">
        <v>1304</v>
      </c>
      <c r="J332" s="328" t="s">
        <v>1305</v>
      </c>
      <c r="K332" s="328" t="s">
        <v>1187</v>
      </c>
      <c r="L332" s="328" t="s">
        <v>622</v>
      </c>
      <c r="M332" s="323" t="s">
        <v>622</v>
      </c>
      <c r="N332" s="323" t="s">
        <v>622</v>
      </c>
      <c r="O332" s="324" t="s">
        <v>1188</v>
      </c>
      <c r="P332" s="336" t="s">
        <v>622</v>
      </c>
      <c r="Q332" s="336" t="s">
        <v>1189</v>
      </c>
      <c r="R332" s="336">
        <v>0</v>
      </c>
      <c r="S332" s="336">
        <v>0</v>
      </c>
      <c r="T332" s="336">
        <v>1</v>
      </c>
      <c r="U332" s="336" t="s">
        <v>1228</v>
      </c>
      <c r="V332" s="336" t="s">
        <v>1228</v>
      </c>
      <c r="W332" s="332" t="s">
        <v>1296</v>
      </c>
      <c r="X332" s="332" t="s">
        <v>1279</v>
      </c>
      <c r="Y332" s="333"/>
      <c r="Z332" s="326"/>
    </row>
    <row r="333" spans="1:26" ht="145">
      <c r="A333" s="360">
        <v>329</v>
      </c>
      <c r="B333" s="361" t="s">
        <v>613</v>
      </c>
      <c r="C333" s="361" t="s">
        <v>1306</v>
      </c>
      <c r="D333" s="361" t="s">
        <v>1307</v>
      </c>
      <c r="E333" s="362">
        <v>1</v>
      </c>
      <c r="F333" s="361" t="s">
        <v>1308</v>
      </c>
      <c r="G333" s="361" t="s">
        <v>1309</v>
      </c>
      <c r="H333" s="361" t="s">
        <v>605</v>
      </c>
      <c r="I333" s="361" t="s">
        <v>1310</v>
      </c>
      <c r="J333" s="361" t="s">
        <v>1311</v>
      </c>
      <c r="K333" s="361" t="s">
        <v>1187</v>
      </c>
      <c r="L333" s="361" t="s">
        <v>622</v>
      </c>
      <c r="M333" s="363" t="s">
        <v>622</v>
      </c>
      <c r="N333" s="363" t="s">
        <v>622</v>
      </c>
      <c r="O333" s="364" t="s">
        <v>1188</v>
      </c>
      <c r="P333" s="365" t="s">
        <v>622</v>
      </c>
      <c r="Q333" s="365" t="s">
        <v>1312</v>
      </c>
      <c r="R333" s="365">
        <v>1</v>
      </c>
      <c r="S333" s="365">
        <v>1</v>
      </c>
      <c r="T333" s="365">
        <v>1</v>
      </c>
      <c r="U333" s="365" t="s">
        <v>1313</v>
      </c>
      <c r="V333" s="365" t="s">
        <v>1314</v>
      </c>
      <c r="W333" s="366" t="s">
        <v>1315</v>
      </c>
      <c r="X333" s="366" t="s">
        <v>1316</v>
      </c>
      <c r="Y333" s="367"/>
      <c r="Z333" s="366"/>
    </row>
    <row r="335" spans="1:26">
      <c r="P335" s="370"/>
    </row>
  </sheetData>
  <autoFilter ref="A3:Z333" xr:uid="{BE2C271A-E731-4AAC-9BF5-F1D10A1D5859}"/>
  <mergeCells count="6">
    <mergeCell ref="V2:V3"/>
    <mergeCell ref="A2:A3"/>
    <mergeCell ref="L2:N2"/>
    <mergeCell ref="O2:Q2"/>
    <mergeCell ref="R2:T2"/>
    <mergeCell ref="U2:U3"/>
  </mergeCells>
  <printOptions horizontalCentered="1"/>
  <pageMargins left="0.2" right="0.2" top="0.75" bottom="0.75" header="0.3" footer="0.3"/>
  <pageSetup scale="26" fitToHeight="0" orientation="landscape" r:id="rId1"/>
  <headerFooter>
    <oddFooter>&amp;RMay 1, 2019</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3899B-2ACF-4457-A504-AC069972A11E}">
  <sheetPr>
    <tabColor rgb="FFFFC000"/>
    <pageSetUpPr fitToPage="1"/>
  </sheetPr>
  <dimension ref="A1:U43"/>
  <sheetViews>
    <sheetView zoomScale="80" zoomScaleNormal="80" zoomScaleSheetLayoutView="70" workbookViewId="0"/>
  </sheetViews>
  <sheetFormatPr defaultColWidth="9.58203125" defaultRowHeight="15.5"/>
  <cols>
    <col min="1" max="1" width="15.83203125" style="9" customWidth="1"/>
    <col min="2" max="2" width="46.5" style="9" customWidth="1"/>
    <col min="3" max="3" width="19.4140625" style="397" hidden="1" customWidth="1"/>
    <col min="4" max="5" width="33.5" style="398" hidden="1" customWidth="1"/>
    <col min="6" max="6" width="28.25" style="399" hidden="1" customWidth="1"/>
    <col min="7" max="7" width="25.1640625" style="399" hidden="1" customWidth="1"/>
    <col min="8" max="8" width="16.33203125" style="397" hidden="1" customWidth="1"/>
    <col min="9" max="11" width="23.58203125" style="398" hidden="1" customWidth="1"/>
    <col min="12" max="12" width="23.08203125" style="399" hidden="1" customWidth="1"/>
    <col min="13" max="16" width="25.1640625" style="399" hidden="1" customWidth="1"/>
    <col min="17" max="17" width="23.08203125" style="399" hidden="1" customWidth="1"/>
    <col min="18" max="18" width="25.1640625" style="399" hidden="1" customWidth="1"/>
    <col min="19" max="19" width="23.08203125" style="399" customWidth="1"/>
    <col min="20" max="20" width="25.1640625" style="399" customWidth="1"/>
    <col min="21" max="21" width="18.58203125" style="9" customWidth="1"/>
    <col min="22" max="16384" width="9.58203125" style="9"/>
  </cols>
  <sheetData>
    <row r="1" spans="1:21">
      <c r="A1" s="396" t="s">
        <v>211</v>
      </c>
    </row>
    <row r="2" spans="1:21">
      <c r="A2" s="396" t="s">
        <v>328</v>
      </c>
      <c r="C2" s="112"/>
      <c r="D2" s="400"/>
      <c r="E2" s="401"/>
      <c r="F2" s="401"/>
      <c r="G2" s="402"/>
    </row>
    <row r="4" spans="1:21">
      <c r="B4" s="113" t="s">
        <v>114</v>
      </c>
      <c r="C4" s="113"/>
      <c r="D4" s="113"/>
      <c r="E4" s="113"/>
      <c r="F4" s="113"/>
      <c r="G4" s="113"/>
      <c r="H4" s="113"/>
      <c r="I4" s="113"/>
      <c r="J4" s="113"/>
      <c r="K4" s="113"/>
      <c r="L4" s="113"/>
      <c r="M4" s="113"/>
      <c r="N4" s="113"/>
      <c r="O4" s="113"/>
      <c r="P4" s="113"/>
      <c r="Q4" s="113"/>
      <c r="R4" s="113"/>
      <c r="S4" s="113"/>
      <c r="T4" s="113"/>
      <c r="U4" s="113"/>
    </row>
    <row r="5" spans="1:21" ht="60.5">
      <c r="B5" s="403" t="s">
        <v>5</v>
      </c>
      <c r="C5" s="403" t="s">
        <v>90</v>
      </c>
      <c r="D5" s="403" t="s">
        <v>91</v>
      </c>
      <c r="E5" s="403" t="s">
        <v>92</v>
      </c>
      <c r="F5" s="403" t="s">
        <v>93</v>
      </c>
      <c r="G5" s="403" t="s">
        <v>106</v>
      </c>
      <c r="H5" s="403" t="s">
        <v>94</v>
      </c>
      <c r="I5" s="403" t="s">
        <v>95</v>
      </c>
      <c r="J5" s="403" t="s">
        <v>96</v>
      </c>
      <c r="K5" s="403" t="s">
        <v>97</v>
      </c>
      <c r="L5" s="403" t="s">
        <v>274</v>
      </c>
      <c r="M5" s="403" t="s">
        <v>275</v>
      </c>
      <c r="N5" s="403" t="s">
        <v>275</v>
      </c>
      <c r="O5" s="403" t="s">
        <v>315</v>
      </c>
      <c r="P5" s="403" t="s">
        <v>311</v>
      </c>
      <c r="Q5" s="403" t="s">
        <v>276</v>
      </c>
      <c r="R5" s="403" t="s">
        <v>277</v>
      </c>
      <c r="S5" s="403" t="s">
        <v>316</v>
      </c>
      <c r="T5" s="403" t="s">
        <v>317</v>
      </c>
    </row>
    <row r="6" spans="1:21">
      <c r="B6" s="404" t="s">
        <v>270</v>
      </c>
      <c r="C6" s="405"/>
      <c r="D6" s="405"/>
      <c r="E6" s="405"/>
      <c r="F6" s="406"/>
      <c r="G6" s="405"/>
      <c r="H6" s="407"/>
      <c r="I6" s="405"/>
      <c r="J6" s="408"/>
      <c r="K6" s="405"/>
      <c r="L6" s="405"/>
      <c r="M6" s="405"/>
      <c r="N6" s="405"/>
      <c r="O6" s="405"/>
      <c r="P6" s="405"/>
      <c r="Q6" s="405"/>
      <c r="R6" s="405"/>
      <c r="S6" s="405"/>
      <c r="T6" s="405"/>
    </row>
    <row r="7" spans="1:21">
      <c r="B7" s="409" t="s">
        <v>6</v>
      </c>
      <c r="C7" s="405">
        <v>1668743.4040000001</v>
      </c>
      <c r="D7" s="405">
        <v>37101.542035309489</v>
      </c>
      <c r="E7" s="405">
        <v>41864.828950607611</v>
      </c>
      <c r="F7" s="405">
        <v>36178.163709194232</v>
      </c>
      <c r="G7" s="410">
        <v>-0.1358339537974117</v>
      </c>
      <c r="H7" s="407">
        <v>0.22442000000000001</v>
      </c>
      <c r="I7" s="408">
        <v>4.7299999999999998E-3</v>
      </c>
      <c r="J7" s="408">
        <v>0.24896000000000001</v>
      </c>
      <c r="K7" s="408">
        <v>4.9399999999999999E-3</v>
      </c>
      <c r="L7" s="411">
        <v>0.27561000000000002</v>
      </c>
      <c r="M7" s="411">
        <v>7.4589399730567198E-3</v>
      </c>
      <c r="N7" s="411">
        <v>7.4589399730567198E-3</v>
      </c>
      <c r="O7" s="411">
        <v>0.27367999999999998</v>
      </c>
      <c r="P7" s="411">
        <v>6.8967012022938499E-3</v>
      </c>
      <c r="Q7" s="412">
        <v>-7.6999999999998185E-4</v>
      </c>
      <c r="R7" s="413">
        <v>-2.7943097691972051E-3</v>
      </c>
      <c r="S7" s="411">
        <v>-3.81E-3</v>
      </c>
      <c r="T7" s="413">
        <v>-1.3921368021046479E-2</v>
      </c>
    </row>
    <row r="8" spans="1:21">
      <c r="B8" s="409" t="s">
        <v>7</v>
      </c>
      <c r="C8" s="405">
        <v>453992.64500000002</v>
      </c>
      <c r="D8" s="405">
        <v>16261.884011498872</v>
      </c>
      <c r="E8" s="405">
        <v>18349.668375187848</v>
      </c>
      <c r="F8" s="405">
        <v>15857.160368914756</v>
      </c>
      <c r="G8" s="410">
        <v>-0.1358339537974117</v>
      </c>
      <c r="H8" s="407">
        <v>0.22322</v>
      </c>
      <c r="I8" s="408">
        <v>8.3300000000000006E-3</v>
      </c>
      <c r="J8" s="408">
        <v>0.23399</v>
      </c>
      <c r="K8" s="408">
        <v>7.9299999999999995E-3</v>
      </c>
      <c r="L8" s="411">
        <v>0.26241999999999999</v>
      </c>
      <c r="M8" s="411">
        <v>5.6518507442299163E-3</v>
      </c>
      <c r="N8" s="411">
        <v>5.6518507442299163E-3</v>
      </c>
      <c r="O8" s="411">
        <v>0.25305</v>
      </c>
      <c r="P8" s="411">
        <v>5.2258264530780319E-3</v>
      </c>
      <c r="Q8" s="412">
        <v>-5.8999999999997498E-4</v>
      </c>
      <c r="R8" s="413">
        <v>-2.2477903078328828E-3</v>
      </c>
      <c r="S8" s="411">
        <v>-2.8900000000000002E-3</v>
      </c>
      <c r="T8" s="413">
        <v>-1.1420667852203123E-2</v>
      </c>
    </row>
    <row r="9" spans="1:21" ht="17.149999999999999" customHeight="1">
      <c r="B9" s="409" t="s">
        <v>8</v>
      </c>
      <c r="C9" s="405">
        <v>1600817.652</v>
      </c>
      <c r="D9" s="405">
        <v>52972.640215080668</v>
      </c>
      <c r="E9" s="405">
        <v>59773.540397751058</v>
      </c>
      <c r="F9" s="405">
        <v>51654.264073055216</v>
      </c>
      <c r="G9" s="410">
        <v>-0.1358339537974117</v>
      </c>
      <c r="H9" s="407">
        <v>0.18625999999999998</v>
      </c>
      <c r="I9" s="408">
        <v>4.8999999999999998E-3</v>
      </c>
      <c r="J9" s="408">
        <v>0.19374</v>
      </c>
      <c r="K9" s="408">
        <v>4.96E-3</v>
      </c>
      <c r="L9" s="411">
        <v>0.21384999999999998</v>
      </c>
      <c r="M9" s="411">
        <v>4.5804678358719987E-3</v>
      </c>
      <c r="N9" s="411">
        <v>4.5804678358719987E-3</v>
      </c>
      <c r="O9" s="411">
        <v>0.23045000000000002</v>
      </c>
      <c r="P9" s="411">
        <v>4.2352020722565093E-3</v>
      </c>
      <c r="Q9" s="412">
        <v>-4.7999999999998266E-4</v>
      </c>
      <c r="R9" s="413">
        <v>-2.2442491116513126E-3</v>
      </c>
      <c r="S9" s="411">
        <v>-2.3400000000000001E-3</v>
      </c>
      <c r="T9" s="413">
        <v>-1.0154046430896072E-2</v>
      </c>
    </row>
    <row r="10" spans="1:21">
      <c r="B10" s="409" t="s">
        <v>9</v>
      </c>
      <c r="C10" s="405">
        <v>19364.199000000001</v>
      </c>
      <c r="D10" s="405">
        <v>501.9733300779148</v>
      </c>
      <c r="E10" s="405">
        <v>566.4192496764374</v>
      </c>
      <c r="F10" s="405">
        <v>489.48028348592362</v>
      </c>
      <c r="G10" s="410">
        <v>-0.1358339537974117</v>
      </c>
      <c r="H10" s="407">
        <v>0.18681999999999999</v>
      </c>
      <c r="I10" s="408">
        <v>4.3699999999999998E-3</v>
      </c>
      <c r="J10" s="408">
        <v>0.19565000000000002</v>
      </c>
      <c r="K10" s="408">
        <v>4.8300000000000001E-3</v>
      </c>
      <c r="L10" s="411">
        <v>0.21634999999999999</v>
      </c>
      <c r="M10" s="411">
        <v>1.1206267670678444E-3</v>
      </c>
      <c r="N10" s="411">
        <v>1.1206267670678444E-3</v>
      </c>
      <c r="O10" s="411">
        <v>0.22238999999999998</v>
      </c>
      <c r="P10" s="411">
        <v>1.036156343887593E-3</v>
      </c>
      <c r="Q10" s="412">
        <v>-1.1000000000002785E-4</v>
      </c>
      <c r="R10" s="413">
        <v>-5.0831792975983292E-4</v>
      </c>
      <c r="S10" s="411">
        <v>-5.6999999999999998E-4</v>
      </c>
      <c r="T10" s="413">
        <v>-2.5630648860110617E-3</v>
      </c>
    </row>
    <row r="11" spans="1:21" hidden="1">
      <c r="B11" s="414" t="s">
        <v>10</v>
      </c>
      <c r="C11" s="415"/>
      <c r="D11" s="415"/>
      <c r="E11" s="415"/>
      <c r="F11" s="415"/>
      <c r="G11" s="415"/>
      <c r="H11" s="416"/>
      <c r="I11" s="417"/>
      <c r="J11" s="415"/>
      <c r="K11" s="417"/>
      <c r="L11" s="418"/>
      <c r="M11" s="419"/>
      <c r="N11" s="419"/>
      <c r="O11" s="411"/>
      <c r="P11" s="420"/>
      <c r="Q11" s="420"/>
      <c r="R11" s="421"/>
      <c r="S11" s="411"/>
      <c r="T11" s="413" t="e">
        <v>#DIV/0!</v>
      </c>
    </row>
    <row r="12" spans="1:21">
      <c r="B12" s="409" t="s">
        <v>11</v>
      </c>
      <c r="C12" s="405">
        <v>52202.249000000003</v>
      </c>
      <c r="D12" s="405">
        <v>648.0604080330229</v>
      </c>
      <c r="E12" s="405">
        <v>731.26173855908746</v>
      </c>
      <c r="F12" s="405">
        <v>631.93156534983746</v>
      </c>
      <c r="G12" s="410">
        <v>-0.1358339537974117</v>
      </c>
      <c r="H12" s="407">
        <v>0.16420999999999999</v>
      </c>
      <c r="I12" s="408">
        <v>7.6899999999999998E-3</v>
      </c>
      <c r="J12" s="408">
        <v>0.17388999999999999</v>
      </c>
      <c r="K12" s="408">
        <v>7.6299999999999996E-3</v>
      </c>
      <c r="L12" s="411">
        <v>0.19467999999999999</v>
      </c>
      <c r="M12" s="411">
        <v>4.1239795693871744E-3</v>
      </c>
      <c r="N12" s="411">
        <v>4.1239795693871744E-3</v>
      </c>
      <c r="O12" s="411">
        <v>0.17624999999999999</v>
      </c>
      <c r="P12" s="411">
        <v>3.8131229044831884E-3</v>
      </c>
      <c r="Q12" s="412">
        <v>-4.2999999999999262E-4</v>
      </c>
      <c r="R12" s="413">
        <v>-2.2090932442845753E-3</v>
      </c>
      <c r="S12" s="411">
        <v>-2.1099999999999999E-3</v>
      </c>
      <c r="T12" s="413">
        <v>-1.1971631205673759E-2</v>
      </c>
    </row>
    <row r="13" spans="1:21">
      <c r="B13" s="422" t="s">
        <v>12</v>
      </c>
      <c r="C13" s="423"/>
      <c r="D13" s="423"/>
      <c r="E13" s="423"/>
      <c r="F13" s="423"/>
      <c r="G13" s="423"/>
      <c r="H13" s="423"/>
      <c r="I13" s="423"/>
      <c r="J13" s="423"/>
      <c r="K13" s="423"/>
      <c r="L13" s="423"/>
      <c r="M13" s="423"/>
      <c r="N13" s="423"/>
      <c r="O13" s="423"/>
      <c r="P13" s="423"/>
      <c r="Q13" s="423"/>
      <c r="R13" s="423"/>
      <c r="S13" s="423"/>
      <c r="T13" s="423"/>
    </row>
    <row r="14" spans="1:21">
      <c r="B14" s="424" t="s">
        <v>13</v>
      </c>
      <c r="C14" s="415"/>
      <c r="D14" s="415"/>
      <c r="E14" s="415"/>
      <c r="F14" s="415"/>
      <c r="G14" s="415"/>
      <c r="H14" s="415"/>
      <c r="I14" s="415"/>
      <c r="J14" s="415"/>
      <c r="K14" s="415"/>
      <c r="L14" s="415"/>
      <c r="M14" s="415"/>
      <c r="N14" s="415"/>
      <c r="O14" s="415"/>
      <c r="P14" s="415"/>
      <c r="Q14" s="415"/>
      <c r="R14" s="415"/>
      <c r="S14" s="415"/>
      <c r="T14" s="415"/>
    </row>
    <row r="15" spans="1:21">
      <c r="B15" s="414" t="s">
        <v>6</v>
      </c>
      <c r="C15" s="415"/>
      <c r="D15" s="415"/>
      <c r="E15" s="415"/>
      <c r="F15" s="415"/>
      <c r="G15" s="415"/>
      <c r="H15" s="415"/>
      <c r="I15" s="415"/>
      <c r="J15" s="415"/>
      <c r="K15" s="415"/>
      <c r="L15" s="415"/>
      <c r="M15" s="415"/>
      <c r="N15" s="415"/>
      <c r="O15" s="415"/>
      <c r="P15" s="415"/>
      <c r="Q15" s="415"/>
      <c r="R15" s="415"/>
      <c r="S15" s="415"/>
      <c r="T15" s="415"/>
    </row>
    <row r="16" spans="1:21">
      <c r="B16" s="414" t="s">
        <v>7</v>
      </c>
      <c r="C16" s="415"/>
      <c r="D16" s="415"/>
      <c r="E16" s="415"/>
      <c r="F16" s="415"/>
      <c r="G16" s="415"/>
      <c r="H16" s="415"/>
      <c r="I16" s="415"/>
      <c r="J16" s="415"/>
      <c r="K16" s="415"/>
      <c r="L16" s="415"/>
      <c r="M16" s="415"/>
      <c r="N16" s="415"/>
      <c r="O16" s="415"/>
      <c r="P16" s="415"/>
      <c r="Q16" s="415"/>
      <c r="R16" s="415"/>
      <c r="S16" s="415"/>
      <c r="T16" s="415"/>
    </row>
    <row r="17" spans="1:20">
      <c r="B17" s="414" t="s">
        <v>14</v>
      </c>
      <c r="C17" s="415"/>
      <c r="D17" s="415"/>
      <c r="E17" s="415"/>
      <c r="F17" s="415"/>
      <c r="G17" s="415"/>
      <c r="H17" s="415"/>
      <c r="I17" s="415"/>
      <c r="J17" s="415"/>
      <c r="K17" s="415"/>
      <c r="L17" s="415"/>
      <c r="M17" s="415"/>
      <c r="N17" s="415"/>
      <c r="O17" s="415"/>
      <c r="P17" s="415"/>
      <c r="Q17" s="415"/>
      <c r="R17" s="415"/>
      <c r="S17" s="415"/>
      <c r="T17" s="415"/>
    </row>
    <row r="18" spans="1:20">
      <c r="B18" s="414" t="s">
        <v>15</v>
      </c>
      <c r="C18" s="415"/>
      <c r="D18" s="415"/>
      <c r="E18" s="415"/>
      <c r="F18" s="415"/>
      <c r="G18" s="415"/>
      <c r="H18" s="415"/>
      <c r="I18" s="415"/>
      <c r="J18" s="415"/>
      <c r="K18" s="415"/>
      <c r="L18" s="415"/>
      <c r="M18" s="415"/>
      <c r="N18" s="415"/>
      <c r="O18" s="415"/>
      <c r="P18" s="415"/>
      <c r="Q18" s="415"/>
      <c r="R18" s="415"/>
      <c r="S18" s="415"/>
      <c r="T18" s="415"/>
    </row>
    <row r="19" spans="1:20">
      <c r="B19" s="414" t="s">
        <v>11</v>
      </c>
      <c r="C19" s="415"/>
      <c r="D19" s="415"/>
      <c r="E19" s="415"/>
      <c r="F19" s="415"/>
      <c r="G19" s="415"/>
      <c r="H19" s="415"/>
      <c r="I19" s="415"/>
      <c r="J19" s="415"/>
      <c r="K19" s="415"/>
      <c r="L19" s="415"/>
      <c r="M19" s="415"/>
      <c r="N19" s="415"/>
      <c r="O19" s="415"/>
      <c r="P19" s="415"/>
      <c r="Q19" s="415"/>
      <c r="R19" s="415"/>
      <c r="S19" s="415"/>
      <c r="T19" s="415"/>
    </row>
    <row r="20" spans="1:20">
      <c r="B20" s="425" t="s">
        <v>12</v>
      </c>
      <c r="C20" s="415"/>
      <c r="D20" s="415"/>
      <c r="E20" s="415"/>
      <c r="F20" s="415"/>
      <c r="G20" s="415"/>
      <c r="H20" s="415"/>
      <c r="I20" s="415"/>
      <c r="J20" s="415"/>
      <c r="K20" s="415"/>
      <c r="L20" s="415"/>
      <c r="M20" s="415"/>
      <c r="N20" s="415"/>
      <c r="O20" s="415"/>
      <c r="P20" s="415"/>
      <c r="Q20" s="415"/>
      <c r="R20" s="415"/>
      <c r="S20" s="415"/>
      <c r="T20" s="415"/>
    </row>
    <row r="21" spans="1:20">
      <c r="B21" s="424" t="s">
        <v>16</v>
      </c>
      <c r="C21" s="415"/>
      <c r="D21" s="415"/>
      <c r="E21" s="415"/>
      <c r="F21" s="415"/>
      <c r="G21" s="415"/>
      <c r="H21" s="415"/>
      <c r="I21" s="415"/>
      <c r="J21" s="415"/>
      <c r="K21" s="415"/>
      <c r="L21" s="415"/>
      <c r="M21" s="415"/>
      <c r="N21" s="415"/>
      <c r="O21" s="415"/>
      <c r="P21" s="415"/>
      <c r="Q21" s="415"/>
      <c r="R21" s="415"/>
      <c r="S21" s="415"/>
      <c r="T21" s="415"/>
    </row>
    <row r="22" spans="1:20">
      <c r="A22" s="63"/>
      <c r="B22" s="114" t="s">
        <v>314</v>
      </c>
      <c r="C22" s="426"/>
      <c r="D22" s="426"/>
      <c r="E22" s="426"/>
      <c r="F22" s="426"/>
      <c r="G22" s="426"/>
      <c r="H22" s="427"/>
      <c r="I22" s="426"/>
      <c r="J22" s="426"/>
      <c r="K22" s="426"/>
      <c r="L22" s="428"/>
      <c r="M22" s="426"/>
      <c r="N22" s="426"/>
      <c r="O22" s="426"/>
      <c r="P22" s="426"/>
      <c r="Q22" s="428"/>
      <c r="R22" s="426"/>
      <c r="S22" s="428"/>
      <c r="T22" s="426"/>
    </row>
    <row r="23" spans="1:20">
      <c r="B23" s="115"/>
      <c r="C23" s="115"/>
      <c r="D23" s="115"/>
      <c r="E23" s="115"/>
      <c r="F23" s="115"/>
      <c r="G23" s="115"/>
      <c r="I23" s="115"/>
      <c r="J23" s="115"/>
      <c r="K23" s="115"/>
      <c r="L23" s="115"/>
      <c r="M23" s="115"/>
      <c r="N23" s="115"/>
      <c r="O23" s="115"/>
      <c r="P23" s="115"/>
      <c r="Q23" s="115"/>
      <c r="R23" s="115"/>
      <c r="S23" s="115"/>
      <c r="T23" s="115"/>
    </row>
    <row r="24" spans="1:20">
      <c r="B24" s="10" t="s">
        <v>115</v>
      </c>
    </row>
    <row r="25" spans="1:20" ht="105" customHeight="1">
      <c r="B25" s="403" t="s">
        <v>5</v>
      </c>
      <c r="C25" s="403" t="s">
        <v>98</v>
      </c>
      <c r="D25" s="403" t="s">
        <v>99</v>
      </c>
      <c r="E25" s="403" t="s">
        <v>100</v>
      </c>
      <c r="F25" s="403" t="s">
        <v>101</v>
      </c>
      <c r="G25" s="403" t="s">
        <v>107</v>
      </c>
      <c r="H25" s="403" t="s">
        <v>102</v>
      </c>
      <c r="I25" s="403" t="s">
        <v>103</v>
      </c>
      <c r="J25" s="403" t="s">
        <v>104</v>
      </c>
      <c r="K25" s="403" t="s">
        <v>105</v>
      </c>
      <c r="L25" s="403" t="s">
        <v>279</v>
      </c>
      <c r="M25" s="403" t="s">
        <v>278</v>
      </c>
      <c r="N25" s="403" t="s">
        <v>278</v>
      </c>
      <c r="O25" s="403" t="s">
        <v>315</v>
      </c>
      <c r="P25" s="403" t="s">
        <v>312</v>
      </c>
      <c r="Q25" s="403" t="s">
        <v>280</v>
      </c>
      <c r="R25" s="403" t="s">
        <v>281</v>
      </c>
      <c r="S25" s="403" t="s">
        <v>309</v>
      </c>
      <c r="T25" s="403" t="s">
        <v>310</v>
      </c>
    </row>
    <row r="26" spans="1:20">
      <c r="B26" s="65" t="s">
        <v>6</v>
      </c>
      <c r="C26" s="429">
        <v>405971.0745212445</v>
      </c>
      <c r="D26" s="429">
        <v>660.63323745441471</v>
      </c>
      <c r="E26" s="429">
        <v>3500.1473367918229</v>
      </c>
      <c r="F26" s="429">
        <v>-350.99098566952307</v>
      </c>
      <c r="G26" s="430">
        <v>-0.10027891739872745</v>
      </c>
      <c r="H26" s="431">
        <v>1.1218012809470279</v>
      </c>
      <c r="I26" s="431">
        <v>1.8254975748863672E-3</v>
      </c>
      <c r="J26" s="431">
        <v>1.1810633123247132</v>
      </c>
      <c r="K26" s="431">
        <v>9.0769715949718926E-3</v>
      </c>
      <c r="L26" s="432">
        <v>1.3285687925004204</v>
      </c>
      <c r="M26" s="433">
        <v>9.4193492142606999E-3</v>
      </c>
      <c r="N26" s="433">
        <v>9.4193492142606999E-3</v>
      </c>
      <c r="O26" s="433">
        <v>5.4905649551427863E-2</v>
      </c>
      <c r="P26" s="433">
        <v>9.3011315015219045E-3</v>
      </c>
      <c r="Q26" s="432">
        <v>-1.069526700300541E-3</v>
      </c>
      <c r="R26" s="434">
        <v>-1.5826374103637297E-2</v>
      </c>
      <c r="S26" s="432">
        <v>-1.0951815426091853E-2</v>
      </c>
      <c r="T26" s="434">
        <v>-0.19946609348157762</v>
      </c>
    </row>
    <row r="27" spans="1:20">
      <c r="B27" s="65" t="s">
        <v>271</v>
      </c>
      <c r="C27" s="429">
        <v>122644.78786147959</v>
      </c>
      <c r="D27" s="429">
        <v>1436.8302378139606</v>
      </c>
      <c r="E27" s="429">
        <v>7612.571159278853</v>
      </c>
      <c r="F27" s="429">
        <v>-763.38039447326264</v>
      </c>
      <c r="G27" s="430">
        <v>-0.10027891739872793</v>
      </c>
      <c r="H27" s="431">
        <v>0.577871280947028</v>
      </c>
      <c r="I27" s="431">
        <v>6.7699813787990473E-3</v>
      </c>
      <c r="J27" s="431">
        <v>0.5976733123247131</v>
      </c>
      <c r="K27" s="431">
        <v>3.2502087204332723E-2</v>
      </c>
      <c r="L27" s="432">
        <v>0.68275494915758062</v>
      </c>
      <c r="M27" s="433">
        <v>3.4412899889139967E-2</v>
      </c>
      <c r="N27" s="433">
        <v>3.4412899889139967E-2</v>
      </c>
      <c r="O27" s="433">
        <v>6.6095598294048666E-2</v>
      </c>
      <c r="P27" s="433">
        <v>3.6539071960802368E-2</v>
      </c>
      <c r="Q27" s="432">
        <v>-4.2282503088225259E-3</v>
      </c>
      <c r="R27" s="434">
        <v>-7.0987986673192727E-2</v>
      </c>
      <c r="S27" s="432">
        <v>-4.3023708662748988E-2</v>
      </c>
      <c r="T27" s="434">
        <v>-0.65093152605024385</v>
      </c>
    </row>
    <row r="28" spans="1:20">
      <c r="B28" s="65" t="s">
        <v>272</v>
      </c>
      <c r="C28" s="429">
        <v>4424.028078967448</v>
      </c>
      <c r="D28" s="429">
        <v>345.43652473162462</v>
      </c>
      <c r="E28" s="429">
        <v>1830.1815039293233</v>
      </c>
      <c r="F28" s="429">
        <v>-183.52861985721324</v>
      </c>
      <c r="G28" s="430">
        <v>-0.10027891739873065</v>
      </c>
      <c r="H28" s="431">
        <v>0.21367128094702792</v>
      </c>
      <c r="I28" s="431">
        <v>1.6683859914045317E-2</v>
      </c>
      <c r="J28" s="431">
        <v>0.28424331232471306</v>
      </c>
      <c r="K28" s="431">
        <v>9.1856588982690238E-2</v>
      </c>
      <c r="L28" s="432">
        <v>0.1327561729647535</v>
      </c>
      <c r="M28" s="433">
        <v>4.0871067385192701E-2</v>
      </c>
      <c r="N28" s="433">
        <v>4.0871067385192701E-2</v>
      </c>
      <c r="O28" s="433">
        <v>6.317935132844596E-2</v>
      </c>
      <c r="P28" s="433">
        <v>3.6849620974665397E-2</v>
      </c>
      <c r="Q28" s="432">
        <v>-4.1674249547348635E-3</v>
      </c>
      <c r="R28" s="434">
        <v>-8.1342958802523624E-2</v>
      </c>
      <c r="S28" s="432">
        <v>-4.3389371214668224E-2</v>
      </c>
      <c r="T28" s="434">
        <v>-0.68676506330530385</v>
      </c>
    </row>
    <row r="29" spans="1:20">
      <c r="B29" s="11"/>
      <c r="C29" s="435"/>
      <c r="D29" s="435"/>
      <c r="E29" s="435"/>
      <c r="F29" s="435"/>
      <c r="G29" s="435"/>
      <c r="H29" s="435"/>
      <c r="I29" s="435"/>
      <c r="J29" s="435"/>
      <c r="K29" s="435"/>
      <c r="L29" s="435"/>
      <c r="M29" s="435"/>
      <c r="N29" s="435"/>
      <c r="O29" s="435"/>
      <c r="P29" s="435"/>
      <c r="Q29" s="435"/>
      <c r="R29" s="435"/>
      <c r="S29" s="435"/>
      <c r="T29" s="435"/>
    </row>
    <row r="30" spans="1:20">
      <c r="B30" s="404" t="s">
        <v>17</v>
      </c>
      <c r="C30" s="435"/>
      <c r="D30" s="435"/>
      <c r="E30" s="435"/>
      <c r="F30" s="435"/>
      <c r="G30" s="435"/>
      <c r="H30" s="435"/>
      <c r="I30" s="435"/>
      <c r="J30" s="435"/>
      <c r="K30" s="435"/>
      <c r="L30" s="435"/>
      <c r="M30" s="435"/>
      <c r="N30" s="435"/>
      <c r="O30" s="435"/>
      <c r="P30" s="435"/>
      <c r="Q30" s="435"/>
      <c r="R30" s="435"/>
      <c r="S30" s="435"/>
      <c r="T30" s="435"/>
    </row>
    <row r="31" spans="1:20">
      <c r="B31" s="409" t="s">
        <v>18</v>
      </c>
      <c r="C31" s="429"/>
      <c r="D31" s="429"/>
      <c r="E31" s="429"/>
      <c r="F31" s="429"/>
      <c r="G31" s="436"/>
      <c r="H31" s="429"/>
      <c r="I31" s="429"/>
      <c r="J31" s="429"/>
      <c r="K31" s="437"/>
      <c r="L31" s="429"/>
      <c r="M31" s="429"/>
      <c r="N31" s="429"/>
      <c r="O31" s="429"/>
      <c r="P31" s="429"/>
      <c r="Q31" s="429"/>
      <c r="R31" s="429"/>
      <c r="S31" s="429"/>
      <c r="T31" s="429"/>
    </row>
    <row r="32" spans="1:20">
      <c r="B32" s="409" t="s">
        <v>19</v>
      </c>
      <c r="C32" s="429"/>
      <c r="D32" s="429"/>
      <c r="E32" s="429"/>
      <c r="F32" s="429"/>
      <c r="G32" s="429"/>
      <c r="H32" s="429"/>
      <c r="I32" s="429"/>
      <c r="J32" s="429"/>
      <c r="K32" s="429"/>
      <c r="L32" s="429"/>
      <c r="M32" s="429"/>
      <c r="N32" s="429"/>
      <c r="O32" s="429"/>
      <c r="P32" s="429"/>
      <c r="Q32" s="429"/>
      <c r="R32" s="429"/>
      <c r="S32" s="429"/>
      <c r="T32" s="429"/>
    </row>
    <row r="33" spans="2:20">
      <c r="B33" s="409" t="s">
        <v>7</v>
      </c>
      <c r="C33" s="429"/>
      <c r="D33" s="429"/>
      <c r="E33" s="429"/>
      <c r="F33" s="429"/>
      <c r="G33" s="429"/>
      <c r="H33" s="429"/>
      <c r="I33" s="429"/>
      <c r="J33" s="429"/>
      <c r="K33" s="429"/>
      <c r="L33" s="429"/>
      <c r="M33" s="429"/>
      <c r="N33" s="429"/>
      <c r="O33" s="429"/>
      <c r="P33" s="429"/>
      <c r="Q33" s="429"/>
      <c r="R33" s="429"/>
      <c r="S33" s="429"/>
      <c r="T33" s="429"/>
    </row>
    <row r="34" spans="2:20">
      <c r="B34" s="409" t="s">
        <v>20</v>
      </c>
      <c r="C34" s="429"/>
      <c r="D34" s="429"/>
      <c r="E34" s="429"/>
      <c r="F34" s="429"/>
      <c r="G34" s="436"/>
      <c r="H34" s="429"/>
      <c r="I34" s="429"/>
      <c r="J34" s="429"/>
      <c r="K34" s="437"/>
      <c r="L34" s="429"/>
      <c r="M34" s="429"/>
      <c r="N34" s="429"/>
      <c r="O34" s="429"/>
      <c r="P34" s="429"/>
      <c r="Q34" s="429"/>
      <c r="R34" s="429"/>
      <c r="S34" s="429"/>
      <c r="T34" s="429"/>
    </row>
    <row r="35" spans="2:20">
      <c r="B35" s="404" t="s">
        <v>21</v>
      </c>
      <c r="C35" s="429"/>
      <c r="D35" s="429"/>
      <c r="E35" s="429"/>
      <c r="F35" s="429"/>
      <c r="G35" s="429"/>
      <c r="H35" s="429"/>
      <c r="I35" s="429"/>
      <c r="J35" s="429"/>
      <c r="K35" s="429"/>
      <c r="L35" s="429"/>
      <c r="M35" s="429"/>
      <c r="N35" s="429"/>
      <c r="O35" s="429"/>
      <c r="P35" s="429"/>
      <c r="Q35" s="429"/>
      <c r="R35" s="429"/>
      <c r="S35" s="429"/>
      <c r="T35" s="429"/>
    </row>
    <row r="36" spans="2:20">
      <c r="B36" s="409" t="s">
        <v>18</v>
      </c>
      <c r="C36" s="429"/>
      <c r="D36" s="429"/>
      <c r="E36" s="429"/>
      <c r="F36" s="429"/>
      <c r="G36" s="429"/>
      <c r="H36" s="429"/>
      <c r="I36" s="429"/>
      <c r="J36" s="429"/>
      <c r="K36" s="429"/>
      <c r="L36" s="429"/>
      <c r="M36" s="429"/>
      <c r="N36" s="429"/>
      <c r="O36" s="429"/>
      <c r="P36" s="429"/>
      <c r="Q36" s="429"/>
      <c r="R36" s="429"/>
      <c r="S36" s="429"/>
      <c r="T36" s="429"/>
    </row>
    <row r="37" spans="2:20">
      <c r="B37" s="409" t="s">
        <v>19</v>
      </c>
      <c r="C37" s="429"/>
      <c r="D37" s="429"/>
      <c r="E37" s="429"/>
      <c r="F37" s="429"/>
      <c r="G37" s="429"/>
      <c r="H37" s="429"/>
      <c r="I37" s="429"/>
      <c r="J37" s="429"/>
      <c r="K37" s="429"/>
      <c r="L37" s="429"/>
      <c r="M37" s="429"/>
      <c r="N37" s="429"/>
      <c r="O37" s="429"/>
      <c r="P37" s="429"/>
      <c r="Q37" s="429"/>
      <c r="R37" s="429"/>
      <c r="S37" s="429"/>
      <c r="T37" s="429"/>
    </row>
    <row r="38" spans="2:20">
      <c r="B38" s="409" t="s">
        <v>7</v>
      </c>
      <c r="C38" s="429"/>
      <c r="D38" s="429"/>
      <c r="E38" s="429"/>
      <c r="F38" s="429"/>
      <c r="G38" s="429"/>
      <c r="H38" s="429"/>
      <c r="I38" s="429"/>
      <c r="J38" s="429"/>
      <c r="K38" s="429"/>
      <c r="L38" s="429"/>
      <c r="M38" s="429"/>
      <c r="N38" s="429"/>
      <c r="O38" s="429"/>
      <c r="P38" s="429"/>
      <c r="Q38" s="429"/>
      <c r="R38" s="429"/>
      <c r="S38" s="429"/>
      <c r="T38" s="429"/>
    </row>
    <row r="39" spans="2:20">
      <c r="B39" s="409" t="s">
        <v>15</v>
      </c>
      <c r="C39" s="429"/>
      <c r="D39" s="429"/>
      <c r="E39" s="429"/>
      <c r="F39" s="429"/>
      <c r="G39" s="429"/>
      <c r="H39" s="429"/>
      <c r="I39" s="429"/>
      <c r="J39" s="429"/>
      <c r="K39" s="429"/>
      <c r="L39" s="429"/>
      <c r="M39" s="429"/>
      <c r="N39" s="429"/>
      <c r="O39" s="429"/>
      <c r="P39" s="429"/>
      <c r="Q39" s="429"/>
      <c r="R39" s="429"/>
      <c r="S39" s="429"/>
      <c r="T39" s="429"/>
    </row>
    <row r="40" spans="2:20">
      <c r="B40" s="404" t="s">
        <v>22</v>
      </c>
      <c r="C40" s="429"/>
      <c r="D40" s="429"/>
      <c r="E40" s="429"/>
      <c r="F40" s="429"/>
      <c r="G40" s="429"/>
      <c r="H40" s="429"/>
      <c r="I40" s="429"/>
      <c r="J40" s="429"/>
      <c r="K40" s="429"/>
      <c r="L40" s="429"/>
      <c r="M40" s="429"/>
      <c r="N40" s="429"/>
      <c r="O40" s="429"/>
      <c r="P40" s="429"/>
      <c r="Q40" s="429"/>
      <c r="R40" s="429"/>
      <c r="S40" s="429"/>
      <c r="T40" s="429"/>
    </row>
    <row r="41" spans="2:20">
      <c r="B41" s="409" t="s">
        <v>23</v>
      </c>
      <c r="C41" s="429"/>
      <c r="D41" s="429"/>
      <c r="E41" s="429"/>
      <c r="F41" s="429"/>
      <c r="G41" s="429"/>
      <c r="H41" s="429"/>
      <c r="I41" s="429"/>
      <c r="J41" s="429"/>
      <c r="K41" s="429"/>
      <c r="L41" s="429"/>
      <c r="M41" s="429"/>
      <c r="N41" s="429"/>
      <c r="O41" s="429"/>
      <c r="P41" s="429"/>
      <c r="Q41" s="429"/>
      <c r="R41" s="429"/>
      <c r="S41" s="429"/>
      <c r="T41" s="429"/>
    </row>
    <row r="42" spans="2:20">
      <c r="B42" s="409" t="s">
        <v>20</v>
      </c>
      <c r="C42" s="429"/>
      <c r="D42" s="429"/>
      <c r="E42" s="429"/>
      <c r="F42" s="429"/>
      <c r="G42" s="436"/>
      <c r="H42" s="429"/>
      <c r="I42" s="429"/>
      <c r="J42" s="429"/>
      <c r="K42" s="437"/>
      <c r="L42" s="429"/>
      <c r="M42" s="429"/>
      <c r="N42" s="429"/>
      <c r="O42" s="429"/>
      <c r="P42" s="429"/>
      <c r="Q42" s="429"/>
      <c r="R42" s="429"/>
      <c r="S42" s="429"/>
      <c r="T42" s="429"/>
    </row>
    <row r="43" spans="2:20" s="14" customFormat="1">
      <c r="B43" s="12"/>
      <c r="C43" s="438"/>
      <c r="D43" s="438"/>
      <c r="E43" s="438"/>
      <c r="F43" s="13"/>
      <c r="G43" s="13"/>
      <c r="H43" s="439"/>
      <c r="I43" s="439"/>
      <c r="J43" s="439"/>
      <c r="K43" s="439"/>
      <c r="L43" s="13"/>
      <c r="M43" s="13"/>
      <c r="N43" s="13"/>
      <c r="O43" s="13"/>
      <c r="P43" s="13"/>
      <c r="Q43" s="13"/>
      <c r="R43" s="13"/>
      <c r="S43" s="13"/>
      <c r="T43" s="13"/>
    </row>
  </sheetData>
  <pageMargins left="0.7" right="0.7" top="0.75" bottom="0.75" header="0.3" footer="0.3"/>
  <pageSetup paperSize="17" scale="52" fitToHeight="0" orientation="landscape" r:id="rId1"/>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FE2A-47DB-44A8-B89D-3BFBA4D6FD7A}">
  <sheetPr>
    <tabColor rgb="FFFFFF00"/>
    <pageSetUpPr fitToPage="1"/>
  </sheetPr>
  <dimension ref="A1:O42"/>
  <sheetViews>
    <sheetView zoomScale="83" zoomScaleNormal="88" workbookViewId="0">
      <selection activeCell="D10" sqref="D10"/>
    </sheetView>
  </sheetViews>
  <sheetFormatPr defaultColWidth="11.08203125" defaultRowHeight="15.5"/>
  <cols>
    <col min="1" max="2" width="11.08203125" style="477"/>
    <col min="3" max="3" width="55.83203125" style="477" customWidth="1"/>
    <col min="4" max="4" width="13.58203125" style="477" customWidth="1"/>
    <col min="5" max="5" width="16.33203125" style="477" customWidth="1"/>
    <col min="6" max="6" width="14.5" style="477" customWidth="1"/>
    <col min="7" max="7" width="12.25" style="477" bestFit="1" customWidth="1"/>
    <col min="8" max="8" width="13.33203125" style="477" bestFit="1" customWidth="1"/>
    <col min="9" max="16384" width="11.08203125" style="477"/>
  </cols>
  <sheetData>
    <row r="1" spans="1:8">
      <c r="A1" s="474" t="s">
        <v>136</v>
      </c>
      <c r="B1" s="475"/>
      <c r="C1" s="475"/>
      <c r="D1" s="475"/>
      <c r="E1" s="475"/>
      <c r="F1" s="476"/>
      <c r="G1" s="476"/>
      <c r="H1" s="476"/>
    </row>
    <row r="2" spans="1:8">
      <c r="A2" s="478" t="s">
        <v>318</v>
      </c>
      <c r="B2" s="475"/>
      <c r="C2" s="475"/>
      <c r="D2" s="475"/>
      <c r="E2" s="475"/>
      <c r="F2" s="476"/>
      <c r="G2" s="476"/>
      <c r="H2" s="476"/>
    </row>
    <row r="3" spans="1:8">
      <c r="A3" s="475"/>
      <c r="B3" s="475"/>
      <c r="C3" s="475"/>
      <c r="D3" s="475"/>
      <c r="E3" s="475"/>
      <c r="F3" s="476"/>
      <c r="G3" s="476"/>
      <c r="H3" s="476"/>
    </row>
    <row r="4" spans="1:8" ht="16" thickBot="1">
      <c r="A4" s="475"/>
      <c r="B4" s="475"/>
      <c r="C4" s="479" t="s">
        <v>116</v>
      </c>
      <c r="D4" s="479"/>
      <c r="E4" s="479"/>
      <c r="F4" s="476"/>
      <c r="G4" s="476"/>
      <c r="H4" s="476"/>
    </row>
    <row r="5" spans="1:8">
      <c r="A5" s="475"/>
      <c r="B5" s="475"/>
      <c r="C5" s="480"/>
      <c r="D5" s="481">
        <v>2020</v>
      </c>
      <c r="E5" s="482"/>
      <c r="F5" s="476"/>
      <c r="G5" s="476"/>
    </row>
    <row r="6" spans="1:8">
      <c r="A6" s="475"/>
      <c r="B6" s="475"/>
      <c r="C6" s="483" t="s">
        <v>319</v>
      </c>
      <c r="D6" s="484">
        <v>81485692.306793943</v>
      </c>
      <c r="E6" s="485"/>
      <c r="F6" s="476"/>
      <c r="G6" s="476"/>
    </row>
    <row r="7" spans="1:8">
      <c r="A7" s="475"/>
      <c r="B7" s="475"/>
      <c r="C7" s="483" t="s">
        <v>1357</v>
      </c>
      <c r="D7" s="484">
        <v>-20000000</v>
      </c>
      <c r="E7" s="476"/>
      <c r="F7" s="476"/>
      <c r="G7" s="476"/>
    </row>
    <row r="8" spans="1:8">
      <c r="A8" s="475"/>
      <c r="B8" s="475"/>
      <c r="C8" s="483" t="s">
        <v>320</v>
      </c>
      <c r="D8" s="484">
        <v>-1000000</v>
      </c>
      <c r="E8" s="476"/>
      <c r="F8" s="476"/>
      <c r="G8" s="476"/>
    </row>
    <row r="9" spans="1:8" ht="16" thickBot="1">
      <c r="A9" s="475"/>
      <c r="B9" s="475"/>
      <c r="C9" s="486" t="s">
        <v>321</v>
      </c>
      <c r="D9" s="487">
        <f>SUM(D6:D8)</f>
        <v>60485692.306793943</v>
      </c>
      <c r="E9" s="476"/>
      <c r="F9" s="476"/>
      <c r="G9" s="476"/>
    </row>
    <row r="10" spans="1:8">
      <c r="A10" s="475"/>
      <c r="B10" s="475"/>
      <c r="C10" s="475"/>
      <c r="D10" s="475"/>
      <c r="E10" s="475"/>
      <c r="F10" s="476"/>
      <c r="G10" s="476"/>
      <c r="H10" s="476"/>
    </row>
    <row r="11" spans="1:8">
      <c r="A11" s="475"/>
      <c r="B11" s="475"/>
      <c r="C11" s="475"/>
      <c r="D11" s="475"/>
      <c r="E11" s="475"/>
      <c r="F11" s="476"/>
      <c r="G11" s="476"/>
      <c r="H11" s="476"/>
    </row>
    <row r="12" spans="1:8">
      <c r="A12" s="475"/>
      <c r="B12" s="475"/>
      <c r="C12" s="479" t="s">
        <v>24</v>
      </c>
      <c r="D12" s="475"/>
      <c r="E12" s="475"/>
      <c r="F12" s="476"/>
      <c r="G12" s="476"/>
      <c r="H12" s="476"/>
    </row>
    <row r="13" spans="1:8" ht="16" thickBot="1">
      <c r="A13" s="475"/>
      <c r="B13" s="475"/>
      <c r="C13" s="475"/>
      <c r="D13" s="475"/>
      <c r="E13" s="475"/>
      <c r="F13" s="476"/>
      <c r="G13" s="476"/>
      <c r="H13" s="476"/>
    </row>
    <row r="14" spans="1:8">
      <c r="A14" s="475"/>
      <c r="B14" s="475"/>
      <c r="C14" s="488" t="s">
        <v>322</v>
      </c>
      <c r="D14" s="489" t="s">
        <v>323</v>
      </c>
      <c r="E14" s="481" t="s">
        <v>25</v>
      </c>
      <c r="F14" s="476"/>
      <c r="G14" s="476"/>
      <c r="H14" s="476"/>
    </row>
    <row r="15" spans="1:8">
      <c r="A15" s="475"/>
      <c r="B15" s="475"/>
      <c r="C15" s="483" t="s">
        <v>26</v>
      </c>
      <c r="D15" s="490">
        <f>$D$17*E15</f>
        <v>73337123.07611455</v>
      </c>
      <c r="E15" s="491">
        <v>0.9</v>
      </c>
      <c r="F15" s="485"/>
      <c r="G15" s="476"/>
      <c r="H15" s="476"/>
    </row>
    <row r="16" spans="1:8">
      <c r="A16" s="475"/>
      <c r="B16" s="475"/>
      <c r="C16" s="483" t="s">
        <v>27</v>
      </c>
      <c r="D16" s="490">
        <f>$D$17*E16</f>
        <v>8148569.2306793947</v>
      </c>
      <c r="E16" s="491">
        <v>0.1</v>
      </c>
      <c r="F16" s="485"/>
      <c r="G16" s="476"/>
      <c r="H16" s="476"/>
    </row>
    <row r="17" spans="1:15" ht="16" thickBot="1">
      <c r="A17" s="475"/>
      <c r="B17" s="475"/>
      <c r="C17" s="486" t="s">
        <v>28</v>
      </c>
      <c r="D17" s="492">
        <v>81485692.306793943</v>
      </c>
      <c r="E17" s="493">
        <v>1</v>
      </c>
      <c r="F17" s="485"/>
      <c r="G17" s="476"/>
      <c r="H17" s="476"/>
    </row>
    <row r="18" spans="1:15">
      <c r="A18" s="475"/>
      <c r="B18" s="475"/>
      <c r="C18" s="475"/>
      <c r="D18" s="475"/>
      <c r="E18" s="475"/>
      <c r="F18" s="476"/>
      <c r="G18" s="476"/>
      <c r="H18" s="476"/>
    </row>
    <row r="19" spans="1:15">
      <c r="A19" s="475"/>
      <c r="B19" s="475"/>
      <c r="C19" s="475"/>
      <c r="D19" s="475"/>
      <c r="E19" s="475"/>
      <c r="F19" s="476"/>
      <c r="G19" s="476"/>
      <c r="H19" s="476"/>
    </row>
    <row r="20" spans="1:15">
      <c r="A20" s="475"/>
      <c r="B20" s="475"/>
      <c r="C20" s="479" t="s">
        <v>29</v>
      </c>
      <c r="D20" s="475"/>
      <c r="E20" s="475"/>
      <c r="F20" s="476"/>
      <c r="G20" s="476"/>
      <c r="H20" s="476"/>
    </row>
    <row r="21" spans="1:15" ht="16" thickBot="1">
      <c r="A21" s="475"/>
      <c r="B21" s="475"/>
      <c r="C21" s="475"/>
      <c r="D21" s="475"/>
      <c r="E21" s="475"/>
      <c r="F21" s="476"/>
      <c r="G21" s="476"/>
      <c r="H21" s="476"/>
    </row>
    <row r="22" spans="1:15" ht="45.5">
      <c r="A22" s="475"/>
      <c r="B22" s="475"/>
      <c r="C22" s="488" t="s">
        <v>324</v>
      </c>
      <c r="D22" s="494" t="s">
        <v>325</v>
      </c>
      <c r="E22" s="495" t="s">
        <v>30</v>
      </c>
      <c r="F22" s="476"/>
      <c r="G22" s="476"/>
      <c r="H22" s="476"/>
    </row>
    <row r="23" spans="1:15">
      <c r="A23" s="475"/>
      <c r="B23" s="475"/>
      <c r="C23" s="483" t="s">
        <v>26</v>
      </c>
      <c r="D23" s="490">
        <f>$D$25*E23</f>
        <v>54437123.07611455</v>
      </c>
      <c r="E23" s="491">
        <v>0.9</v>
      </c>
      <c r="F23" s="485"/>
      <c r="G23" s="476"/>
      <c r="H23" s="476"/>
    </row>
    <row r="24" spans="1:15">
      <c r="A24" s="475"/>
      <c r="B24" s="475"/>
      <c r="C24" s="496" t="s">
        <v>27</v>
      </c>
      <c r="D24" s="490">
        <f>$D$25*E24</f>
        <v>6048569.2306793947</v>
      </c>
      <c r="E24" s="491">
        <v>0.1</v>
      </c>
      <c r="F24" s="485"/>
      <c r="G24" s="476"/>
      <c r="H24" s="476"/>
    </row>
    <row r="25" spans="1:15" ht="16" thickBot="1">
      <c r="A25" s="476"/>
      <c r="B25" s="476"/>
      <c r="C25" s="486" t="s">
        <v>28</v>
      </c>
      <c r="D25" s="497">
        <f>D17-21000000</f>
        <v>60485692.306793943</v>
      </c>
      <c r="E25" s="493">
        <v>1</v>
      </c>
      <c r="F25" s="485"/>
      <c r="G25" s="476"/>
      <c r="H25" s="476"/>
      <c r="O25" s="498"/>
    </row>
    <row r="26" spans="1:15">
      <c r="A26" s="476"/>
      <c r="B26" s="476"/>
      <c r="C26" s="476"/>
      <c r="D26" s="476"/>
      <c r="E26" s="476"/>
      <c r="F26" s="476"/>
      <c r="G26" s="476"/>
      <c r="H26" s="476"/>
    </row>
    <row r="27" spans="1:15">
      <c r="A27" s="476"/>
      <c r="B27" s="476"/>
      <c r="C27" s="499" t="s">
        <v>31</v>
      </c>
      <c r="D27" s="476"/>
      <c r="E27" s="476"/>
      <c r="F27" s="476"/>
      <c r="G27" s="476"/>
      <c r="H27" s="476"/>
    </row>
    <row r="28" spans="1:15" ht="16" thickBot="1">
      <c r="A28" s="476"/>
      <c r="B28" s="476"/>
      <c r="C28" s="476"/>
      <c r="D28" s="476"/>
      <c r="E28" s="476"/>
      <c r="F28" s="476"/>
      <c r="G28" s="476"/>
      <c r="H28" s="476"/>
    </row>
    <row r="29" spans="1:15" ht="30.5">
      <c r="A29" s="475"/>
      <c r="B29" s="475"/>
      <c r="C29" s="488" t="s">
        <v>32</v>
      </c>
      <c r="D29" s="494" t="s">
        <v>33</v>
      </c>
      <c r="E29" s="500" t="s">
        <v>34</v>
      </c>
      <c r="F29" s="501" t="s">
        <v>35</v>
      </c>
      <c r="G29" s="494" t="s">
        <v>36</v>
      </c>
      <c r="H29" s="495" t="s">
        <v>37</v>
      </c>
    </row>
    <row r="30" spans="1:15">
      <c r="A30" s="475"/>
      <c r="B30" s="475"/>
      <c r="C30" s="502">
        <v>2019</v>
      </c>
      <c r="D30" s="503">
        <v>-18000000</v>
      </c>
      <c r="E30" s="503">
        <v>0</v>
      </c>
      <c r="F30" s="503">
        <v>-18000000</v>
      </c>
      <c r="G30" s="504">
        <v>-2000000</v>
      </c>
      <c r="H30" s="484">
        <v>-20000000</v>
      </c>
    </row>
    <row r="31" spans="1:15">
      <c r="A31" s="475"/>
      <c r="B31" s="475"/>
      <c r="C31" s="502" t="s">
        <v>326</v>
      </c>
      <c r="D31" s="503">
        <v>4994630</v>
      </c>
      <c r="E31" s="503">
        <v>0</v>
      </c>
      <c r="F31" s="503">
        <v>4994630</v>
      </c>
      <c r="G31" s="503">
        <v>-6114472</v>
      </c>
      <c r="H31" s="484">
        <v>-1119842</v>
      </c>
    </row>
    <row r="32" spans="1:15" ht="16" thickBot="1">
      <c r="A32" s="475"/>
      <c r="B32" s="475"/>
      <c r="C32" s="486" t="s">
        <v>327</v>
      </c>
      <c r="D32" s="497">
        <v>-13005370</v>
      </c>
      <c r="E32" s="497">
        <v>0</v>
      </c>
      <c r="F32" s="497">
        <v>-13005370</v>
      </c>
      <c r="G32" s="497">
        <v>-8114472</v>
      </c>
      <c r="H32" s="505">
        <v>-21119842</v>
      </c>
    </row>
    <row r="33" spans="1:9" ht="16" thickBot="1">
      <c r="A33" s="475"/>
      <c r="B33" s="475"/>
      <c r="C33" s="475"/>
      <c r="D33" s="475"/>
      <c r="E33" s="475"/>
      <c r="F33" s="475"/>
      <c r="G33" s="475"/>
      <c r="H33" s="475"/>
      <c r="I33" s="506"/>
    </row>
    <row r="34" spans="1:9" ht="30.5">
      <c r="A34" s="475"/>
      <c r="B34" s="475"/>
      <c r="C34" s="488" t="s">
        <v>38</v>
      </c>
      <c r="D34" s="494" t="s">
        <v>33</v>
      </c>
      <c r="E34" s="500" t="s">
        <v>34</v>
      </c>
      <c r="F34" s="501" t="s">
        <v>35</v>
      </c>
      <c r="G34" s="494" t="s">
        <v>36</v>
      </c>
      <c r="H34" s="495" t="s">
        <v>37</v>
      </c>
    </row>
    <row r="35" spans="1:9">
      <c r="A35" s="475"/>
      <c r="B35" s="475"/>
      <c r="C35" s="502">
        <v>2019</v>
      </c>
      <c r="D35" s="503">
        <v>0</v>
      </c>
      <c r="E35" s="503">
        <v>0</v>
      </c>
      <c r="F35" s="503">
        <v>0</v>
      </c>
      <c r="G35" s="504">
        <v>0</v>
      </c>
      <c r="H35" s="484">
        <v>0</v>
      </c>
    </row>
    <row r="36" spans="1:9">
      <c r="A36" s="475"/>
      <c r="B36" s="475"/>
      <c r="C36" s="502" t="s">
        <v>326</v>
      </c>
      <c r="D36" s="503">
        <v>0</v>
      </c>
      <c r="E36" s="503">
        <v>0</v>
      </c>
      <c r="F36" s="503">
        <v>0</v>
      </c>
      <c r="G36" s="503">
        <v>0</v>
      </c>
      <c r="H36" s="484">
        <v>0</v>
      </c>
    </row>
    <row r="37" spans="1:9" ht="16" thickBot="1">
      <c r="A37" s="475"/>
      <c r="B37" s="475"/>
      <c r="C37" s="486" t="s">
        <v>327</v>
      </c>
      <c r="D37" s="497">
        <v>0</v>
      </c>
      <c r="E37" s="497">
        <v>0</v>
      </c>
      <c r="F37" s="497">
        <v>0</v>
      </c>
      <c r="G37" s="497">
        <v>0</v>
      </c>
      <c r="H37" s="505">
        <v>0</v>
      </c>
    </row>
    <row r="38" spans="1:9" ht="16" thickBot="1">
      <c r="A38" s="475"/>
      <c r="B38" s="475"/>
      <c r="C38" s="475"/>
      <c r="D38" s="475"/>
      <c r="E38" s="475"/>
      <c r="F38" s="475"/>
      <c r="G38" s="475"/>
      <c r="H38" s="475"/>
      <c r="I38" s="506"/>
    </row>
    <row r="39" spans="1:9" ht="30.5">
      <c r="A39" s="475"/>
      <c r="B39" s="475"/>
      <c r="C39" s="488" t="s">
        <v>39</v>
      </c>
      <c r="D39" s="494" t="s">
        <v>33</v>
      </c>
      <c r="E39" s="500" t="s">
        <v>34</v>
      </c>
      <c r="F39" s="501" t="s">
        <v>35</v>
      </c>
      <c r="G39" s="494" t="s">
        <v>36</v>
      </c>
      <c r="H39" s="495" t="s">
        <v>37</v>
      </c>
      <c r="I39" s="482"/>
    </row>
    <row r="40" spans="1:9">
      <c r="A40" s="475"/>
      <c r="B40" s="475"/>
      <c r="C40" s="502">
        <v>2019</v>
      </c>
      <c r="D40" s="503">
        <v>-18000000</v>
      </c>
      <c r="E40" s="503">
        <v>0</v>
      </c>
      <c r="F40" s="503">
        <v>-18000000</v>
      </c>
      <c r="G40" s="504">
        <v>-2000000</v>
      </c>
      <c r="H40" s="484">
        <v>-20000000</v>
      </c>
    </row>
    <row r="41" spans="1:9">
      <c r="A41" s="475"/>
      <c r="B41" s="475"/>
      <c r="C41" s="502" t="s">
        <v>326</v>
      </c>
      <c r="D41" s="503">
        <v>4994630</v>
      </c>
      <c r="E41" s="503">
        <v>0</v>
      </c>
      <c r="F41" s="503">
        <v>4994630</v>
      </c>
      <c r="G41" s="503">
        <v>-6114472</v>
      </c>
      <c r="H41" s="484">
        <v>-1119842</v>
      </c>
    </row>
    <row r="42" spans="1:9" ht="16" thickBot="1">
      <c r="A42" s="475"/>
      <c r="B42" s="475"/>
      <c r="C42" s="486" t="s">
        <v>327</v>
      </c>
      <c r="D42" s="497">
        <v>-13005370</v>
      </c>
      <c r="E42" s="497">
        <v>0</v>
      </c>
      <c r="F42" s="497">
        <v>-13005370</v>
      </c>
      <c r="G42" s="497">
        <v>-8114472</v>
      </c>
      <c r="H42" s="497">
        <v>-21119842</v>
      </c>
    </row>
  </sheetData>
  <pageMargins left="0.7" right="0.7" top="0.75" bottom="0.75" header="0.3" footer="0.3"/>
  <pageSetup scale="56"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8890-326E-4A85-8BD0-28CA6202FDFE}">
  <sheetPr>
    <tabColor rgb="FFFFFF00"/>
    <pageSetUpPr fitToPage="1"/>
  </sheetPr>
  <dimension ref="B1:AR151"/>
  <sheetViews>
    <sheetView showGridLines="0" topLeftCell="A6" zoomScale="85" zoomScaleNormal="85" workbookViewId="0">
      <pane xSplit="22" ySplit="1" topLeftCell="W7" activePane="bottomRight" state="frozen"/>
      <selection activeCell="A6" sqref="A6"/>
      <selection pane="topRight" activeCell="W6" sqref="W6"/>
      <selection pane="bottomLeft" activeCell="A7" sqref="A7"/>
      <selection pane="bottomRight" activeCell="A6" sqref="A1:XFD1048576"/>
    </sheetView>
  </sheetViews>
  <sheetFormatPr defaultColWidth="8" defaultRowHeight="12.5" outlineLevelCol="1"/>
  <cols>
    <col min="1" max="1" width="8" style="15"/>
    <col min="2" max="2" width="12.58203125" style="19" customWidth="1"/>
    <col min="3" max="3" width="50.83203125" style="19" customWidth="1"/>
    <col min="4" max="4" width="14.83203125" style="40" hidden="1" customWidth="1" outlineLevel="1"/>
    <col min="5" max="5" width="16.33203125" style="40" hidden="1" customWidth="1" outlineLevel="1"/>
    <col min="6" max="7" width="14.83203125" style="40" hidden="1" customWidth="1" outlineLevel="1"/>
    <col min="8" max="8" width="18.08203125" style="40" hidden="1" customWidth="1" outlineLevel="1"/>
    <col min="9" max="9" width="14.83203125" style="40" hidden="1" customWidth="1" outlineLevel="1"/>
    <col min="10" max="10" width="14.83203125" style="44" hidden="1" customWidth="1" outlineLevel="1"/>
    <col min="11" max="11" width="14.83203125" style="18" hidden="1" customWidth="1" outlineLevel="1"/>
    <col min="12" max="12" width="16.33203125" style="18" hidden="1" customWidth="1" outlineLevel="1"/>
    <col min="13" max="13" width="14.83203125" style="40" hidden="1" customWidth="1" outlineLevel="1"/>
    <col min="14" max="14" width="18.08203125" style="18" hidden="1" customWidth="1" outlineLevel="1"/>
    <col min="15" max="15" width="14.83203125" style="18" hidden="1" customWidth="1" outlineLevel="1"/>
    <col min="16" max="16" width="14.83203125" style="39" hidden="1" customWidth="1" outlineLevel="1"/>
    <col min="17" max="17" width="15.5" style="18" hidden="1" customWidth="1" outlineLevel="1" collapsed="1"/>
    <col min="18" max="18" width="16.33203125" style="18" hidden="1" customWidth="1" outlineLevel="1"/>
    <col min="19" max="19" width="14.83203125" style="40" hidden="1" customWidth="1" outlineLevel="1"/>
    <col min="20" max="20" width="18.08203125" style="18" hidden="1" customWidth="1" outlineLevel="1"/>
    <col min="21" max="21" width="14.83203125" style="18" hidden="1" customWidth="1" outlineLevel="1"/>
    <col min="22" max="22" width="14.83203125" style="39" hidden="1" customWidth="1" outlineLevel="1"/>
    <col min="23" max="23" width="14.83203125" style="18" customWidth="1" collapsed="1"/>
    <col min="24" max="24" width="16.33203125" style="18" customWidth="1"/>
    <col min="25" max="25" width="14.83203125" style="40" customWidth="1"/>
    <col min="26" max="26" width="18.25" style="18" customWidth="1"/>
    <col min="27" max="27" width="14.83203125" style="18" customWidth="1"/>
    <col min="28" max="28" width="14.83203125" style="39" customWidth="1"/>
    <col min="29" max="29" width="14.83203125" style="18" customWidth="1"/>
    <col min="30" max="30" width="14.83203125" style="40" customWidth="1"/>
    <col min="31" max="32" width="14.83203125" style="18" customWidth="1"/>
    <col min="33" max="33" width="16.83203125" style="40" customWidth="1"/>
    <col min="34" max="34" width="14.83203125" style="40" customWidth="1"/>
    <col min="35" max="35" width="16.83203125" style="40" customWidth="1"/>
    <col min="36" max="36" width="15.08203125" style="110" customWidth="1"/>
    <col min="37" max="37" width="30.83203125" style="17" bestFit="1" customWidth="1"/>
    <col min="38" max="38" width="42.83203125" style="17" hidden="1" customWidth="1" outlineLevel="1"/>
    <col min="39" max="39" width="13.08203125" style="17" hidden="1" customWidth="1" outlineLevel="1"/>
    <col min="40" max="40" width="16.25" style="17" customWidth="1" collapsed="1"/>
    <col min="41" max="41" width="8.5" style="17" customWidth="1"/>
    <col min="42" max="42" width="22.83203125" style="16" customWidth="1"/>
    <col min="43" max="45" width="9.5" style="15" customWidth="1"/>
    <col min="46" max="16384" width="8" style="15"/>
  </cols>
  <sheetData>
    <row r="1" spans="2:42" ht="15.5" hidden="1">
      <c r="B1" s="440" t="s">
        <v>211</v>
      </c>
      <c r="C1" s="36"/>
      <c r="J1" s="41"/>
      <c r="P1" s="37"/>
      <c r="R1" s="68"/>
      <c r="S1" s="69"/>
      <c r="V1" s="37"/>
      <c r="W1" s="118"/>
      <c r="X1" s="68"/>
      <c r="Y1" s="69"/>
      <c r="AB1" s="37"/>
      <c r="AJ1" s="515"/>
      <c r="AK1" s="25"/>
      <c r="AL1" s="25"/>
      <c r="AM1" s="25"/>
      <c r="AN1" s="25"/>
      <c r="AO1" s="25"/>
      <c r="AP1" s="24"/>
    </row>
    <row r="2" spans="2:42" ht="15.5" hidden="1">
      <c r="B2" s="441" t="s">
        <v>328</v>
      </c>
      <c r="C2" s="36"/>
      <c r="J2" s="41"/>
      <c r="P2" s="37"/>
      <c r="R2" s="68"/>
      <c r="S2" s="69"/>
      <c r="V2" s="37"/>
      <c r="W2" s="118"/>
      <c r="X2" s="68"/>
      <c r="Y2" s="69"/>
      <c r="AB2" s="37"/>
      <c r="AD2" s="40" t="s">
        <v>329</v>
      </c>
      <c r="AJ2" s="516"/>
      <c r="AK2" s="25"/>
      <c r="AL2" s="25"/>
      <c r="AM2" s="25"/>
      <c r="AN2" s="25"/>
      <c r="AO2" s="25"/>
      <c r="AP2" s="24"/>
    </row>
    <row r="3" spans="2:42" ht="15.5" hidden="1">
      <c r="B3" s="440"/>
      <c r="C3" s="36"/>
      <c r="J3" s="41"/>
      <c r="P3" s="37"/>
      <c r="V3" s="37"/>
      <c r="W3" s="118"/>
      <c r="AB3" s="37"/>
      <c r="AD3" s="40" t="s">
        <v>330</v>
      </c>
      <c r="AF3" s="71"/>
      <c r="AJ3" s="515"/>
      <c r="AK3" s="25"/>
      <c r="AL3" s="25"/>
      <c r="AM3" s="25"/>
      <c r="AN3" s="25"/>
      <c r="AO3" s="25"/>
      <c r="AP3" s="24"/>
    </row>
    <row r="4" spans="2:42" ht="46.5" hidden="1" customHeight="1">
      <c r="B4" s="35" t="s">
        <v>117</v>
      </c>
      <c r="C4" s="34"/>
      <c r="D4" s="46"/>
      <c r="E4" s="46"/>
      <c r="F4" s="46"/>
      <c r="G4" s="45"/>
      <c r="H4" s="46"/>
      <c r="I4" s="46"/>
      <c r="J4" s="46"/>
      <c r="K4" s="45"/>
      <c r="L4" s="45"/>
      <c r="M4" s="46"/>
      <c r="N4" s="45"/>
      <c r="O4" s="45"/>
      <c r="P4" s="46"/>
      <c r="Q4" s="45"/>
      <c r="R4" s="67"/>
      <c r="S4" s="46"/>
      <c r="T4" s="67"/>
      <c r="U4" s="67"/>
      <c r="V4" s="67"/>
      <c r="W4" s="118"/>
      <c r="X4" s="67"/>
      <c r="Y4" s="46"/>
      <c r="Z4" s="67"/>
      <c r="AA4" s="67"/>
      <c r="AB4" s="67"/>
      <c r="AC4" s="45"/>
      <c r="AD4" s="70"/>
      <c r="AE4" s="67"/>
      <c r="AF4" s="67"/>
      <c r="AG4" s="119"/>
      <c r="AH4" s="119"/>
      <c r="AI4" s="33"/>
      <c r="AJ4" s="515"/>
      <c r="AK4" s="25"/>
      <c r="AL4" s="25"/>
      <c r="AM4" s="25"/>
      <c r="AN4" s="25"/>
      <c r="AO4" s="25"/>
      <c r="AP4" s="24"/>
    </row>
    <row r="5" spans="2:42" s="30" customFormat="1" ht="41.5" hidden="1" customHeight="1">
      <c r="B5" s="32"/>
      <c r="C5" s="31"/>
      <c r="D5" s="120" t="s">
        <v>120</v>
      </c>
      <c r="E5" s="442"/>
      <c r="F5" s="442"/>
      <c r="G5" s="442"/>
      <c r="H5" s="442"/>
      <c r="I5" s="442"/>
      <c r="J5" s="121"/>
      <c r="K5" s="653" t="s">
        <v>128</v>
      </c>
      <c r="L5" s="654"/>
      <c r="M5" s="654"/>
      <c r="N5" s="654"/>
      <c r="O5" s="654"/>
      <c r="P5" s="655"/>
      <c r="Q5" s="120" t="s">
        <v>282</v>
      </c>
      <c r="R5" s="442"/>
      <c r="S5" s="442"/>
      <c r="T5" s="442"/>
      <c r="U5" s="442"/>
      <c r="V5" s="121"/>
      <c r="W5" s="120" t="s">
        <v>331</v>
      </c>
      <c r="X5" s="442"/>
      <c r="Y5" s="442"/>
      <c r="Z5" s="442"/>
      <c r="AA5" s="442"/>
      <c r="AB5" s="121"/>
      <c r="AC5" s="120" t="s">
        <v>332</v>
      </c>
      <c r="AD5" s="442"/>
      <c r="AE5" s="442"/>
      <c r="AF5" s="442"/>
      <c r="AG5" s="120" t="s">
        <v>333</v>
      </c>
      <c r="AH5" s="442"/>
      <c r="AI5" s="121"/>
      <c r="AJ5" s="656"/>
      <c r="AK5" s="656"/>
      <c r="AL5" s="656"/>
      <c r="AM5" s="656"/>
      <c r="AN5" s="656"/>
      <c r="AO5" s="656"/>
      <c r="AP5" s="656"/>
    </row>
    <row r="6" spans="2:42" s="29" customFormat="1" ht="93.65" customHeight="1" thickBot="1">
      <c r="B6" s="443" t="s">
        <v>68</v>
      </c>
      <c r="C6" s="444" t="s">
        <v>67</v>
      </c>
      <c r="D6" s="445" t="s">
        <v>121</v>
      </c>
      <c r="E6" s="445" t="s">
        <v>233</v>
      </c>
      <c r="F6" s="445" t="s">
        <v>122</v>
      </c>
      <c r="G6" s="445" t="s">
        <v>123</v>
      </c>
      <c r="H6" s="445" t="s">
        <v>124</v>
      </c>
      <c r="I6" s="445" t="s">
        <v>125</v>
      </c>
      <c r="J6" s="445" t="s">
        <v>134</v>
      </c>
      <c r="K6" s="445" t="s">
        <v>126</v>
      </c>
      <c r="L6" s="445" t="s">
        <v>129</v>
      </c>
      <c r="M6" s="445" t="s">
        <v>130</v>
      </c>
      <c r="N6" s="445" t="s">
        <v>131</v>
      </c>
      <c r="O6" s="445" t="s">
        <v>132</v>
      </c>
      <c r="P6" s="445" t="s">
        <v>133</v>
      </c>
      <c r="Q6" s="445" t="s">
        <v>127</v>
      </c>
      <c r="R6" s="445" t="s">
        <v>283</v>
      </c>
      <c r="S6" s="445" t="s">
        <v>284</v>
      </c>
      <c r="T6" s="445" t="s">
        <v>285</v>
      </c>
      <c r="U6" s="445" t="s">
        <v>286</v>
      </c>
      <c r="V6" s="445" t="s">
        <v>287</v>
      </c>
      <c r="W6" s="445" t="s">
        <v>334</v>
      </c>
      <c r="X6" s="445" t="s">
        <v>335</v>
      </c>
      <c r="Y6" s="445" t="s">
        <v>336</v>
      </c>
      <c r="Z6" s="445" t="s">
        <v>337</v>
      </c>
      <c r="AA6" s="445" t="s">
        <v>338</v>
      </c>
      <c r="AB6" s="445" t="s">
        <v>339</v>
      </c>
      <c r="AC6" s="443" t="s">
        <v>340</v>
      </c>
      <c r="AD6" s="445" t="s">
        <v>341</v>
      </c>
      <c r="AE6" s="445" t="s">
        <v>342</v>
      </c>
      <c r="AF6" s="445" t="s">
        <v>343</v>
      </c>
      <c r="AG6" s="443" t="s">
        <v>333</v>
      </c>
      <c r="AH6" s="443" t="s">
        <v>344</v>
      </c>
      <c r="AI6" s="443" t="s">
        <v>345</v>
      </c>
      <c r="AJ6" s="443" t="s">
        <v>66</v>
      </c>
      <c r="AK6" s="443" t="s">
        <v>346</v>
      </c>
      <c r="AL6" s="446" t="s">
        <v>347</v>
      </c>
      <c r="AM6" s="446" t="s">
        <v>348</v>
      </c>
      <c r="AN6" s="443" t="s">
        <v>349</v>
      </c>
      <c r="AO6" s="443" t="s">
        <v>65</v>
      </c>
      <c r="AP6" s="443" t="s">
        <v>64</v>
      </c>
    </row>
    <row r="7" spans="2:42" s="28" customFormat="1" ht="13" thickTop="1">
      <c r="B7" s="122">
        <v>3236</v>
      </c>
      <c r="C7" s="123" t="s">
        <v>158</v>
      </c>
      <c r="D7" s="124">
        <v>106599</v>
      </c>
      <c r="E7" s="124">
        <v>106599</v>
      </c>
      <c r="F7" s="124">
        <v>18193</v>
      </c>
      <c r="G7" s="125">
        <v>0</v>
      </c>
      <c r="H7" s="124"/>
      <c r="I7" s="125">
        <v>0</v>
      </c>
      <c r="J7" s="124"/>
      <c r="K7" s="125">
        <v>106104</v>
      </c>
      <c r="L7" s="125">
        <v>18592</v>
      </c>
      <c r="M7" s="125">
        <v>18590.931875539703</v>
      </c>
      <c r="N7" s="125"/>
      <c r="O7" s="125">
        <v>0</v>
      </c>
      <c r="P7" s="125"/>
      <c r="Q7" s="124">
        <v>106114.4149</v>
      </c>
      <c r="R7" s="125">
        <v>106114.4149</v>
      </c>
      <c r="S7" s="125">
        <v>22469.259756332129</v>
      </c>
      <c r="T7" s="125"/>
      <c r="U7" s="125">
        <v>0</v>
      </c>
      <c r="V7" s="125"/>
      <c r="W7" s="124">
        <v>103405.36459999999</v>
      </c>
      <c r="X7" s="125">
        <v>104786.97816712009</v>
      </c>
      <c r="Y7" s="125">
        <v>69230.32823543204</v>
      </c>
      <c r="Z7" s="125"/>
      <c r="AA7" s="125">
        <v>4444</v>
      </c>
      <c r="AB7" s="125"/>
      <c r="AC7" s="125">
        <v>107217.31</v>
      </c>
      <c r="AD7" s="124">
        <v>-667.34022420627298</v>
      </c>
      <c r="AE7" s="125">
        <f>AC7+AD7</f>
        <v>106549.96977579372</v>
      </c>
      <c r="AF7" s="125">
        <v>8038.1753859271685</v>
      </c>
      <c r="AG7" s="124">
        <v>108084.88</v>
      </c>
      <c r="AH7" s="124"/>
      <c r="AI7" s="124">
        <f>AG7-AH7</f>
        <v>108084.88</v>
      </c>
      <c r="AJ7" s="454" t="s">
        <v>400</v>
      </c>
      <c r="AK7" s="447" t="s">
        <v>11</v>
      </c>
      <c r="AL7" s="448" t="s">
        <v>61</v>
      </c>
      <c r="AM7" s="448" t="s">
        <v>11</v>
      </c>
      <c r="AN7" s="447" t="s">
        <v>140</v>
      </c>
      <c r="AO7" s="447" t="s">
        <v>240</v>
      </c>
      <c r="AP7" s="447" t="s">
        <v>245</v>
      </c>
    </row>
    <row r="8" spans="2:42" s="28" customFormat="1">
      <c r="B8" s="122">
        <v>3237</v>
      </c>
      <c r="C8" s="123" t="s">
        <v>159</v>
      </c>
      <c r="D8" s="124">
        <v>623270</v>
      </c>
      <c r="E8" s="124">
        <v>133270</v>
      </c>
      <c r="F8" s="124">
        <v>173851</v>
      </c>
      <c r="G8" s="125">
        <v>0</v>
      </c>
      <c r="H8" s="124"/>
      <c r="I8" s="125">
        <v>0</v>
      </c>
      <c r="J8" s="124"/>
      <c r="K8" s="125">
        <v>180255</v>
      </c>
      <c r="L8" s="125">
        <v>114274</v>
      </c>
      <c r="M8" s="125">
        <v>114274.50853202792</v>
      </c>
      <c r="N8" s="125"/>
      <c r="O8" s="125">
        <v>0</v>
      </c>
      <c r="P8" s="125"/>
      <c r="Q8" s="124">
        <v>151475.93729999999</v>
      </c>
      <c r="R8" s="125">
        <v>77306.857299999989</v>
      </c>
      <c r="S8" s="125">
        <v>74067.836221930251</v>
      </c>
      <c r="T8" s="125"/>
      <c r="U8" s="125">
        <v>1728.24</v>
      </c>
      <c r="V8" s="125"/>
      <c r="W8" s="124">
        <v>138066.49129170892</v>
      </c>
      <c r="X8" s="125">
        <v>139911.21443942146</v>
      </c>
      <c r="Y8" s="125">
        <v>81438.106753484724</v>
      </c>
      <c r="Z8" s="125"/>
      <c r="AA8" s="125">
        <v>0</v>
      </c>
      <c r="AB8" s="125"/>
      <c r="AC8" s="125">
        <v>449863.9938</v>
      </c>
      <c r="AD8" s="124">
        <v>9382.2582078067353</v>
      </c>
      <c r="AE8" s="125">
        <f>AC8+AD8</f>
        <v>459246.25200780673</v>
      </c>
      <c r="AF8" s="125">
        <v>36288.893365788288</v>
      </c>
      <c r="AG8" s="124">
        <v>282914.81</v>
      </c>
      <c r="AH8" s="124"/>
      <c r="AI8" s="124">
        <f t="shared" ref="AI8:AI10" si="0">AG8-AH8</f>
        <v>282914.81</v>
      </c>
      <c r="AJ8" s="454" t="s">
        <v>400</v>
      </c>
      <c r="AK8" s="447" t="s">
        <v>11</v>
      </c>
      <c r="AL8" s="448" t="s">
        <v>61</v>
      </c>
      <c r="AM8" s="448" t="s">
        <v>11</v>
      </c>
      <c r="AN8" s="447" t="s">
        <v>140</v>
      </c>
      <c r="AO8" s="447" t="s">
        <v>240</v>
      </c>
      <c r="AP8" s="447" t="s">
        <v>244</v>
      </c>
    </row>
    <row r="9" spans="2:42" s="28" customFormat="1">
      <c r="B9" s="449">
        <v>3239</v>
      </c>
      <c r="C9" s="450" t="s">
        <v>160</v>
      </c>
      <c r="D9" s="451">
        <v>257877</v>
      </c>
      <c r="E9" s="451">
        <v>827877</v>
      </c>
      <c r="F9" s="451">
        <v>473407</v>
      </c>
      <c r="G9" s="452">
        <v>0</v>
      </c>
      <c r="H9" s="451"/>
      <c r="I9" s="452">
        <v>0</v>
      </c>
      <c r="J9" s="451"/>
      <c r="K9" s="452">
        <v>386231</v>
      </c>
      <c r="L9" s="452">
        <v>660748</v>
      </c>
      <c r="M9" s="452">
        <v>660746.87771072495</v>
      </c>
      <c r="N9" s="452"/>
      <c r="O9" s="452">
        <v>0</v>
      </c>
      <c r="P9" s="452"/>
      <c r="Q9" s="451">
        <v>423369.7182</v>
      </c>
      <c r="R9" s="452">
        <v>440411.30819999997</v>
      </c>
      <c r="S9" s="452">
        <v>244706.91570990573</v>
      </c>
      <c r="T9" s="452"/>
      <c r="U9" s="452">
        <v>0</v>
      </c>
      <c r="V9" s="452"/>
      <c r="W9" s="451">
        <v>398683.39399999997</v>
      </c>
      <c r="X9" s="452">
        <v>404010.24034331559</v>
      </c>
      <c r="Y9" s="452">
        <v>195631.33824864175</v>
      </c>
      <c r="Z9" s="452"/>
      <c r="AA9" s="452">
        <v>0</v>
      </c>
      <c r="AB9" s="452"/>
      <c r="AC9" s="452">
        <v>377281.01391391002</v>
      </c>
      <c r="AD9" s="451">
        <v>8499.3360238613677</v>
      </c>
      <c r="AE9" s="452">
        <f>AC9+AD9</f>
        <v>385780.34993777139</v>
      </c>
      <c r="AF9" s="452">
        <v>-53104.658379883163</v>
      </c>
      <c r="AG9" s="451">
        <v>331783.42</v>
      </c>
      <c r="AH9" s="451"/>
      <c r="AI9" s="124">
        <f t="shared" si="0"/>
        <v>331783.42</v>
      </c>
      <c r="AJ9" s="454" t="s">
        <v>400</v>
      </c>
      <c r="AK9" s="447" t="s">
        <v>11</v>
      </c>
      <c r="AL9" s="448" t="s">
        <v>61</v>
      </c>
      <c r="AM9" s="448" t="s">
        <v>11</v>
      </c>
      <c r="AN9" s="447" t="s">
        <v>140</v>
      </c>
      <c r="AO9" s="447" t="s">
        <v>240</v>
      </c>
      <c r="AP9" s="447" t="s">
        <v>246</v>
      </c>
    </row>
    <row r="10" spans="2:42" s="28" customFormat="1">
      <c r="B10" s="449">
        <v>3322</v>
      </c>
      <c r="C10" s="453" t="s">
        <v>218</v>
      </c>
      <c r="D10" s="451"/>
      <c r="E10" s="451">
        <v>0</v>
      </c>
      <c r="F10" s="451"/>
      <c r="G10" s="452"/>
      <c r="H10" s="451"/>
      <c r="I10" s="452">
        <v>0</v>
      </c>
      <c r="J10" s="451"/>
      <c r="K10" s="452"/>
      <c r="L10" s="452">
        <v>0</v>
      </c>
      <c r="M10" s="452"/>
      <c r="N10" s="452"/>
      <c r="O10" s="452"/>
      <c r="P10" s="452"/>
      <c r="Q10" s="451"/>
      <c r="R10" s="452">
        <v>323265</v>
      </c>
      <c r="S10" s="452">
        <v>185741.32</v>
      </c>
      <c r="T10" s="452"/>
      <c r="U10" s="452">
        <v>58463</v>
      </c>
      <c r="V10" s="452"/>
      <c r="W10" s="451">
        <v>370549.35859999998</v>
      </c>
      <c r="X10" s="452">
        <v>479375.24859999993</v>
      </c>
      <c r="Y10" s="452">
        <v>171983.03999999998</v>
      </c>
      <c r="Z10" s="452"/>
      <c r="AA10" s="452">
        <v>278546</v>
      </c>
      <c r="AB10" s="452"/>
      <c r="AC10" s="452">
        <v>369360.7</v>
      </c>
      <c r="AD10" s="451">
        <v>6232.717954485619</v>
      </c>
      <c r="AE10" s="452">
        <f>AC10+AD10</f>
        <v>375593.41795448563</v>
      </c>
      <c r="AF10" s="452">
        <v>67223.09085957444</v>
      </c>
      <c r="AG10" s="451">
        <v>272453.14</v>
      </c>
      <c r="AH10" s="451"/>
      <c r="AI10" s="124">
        <f t="shared" si="0"/>
        <v>272453.14</v>
      </c>
      <c r="AJ10" s="454" t="s">
        <v>400</v>
      </c>
      <c r="AK10" s="447" t="s">
        <v>11</v>
      </c>
      <c r="AL10" s="448" t="s">
        <v>52</v>
      </c>
      <c r="AM10" s="448" t="s">
        <v>11</v>
      </c>
      <c r="AN10" s="447" t="s">
        <v>140</v>
      </c>
      <c r="AO10" s="447" t="s">
        <v>240</v>
      </c>
      <c r="AP10" s="447" t="s">
        <v>256</v>
      </c>
    </row>
    <row r="11" spans="2:42" s="126" customFormat="1">
      <c r="B11" s="507" t="s">
        <v>86</v>
      </c>
      <c r="C11" s="508" t="s">
        <v>11</v>
      </c>
      <c r="D11" s="509">
        <f t="shared" ref="D11:AF11" si="1">SUM(D7:D10)</f>
        <v>987746</v>
      </c>
      <c r="E11" s="509">
        <f t="shared" si="1"/>
        <v>1067746</v>
      </c>
      <c r="F11" s="509">
        <f t="shared" si="1"/>
        <v>665451</v>
      </c>
      <c r="G11" s="509">
        <f t="shared" si="1"/>
        <v>0</v>
      </c>
      <c r="H11" s="509">
        <f t="shared" si="1"/>
        <v>0</v>
      </c>
      <c r="I11" s="509">
        <f t="shared" si="1"/>
        <v>0</v>
      </c>
      <c r="J11" s="509">
        <f t="shared" si="1"/>
        <v>0</v>
      </c>
      <c r="K11" s="509">
        <f t="shared" si="1"/>
        <v>672590</v>
      </c>
      <c r="L11" s="509">
        <f t="shared" si="1"/>
        <v>793614</v>
      </c>
      <c r="M11" s="509">
        <f t="shared" si="1"/>
        <v>793612.31811829261</v>
      </c>
      <c r="N11" s="509">
        <f t="shared" si="1"/>
        <v>0</v>
      </c>
      <c r="O11" s="509">
        <f t="shared" si="1"/>
        <v>0</v>
      </c>
      <c r="P11" s="509">
        <f t="shared" si="1"/>
        <v>0</v>
      </c>
      <c r="Q11" s="509">
        <f t="shared" si="1"/>
        <v>680960.07039999997</v>
      </c>
      <c r="R11" s="509">
        <f t="shared" si="1"/>
        <v>947097.58039999998</v>
      </c>
      <c r="S11" s="509">
        <f t="shared" si="1"/>
        <v>526985.33168816811</v>
      </c>
      <c r="T11" s="509">
        <f t="shared" si="1"/>
        <v>0</v>
      </c>
      <c r="U11" s="509">
        <f t="shared" si="1"/>
        <v>60191.24</v>
      </c>
      <c r="V11" s="509">
        <f t="shared" si="1"/>
        <v>0</v>
      </c>
      <c r="W11" s="509">
        <f t="shared" si="1"/>
        <v>1010704.6084917088</v>
      </c>
      <c r="X11" s="509">
        <f t="shared" si="1"/>
        <v>1128083.6815498569</v>
      </c>
      <c r="Y11" s="509">
        <f t="shared" si="1"/>
        <v>518282.81323755853</v>
      </c>
      <c r="Z11" s="509">
        <f t="shared" si="1"/>
        <v>0</v>
      </c>
      <c r="AA11" s="509">
        <f t="shared" si="1"/>
        <v>282990</v>
      </c>
      <c r="AB11" s="509">
        <f t="shared" si="1"/>
        <v>0</v>
      </c>
      <c r="AC11" s="509">
        <f t="shared" si="1"/>
        <v>1303723.01771391</v>
      </c>
      <c r="AD11" s="509">
        <f t="shared" si="1"/>
        <v>23446.971961947449</v>
      </c>
      <c r="AE11" s="509">
        <f t="shared" si="1"/>
        <v>1327169.9896758576</v>
      </c>
      <c r="AF11" s="509">
        <f t="shared" si="1"/>
        <v>58445.501231406735</v>
      </c>
      <c r="AG11" s="509">
        <f>SUM(AG7:AG10)</f>
        <v>995236.25</v>
      </c>
      <c r="AH11" s="509">
        <f t="shared" ref="AH11:AI11" si="2">SUM(AH7:AH10)</f>
        <v>0</v>
      </c>
      <c r="AI11" s="509">
        <f t="shared" si="2"/>
        <v>995236.25</v>
      </c>
      <c r="AJ11" s="510"/>
      <c r="AK11" s="510"/>
      <c r="AL11" s="510"/>
      <c r="AM11" s="510"/>
      <c r="AN11" s="510"/>
      <c r="AO11" s="510"/>
      <c r="AP11" s="510"/>
    </row>
    <row r="12" spans="2:42" s="28" customFormat="1">
      <c r="B12" s="449">
        <v>3251</v>
      </c>
      <c r="C12" s="453" t="s">
        <v>168</v>
      </c>
      <c r="D12" s="451">
        <v>321494</v>
      </c>
      <c r="E12" s="451">
        <v>321494</v>
      </c>
      <c r="F12" s="451">
        <v>279984</v>
      </c>
      <c r="G12" s="452">
        <v>0</v>
      </c>
      <c r="H12" s="451"/>
      <c r="I12" s="452">
        <v>129720</v>
      </c>
      <c r="J12" s="451"/>
      <c r="K12" s="452">
        <v>293208</v>
      </c>
      <c r="L12" s="452">
        <v>193008</v>
      </c>
      <c r="M12" s="452">
        <v>143312.18504778191</v>
      </c>
      <c r="N12" s="452"/>
      <c r="O12" s="452">
        <v>0</v>
      </c>
      <c r="P12" s="452"/>
      <c r="Q12" s="451">
        <v>289671.2268</v>
      </c>
      <c r="R12" s="452">
        <v>343071.2268</v>
      </c>
      <c r="S12" s="452">
        <v>245675.23970041916</v>
      </c>
      <c r="T12" s="452"/>
      <c r="U12" s="452">
        <v>0</v>
      </c>
      <c r="V12" s="452"/>
      <c r="W12" s="451">
        <v>337964.97529999999</v>
      </c>
      <c r="X12" s="452">
        <v>462480.57141119801</v>
      </c>
      <c r="Y12" s="452">
        <v>400146.92349632777</v>
      </c>
      <c r="Z12" s="452"/>
      <c r="AA12" s="452">
        <v>0</v>
      </c>
      <c r="AB12" s="452"/>
      <c r="AC12" s="452">
        <v>312262.91709999996</v>
      </c>
      <c r="AD12" s="451">
        <v>-927.3524464116781</v>
      </c>
      <c r="AE12" s="452">
        <f>AC12+AD12</f>
        <v>311335.56465358828</v>
      </c>
      <c r="AF12" s="452">
        <v>154284.76695385124</v>
      </c>
      <c r="AG12" s="451">
        <v>364450.52</v>
      </c>
      <c r="AH12" s="451"/>
      <c r="AI12" s="124">
        <f t="shared" ref="AI12:AI17" si="3">AG12-AH12</f>
        <v>364450.52</v>
      </c>
      <c r="AJ12" s="454" t="s">
        <v>399</v>
      </c>
      <c r="AK12" s="447" t="s">
        <v>216</v>
      </c>
      <c r="AL12" s="448" t="s">
        <v>58</v>
      </c>
      <c r="AM12" s="448" t="s">
        <v>232</v>
      </c>
      <c r="AN12" s="447" t="s">
        <v>216</v>
      </c>
      <c r="AO12" s="447" t="s">
        <v>240</v>
      </c>
      <c r="AP12" s="447" t="s">
        <v>216</v>
      </c>
    </row>
    <row r="13" spans="2:42" s="28" customFormat="1">
      <c r="B13" s="449">
        <v>3252</v>
      </c>
      <c r="C13" s="453" t="s">
        <v>169</v>
      </c>
      <c r="D13" s="451">
        <v>94984</v>
      </c>
      <c r="E13" s="451">
        <v>-80016</v>
      </c>
      <c r="F13" s="451">
        <v>12911</v>
      </c>
      <c r="G13" s="452">
        <v>0</v>
      </c>
      <c r="H13" s="451"/>
      <c r="I13" s="452">
        <v>0</v>
      </c>
      <c r="J13" s="451"/>
      <c r="K13" s="452">
        <v>49501</v>
      </c>
      <c r="L13" s="452">
        <v>49501</v>
      </c>
      <c r="M13" s="452">
        <v>36344.831794613856</v>
      </c>
      <c r="N13" s="452"/>
      <c r="O13" s="452">
        <v>0</v>
      </c>
      <c r="P13" s="452"/>
      <c r="Q13" s="451">
        <v>66863.603700000007</v>
      </c>
      <c r="R13" s="452">
        <v>41863.603700000007</v>
      </c>
      <c r="S13" s="452">
        <v>16056.530606935334</v>
      </c>
      <c r="T13" s="452"/>
      <c r="U13" s="452">
        <v>0</v>
      </c>
      <c r="V13" s="452"/>
      <c r="W13" s="451">
        <v>114314.32250000001</v>
      </c>
      <c r="X13" s="452">
        <v>115841.69369448519</v>
      </c>
      <c r="Y13" s="452">
        <v>96283.398740631732</v>
      </c>
      <c r="Z13" s="452"/>
      <c r="AA13" s="452">
        <v>0</v>
      </c>
      <c r="AB13" s="452"/>
      <c r="AC13" s="452">
        <v>182153.36829999997</v>
      </c>
      <c r="AD13" s="451">
        <v>-540.95558540680213</v>
      </c>
      <c r="AE13" s="452">
        <f>AC13+AD13</f>
        <v>181612.41271459317</v>
      </c>
      <c r="AF13" s="452">
        <v>26528.915783486616</v>
      </c>
      <c r="AG13" s="451">
        <v>175174.45</v>
      </c>
      <c r="AH13" s="451"/>
      <c r="AI13" s="124">
        <f t="shared" si="3"/>
        <v>175174.45</v>
      </c>
      <c r="AJ13" s="454" t="s">
        <v>399</v>
      </c>
      <c r="AK13" s="447" t="s">
        <v>216</v>
      </c>
      <c r="AL13" s="448" t="s">
        <v>58</v>
      </c>
      <c r="AM13" s="448" t="s">
        <v>232</v>
      </c>
      <c r="AN13" s="447" t="s">
        <v>216</v>
      </c>
      <c r="AO13" s="447" t="s">
        <v>240</v>
      </c>
      <c r="AP13" s="447" t="s">
        <v>216</v>
      </c>
    </row>
    <row r="14" spans="2:42" s="28" customFormat="1">
      <c r="B14" s="449">
        <v>3253</v>
      </c>
      <c r="C14" s="453" t="s">
        <v>170</v>
      </c>
      <c r="D14" s="451">
        <v>150283</v>
      </c>
      <c r="E14" s="451">
        <v>-24717</v>
      </c>
      <c r="F14" s="451">
        <v>40578</v>
      </c>
      <c r="G14" s="452">
        <v>0</v>
      </c>
      <c r="H14" s="451"/>
      <c r="I14" s="452">
        <v>0</v>
      </c>
      <c r="J14" s="451"/>
      <c r="K14" s="452">
        <v>56598</v>
      </c>
      <c r="L14" s="452">
        <v>56598</v>
      </c>
      <c r="M14" s="452">
        <v>51818.519646064102</v>
      </c>
      <c r="N14" s="452"/>
      <c r="O14" s="452">
        <v>0</v>
      </c>
      <c r="P14" s="452"/>
      <c r="Q14" s="451">
        <v>55907.321900000003</v>
      </c>
      <c r="R14" s="452">
        <v>30907.321900000003</v>
      </c>
      <c r="S14" s="452">
        <v>19160.468972603241</v>
      </c>
      <c r="T14" s="452"/>
      <c r="U14" s="452">
        <v>0</v>
      </c>
      <c r="V14" s="452"/>
      <c r="W14" s="451">
        <v>104496.04919999999</v>
      </c>
      <c r="X14" s="452">
        <v>105892.23311875956</v>
      </c>
      <c r="Y14" s="452">
        <v>78704.726347933465</v>
      </c>
      <c r="Z14" s="452"/>
      <c r="AA14" s="452">
        <v>0</v>
      </c>
      <c r="AB14" s="452"/>
      <c r="AC14" s="452">
        <v>156131.45849999998</v>
      </c>
      <c r="AD14" s="451">
        <v>-463.67617320583668</v>
      </c>
      <c r="AE14" s="452">
        <f>AC14+AD14</f>
        <v>155667.78232679414</v>
      </c>
      <c r="AF14" s="452">
        <v>14749.99030541516</v>
      </c>
      <c r="AG14" s="451">
        <v>150593.28</v>
      </c>
      <c r="AH14" s="451"/>
      <c r="AI14" s="124">
        <f t="shared" si="3"/>
        <v>150593.28</v>
      </c>
      <c r="AJ14" s="454" t="s">
        <v>399</v>
      </c>
      <c r="AK14" s="447" t="s">
        <v>216</v>
      </c>
      <c r="AL14" s="448" t="s">
        <v>58</v>
      </c>
      <c r="AM14" s="448" t="s">
        <v>232</v>
      </c>
      <c r="AN14" s="447" t="s">
        <v>216</v>
      </c>
      <c r="AO14" s="447" t="s">
        <v>240</v>
      </c>
      <c r="AP14" s="447" t="s">
        <v>216</v>
      </c>
    </row>
    <row r="15" spans="2:42" s="28" customFormat="1">
      <c r="B15" s="449">
        <v>4014</v>
      </c>
      <c r="C15" s="453" t="s">
        <v>1358</v>
      </c>
      <c r="D15" s="451"/>
      <c r="E15" s="451"/>
      <c r="F15" s="451"/>
      <c r="G15" s="452"/>
      <c r="H15" s="451"/>
      <c r="I15" s="452"/>
      <c r="J15" s="451"/>
      <c r="K15" s="452"/>
      <c r="L15" s="452"/>
      <c r="M15" s="452"/>
      <c r="N15" s="452"/>
      <c r="O15" s="452"/>
      <c r="P15" s="452"/>
      <c r="Q15" s="451"/>
      <c r="R15" s="452"/>
      <c r="S15" s="452"/>
      <c r="T15" s="452"/>
      <c r="U15" s="452"/>
      <c r="V15" s="452"/>
      <c r="W15" s="451"/>
      <c r="X15" s="452"/>
      <c r="Y15" s="452"/>
      <c r="Z15" s="452"/>
      <c r="AA15" s="452"/>
      <c r="AB15" s="452"/>
      <c r="AC15" s="452"/>
      <c r="AD15" s="451"/>
      <c r="AE15" s="452"/>
      <c r="AF15" s="452"/>
      <c r="AG15" s="451">
        <v>507401.85</v>
      </c>
      <c r="AH15" s="451"/>
      <c r="AI15" s="124">
        <f t="shared" si="3"/>
        <v>507401.85</v>
      </c>
      <c r="AJ15" s="454" t="s">
        <v>399</v>
      </c>
      <c r="AK15" s="447" t="s">
        <v>216</v>
      </c>
      <c r="AL15" s="448" t="s">
        <v>58</v>
      </c>
      <c r="AM15" s="448" t="s">
        <v>232</v>
      </c>
      <c r="AN15" s="447" t="s">
        <v>216</v>
      </c>
      <c r="AO15" s="447" t="s">
        <v>305</v>
      </c>
      <c r="AP15" s="447" t="s">
        <v>216</v>
      </c>
    </row>
    <row r="16" spans="2:42" s="28" customFormat="1">
      <c r="B16" s="449">
        <v>4016</v>
      </c>
      <c r="C16" s="453" t="s">
        <v>1359</v>
      </c>
      <c r="D16" s="451"/>
      <c r="E16" s="451"/>
      <c r="F16" s="451"/>
      <c r="G16" s="452"/>
      <c r="H16" s="451"/>
      <c r="I16" s="452"/>
      <c r="J16" s="451"/>
      <c r="K16" s="452"/>
      <c r="L16" s="452"/>
      <c r="M16" s="452"/>
      <c r="N16" s="452"/>
      <c r="O16" s="452"/>
      <c r="P16" s="452"/>
      <c r="Q16" s="451"/>
      <c r="R16" s="452"/>
      <c r="S16" s="452"/>
      <c r="T16" s="452"/>
      <c r="U16" s="452"/>
      <c r="V16" s="452"/>
      <c r="W16" s="451"/>
      <c r="X16" s="452"/>
      <c r="Y16" s="452"/>
      <c r="Z16" s="452"/>
      <c r="AA16" s="452"/>
      <c r="AB16" s="452"/>
      <c r="AC16" s="452"/>
      <c r="AD16" s="451"/>
      <c r="AE16" s="452"/>
      <c r="AF16" s="452"/>
      <c r="AG16" s="451">
        <v>548672.34</v>
      </c>
      <c r="AH16" s="451"/>
      <c r="AI16" s="124">
        <f t="shared" si="3"/>
        <v>548672.34</v>
      </c>
      <c r="AJ16" s="454" t="s">
        <v>399</v>
      </c>
      <c r="AK16" s="447" t="s">
        <v>216</v>
      </c>
      <c r="AL16" s="448" t="s">
        <v>58</v>
      </c>
      <c r="AM16" s="448" t="s">
        <v>232</v>
      </c>
      <c r="AN16" s="447" t="s">
        <v>216</v>
      </c>
      <c r="AO16" s="447" t="s">
        <v>305</v>
      </c>
      <c r="AP16" s="447" t="s">
        <v>216</v>
      </c>
    </row>
    <row r="17" spans="2:42" s="28" customFormat="1">
      <c r="B17" s="449">
        <v>4017</v>
      </c>
      <c r="C17" s="450" t="s">
        <v>350</v>
      </c>
      <c r="D17" s="451"/>
      <c r="E17" s="451"/>
      <c r="F17" s="451"/>
      <c r="G17" s="452"/>
      <c r="H17" s="451"/>
      <c r="I17" s="452"/>
      <c r="J17" s="451"/>
      <c r="K17" s="452"/>
      <c r="L17" s="452"/>
      <c r="M17" s="452"/>
      <c r="N17" s="452"/>
      <c r="O17" s="452"/>
      <c r="P17" s="452"/>
      <c r="Q17" s="451"/>
      <c r="R17" s="452"/>
      <c r="S17" s="452"/>
      <c r="T17" s="452"/>
      <c r="U17" s="452"/>
      <c r="V17" s="452"/>
      <c r="W17" s="451"/>
      <c r="X17" s="452"/>
      <c r="Y17" s="452"/>
      <c r="Z17" s="452"/>
      <c r="AA17" s="452"/>
      <c r="AB17" s="452"/>
      <c r="AC17" s="452"/>
      <c r="AD17" s="451"/>
      <c r="AE17" s="452"/>
      <c r="AF17" s="452"/>
      <c r="AG17" s="451">
        <v>886043.82</v>
      </c>
      <c r="AH17" s="451"/>
      <c r="AI17" s="124">
        <f t="shared" si="3"/>
        <v>886043.82</v>
      </c>
      <c r="AJ17" s="454" t="s">
        <v>399</v>
      </c>
      <c r="AK17" s="447" t="s">
        <v>216</v>
      </c>
      <c r="AL17" s="448"/>
      <c r="AM17" s="448"/>
      <c r="AN17" s="447" t="s">
        <v>216</v>
      </c>
      <c r="AO17" s="447" t="s">
        <v>305</v>
      </c>
      <c r="AP17" s="447" t="s">
        <v>216</v>
      </c>
    </row>
    <row r="18" spans="2:42" s="126" customFormat="1">
      <c r="B18" s="507" t="s">
        <v>86</v>
      </c>
      <c r="C18" s="127" t="s">
        <v>393</v>
      </c>
      <c r="D18" s="128">
        <f t="shared" ref="D18:AI18" si="4">SUM(D12:D17)</f>
        <v>566761</v>
      </c>
      <c r="E18" s="128">
        <f t="shared" si="4"/>
        <v>216761</v>
      </c>
      <c r="F18" s="128">
        <f t="shared" si="4"/>
        <v>333473</v>
      </c>
      <c r="G18" s="128">
        <f t="shared" si="4"/>
        <v>0</v>
      </c>
      <c r="H18" s="128">
        <f t="shared" si="4"/>
        <v>0</v>
      </c>
      <c r="I18" s="128">
        <f t="shared" si="4"/>
        <v>129720</v>
      </c>
      <c r="J18" s="128">
        <f t="shared" si="4"/>
        <v>0</v>
      </c>
      <c r="K18" s="128">
        <f t="shared" si="4"/>
        <v>399307</v>
      </c>
      <c r="L18" s="128">
        <f t="shared" si="4"/>
        <v>299107</v>
      </c>
      <c r="M18" s="128">
        <f t="shared" si="4"/>
        <v>231475.53648845985</v>
      </c>
      <c r="N18" s="128">
        <f t="shared" si="4"/>
        <v>0</v>
      </c>
      <c r="O18" s="128">
        <f t="shared" si="4"/>
        <v>0</v>
      </c>
      <c r="P18" s="128">
        <f t="shared" si="4"/>
        <v>0</v>
      </c>
      <c r="Q18" s="128">
        <f t="shared" si="4"/>
        <v>412442.15240000002</v>
      </c>
      <c r="R18" s="128">
        <f t="shared" si="4"/>
        <v>415842.15240000002</v>
      </c>
      <c r="S18" s="128">
        <f t="shared" si="4"/>
        <v>280892.23927995772</v>
      </c>
      <c r="T18" s="128">
        <f t="shared" si="4"/>
        <v>0</v>
      </c>
      <c r="U18" s="128">
        <f t="shared" si="4"/>
        <v>0</v>
      </c>
      <c r="V18" s="128">
        <f t="shared" si="4"/>
        <v>0</v>
      </c>
      <c r="W18" s="128">
        <f t="shared" si="4"/>
        <v>556775.34699999995</v>
      </c>
      <c r="X18" s="128">
        <f t="shared" si="4"/>
        <v>684214.49822444282</v>
      </c>
      <c r="Y18" s="128">
        <f t="shared" si="4"/>
        <v>575135.04858489288</v>
      </c>
      <c r="Z18" s="128">
        <f t="shared" si="4"/>
        <v>0</v>
      </c>
      <c r="AA18" s="128">
        <f t="shared" si="4"/>
        <v>0</v>
      </c>
      <c r="AB18" s="128">
        <f t="shared" si="4"/>
        <v>0</v>
      </c>
      <c r="AC18" s="128">
        <f t="shared" si="4"/>
        <v>650547.74389999988</v>
      </c>
      <c r="AD18" s="128">
        <f t="shared" si="4"/>
        <v>-1931.9842050243169</v>
      </c>
      <c r="AE18" s="128">
        <f t="shared" si="4"/>
        <v>648615.75969497557</v>
      </c>
      <c r="AF18" s="128">
        <f t="shared" si="4"/>
        <v>195563.67304275301</v>
      </c>
      <c r="AG18" s="128">
        <f t="shared" si="4"/>
        <v>2632336.2599999998</v>
      </c>
      <c r="AH18" s="128">
        <f t="shared" si="4"/>
        <v>0</v>
      </c>
      <c r="AI18" s="128">
        <f t="shared" si="4"/>
        <v>2632336.2599999998</v>
      </c>
      <c r="AJ18" s="510"/>
      <c r="AK18" s="510"/>
      <c r="AL18" s="510"/>
      <c r="AM18" s="510"/>
      <c r="AN18" s="510"/>
      <c r="AO18" s="510"/>
      <c r="AP18" s="510"/>
    </row>
    <row r="19" spans="2:42" s="28" customFormat="1">
      <c r="B19" s="122">
        <v>3217</v>
      </c>
      <c r="C19" s="123" t="s">
        <v>148</v>
      </c>
      <c r="D19" s="124">
        <v>1898261</v>
      </c>
      <c r="E19" s="124">
        <v>575286</v>
      </c>
      <c r="F19" s="124">
        <v>832651</v>
      </c>
      <c r="G19" s="125">
        <v>0</v>
      </c>
      <c r="H19" s="124"/>
      <c r="I19" s="125">
        <v>324435.82999999996</v>
      </c>
      <c r="J19" s="124"/>
      <c r="K19" s="125">
        <v>1369092</v>
      </c>
      <c r="L19" s="125">
        <v>603232.83000000007</v>
      </c>
      <c r="M19" s="125">
        <v>603232.56265019404</v>
      </c>
      <c r="N19" s="125"/>
      <c r="O19" s="125">
        <v>0</v>
      </c>
      <c r="P19" s="125"/>
      <c r="Q19" s="124">
        <v>1371908.4558000001</v>
      </c>
      <c r="R19" s="125">
        <v>771908.45580000011</v>
      </c>
      <c r="S19" s="125">
        <v>820518.06064436177</v>
      </c>
      <c r="T19" s="125"/>
      <c r="U19" s="125">
        <v>101732.965</v>
      </c>
      <c r="V19" s="125"/>
      <c r="W19" s="124">
        <v>1358237.2697000001</v>
      </c>
      <c r="X19" s="125">
        <v>1376384.8380761717</v>
      </c>
      <c r="Y19" s="125">
        <v>421875.44884301955</v>
      </c>
      <c r="Z19" s="125"/>
      <c r="AA19" s="125">
        <v>0</v>
      </c>
      <c r="AB19" s="125"/>
      <c r="AC19" s="125">
        <v>1528992.22</v>
      </c>
      <c r="AD19" s="124">
        <v>-180435.39548913646</v>
      </c>
      <c r="AE19" s="125">
        <f t="shared" ref="AE19:AE28" si="5">AC19+AD19</f>
        <v>1348556.8245108635</v>
      </c>
      <c r="AF19" s="125">
        <v>428498.6934852564</v>
      </c>
      <c r="AG19" s="124">
        <v>389984.37</v>
      </c>
      <c r="AH19" s="124"/>
      <c r="AI19" s="124">
        <f t="shared" ref="AI19:AI32" si="6">AG19-AH19</f>
        <v>389984.37</v>
      </c>
      <c r="AJ19" s="454" t="s">
        <v>400</v>
      </c>
      <c r="AK19" s="447" t="s">
        <v>146</v>
      </c>
      <c r="AL19" s="448" t="s">
        <v>62</v>
      </c>
      <c r="AM19" s="448" t="s">
        <v>146</v>
      </c>
      <c r="AN19" s="447" t="s">
        <v>140</v>
      </c>
      <c r="AO19" s="447" t="s">
        <v>240</v>
      </c>
      <c r="AP19" s="447" t="s">
        <v>243</v>
      </c>
    </row>
    <row r="20" spans="2:42" s="28" customFormat="1">
      <c r="B20" s="449">
        <v>3220</v>
      </c>
      <c r="C20" s="450" t="s">
        <v>149</v>
      </c>
      <c r="D20" s="451">
        <v>11082732</v>
      </c>
      <c r="E20" s="451">
        <v>5757859</v>
      </c>
      <c r="F20" s="451">
        <v>4919393</v>
      </c>
      <c r="G20" s="452">
        <v>250857</v>
      </c>
      <c r="H20" s="451"/>
      <c r="I20" s="452">
        <v>3146823.2799999993</v>
      </c>
      <c r="J20" s="451"/>
      <c r="K20" s="452">
        <v>4031116</v>
      </c>
      <c r="L20" s="452">
        <v>2874841.4</v>
      </c>
      <c r="M20" s="452">
        <v>2874843.2080031731</v>
      </c>
      <c r="N20" s="452"/>
      <c r="O20" s="452">
        <v>0</v>
      </c>
      <c r="P20" s="452"/>
      <c r="Q20" s="451">
        <v>6686488.7770999996</v>
      </c>
      <c r="R20" s="452">
        <v>6422093.3370999992</v>
      </c>
      <c r="S20" s="452">
        <v>3848408.5796457632</v>
      </c>
      <c r="T20" s="452"/>
      <c r="U20" s="452">
        <v>2573575.84</v>
      </c>
      <c r="V20" s="452"/>
      <c r="W20" s="451">
        <v>9203077.9191885591</v>
      </c>
      <c r="X20" s="452">
        <v>5021269.4531995226</v>
      </c>
      <c r="Y20" s="452">
        <v>2646190.7897308264</v>
      </c>
      <c r="Z20" s="452"/>
      <c r="AA20" s="452">
        <v>238042.51</v>
      </c>
      <c r="AB20" s="452"/>
      <c r="AC20" s="452">
        <v>14532192.8402</v>
      </c>
      <c r="AD20" s="451">
        <v>-1913016.1087063253</v>
      </c>
      <c r="AE20" s="452">
        <f t="shared" si="5"/>
        <v>12619176.731493674</v>
      </c>
      <c r="AF20" s="452">
        <v>487566.76450767776</v>
      </c>
      <c r="AG20" s="451">
        <v>7057569.4900000002</v>
      </c>
      <c r="AH20" s="451"/>
      <c r="AI20" s="124">
        <f t="shared" si="6"/>
        <v>7057569.4900000002</v>
      </c>
      <c r="AJ20" s="454" t="s">
        <v>400</v>
      </c>
      <c r="AK20" s="447" t="s">
        <v>146</v>
      </c>
      <c r="AL20" s="448" t="s">
        <v>62</v>
      </c>
      <c r="AM20" s="448" t="s">
        <v>146</v>
      </c>
      <c r="AN20" s="447" t="s">
        <v>140</v>
      </c>
      <c r="AO20" s="447" t="s">
        <v>240</v>
      </c>
      <c r="AP20" s="447" t="s">
        <v>244</v>
      </c>
    </row>
    <row r="21" spans="2:42" s="28" customFormat="1">
      <c r="B21" s="449">
        <v>3222</v>
      </c>
      <c r="C21" s="450" t="s">
        <v>150</v>
      </c>
      <c r="D21" s="451">
        <v>5240036</v>
      </c>
      <c r="E21" s="451">
        <v>2712661</v>
      </c>
      <c r="F21" s="451">
        <v>3206213</v>
      </c>
      <c r="G21" s="452">
        <v>0</v>
      </c>
      <c r="H21" s="451"/>
      <c r="I21" s="452">
        <v>1670890</v>
      </c>
      <c r="J21" s="451"/>
      <c r="K21" s="452">
        <v>4574293</v>
      </c>
      <c r="L21" s="452">
        <v>3537253</v>
      </c>
      <c r="M21" s="452">
        <v>3441788.0799701991</v>
      </c>
      <c r="N21" s="452"/>
      <c r="O21" s="452">
        <v>95466</v>
      </c>
      <c r="P21" s="452"/>
      <c r="Q21" s="451">
        <v>4508534.1798</v>
      </c>
      <c r="R21" s="452">
        <v>4213909.1798</v>
      </c>
      <c r="S21" s="452">
        <v>2650286.0014776788</v>
      </c>
      <c r="T21" s="452"/>
      <c r="U21" s="452">
        <v>1562405</v>
      </c>
      <c r="V21" s="452"/>
      <c r="W21" s="451">
        <v>3714991.1424000002</v>
      </c>
      <c r="X21" s="452">
        <v>5265520.4383898303</v>
      </c>
      <c r="Y21" s="452">
        <v>3301313.9180364851</v>
      </c>
      <c r="Z21" s="452"/>
      <c r="AA21" s="452">
        <v>249268</v>
      </c>
      <c r="AB21" s="452"/>
      <c r="AC21" s="452">
        <v>3117820.8769</v>
      </c>
      <c r="AD21" s="451">
        <v>-11242.564657113981</v>
      </c>
      <c r="AE21" s="452">
        <f t="shared" si="5"/>
        <v>3106578.3122428861</v>
      </c>
      <c r="AF21" s="452">
        <v>626398.42882293009</v>
      </c>
      <c r="AG21" s="451">
        <v>3022070.89</v>
      </c>
      <c r="AH21" s="451"/>
      <c r="AI21" s="124">
        <f t="shared" si="6"/>
        <v>3022070.89</v>
      </c>
      <c r="AJ21" s="454" t="s">
        <v>400</v>
      </c>
      <c r="AK21" s="447" t="s">
        <v>146</v>
      </c>
      <c r="AL21" s="448" t="s">
        <v>62</v>
      </c>
      <c r="AM21" s="448" t="s">
        <v>146</v>
      </c>
      <c r="AN21" s="447" t="s">
        <v>140</v>
      </c>
      <c r="AO21" s="447" t="s">
        <v>240</v>
      </c>
      <c r="AP21" s="447" t="s">
        <v>244</v>
      </c>
    </row>
    <row r="22" spans="2:42" s="28" customFormat="1">
      <c r="B22" s="449">
        <v>3223</v>
      </c>
      <c r="C22" s="450" t="s">
        <v>151</v>
      </c>
      <c r="D22" s="451">
        <v>2806178</v>
      </c>
      <c r="E22" s="451">
        <v>19863328</v>
      </c>
      <c r="F22" s="451">
        <v>15655528</v>
      </c>
      <c r="G22" s="452">
        <v>0</v>
      </c>
      <c r="H22" s="451"/>
      <c r="I22" s="452">
        <v>1103984.3900000001</v>
      </c>
      <c r="J22" s="451"/>
      <c r="K22" s="452">
        <v>11468890</v>
      </c>
      <c r="L22" s="452">
        <v>42765906.850000001</v>
      </c>
      <c r="M22" s="452">
        <v>42960955.16766379</v>
      </c>
      <c r="N22" s="452"/>
      <c r="O22" s="452">
        <v>0</v>
      </c>
      <c r="P22" s="452"/>
      <c r="Q22" s="451">
        <v>10749066.326099999</v>
      </c>
      <c r="R22" s="452">
        <v>5628024.7360999994</v>
      </c>
      <c r="S22" s="452">
        <v>2725417.0164268771</v>
      </c>
      <c r="T22" s="452"/>
      <c r="U22" s="452">
        <v>429476</v>
      </c>
      <c r="V22" s="452"/>
      <c r="W22" s="451">
        <v>13317200.102729701</v>
      </c>
      <c r="X22" s="452">
        <v>11502737.744653268</v>
      </c>
      <c r="Y22" s="452">
        <v>4195274.4845081763</v>
      </c>
      <c r="Z22" s="452"/>
      <c r="AA22" s="452">
        <v>0</v>
      </c>
      <c r="AB22" s="452"/>
      <c r="AC22" s="452">
        <v>12639754.483430911</v>
      </c>
      <c r="AD22" s="451">
        <v>-15052.541886845604</v>
      </c>
      <c r="AE22" s="452">
        <f t="shared" si="5"/>
        <v>12624701.941544065</v>
      </c>
      <c r="AF22" s="452">
        <v>1059093.9939636537</v>
      </c>
      <c r="AG22" s="451">
        <v>6096343.8399999999</v>
      </c>
      <c r="AH22" s="451"/>
      <c r="AI22" s="124">
        <f t="shared" si="6"/>
        <v>6096343.8399999999</v>
      </c>
      <c r="AJ22" s="454" t="s">
        <v>400</v>
      </c>
      <c r="AK22" s="447" t="s">
        <v>146</v>
      </c>
      <c r="AL22" s="448" t="s">
        <v>62</v>
      </c>
      <c r="AM22" s="448" t="s">
        <v>146</v>
      </c>
      <c r="AN22" s="447" t="s">
        <v>140</v>
      </c>
      <c r="AO22" s="447" t="s">
        <v>240</v>
      </c>
      <c r="AP22" s="447" t="s">
        <v>244</v>
      </c>
    </row>
    <row r="23" spans="2:42" s="28" customFormat="1">
      <c r="B23" s="449">
        <v>3317</v>
      </c>
      <c r="C23" s="450" t="s">
        <v>181</v>
      </c>
      <c r="D23" s="451">
        <v>0</v>
      </c>
      <c r="E23" s="451">
        <v>0</v>
      </c>
      <c r="F23" s="451">
        <v>0</v>
      </c>
      <c r="G23" s="452">
        <v>0</v>
      </c>
      <c r="H23" s="451"/>
      <c r="I23" s="452">
        <v>0</v>
      </c>
      <c r="J23" s="451"/>
      <c r="K23" s="452">
        <v>1780909</v>
      </c>
      <c r="L23" s="452">
        <v>44931</v>
      </c>
      <c r="M23" s="452">
        <v>44931.135222733472</v>
      </c>
      <c r="N23" s="452"/>
      <c r="O23" s="452">
        <v>0</v>
      </c>
      <c r="P23" s="452"/>
      <c r="Q23" s="451">
        <v>2001167.1052000001</v>
      </c>
      <c r="R23" s="452">
        <v>1547167.1052000001</v>
      </c>
      <c r="S23" s="452">
        <v>1049392.678212279</v>
      </c>
      <c r="T23" s="452"/>
      <c r="U23" s="452">
        <v>0</v>
      </c>
      <c r="V23" s="452"/>
      <c r="W23" s="451">
        <v>2315011.0042958991</v>
      </c>
      <c r="X23" s="452">
        <v>2345942.501195617</v>
      </c>
      <c r="Y23" s="452">
        <v>1069212.4999582251</v>
      </c>
      <c r="Z23" s="452"/>
      <c r="AA23" s="452">
        <v>689750.17</v>
      </c>
      <c r="AB23" s="452"/>
      <c r="AC23" s="452">
        <v>1583225.3354</v>
      </c>
      <c r="AD23" s="451">
        <v>38662.926869731629</v>
      </c>
      <c r="AE23" s="452">
        <f t="shared" si="5"/>
        <v>1621888.2622697316</v>
      </c>
      <c r="AF23" s="452">
        <v>196966.47420061482</v>
      </c>
      <c r="AG23" s="451">
        <v>1491572.82</v>
      </c>
      <c r="AH23" s="451"/>
      <c r="AI23" s="124">
        <f t="shared" si="6"/>
        <v>1491572.82</v>
      </c>
      <c r="AJ23" s="454" t="s">
        <v>400</v>
      </c>
      <c r="AK23" s="447" t="s">
        <v>146</v>
      </c>
      <c r="AL23" s="448" t="s">
        <v>62</v>
      </c>
      <c r="AM23" s="448" t="s">
        <v>146</v>
      </c>
      <c r="AN23" s="447" t="s">
        <v>140</v>
      </c>
      <c r="AO23" s="447" t="s">
        <v>240</v>
      </c>
      <c r="AP23" s="447" t="s">
        <v>243</v>
      </c>
    </row>
    <row r="24" spans="2:42" s="28" customFormat="1">
      <c r="B24" s="511">
        <v>4061</v>
      </c>
      <c r="C24" s="453" t="s">
        <v>351</v>
      </c>
      <c r="D24" s="451"/>
      <c r="E24" s="451"/>
      <c r="F24" s="451"/>
      <c r="G24" s="452"/>
      <c r="H24" s="451"/>
      <c r="I24" s="452"/>
      <c r="J24" s="451"/>
      <c r="K24" s="452"/>
      <c r="L24" s="452"/>
      <c r="M24" s="452"/>
      <c r="N24" s="452"/>
      <c r="O24" s="452"/>
      <c r="P24" s="452"/>
      <c r="Q24" s="451"/>
      <c r="R24" s="452"/>
      <c r="S24" s="452"/>
      <c r="T24" s="452"/>
      <c r="U24" s="452"/>
      <c r="V24" s="452"/>
      <c r="W24" s="451">
        <v>0</v>
      </c>
      <c r="X24" s="452">
        <v>82000</v>
      </c>
      <c r="Y24" s="452">
        <v>0</v>
      </c>
      <c r="Z24" s="452"/>
      <c r="AA24" s="452">
        <v>42000</v>
      </c>
      <c r="AB24" s="452"/>
      <c r="AC24" s="452">
        <v>0</v>
      </c>
      <c r="AD24" s="451">
        <v>80000</v>
      </c>
      <c r="AE24" s="452">
        <f t="shared" si="5"/>
        <v>80000</v>
      </c>
      <c r="AF24" s="452">
        <v>29932.921947844683</v>
      </c>
      <c r="AG24" s="451">
        <v>247238.88</v>
      </c>
      <c r="AH24" s="451"/>
      <c r="AI24" s="124">
        <f t="shared" si="6"/>
        <v>247238.88</v>
      </c>
      <c r="AJ24" s="454" t="s">
        <v>400</v>
      </c>
      <c r="AK24" s="447" t="s">
        <v>146</v>
      </c>
      <c r="AL24" s="448" t="s">
        <v>53</v>
      </c>
      <c r="AM24" s="448"/>
      <c r="AN24" s="447" t="s">
        <v>140</v>
      </c>
      <c r="AO24" s="447" t="s">
        <v>240</v>
      </c>
      <c r="AP24" s="447"/>
    </row>
    <row r="25" spans="2:42" s="28" customFormat="1">
      <c r="B25" s="449">
        <v>3226</v>
      </c>
      <c r="C25" s="453" t="s">
        <v>202</v>
      </c>
      <c r="D25" s="451">
        <v>19762318</v>
      </c>
      <c r="E25" s="451">
        <v>17082318</v>
      </c>
      <c r="F25" s="451">
        <v>14155269</v>
      </c>
      <c r="G25" s="452">
        <v>0</v>
      </c>
      <c r="H25" s="451"/>
      <c r="I25" s="452">
        <v>0</v>
      </c>
      <c r="J25" s="451"/>
      <c r="K25" s="452">
        <v>10341287</v>
      </c>
      <c r="L25" s="452">
        <v>10310558</v>
      </c>
      <c r="M25" s="452">
        <v>10310558.059999999</v>
      </c>
      <c r="N25" s="452"/>
      <c r="O25" s="452">
        <v>0</v>
      </c>
      <c r="P25" s="452"/>
      <c r="Q25" s="451">
        <v>9928781.5469000004</v>
      </c>
      <c r="R25" s="452">
        <v>4258781.5469000004</v>
      </c>
      <c r="S25" s="452">
        <v>3854472.85</v>
      </c>
      <c r="T25" s="452"/>
      <c r="U25" s="452">
        <v>0</v>
      </c>
      <c r="V25" s="452"/>
      <c r="W25" s="451">
        <v>11936202.056399999</v>
      </c>
      <c r="X25" s="452">
        <v>10961183.056399999</v>
      </c>
      <c r="Y25" s="452">
        <v>7911341.6700000074</v>
      </c>
      <c r="Z25" s="452"/>
      <c r="AA25" s="452">
        <v>0</v>
      </c>
      <c r="AB25" s="452"/>
      <c r="AC25" s="452">
        <v>9861940.5766000003</v>
      </c>
      <c r="AD25" s="451">
        <v>119959.58914948069</v>
      </c>
      <c r="AE25" s="452">
        <f t="shared" si="5"/>
        <v>9981900.1657494809</v>
      </c>
      <c r="AF25" s="452">
        <v>4279799.8213116992</v>
      </c>
      <c r="AG25" s="451">
        <v>5822613.3600000003</v>
      </c>
      <c r="AH25" s="451"/>
      <c r="AI25" s="124">
        <f t="shared" si="6"/>
        <v>5822613.3600000003</v>
      </c>
      <c r="AJ25" s="454" t="s">
        <v>400</v>
      </c>
      <c r="AK25" s="447" t="s">
        <v>146</v>
      </c>
      <c r="AL25" s="448" t="s">
        <v>53</v>
      </c>
      <c r="AM25" s="448" t="s">
        <v>146</v>
      </c>
      <c r="AN25" s="447" t="s">
        <v>140</v>
      </c>
      <c r="AO25" s="447" t="s">
        <v>240</v>
      </c>
      <c r="AP25" s="447" t="s">
        <v>255</v>
      </c>
    </row>
    <row r="26" spans="2:42" s="28" customFormat="1">
      <c r="B26" s="449">
        <v>3280</v>
      </c>
      <c r="C26" s="453" t="s">
        <v>207</v>
      </c>
      <c r="D26" s="451">
        <v>1499746</v>
      </c>
      <c r="E26" s="451">
        <v>-365153</v>
      </c>
      <c r="F26" s="451">
        <v>43288</v>
      </c>
      <c r="G26" s="452">
        <v>0</v>
      </c>
      <c r="H26" s="451"/>
      <c r="I26" s="452">
        <v>0</v>
      </c>
      <c r="J26" s="451">
        <v>0</v>
      </c>
      <c r="K26" s="452">
        <v>1088784</v>
      </c>
      <c r="L26" s="452">
        <v>245460</v>
      </c>
      <c r="M26" s="452">
        <v>245459.66999999998</v>
      </c>
      <c r="N26" s="452">
        <v>0</v>
      </c>
      <c r="O26" s="452">
        <v>0</v>
      </c>
      <c r="P26" s="452">
        <v>0</v>
      </c>
      <c r="Q26" s="451">
        <v>1150533</v>
      </c>
      <c r="R26" s="452">
        <v>558268</v>
      </c>
      <c r="S26" s="452">
        <v>105170.32</v>
      </c>
      <c r="T26" s="452"/>
      <c r="U26" s="452">
        <v>0</v>
      </c>
      <c r="V26" s="452"/>
      <c r="W26" s="451">
        <v>9591102.7032999992</v>
      </c>
      <c r="X26" s="452">
        <v>5591102.7832999993</v>
      </c>
      <c r="Y26" s="452">
        <v>328567.46999999956</v>
      </c>
      <c r="Z26" s="452"/>
      <c r="AA26" s="452">
        <v>0</v>
      </c>
      <c r="AB26" s="452"/>
      <c r="AC26" s="452">
        <v>2589309.7639000001</v>
      </c>
      <c r="AD26" s="451">
        <v>-78200.265288146213</v>
      </c>
      <c r="AE26" s="452">
        <f t="shared" si="5"/>
        <v>2511109.4986118539</v>
      </c>
      <c r="AF26" s="452">
        <v>484343.19737975637</v>
      </c>
      <c r="AG26" s="451">
        <v>4757796.09</v>
      </c>
      <c r="AH26" s="451"/>
      <c r="AI26" s="124">
        <f t="shared" si="6"/>
        <v>4757796.09</v>
      </c>
      <c r="AJ26" s="454" t="s">
        <v>400</v>
      </c>
      <c r="AK26" s="447" t="s">
        <v>146</v>
      </c>
      <c r="AL26" s="448" t="s">
        <v>53</v>
      </c>
      <c r="AM26" s="448" t="s">
        <v>232</v>
      </c>
      <c r="AN26" s="447" t="s">
        <v>140</v>
      </c>
      <c r="AO26" s="447" t="s">
        <v>240</v>
      </c>
      <c r="AP26" s="447" t="s">
        <v>253</v>
      </c>
    </row>
    <row r="27" spans="2:42" s="28" customFormat="1">
      <c r="B27" s="449">
        <v>3282</v>
      </c>
      <c r="C27" s="455" t="s">
        <v>177</v>
      </c>
      <c r="D27" s="451">
        <v>209805</v>
      </c>
      <c r="E27" s="451">
        <v>209805</v>
      </c>
      <c r="F27" s="451">
        <v>285048</v>
      </c>
      <c r="G27" s="452">
        <v>0</v>
      </c>
      <c r="H27" s="451"/>
      <c r="I27" s="452">
        <v>15000</v>
      </c>
      <c r="J27" s="451">
        <v>0</v>
      </c>
      <c r="K27" s="452">
        <v>395958</v>
      </c>
      <c r="L27" s="452">
        <v>290475</v>
      </c>
      <c r="M27" s="452">
        <v>290475.57086223655</v>
      </c>
      <c r="N27" s="452">
        <v>0</v>
      </c>
      <c r="O27" s="452">
        <v>0</v>
      </c>
      <c r="P27" s="452">
        <v>0</v>
      </c>
      <c r="Q27" s="451">
        <v>391813.93239999999</v>
      </c>
      <c r="R27" s="452">
        <v>391813.93239999999</v>
      </c>
      <c r="S27" s="452">
        <v>314088.65242014435</v>
      </c>
      <c r="T27" s="452"/>
      <c r="U27" s="452">
        <v>29350</v>
      </c>
      <c r="V27" s="452"/>
      <c r="W27" s="451">
        <v>363150.84739999997</v>
      </c>
      <c r="X27" s="452">
        <v>397352.9484876502</v>
      </c>
      <c r="Y27" s="452">
        <v>268486.92423608369</v>
      </c>
      <c r="Z27" s="452"/>
      <c r="AA27" s="452">
        <v>0</v>
      </c>
      <c r="AB27" s="452"/>
      <c r="AC27" s="452">
        <v>455014.25300000003</v>
      </c>
      <c r="AD27" s="451">
        <v>-34911.72670027503</v>
      </c>
      <c r="AE27" s="452">
        <f t="shared" si="5"/>
        <v>420102.526299725</v>
      </c>
      <c r="AF27" s="452">
        <v>129858.01258088212</v>
      </c>
      <c r="AG27" s="451">
        <v>192101.68</v>
      </c>
      <c r="AH27" s="451"/>
      <c r="AI27" s="124">
        <f t="shared" si="6"/>
        <v>192101.68</v>
      </c>
      <c r="AJ27" s="454" t="s">
        <v>400</v>
      </c>
      <c r="AK27" s="447" t="s">
        <v>146</v>
      </c>
      <c r="AL27" s="448" t="s">
        <v>55</v>
      </c>
      <c r="AM27" s="448" t="s">
        <v>232</v>
      </c>
      <c r="AN27" s="447" t="s">
        <v>249</v>
      </c>
      <c r="AO27" s="447" t="s">
        <v>240</v>
      </c>
      <c r="AP27" s="447" t="s">
        <v>252</v>
      </c>
    </row>
    <row r="28" spans="2:42" s="28" customFormat="1">
      <c r="B28" s="449">
        <v>3260</v>
      </c>
      <c r="C28" s="450" t="s">
        <v>174</v>
      </c>
      <c r="D28" s="451">
        <v>957255</v>
      </c>
      <c r="E28" s="451">
        <v>957255</v>
      </c>
      <c r="F28" s="451">
        <v>888430</v>
      </c>
      <c r="G28" s="452">
        <v>0</v>
      </c>
      <c r="H28" s="451"/>
      <c r="I28" s="452">
        <v>0</v>
      </c>
      <c r="J28" s="451"/>
      <c r="K28" s="452">
        <v>1123585</v>
      </c>
      <c r="L28" s="452">
        <v>1174194</v>
      </c>
      <c r="M28" s="452">
        <v>1143167.9217412607</v>
      </c>
      <c r="N28" s="452"/>
      <c r="O28" s="452">
        <v>31027</v>
      </c>
      <c r="P28" s="452"/>
      <c r="Q28" s="451">
        <v>1215075.33</v>
      </c>
      <c r="R28" s="452">
        <v>1237569.58</v>
      </c>
      <c r="S28" s="452">
        <v>1071107.2119423572</v>
      </c>
      <c r="T28" s="452"/>
      <c r="U28" s="452">
        <v>42550</v>
      </c>
      <c r="V28" s="452"/>
      <c r="W28" s="451">
        <v>1215074.5578000001</v>
      </c>
      <c r="X28" s="452">
        <v>1262190.4383175173</v>
      </c>
      <c r="Y28" s="452">
        <v>1087459.8637779802</v>
      </c>
      <c r="Z28" s="452"/>
      <c r="AA28" s="452">
        <v>34053</v>
      </c>
      <c r="AB28" s="452"/>
      <c r="AC28" s="452">
        <v>2415429</v>
      </c>
      <c r="AD28" s="451">
        <v>106014.72365425155</v>
      </c>
      <c r="AE28" s="452">
        <f t="shared" si="5"/>
        <v>2521443.7236542515</v>
      </c>
      <c r="AF28" s="452">
        <v>587141.9471337907</v>
      </c>
      <c r="AG28" s="451">
        <v>2630210.39</v>
      </c>
      <c r="AH28" s="451"/>
      <c r="AI28" s="124">
        <f t="shared" si="6"/>
        <v>2630210.39</v>
      </c>
      <c r="AJ28" s="454" t="s">
        <v>400</v>
      </c>
      <c r="AK28" s="447" t="s">
        <v>146</v>
      </c>
      <c r="AL28" s="448" t="s">
        <v>55</v>
      </c>
      <c r="AM28" s="448" t="s">
        <v>232</v>
      </c>
      <c r="AN28" s="447" t="s">
        <v>249</v>
      </c>
      <c r="AO28" s="447" t="s">
        <v>240</v>
      </c>
      <c r="AP28" s="447" t="s">
        <v>252</v>
      </c>
    </row>
    <row r="29" spans="2:42" s="28" customFormat="1">
      <c r="B29" s="449">
        <v>4003</v>
      </c>
      <c r="C29" s="450" t="s">
        <v>302</v>
      </c>
      <c r="D29" s="451"/>
      <c r="E29" s="451"/>
      <c r="F29" s="451"/>
      <c r="G29" s="452"/>
      <c r="H29" s="451"/>
      <c r="I29" s="452"/>
      <c r="J29" s="451"/>
      <c r="K29" s="452"/>
      <c r="L29" s="452"/>
      <c r="M29" s="452"/>
      <c r="N29" s="452"/>
      <c r="O29" s="452"/>
      <c r="P29" s="452"/>
      <c r="Q29" s="451"/>
      <c r="R29" s="452"/>
      <c r="S29" s="452"/>
      <c r="T29" s="452"/>
      <c r="U29" s="452"/>
      <c r="V29" s="452"/>
      <c r="W29" s="451"/>
      <c r="X29" s="452"/>
      <c r="Y29" s="452"/>
      <c r="Z29" s="452"/>
      <c r="AA29" s="452"/>
      <c r="AB29" s="452"/>
      <c r="AC29" s="452"/>
      <c r="AD29" s="451"/>
      <c r="AE29" s="452"/>
      <c r="AF29" s="452"/>
      <c r="AG29" s="451">
        <v>3784957.42</v>
      </c>
      <c r="AH29" s="451"/>
      <c r="AI29" s="124">
        <f t="shared" si="6"/>
        <v>3784957.42</v>
      </c>
      <c r="AJ29" s="454" t="s">
        <v>401</v>
      </c>
      <c r="AK29" s="447" t="s">
        <v>146</v>
      </c>
      <c r="AL29" s="448"/>
      <c r="AM29" s="448"/>
      <c r="AN29" s="447" t="s">
        <v>140</v>
      </c>
      <c r="AO29" s="447" t="s">
        <v>305</v>
      </c>
      <c r="AP29" s="447"/>
    </row>
    <row r="30" spans="2:42" s="28" customFormat="1">
      <c r="B30" s="449">
        <v>4004</v>
      </c>
      <c r="C30" s="450" t="s">
        <v>303</v>
      </c>
      <c r="D30" s="451"/>
      <c r="E30" s="451"/>
      <c r="F30" s="451"/>
      <c r="G30" s="452"/>
      <c r="H30" s="451"/>
      <c r="I30" s="452"/>
      <c r="J30" s="451"/>
      <c r="K30" s="452"/>
      <c r="L30" s="452"/>
      <c r="M30" s="452"/>
      <c r="N30" s="452"/>
      <c r="O30" s="452"/>
      <c r="P30" s="452"/>
      <c r="Q30" s="451"/>
      <c r="R30" s="452"/>
      <c r="S30" s="452"/>
      <c r="T30" s="452"/>
      <c r="U30" s="452"/>
      <c r="V30" s="452"/>
      <c r="W30" s="451"/>
      <c r="X30" s="452"/>
      <c r="Y30" s="452"/>
      <c r="Z30" s="452"/>
      <c r="AA30" s="452"/>
      <c r="AB30" s="452"/>
      <c r="AC30" s="452"/>
      <c r="AD30" s="451"/>
      <c r="AE30" s="452"/>
      <c r="AF30" s="452"/>
      <c r="AG30" s="451">
        <v>4801596.1500000004</v>
      </c>
      <c r="AH30" s="451"/>
      <c r="AI30" s="124">
        <f t="shared" si="6"/>
        <v>4801596.1500000004</v>
      </c>
      <c r="AJ30" s="454" t="s">
        <v>401</v>
      </c>
      <c r="AK30" s="447" t="s">
        <v>146</v>
      </c>
      <c r="AL30" s="448"/>
      <c r="AM30" s="448"/>
      <c r="AN30" s="447" t="s">
        <v>140</v>
      </c>
      <c r="AO30" s="447" t="s">
        <v>305</v>
      </c>
      <c r="AP30" s="447"/>
    </row>
    <row r="31" spans="2:42" s="28" customFormat="1">
      <c r="B31" s="449">
        <v>4023</v>
      </c>
      <c r="C31" s="450" t="s">
        <v>352</v>
      </c>
      <c r="D31" s="451"/>
      <c r="E31" s="451"/>
      <c r="F31" s="451"/>
      <c r="G31" s="452"/>
      <c r="H31" s="451"/>
      <c r="I31" s="452"/>
      <c r="J31" s="451"/>
      <c r="K31" s="452"/>
      <c r="L31" s="452"/>
      <c r="M31" s="452"/>
      <c r="N31" s="452"/>
      <c r="O31" s="452"/>
      <c r="P31" s="452"/>
      <c r="Q31" s="451"/>
      <c r="R31" s="452"/>
      <c r="S31" s="452"/>
      <c r="T31" s="452"/>
      <c r="U31" s="452"/>
      <c r="V31" s="452"/>
      <c r="W31" s="451"/>
      <c r="X31" s="452"/>
      <c r="Y31" s="452"/>
      <c r="Z31" s="452"/>
      <c r="AA31" s="452"/>
      <c r="AB31" s="452"/>
      <c r="AC31" s="452"/>
      <c r="AD31" s="451"/>
      <c r="AE31" s="452"/>
      <c r="AF31" s="452"/>
      <c r="AG31" s="451">
        <v>247411.32</v>
      </c>
      <c r="AH31" s="451"/>
      <c r="AI31" s="124">
        <f t="shared" si="6"/>
        <v>247411.32</v>
      </c>
      <c r="AJ31" s="454" t="s">
        <v>399</v>
      </c>
      <c r="AK31" s="447" t="s">
        <v>146</v>
      </c>
      <c r="AL31" s="448"/>
      <c r="AM31" s="448"/>
      <c r="AN31" s="447" t="s">
        <v>140</v>
      </c>
      <c r="AO31" s="447" t="s">
        <v>305</v>
      </c>
      <c r="AP31" s="447"/>
    </row>
    <row r="32" spans="2:42" s="28" customFormat="1">
      <c r="B32" s="122">
        <v>4028</v>
      </c>
      <c r="C32" s="123" t="s">
        <v>353</v>
      </c>
      <c r="D32" s="124"/>
      <c r="E32" s="124"/>
      <c r="F32" s="124"/>
      <c r="G32" s="125"/>
      <c r="H32" s="124"/>
      <c r="I32" s="125"/>
      <c r="J32" s="124"/>
      <c r="K32" s="125"/>
      <c r="L32" s="125"/>
      <c r="M32" s="125"/>
      <c r="N32" s="125"/>
      <c r="O32" s="125"/>
      <c r="P32" s="125"/>
      <c r="Q32" s="124"/>
      <c r="R32" s="125"/>
      <c r="S32" s="125"/>
      <c r="T32" s="125"/>
      <c r="U32" s="125"/>
      <c r="V32" s="125"/>
      <c r="W32" s="124"/>
      <c r="X32" s="125"/>
      <c r="Y32" s="125"/>
      <c r="Z32" s="125"/>
      <c r="AA32" s="125"/>
      <c r="AB32" s="125"/>
      <c r="AC32" s="125"/>
      <c r="AD32" s="124"/>
      <c r="AE32" s="125"/>
      <c r="AF32" s="125"/>
      <c r="AG32" s="124">
        <v>0</v>
      </c>
      <c r="AH32" s="124"/>
      <c r="AI32" s="124">
        <f t="shared" si="6"/>
        <v>0</v>
      </c>
      <c r="AJ32" s="454" t="s">
        <v>399</v>
      </c>
      <c r="AK32" s="447" t="s">
        <v>146</v>
      </c>
      <c r="AL32" s="448"/>
      <c r="AM32" s="448"/>
      <c r="AN32" s="447" t="s">
        <v>140</v>
      </c>
      <c r="AO32" s="447" t="s">
        <v>305</v>
      </c>
      <c r="AP32" s="447"/>
    </row>
    <row r="33" spans="2:42" s="126" customFormat="1">
      <c r="B33" s="507" t="s">
        <v>86</v>
      </c>
      <c r="C33" s="127" t="s">
        <v>394</v>
      </c>
      <c r="D33" s="128">
        <f t="shared" ref="D33:AH33" si="7">SUM(D19:D32)</f>
        <v>43456331</v>
      </c>
      <c r="E33" s="128">
        <f t="shared" si="7"/>
        <v>46793359</v>
      </c>
      <c r="F33" s="128">
        <f t="shared" si="7"/>
        <v>39985820</v>
      </c>
      <c r="G33" s="128">
        <f t="shared" si="7"/>
        <v>250857</v>
      </c>
      <c r="H33" s="128">
        <f t="shared" si="7"/>
        <v>0</v>
      </c>
      <c r="I33" s="128">
        <f t="shared" si="7"/>
        <v>6261133.5</v>
      </c>
      <c r="J33" s="128">
        <f t="shared" si="7"/>
        <v>0</v>
      </c>
      <c r="K33" s="128">
        <f t="shared" si="7"/>
        <v>36173914</v>
      </c>
      <c r="L33" s="128">
        <f t="shared" si="7"/>
        <v>61846852.079999998</v>
      </c>
      <c r="M33" s="128">
        <f t="shared" si="7"/>
        <v>61915411.376113594</v>
      </c>
      <c r="N33" s="128">
        <f t="shared" si="7"/>
        <v>0</v>
      </c>
      <c r="O33" s="128">
        <f t="shared" si="7"/>
        <v>126493</v>
      </c>
      <c r="P33" s="128">
        <f t="shared" si="7"/>
        <v>0</v>
      </c>
      <c r="Q33" s="128">
        <f t="shared" si="7"/>
        <v>38003368.653300002</v>
      </c>
      <c r="R33" s="128">
        <f t="shared" si="7"/>
        <v>25029535.873300001</v>
      </c>
      <c r="S33" s="128">
        <f t="shared" si="7"/>
        <v>16438861.370769462</v>
      </c>
      <c r="T33" s="128">
        <f t="shared" si="7"/>
        <v>0</v>
      </c>
      <c r="U33" s="128">
        <f t="shared" si="7"/>
        <v>4739089.8049999997</v>
      </c>
      <c r="V33" s="128">
        <f t="shared" si="7"/>
        <v>0</v>
      </c>
      <c r="W33" s="128">
        <f t="shared" si="7"/>
        <v>53014047.603214167</v>
      </c>
      <c r="X33" s="128">
        <f t="shared" si="7"/>
        <v>43805684.202019572</v>
      </c>
      <c r="Y33" s="128">
        <f t="shared" si="7"/>
        <v>21229723.069090802</v>
      </c>
      <c r="Z33" s="128">
        <f t="shared" si="7"/>
        <v>0</v>
      </c>
      <c r="AA33" s="128">
        <f t="shared" si="7"/>
        <v>1253113.6800000002</v>
      </c>
      <c r="AB33" s="128">
        <f t="shared" si="7"/>
        <v>0</v>
      </c>
      <c r="AC33" s="128">
        <f t="shared" si="7"/>
        <v>48723679.349430911</v>
      </c>
      <c r="AD33" s="128">
        <f t="shared" si="7"/>
        <v>-1888221.3630543784</v>
      </c>
      <c r="AE33" s="128">
        <f t="shared" si="7"/>
        <v>46835457.986376524</v>
      </c>
      <c r="AF33" s="128">
        <f t="shared" si="7"/>
        <v>8309600.2553341063</v>
      </c>
      <c r="AG33" s="128">
        <f t="shared" si="7"/>
        <v>40541466.699999996</v>
      </c>
      <c r="AH33" s="128">
        <f t="shared" si="7"/>
        <v>0</v>
      </c>
      <c r="AI33" s="128">
        <f>SUM(AI19:AI32)</f>
        <v>40541466.699999996</v>
      </c>
      <c r="AJ33" s="510"/>
      <c r="AK33" s="510"/>
      <c r="AL33" s="510"/>
      <c r="AM33" s="510"/>
      <c r="AN33" s="510"/>
      <c r="AO33" s="510"/>
      <c r="AP33" s="510"/>
    </row>
    <row r="34" spans="2:42" s="28" customFormat="1">
      <c r="B34" s="449">
        <v>3246</v>
      </c>
      <c r="C34" s="453" t="s">
        <v>164</v>
      </c>
      <c r="D34" s="451">
        <v>745991</v>
      </c>
      <c r="E34" s="451">
        <v>980991</v>
      </c>
      <c r="F34" s="451">
        <v>1142126</v>
      </c>
      <c r="G34" s="452">
        <v>0</v>
      </c>
      <c r="H34" s="451"/>
      <c r="I34" s="452">
        <v>0</v>
      </c>
      <c r="J34" s="451">
        <v>0</v>
      </c>
      <c r="K34" s="452">
        <v>432832</v>
      </c>
      <c r="L34" s="452">
        <v>432832</v>
      </c>
      <c r="M34" s="452">
        <v>428374.66325400455</v>
      </c>
      <c r="N34" s="452">
        <v>0</v>
      </c>
      <c r="O34" s="452">
        <v>0</v>
      </c>
      <c r="P34" s="452">
        <v>0</v>
      </c>
      <c r="Q34" s="451">
        <v>432832.10320000001</v>
      </c>
      <c r="R34" s="452">
        <v>432832.10320000001</v>
      </c>
      <c r="S34" s="452">
        <v>388251.28076155315</v>
      </c>
      <c r="T34" s="452"/>
      <c r="U34" s="452">
        <v>0</v>
      </c>
      <c r="V34" s="452"/>
      <c r="W34" s="451">
        <v>419495.16279999999</v>
      </c>
      <c r="X34" s="452">
        <v>425100.08703424619</v>
      </c>
      <c r="Y34" s="452">
        <v>238992.13110005308</v>
      </c>
      <c r="Z34" s="452"/>
      <c r="AA34" s="452">
        <v>0</v>
      </c>
      <c r="AB34" s="452"/>
      <c r="AC34" s="452">
        <v>429646.63520000002</v>
      </c>
      <c r="AD34" s="451">
        <v>-1275.9562828942435</v>
      </c>
      <c r="AE34" s="452">
        <f>AC34+AD34</f>
        <v>428370.67891710578</v>
      </c>
      <c r="AF34" s="452">
        <v>118307.6248438615</v>
      </c>
      <c r="AG34" s="451">
        <v>456172.75</v>
      </c>
      <c r="AH34" s="451"/>
      <c r="AI34" s="124">
        <f t="shared" ref="AI34:AI38" si="8">AG34-AH34</f>
        <v>456172.75</v>
      </c>
      <c r="AJ34" s="454" t="s">
        <v>400</v>
      </c>
      <c r="AK34" s="447" t="s">
        <v>354</v>
      </c>
      <c r="AL34" s="448" t="s">
        <v>57</v>
      </c>
      <c r="AM34" s="448" t="s">
        <v>232</v>
      </c>
      <c r="AN34" s="447" t="s">
        <v>249</v>
      </c>
      <c r="AO34" s="447" t="s">
        <v>240</v>
      </c>
      <c r="AP34" s="447" t="s">
        <v>250</v>
      </c>
    </row>
    <row r="35" spans="2:42" s="28" customFormat="1">
      <c r="B35" s="449">
        <v>3247</v>
      </c>
      <c r="C35" s="453" t="s">
        <v>165</v>
      </c>
      <c r="D35" s="451">
        <v>542553</v>
      </c>
      <c r="E35" s="451">
        <v>852553</v>
      </c>
      <c r="F35" s="451">
        <v>1028233</v>
      </c>
      <c r="G35" s="452">
        <v>0</v>
      </c>
      <c r="H35" s="451"/>
      <c r="I35" s="452">
        <v>0</v>
      </c>
      <c r="J35" s="451"/>
      <c r="K35" s="452">
        <v>737262</v>
      </c>
      <c r="L35" s="452">
        <v>737262</v>
      </c>
      <c r="M35" s="452">
        <v>732454.35320966772</v>
      </c>
      <c r="N35" s="452"/>
      <c r="O35" s="452">
        <v>0</v>
      </c>
      <c r="P35" s="452"/>
      <c r="Q35" s="451">
        <v>737261.74710000004</v>
      </c>
      <c r="R35" s="452">
        <v>737261.74710000004</v>
      </c>
      <c r="S35" s="452">
        <v>636206.7598719981</v>
      </c>
      <c r="T35" s="452"/>
      <c r="U35" s="452">
        <v>0</v>
      </c>
      <c r="V35" s="452"/>
      <c r="W35" s="451">
        <v>715663.31740000006</v>
      </c>
      <c r="X35" s="452">
        <v>725225.38239478436</v>
      </c>
      <c r="Y35" s="452">
        <v>595562.89393588202</v>
      </c>
      <c r="Z35" s="452"/>
      <c r="AA35" s="452">
        <v>0</v>
      </c>
      <c r="AB35" s="452"/>
      <c r="AC35" s="452">
        <v>720697.58160000003</v>
      </c>
      <c r="AD35" s="451">
        <v>-2140.3137323135743</v>
      </c>
      <c r="AE35" s="452">
        <f>AC35+AD35</f>
        <v>718557.26786768646</v>
      </c>
      <c r="AF35" s="452">
        <v>499242.58196492831</v>
      </c>
      <c r="AG35" s="451">
        <v>734369.5</v>
      </c>
      <c r="AH35" s="451"/>
      <c r="AI35" s="124">
        <f t="shared" si="8"/>
        <v>734369.5</v>
      </c>
      <c r="AJ35" s="454" t="s">
        <v>400</v>
      </c>
      <c r="AK35" s="447" t="s">
        <v>354</v>
      </c>
      <c r="AL35" s="448" t="s">
        <v>57</v>
      </c>
      <c r="AM35" s="448" t="s">
        <v>232</v>
      </c>
      <c r="AN35" s="447" t="s">
        <v>249</v>
      </c>
      <c r="AO35" s="447" t="s">
        <v>240</v>
      </c>
      <c r="AP35" s="447" t="s">
        <v>250</v>
      </c>
    </row>
    <row r="36" spans="2:42" s="28" customFormat="1">
      <c r="B36" s="122">
        <v>3248</v>
      </c>
      <c r="C36" s="129" t="s">
        <v>166</v>
      </c>
      <c r="D36" s="124">
        <v>67823.042799999996</v>
      </c>
      <c r="E36" s="124">
        <v>122823.0428</v>
      </c>
      <c r="F36" s="124">
        <v>81005</v>
      </c>
      <c r="G36" s="125">
        <v>0</v>
      </c>
      <c r="H36" s="124"/>
      <c r="I36" s="125">
        <v>0</v>
      </c>
      <c r="J36" s="124"/>
      <c r="K36" s="125">
        <v>199976</v>
      </c>
      <c r="L36" s="125">
        <v>199976</v>
      </c>
      <c r="M36" s="125">
        <v>193561.6447677617</v>
      </c>
      <c r="N36" s="125"/>
      <c r="O36" s="125">
        <v>0</v>
      </c>
      <c r="P36" s="125"/>
      <c r="Q36" s="124">
        <v>199979.79550000001</v>
      </c>
      <c r="R36" s="125">
        <v>199979.79550000001</v>
      </c>
      <c r="S36" s="125">
        <v>124773.5946955206</v>
      </c>
      <c r="T36" s="125"/>
      <c r="U36" s="125">
        <v>0</v>
      </c>
      <c r="V36" s="125"/>
      <c r="W36" s="124">
        <v>191471.18789999999</v>
      </c>
      <c r="X36" s="125">
        <v>194029.45170240753</v>
      </c>
      <c r="Y36" s="125">
        <v>189083.95611711254</v>
      </c>
      <c r="Z36" s="125"/>
      <c r="AA36" s="125">
        <v>0</v>
      </c>
      <c r="AB36" s="125"/>
      <c r="AC36" s="125">
        <v>235612.67089999997</v>
      </c>
      <c r="AD36" s="124">
        <v>-699.71791515161749</v>
      </c>
      <c r="AE36" s="125">
        <f>AC36+AD36</f>
        <v>234912.95298484835</v>
      </c>
      <c r="AF36" s="125">
        <v>56891.556942695031</v>
      </c>
      <c r="AG36" s="124">
        <v>240082.36</v>
      </c>
      <c r="AH36" s="124"/>
      <c r="AI36" s="124">
        <f t="shared" si="8"/>
        <v>240082.36</v>
      </c>
      <c r="AJ36" s="454" t="s">
        <v>400</v>
      </c>
      <c r="AK36" s="447" t="s">
        <v>354</v>
      </c>
      <c r="AL36" s="448" t="s">
        <v>57</v>
      </c>
      <c r="AM36" s="448" t="s">
        <v>232</v>
      </c>
      <c r="AN36" s="447" t="s">
        <v>249</v>
      </c>
      <c r="AO36" s="447" t="s">
        <v>240</v>
      </c>
      <c r="AP36" s="447" t="s">
        <v>250</v>
      </c>
    </row>
    <row r="37" spans="2:42" s="28" customFormat="1">
      <c r="B37" s="449">
        <v>4018</v>
      </c>
      <c r="C37" s="450" t="s">
        <v>355</v>
      </c>
      <c r="D37" s="451"/>
      <c r="E37" s="451"/>
      <c r="F37" s="451"/>
      <c r="G37" s="452"/>
      <c r="H37" s="451"/>
      <c r="I37" s="452"/>
      <c r="J37" s="451"/>
      <c r="K37" s="452"/>
      <c r="L37" s="452"/>
      <c r="M37" s="452"/>
      <c r="N37" s="452"/>
      <c r="O37" s="452"/>
      <c r="P37" s="452"/>
      <c r="Q37" s="451"/>
      <c r="R37" s="452"/>
      <c r="S37" s="452"/>
      <c r="T37" s="452"/>
      <c r="U37" s="452"/>
      <c r="V37" s="452"/>
      <c r="W37" s="451"/>
      <c r="X37" s="452"/>
      <c r="Y37" s="452"/>
      <c r="Z37" s="452"/>
      <c r="AA37" s="452"/>
      <c r="AB37" s="452"/>
      <c r="AC37" s="452"/>
      <c r="AD37" s="451"/>
      <c r="AE37" s="452"/>
      <c r="AF37" s="452"/>
      <c r="AG37" s="451">
        <v>0</v>
      </c>
      <c r="AH37" s="451"/>
      <c r="AI37" s="124">
        <f t="shared" si="8"/>
        <v>0</v>
      </c>
      <c r="AJ37" s="454" t="s">
        <v>399</v>
      </c>
      <c r="AK37" s="447" t="s">
        <v>354</v>
      </c>
      <c r="AL37" s="448"/>
      <c r="AM37" s="448"/>
      <c r="AN37" s="447" t="s">
        <v>249</v>
      </c>
      <c r="AO37" s="447" t="s">
        <v>305</v>
      </c>
      <c r="AP37" s="447"/>
    </row>
    <row r="38" spans="2:42" s="28" customFormat="1">
      <c r="B38" s="449">
        <v>4062</v>
      </c>
      <c r="C38" s="450" t="s">
        <v>356</v>
      </c>
      <c r="D38" s="451"/>
      <c r="E38" s="451"/>
      <c r="F38" s="451"/>
      <c r="G38" s="452"/>
      <c r="H38" s="451"/>
      <c r="I38" s="452"/>
      <c r="J38" s="451"/>
      <c r="K38" s="452"/>
      <c r="L38" s="452"/>
      <c r="M38" s="452"/>
      <c r="N38" s="452"/>
      <c r="O38" s="452"/>
      <c r="P38" s="452"/>
      <c r="Q38" s="451"/>
      <c r="R38" s="452"/>
      <c r="S38" s="452"/>
      <c r="T38" s="452"/>
      <c r="U38" s="452"/>
      <c r="V38" s="452"/>
      <c r="W38" s="451"/>
      <c r="X38" s="452"/>
      <c r="Y38" s="452"/>
      <c r="Z38" s="452"/>
      <c r="AA38" s="452"/>
      <c r="AB38" s="452"/>
      <c r="AC38" s="452"/>
      <c r="AD38" s="451"/>
      <c r="AE38" s="452"/>
      <c r="AF38" s="452"/>
      <c r="AG38" s="451">
        <v>0</v>
      </c>
      <c r="AH38" s="451"/>
      <c r="AI38" s="124">
        <f t="shared" si="8"/>
        <v>0</v>
      </c>
      <c r="AJ38" s="454" t="s">
        <v>399</v>
      </c>
      <c r="AK38" s="447" t="s">
        <v>354</v>
      </c>
      <c r="AL38" s="448"/>
      <c r="AM38" s="448"/>
      <c r="AN38" s="447" t="s">
        <v>249</v>
      </c>
      <c r="AO38" s="447" t="s">
        <v>305</v>
      </c>
      <c r="AP38" s="447"/>
    </row>
    <row r="39" spans="2:42" s="126" customFormat="1">
      <c r="B39" s="507" t="s">
        <v>86</v>
      </c>
      <c r="C39" s="127" t="s">
        <v>396</v>
      </c>
      <c r="D39" s="128">
        <f t="shared" ref="D39:AH39" si="9">SUM(D34:D38)</f>
        <v>1356367.0427999999</v>
      </c>
      <c r="E39" s="128">
        <f t="shared" si="9"/>
        <v>1956367.0427999999</v>
      </c>
      <c r="F39" s="128">
        <f t="shared" si="9"/>
        <v>2251364</v>
      </c>
      <c r="G39" s="128">
        <f t="shared" si="9"/>
        <v>0</v>
      </c>
      <c r="H39" s="128">
        <f t="shared" si="9"/>
        <v>0</v>
      </c>
      <c r="I39" s="128">
        <f t="shared" si="9"/>
        <v>0</v>
      </c>
      <c r="J39" s="128">
        <f t="shared" si="9"/>
        <v>0</v>
      </c>
      <c r="K39" s="128">
        <f t="shared" si="9"/>
        <v>1370070</v>
      </c>
      <c r="L39" s="128">
        <f t="shared" si="9"/>
        <v>1370070</v>
      </c>
      <c r="M39" s="128">
        <f t="shared" si="9"/>
        <v>1354390.661231434</v>
      </c>
      <c r="N39" s="128">
        <f t="shared" si="9"/>
        <v>0</v>
      </c>
      <c r="O39" s="128">
        <f t="shared" si="9"/>
        <v>0</v>
      </c>
      <c r="P39" s="128">
        <f t="shared" si="9"/>
        <v>0</v>
      </c>
      <c r="Q39" s="128">
        <f t="shared" si="9"/>
        <v>1370073.6458000001</v>
      </c>
      <c r="R39" s="128">
        <f t="shared" si="9"/>
        <v>1370073.6458000001</v>
      </c>
      <c r="S39" s="128">
        <f t="shared" si="9"/>
        <v>1149231.6353290719</v>
      </c>
      <c r="T39" s="128">
        <f t="shared" si="9"/>
        <v>0</v>
      </c>
      <c r="U39" s="128">
        <f t="shared" si="9"/>
        <v>0</v>
      </c>
      <c r="V39" s="128">
        <f t="shared" si="9"/>
        <v>0</v>
      </c>
      <c r="W39" s="128">
        <f t="shared" si="9"/>
        <v>1326629.6681000001</v>
      </c>
      <c r="X39" s="128">
        <f t="shared" si="9"/>
        <v>1344354.9211314381</v>
      </c>
      <c r="Y39" s="128">
        <f t="shared" si="9"/>
        <v>1023638.9811530476</v>
      </c>
      <c r="Z39" s="128">
        <f t="shared" si="9"/>
        <v>0</v>
      </c>
      <c r="AA39" s="128">
        <f t="shared" si="9"/>
        <v>0</v>
      </c>
      <c r="AB39" s="128">
        <f t="shared" si="9"/>
        <v>0</v>
      </c>
      <c r="AC39" s="128">
        <f t="shared" si="9"/>
        <v>1385956.8877000001</v>
      </c>
      <c r="AD39" s="128">
        <f t="shared" si="9"/>
        <v>-4115.9879303594353</v>
      </c>
      <c r="AE39" s="128">
        <f t="shared" si="9"/>
        <v>1381840.8997696405</v>
      </c>
      <c r="AF39" s="128">
        <f t="shared" si="9"/>
        <v>674441.76375148492</v>
      </c>
      <c r="AG39" s="128">
        <f t="shared" si="9"/>
        <v>1430624.6099999999</v>
      </c>
      <c r="AH39" s="128">
        <f t="shared" si="9"/>
        <v>0</v>
      </c>
      <c r="AI39" s="128">
        <f>SUM(AI34:AI38)</f>
        <v>1430624.6099999999</v>
      </c>
      <c r="AJ39" s="510"/>
      <c r="AK39" s="510"/>
      <c r="AL39" s="510"/>
      <c r="AM39" s="510"/>
      <c r="AN39" s="510"/>
      <c r="AO39" s="510"/>
      <c r="AP39" s="510"/>
    </row>
    <row r="40" spans="2:42" s="28" customFormat="1" ht="14.15" customHeight="1">
      <c r="B40" s="122">
        <v>3262</v>
      </c>
      <c r="C40" s="123" t="s">
        <v>176</v>
      </c>
      <c r="D40" s="124">
        <v>284141</v>
      </c>
      <c r="E40" s="124">
        <v>168785</v>
      </c>
      <c r="F40" s="124">
        <v>467682</v>
      </c>
      <c r="G40" s="125">
        <v>0</v>
      </c>
      <c r="H40" s="124"/>
      <c r="I40" s="125">
        <v>0</v>
      </c>
      <c r="J40" s="124"/>
      <c r="K40" s="125">
        <v>299526</v>
      </c>
      <c r="L40" s="125">
        <v>253148</v>
      </c>
      <c r="M40" s="125">
        <v>215084.40484066994</v>
      </c>
      <c r="N40" s="125"/>
      <c r="O40" s="125">
        <v>0</v>
      </c>
      <c r="P40" s="125"/>
      <c r="Q40" s="124">
        <v>420519.69180000003</v>
      </c>
      <c r="R40" s="125">
        <v>335519.69179999997</v>
      </c>
      <c r="S40" s="125">
        <v>305163.41551203537</v>
      </c>
      <c r="T40" s="125"/>
      <c r="U40" s="125">
        <v>0</v>
      </c>
      <c r="V40" s="125"/>
      <c r="W40" s="124">
        <v>383564.24100000004</v>
      </c>
      <c r="X40" s="125">
        <v>388689.09432365349</v>
      </c>
      <c r="Y40" s="125">
        <v>250636.78381029697</v>
      </c>
      <c r="Z40" s="125"/>
      <c r="AA40" s="125">
        <v>0</v>
      </c>
      <c r="AB40" s="125"/>
      <c r="AC40" s="125">
        <v>376716.26079999999</v>
      </c>
      <c r="AD40" s="124">
        <v>-1118.7646779527422</v>
      </c>
      <c r="AE40" s="125">
        <f>AC40+AD40</f>
        <v>375597.49612204725</v>
      </c>
      <c r="AF40" s="125">
        <v>117839.9184669322</v>
      </c>
      <c r="AG40" s="124">
        <v>516453.8</v>
      </c>
      <c r="AH40" s="124"/>
      <c r="AI40" s="124">
        <f>AG40-AH40</f>
        <v>516453.8</v>
      </c>
      <c r="AJ40" s="454" t="s">
        <v>138</v>
      </c>
      <c r="AK40" s="447" t="s">
        <v>357</v>
      </c>
      <c r="AL40" s="448" t="s">
        <v>62</v>
      </c>
      <c r="AM40" s="448" t="s">
        <v>146</v>
      </c>
      <c r="AN40" s="447" t="s">
        <v>140</v>
      </c>
      <c r="AO40" s="447" t="s">
        <v>240</v>
      </c>
      <c r="AP40" s="447" t="s">
        <v>244</v>
      </c>
    </row>
    <row r="41" spans="2:42" s="126" customFormat="1" ht="14.15" customHeight="1">
      <c r="B41" s="507" t="s">
        <v>86</v>
      </c>
      <c r="C41" s="127" t="s">
        <v>395</v>
      </c>
      <c r="D41" s="128">
        <f t="shared" ref="D41:AH41" si="10">SUM(D40)</f>
        <v>284141</v>
      </c>
      <c r="E41" s="128">
        <f t="shared" si="10"/>
        <v>168785</v>
      </c>
      <c r="F41" s="128">
        <f t="shared" si="10"/>
        <v>467682</v>
      </c>
      <c r="G41" s="128">
        <f t="shared" si="10"/>
        <v>0</v>
      </c>
      <c r="H41" s="128">
        <f t="shared" si="10"/>
        <v>0</v>
      </c>
      <c r="I41" s="128">
        <f t="shared" si="10"/>
        <v>0</v>
      </c>
      <c r="J41" s="128">
        <f t="shared" si="10"/>
        <v>0</v>
      </c>
      <c r="K41" s="128">
        <f t="shared" si="10"/>
        <v>299526</v>
      </c>
      <c r="L41" s="128">
        <f t="shared" si="10"/>
        <v>253148</v>
      </c>
      <c r="M41" s="128">
        <f t="shared" si="10"/>
        <v>215084.40484066994</v>
      </c>
      <c r="N41" s="128">
        <f t="shared" si="10"/>
        <v>0</v>
      </c>
      <c r="O41" s="128">
        <f t="shared" si="10"/>
        <v>0</v>
      </c>
      <c r="P41" s="128">
        <f t="shared" si="10"/>
        <v>0</v>
      </c>
      <c r="Q41" s="128">
        <f t="shared" si="10"/>
        <v>420519.69180000003</v>
      </c>
      <c r="R41" s="128">
        <f t="shared" si="10"/>
        <v>335519.69179999997</v>
      </c>
      <c r="S41" s="128">
        <f t="shared" si="10"/>
        <v>305163.41551203537</v>
      </c>
      <c r="T41" s="128">
        <f t="shared" si="10"/>
        <v>0</v>
      </c>
      <c r="U41" s="128">
        <f t="shared" si="10"/>
        <v>0</v>
      </c>
      <c r="V41" s="128">
        <f t="shared" si="10"/>
        <v>0</v>
      </c>
      <c r="W41" s="128">
        <f t="shared" si="10"/>
        <v>383564.24100000004</v>
      </c>
      <c r="X41" s="128">
        <f t="shared" si="10"/>
        <v>388689.09432365349</v>
      </c>
      <c r="Y41" s="128">
        <f t="shared" si="10"/>
        <v>250636.78381029697</v>
      </c>
      <c r="Z41" s="128">
        <f t="shared" si="10"/>
        <v>0</v>
      </c>
      <c r="AA41" s="128">
        <f t="shared" si="10"/>
        <v>0</v>
      </c>
      <c r="AB41" s="128">
        <f t="shared" si="10"/>
        <v>0</v>
      </c>
      <c r="AC41" s="128">
        <f t="shared" si="10"/>
        <v>376716.26079999999</v>
      </c>
      <c r="AD41" s="128">
        <f t="shared" si="10"/>
        <v>-1118.7646779527422</v>
      </c>
      <c r="AE41" s="128">
        <f t="shared" si="10"/>
        <v>375597.49612204725</v>
      </c>
      <c r="AF41" s="128">
        <f t="shared" si="10"/>
        <v>117839.9184669322</v>
      </c>
      <c r="AG41" s="128">
        <f t="shared" si="10"/>
        <v>516453.8</v>
      </c>
      <c r="AH41" s="128">
        <f t="shared" si="10"/>
        <v>0</v>
      </c>
      <c r="AI41" s="128">
        <f>SUM(AI40)</f>
        <v>516453.8</v>
      </c>
      <c r="AJ41" s="510"/>
      <c r="AK41" s="510"/>
      <c r="AL41" s="510"/>
      <c r="AM41" s="510"/>
      <c r="AN41" s="510"/>
      <c r="AO41" s="510"/>
      <c r="AP41" s="510"/>
    </row>
    <row r="42" spans="2:42" s="28" customFormat="1">
      <c r="B42" s="449">
        <v>3227</v>
      </c>
      <c r="C42" s="455" t="s">
        <v>213</v>
      </c>
      <c r="D42" s="451">
        <v>254062</v>
      </c>
      <c r="E42" s="451">
        <v>-128283</v>
      </c>
      <c r="F42" s="451">
        <v>76484</v>
      </c>
      <c r="G42" s="452">
        <v>0</v>
      </c>
      <c r="H42" s="451"/>
      <c r="I42" s="452">
        <v>0</v>
      </c>
      <c r="J42" s="451"/>
      <c r="K42" s="452">
        <v>255965</v>
      </c>
      <c r="L42" s="452">
        <v>131122</v>
      </c>
      <c r="M42" s="452">
        <v>107334.54637905257</v>
      </c>
      <c r="N42" s="452"/>
      <c r="O42" s="452">
        <v>23787.14</v>
      </c>
      <c r="P42" s="452"/>
      <c r="Q42" s="451">
        <v>275033.87919999997</v>
      </c>
      <c r="R42" s="452">
        <v>180980.64920000004</v>
      </c>
      <c r="S42" s="452">
        <v>140638.77734356103</v>
      </c>
      <c r="T42" s="452"/>
      <c r="U42" s="452">
        <v>0</v>
      </c>
      <c r="V42" s="452"/>
      <c r="W42" s="451">
        <v>1107428.2675025479</v>
      </c>
      <c r="X42" s="452">
        <v>1122224.7377160818</v>
      </c>
      <c r="Y42" s="452">
        <v>466550.85694351507</v>
      </c>
      <c r="Z42" s="452"/>
      <c r="AA42" s="452">
        <v>613841.27</v>
      </c>
      <c r="AB42" s="452"/>
      <c r="AC42" s="452">
        <v>1651531.0607999999</v>
      </c>
      <c r="AD42" s="451">
        <v>31725.507022413658</v>
      </c>
      <c r="AE42" s="452">
        <f>AC42+AD42</f>
        <v>1683256.5678224135</v>
      </c>
      <c r="AF42" s="452">
        <v>282119.97356746084</v>
      </c>
      <c r="AG42" s="451">
        <v>816428.12</v>
      </c>
      <c r="AH42" s="451"/>
      <c r="AI42" s="124">
        <f t="shared" ref="AI42:AI45" si="11">AG42-AH42</f>
        <v>816428.12</v>
      </c>
      <c r="AJ42" s="454" t="s">
        <v>138</v>
      </c>
      <c r="AK42" s="447" t="s">
        <v>12</v>
      </c>
      <c r="AL42" s="448" t="s">
        <v>60</v>
      </c>
      <c r="AM42" s="448" t="s">
        <v>12</v>
      </c>
      <c r="AN42" s="447" t="s">
        <v>140</v>
      </c>
      <c r="AO42" s="447" t="s">
        <v>240</v>
      </c>
      <c r="AP42" s="447" t="s">
        <v>247</v>
      </c>
    </row>
    <row r="43" spans="2:42" s="28" customFormat="1">
      <c r="B43" s="122">
        <v>3229</v>
      </c>
      <c r="C43" s="130" t="s">
        <v>154</v>
      </c>
      <c r="D43" s="124">
        <v>240589.08</v>
      </c>
      <c r="E43" s="124">
        <v>455589.07999999996</v>
      </c>
      <c r="F43" s="124">
        <v>286352</v>
      </c>
      <c r="G43" s="125">
        <v>0</v>
      </c>
      <c r="H43" s="124"/>
      <c r="I43" s="125">
        <v>0</v>
      </c>
      <c r="J43" s="124"/>
      <c r="K43" s="125">
        <v>464798</v>
      </c>
      <c r="L43" s="125">
        <v>123191</v>
      </c>
      <c r="M43" s="125">
        <v>123191.05392068787</v>
      </c>
      <c r="N43" s="125"/>
      <c r="O43" s="125">
        <v>0</v>
      </c>
      <c r="P43" s="125"/>
      <c r="Q43" s="124">
        <v>467703.83730000001</v>
      </c>
      <c r="R43" s="125">
        <v>367703.83730000001</v>
      </c>
      <c r="S43" s="125">
        <v>149868.35508490118</v>
      </c>
      <c r="T43" s="125"/>
      <c r="U43" s="125">
        <v>132687.32500000001</v>
      </c>
      <c r="V43" s="125"/>
      <c r="W43" s="124">
        <v>461473.25080000004</v>
      </c>
      <c r="X43" s="125">
        <v>467639.04256751668</v>
      </c>
      <c r="Y43" s="125">
        <v>101696.64775614737</v>
      </c>
      <c r="Z43" s="125"/>
      <c r="AA43" s="125">
        <v>0</v>
      </c>
      <c r="AB43" s="125"/>
      <c r="AC43" s="125">
        <v>462784.69</v>
      </c>
      <c r="AD43" s="124">
        <v>-10007.783208447392</v>
      </c>
      <c r="AE43" s="125">
        <f>AC43+AD43</f>
        <v>452776.90679155261</v>
      </c>
      <c r="AF43" s="125">
        <v>97631.180949013244</v>
      </c>
      <c r="AG43" s="124">
        <v>316977.93</v>
      </c>
      <c r="AH43" s="124"/>
      <c r="AI43" s="124">
        <f t="shared" si="11"/>
        <v>316977.93</v>
      </c>
      <c r="AJ43" s="454" t="s">
        <v>138</v>
      </c>
      <c r="AK43" s="447" t="s">
        <v>12</v>
      </c>
      <c r="AL43" s="448" t="s">
        <v>60</v>
      </c>
      <c r="AM43" s="448" t="s">
        <v>12</v>
      </c>
      <c r="AN43" s="447" t="s">
        <v>140</v>
      </c>
      <c r="AO43" s="447" t="s">
        <v>240</v>
      </c>
      <c r="AP43" s="447" t="s">
        <v>247</v>
      </c>
    </row>
    <row r="44" spans="2:42" s="28" customFormat="1">
      <c r="B44" s="449">
        <v>3231</v>
      </c>
      <c r="C44" s="455" t="s">
        <v>155</v>
      </c>
      <c r="D44" s="451">
        <v>1444592.62</v>
      </c>
      <c r="E44" s="451">
        <v>1444592.62</v>
      </c>
      <c r="F44" s="451">
        <v>1002633</v>
      </c>
      <c r="G44" s="452">
        <v>0</v>
      </c>
      <c r="H44" s="451"/>
      <c r="I44" s="452">
        <v>492401.62</v>
      </c>
      <c r="J44" s="451"/>
      <c r="K44" s="452">
        <v>1673221</v>
      </c>
      <c r="L44" s="452">
        <v>607776.69999999995</v>
      </c>
      <c r="M44" s="452">
        <v>554275.92739836744</v>
      </c>
      <c r="N44" s="452"/>
      <c r="O44" s="452">
        <v>53500</v>
      </c>
      <c r="P44" s="452"/>
      <c r="Q44" s="451">
        <v>1056534.4177000001</v>
      </c>
      <c r="R44" s="452">
        <v>594651.04770000011</v>
      </c>
      <c r="S44" s="452">
        <v>338612.09278434125</v>
      </c>
      <c r="T44" s="452"/>
      <c r="U44" s="452">
        <v>244063.22</v>
      </c>
      <c r="V44" s="452"/>
      <c r="W44" s="451">
        <v>1086994.7483606068</v>
      </c>
      <c r="X44" s="452">
        <v>1202290.7275983887</v>
      </c>
      <c r="Y44" s="452">
        <v>660101.19383214985</v>
      </c>
      <c r="Z44" s="452"/>
      <c r="AA44" s="452">
        <v>50343.149999999994</v>
      </c>
      <c r="AB44" s="452"/>
      <c r="AC44" s="452">
        <v>732342.93959999993</v>
      </c>
      <c r="AD44" s="451">
        <v>1969907.8376450082</v>
      </c>
      <c r="AE44" s="452">
        <f>AC44+AD44</f>
        <v>2702250.7772450084</v>
      </c>
      <c r="AF44" s="452">
        <v>127572.37019293533</v>
      </c>
      <c r="AG44" s="451">
        <v>2095403.46</v>
      </c>
      <c r="AH44" s="451"/>
      <c r="AI44" s="124">
        <f t="shared" si="11"/>
        <v>2095403.46</v>
      </c>
      <c r="AJ44" s="454" t="s">
        <v>138</v>
      </c>
      <c r="AK44" s="447" t="s">
        <v>12</v>
      </c>
      <c r="AL44" s="448" t="s">
        <v>60</v>
      </c>
      <c r="AM44" s="448" t="s">
        <v>12</v>
      </c>
      <c r="AN44" s="447" t="s">
        <v>140</v>
      </c>
      <c r="AO44" s="447" t="s">
        <v>240</v>
      </c>
      <c r="AP44" s="447" t="s">
        <v>244</v>
      </c>
    </row>
    <row r="45" spans="2:42" s="28" customFormat="1">
      <c r="B45" s="449">
        <v>3233</v>
      </c>
      <c r="C45" s="455" t="s">
        <v>156</v>
      </c>
      <c r="D45" s="451">
        <v>564594.37</v>
      </c>
      <c r="E45" s="451">
        <v>664594.37</v>
      </c>
      <c r="F45" s="451">
        <v>862050</v>
      </c>
      <c r="G45" s="452">
        <v>0</v>
      </c>
      <c r="H45" s="451"/>
      <c r="I45" s="452">
        <v>212611.5</v>
      </c>
      <c r="J45" s="451"/>
      <c r="K45" s="452">
        <v>801168</v>
      </c>
      <c r="L45" s="452">
        <v>3207891.5</v>
      </c>
      <c r="M45" s="452">
        <v>3167928.5526481671</v>
      </c>
      <c r="N45" s="452"/>
      <c r="O45" s="452">
        <v>0</v>
      </c>
      <c r="P45" s="452"/>
      <c r="Q45" s="451">
        <v>839426.63959999999</v>
      </c>
      <c r="R45" s="452">
        <v>968426.63959999999</v>
      </c>
      <c r="S45" s="452">
        <v>458007.78186797147</v>
      </c>
      <c r="T45" s="452"/>
      <c r="U45" s="452">
        <v>0</v>
      </c>
      <c r="V45" s="452"/>
      <c r="W45" s="451">
        <v>824690.39130000002</v>
      </c>
      <c r="X45" s="452">
        <v>835709.16625812533</v>
      </c>
      <c r="Y45" s="452">
        <v>590691.82030554197</v>
      </c>
      <c r="Z45" s="452"/>
      <c r="AA45" s="452">
        <v>0</v>
      </c>
      <c r="AB45" s="452"/>
      <c r="AC45" s="452">
        <v>662197.16211966064</v>
      </c>
      <c r="AD45" s="451">
        <v>-28383.585338833742</v>
      </c>
      <c r="AE45" s="452">
        <f>AC45+AD45</f>
        <v>633813.5767808269</v>
      </c>
      <c r="AF45" s="452">
        <v>118208.27950266545</v>
      </c>
      <c r="AG45" s="451">
        <v>374082.14</v>
      </c>
      <c r="AH45" s="451"/>
      <c r="AI45" s="124">
        <f t="shared" si="11"/>
        <v>374082.14</v>
      </c>
      <c r="AJ45" s="454" t="s">
        <v>138</v>
      </c>
      <c r="AK45" s="447" t="s">
        <v>12</v>
      </c>
      <c r="AL45" s="448" t="s">
        <v>60</v>
      </c>
      <c r="AM45" s="448" t="s">
        <v>12</v>
      </c>
      <c r="AN45" s="447" t="s">
        <v>140</v>
      </c>
      <c r="AO45" s="447" t="s">
        <v>240</v>
      </c>
      <c r="AP45" s="447" t="s">
        <v>246</v>
      </c>
    </row>
    <row r="46" spans="2:42" s="126" customFormat="1">
      <c r="B46" s="507" t="s">
        <v>86</v>
      </c>
      <c r="C46" s="512" t="s">
        <v>12</v>
      </c>
      <c r="D46" s="509">
        <f t="shared" ref="D46:AH46" si="12">SUM(D42:D45)</f>
        <v>2503838.0700000003</v>
      </c>
      <c r="E46" s="509">
        <f t="shared" si="12"/>
        <v>2436493.0700000003</v>
      </c>
      <c r="F46" s="509">
        <f t="shared" si="12"/>
        <v>2227519</v>
      </c>
      <c r="G46" s="509">
        <f t="shared" si="12"/>
        <v>0</v>
      </c>
      <c r="H46" s="509">
        <f t="shared" si="12"/>
        <v>0</v>
      </c>
      <c r="I46" s="509">
        <f t="shared" si="12"/>
        <v>705013.12</v>
      </c>
      <c r="J46" s="509">
        <f t="shared" si="12"/>
        <v>0</v>
      </c>
      <c r="K46" s="509">
        <f t="shared" si="12"/>
        <v>3195152</v>
      </c>
      <c r="L46" s="509">
        <f t="shared" si="12"/>
        <v>4069981.2</v>
      </c>
      <c r="M46" s="509">
        <f t="shared" si="12"/>
        <v>3952730.0803462751</v>
      </c>
      <c r="N46" s="509">
        <f t="shared" si="12"/>
        <v>0</v>
      </c>
      <c r="O46" s="509">
        <f t="shared" si="12"/>
        <v>77287.14</v>
      </c>
      <c r="P46" s="509">
        <f t="shared" si="12"/>
        <v>0</v>
      </c>
      <c r="Q46" s="509">
        <f t="shared" si="12"/>
        <v>2638698.7738000001</v>
      </c>
      <c r="R46" s="509">
        <f t="shared" si="12"/>
        <v>2111762.1738</v>
      </c>
      <c r="S46" s="509">
        <f t="shared" si="12"/>
        <v>1087127.007080775</v>
      </c>
      <c r="T46" s="509">
        <f t="shared" si="12"/>
        <v>0</v>
      </c>
      <c r="U46" s="509">
        <f t="shared" si="12"/>
        <v>376750.54500000004</v>
      </c>
      <c r="V46" s="509">
        <f t="shared" si="12"/>
        <v>0</v>
      </c>
      <c r="W46" s="509">
        <f t="shared" si="12"/>
        <v>3480586.6579631548</v>
      </c>
      <c r="X46" s="509">
        <f t="shared" si="12"/>
        <v>3627863.6741401125</v>
      </c>
      <c r="Y46" s="509">
        <f t="shared" si="12"/>
        <v>1819040.5188373541</v>
      </c>
      <c r="Z46" s="509">
        <f t="shared" si="12"/>
        <v>0</v>
      </c>
      <c r="AA46" s="509">
        <f t="shared" si="12"/>
        <v>664184.42000000004</v>
      </c>
      <c r="AB46" s="509">
        <f t="shared" si="12"/>
        <v>0</v>
      </c>
      <c r="AC46" s="509">
        <f t="shared" si="12"/>
        <v>3508855.8525196603</v>
      </c>
      <c r="AD46" s="509">
        <f t="shared" si="12"/>
        <v>1963241.9761201409</v>
      </c>
      <c r="AE46" s="509">
        <f t="shared" si="12"/>
        <v>5472097.8286398007</v>
      </c>
      <c r="AF46" s="509">
        <f t="shared" si="12"/>
        <v>625531.80421207496</v>
      </c>
      <c r="AG46" s="128">
        <f t="shared" si="12"/>
        <v>3602891.65</v>
      </c>
      <c r="AH46" s="509">
        <f t="shared" si="12"/>
        <v>0</v>
      </c>
      <c r="AI46" s="509">
        <f>SUM(AI42:AI45)</f>
        <v>3602891.65</v>
      </c>
      <c r="AJ46" s="510"/>
      <c r="AK46" s="510"/>
      <c r="AL46" s="510"/>
      <c r="AM46" s="510"/>
      <c r="AN46" s="510"/>
      <c r="AO46" s="510"/>
      <c r="AP46" s="510"/>
    </row>
    <row r="47" spans="2:42" s="28" customFormat="1">
      <c r="B47" s="449">
        <v>3266</v>
      </c>
      <c r="C47" s="450" t="s">
        <v>184</v>
      </c>
      <c r="D47" s="451">
        <v>133426</v>
      </c>
      <c r="E47" s="451">
        <v>17426</v>
      </c>
      <c r="F47" s="451">
        <v>108208.68</v>
      </c>
      <c r="G47" s="452">
        <v>0</v>
      </c>
      <c r="H47" s="451"/>
      <c r="I47" s="452">
        <v>0</v>
      </c>
      <c r="J47" s="451">
        <v>0</v>
      </c>
      <c r="K47" s="452">
        <v>78865</v>
      </c>
      <c r="L47" s="452">
        <v>70265</v>
      </c>
      <c r="M47" s="452">
        <v>70264.435878598626</v>
      </c>
      <c r="N47" s="452">
        <v>0</v>
      </c>
      <c r="O47" s="452">
        <v>0</v>
      </c>
      <c r="P47" s="452">
        <v>0</v>
      </c>
      <c r="Q47" s="451">
        <v>106820.2343</v>
      </c>
      <c r="R47" s="452">
        <v>106820.2343</v>
      </c>
      <c r="S47" s="452">
        <v>85461.748795631167</v>
      </c>
      <c r="T47" s="452"/>
      <c r="U47" s="452">
        <v>0</v>
      </c>
      <c r="V47" s="452"/>
      <c r="W47" s="451">
        <v>98012.89880000001</v>
      </c>
      <c r="X47" s="452">
        <v>99322.456130109</v>
      </c>
      <c r="Y47" s="452">
        <v>75316.843329040319</v>
      </c>
      <c r="Z47" s="452"/>
      <c r="AA47" s="452">
        <v>0</v>
      </c>
      <c r="AB47" s="452"/>
      <c r="AC47" s="452">
        <v>102019.2445</v>
      </c>
      <c r="AD47" s="451">
        <v>-1522.0720829888305</v>
      </c>
      <c r="AE47" s="452">
        <f t="shared" ref="AE47:AE59" si="13">AC47+AD47</f>
        <v>100497.17241701117</v>
      </c>
      <c r="AF47" s="452">
        <v>68871.854674835064</v>
      </c>
      <c r="AG47" s="451">
        <v>114156.09</v>
      </c>
      <c r="AH47" s="451"/>
      <c r="AI47" s="124">
        <f t="shared" ref="AI47:AI60" si="14">AG47-AH47</f>
        <v>114156.09</v>
      </c>
      <c r="AJ47" s="454" t="s">
        <v>185</v>
      </c>
      <c r="AK47" s="447" t="s">
        <v>304</v>
      </c>
      <c r="AL47" s="448" t="s">
        <v>49</v>
      </c>
      <c r="AM47" s="448" t="s">
        <v>257</v>
      </c>
      <c r="AN47" s="447" t="s">
        <v>140</v>
      </c>
      <c r="AO47" s="447" t="s">
        <v>240</v>
      </c>
      <c r="AP47" s="447" t="s">
        <v>217</v>
      </c>
    </row>
    <row r="48" spans="2:42" s="28" customFormat="1">
      <c r="B48" s="449">
        <v>3267</v>
      </c>
      <c r="C48" s="450" t="s">
        <v>186</v>
      </c>
      <c r="D48" s="451">
        <v>354016</v>
      </c>
      <c r="E48" s="451">
        <v>354016</v>
      </c>
      <c r="F48" s="451">
        <v>71433.459999999963</v>
      </c>
      <c r="G48" s="452">
        <v>0</v>
      </c>
      <c r="H48" s="451"/>
      <c r="I48" s="452">
        <v>0</v>
      </c>
      <c r="J48" s="451"/>
      <c r="K48" s="452">
        <v>413888</v>
      </c>
      <c r="L48" s="452">
        <v>169157</v>
      </c>
      <c r="M48" s="452">
        <v>169157.02496335091</v>
      </c>
      <c r="N48" s="452"/>
      <c r="O48" s="452">
        <v>0</v>
      </c>
      <c r="P48" s="452"/>
      <c r="Q48" s="451">
        <v>222888.0258</v>
      </c>
      <c r="R48" s="452">
        <v>222888.0258</v>
      </c>
      <c r="S48" s="452">
        <v>199131.17148918784</v>
      </c>
      <c r="T48" s="452"/>
      <c r="U48" s="452">
        <v>0</v>
      </c>
      <c r="V48" s="452"/>
      <c r="W48" s="451">
        <v>208814.17040000003</v>
      </c>
      <c r="X48" s="452">
        <v>211604.16777005387</v>
      </c>
      <c r="Y48" s="452">
        <v>150844.3741659947</v>
      </c>
      <c r="Z48" s="452"/>
      <c r="AA48" s="452">
        <v>0</v>
      </c>
      <c r="AB48" s="452"/>
      <c r="AC48" s="452">
        <v>206340.62169999999</v>
      </c>
      <c r="AD48" s="451">
        <v>-5580.1451141926227</v>
      </c>
      <c r="AE48" s="452">
        <f t="shared" si="13"/>
        <v>200760.47658580737</v>
      </c>
      <c r="AF48" s="452">
        <v>91088.866797305935</v>
      </c>
      <c r="AG48" s="451">
        <v>185781.93</v>
      </c>
      <c r="AH48" s="451"/>
      <c r="AI48" s="124">
        <f t="shared" si="14"/>
        <v>185781.93</v>
      </c>
      <c r="AJ48" s="454" t="s">
        <v>185</v>
      </c>
      <c r="AK48" s="447" t="s">
        <v>304</v>
      </c>
      <c r="AL48" s="448" t="s">
        <v>49</v>
      </c>
      <c r="AM48" s="448" t="s">
        <v>258</v>
      </c>
      <c r="AN48" s="447" t="s">
        <v>140</v>
      </c>
      <c r="AO48" s="447" t="s">
        <v>240</v>
      </c>
      <c r="AP48" s="447" t="s">
        <v>217</v>
      </c>
    </row>
    <row r="49" spans="2:42" s="28" customFormat="1">
      <c r="B49" s="449">
        <v>3268</v>
      </c>
      <c r="C49" s="450" t="s">
        <v>187</v>
      </c>
      <c r="D49" s="451">
        <v>699714</v>
      </c>
      <c r="E49" s="451">
        <v>699714</v>
      </c>
      <c r="F49" s="451">
        <v>277508</v>
      </c>
      <c r="G49" s="452">
        <v>0</v>
      </c>
      <c r="H49" s="451"/>
      <c r="I49" s="452">
        <v>0</v>
      </c>
      <c r="J49" s="451"/>
      <c r="K49" s="452">
        <v>582270</v>
      </c>
      <c r="L49" s="452">
        <v>404162</v>
      </c>
      <c r="M49" s="452">
        <v>404162.56804927933</v>
      </c>
      <c r="N49" s="452"/>
      <c r="O49" s="452">
        <v>0</v>
      </c>
      <c r="P49" s="452"/>
      <c r="Q49" s="451">
        <v>231026.79870000001</v>
      </c>
      <c r="R49" s="452">
        <v>296026.79870000004</v>
      </c>
      <c r="S49" s="452">
        <v>263445.82430881931</v>
      </c>
      <c r="T49" s="452"/>
      <c r="U49" s="452">
        <v>0</v>
      </c>
      <c r="V49" s="452"/>
      <c r="W49" s="451">
        <v>491504.78370000003</v>
      </c>
      <c r="X49" s="452">
        <v>498071.83756895142</v>
      </c>
      <c r="Y49" s="452">
        <v>287513.34161847556</v>
      </c>
      <c r="Z49" s="452"/>
      <c r="AA49" s="452">
        <v>0</v>
      </c>
      <c r="AB49" s="452"/>
      <c r="AC49" s="452">
        <v>415791.70190000004</v>
      </c>
      <c r="AD49" s="451">
        <v>-24157.519651924027</v>
      </c>
      <c r="AE49" s="452">
        <f t="shared" si="13"/>
        <v>391634.18224807602</v>
      </c>
      <c r="AF49" s="452">
        <v>72814.559971412207</v>
      </c>
      <c r="AG49" s="451">
        <v>402246.95</v>
      </c>
      <c r="AH49" s="451"/>
      <c r="AI49" s="124">
        <f t="shared" si="14"/>
        <v>402246.95</v>
      </c>
      <c r="AJ49" s="454" t="s">
        <v>185</v>
      </c>
      <c r="AK49" s="447" t="s">
        <v>304</v>
      </c>
      <c r="AL49" s="448" t="s">
        <v>49</v>
      </c>
      <c r="AM49" s="448" t="s">
        <v>258</v>
      </c>
      <c r="AN49" s="447" t="s">
        <v>140</v>
      </c>
      <c r="AO49" s="447" t="s">
        <v>240</v>
      </c>
      <c r="AP49" s="447" t="s">
        <v>217</v>
      </c>
    </row>
    <row r="50" spans="2:42" s="28" customFormat="1">
      <c r="B50" s="449">
        <v>3269</v>
      </c>
      <c r="C50" s="450" t="s">
        <v>188</v>
      </c>
      <c r="D50" s="451">
        <v>157014</v>
      </c>
      <c r="E50" s="451">
        <v>157014</v>
      </c>
      <c r="F50" s="451">
        <v>84281</v>
      </c>
      <c r="G50" s="452">
        <v>0</v>
      </c>
      <c r="H50" s="451"/>
      <c r="I50" s="452">
        <v>0</v>
      </c>
      <c r="J50" s="451"/>
      <c r="K50" s="452">
        <v>260535</v>
      </c>
      <c r="L50" s="452">
        <v>52801</v>
      </c>
      <c r="M50" s="452">
        <v>52800.917736349045</v>
      </c>
      <c r="N50" s="452"/>
      <c r="O50" s="452">
        <v>0</v>
      </c>
      <c r="P50" s="452"/>
      <c r="Q50" s="451">
        <v>132798.94560000001</v>
      </c>
      <c r="R50" s="452">
        <v>132798.94560000001</v>
      </c>
      <c r="S50" s="452">
        <v>73045.755300068631</v>
      </c>
      <c r="T50" s="452"/>
      <c r="U50" s="452">
        <v>0</v>
      </c>
      <c r="V50" s="452"/>
      <c r="W50" s="451">
        <v>123570.36099999999</v>
      </c>
      <c r="X50" s="452">
        <v>125221.40596457692</v>
      </c>
      <c r="Y50" s="452">
        <v>87413.815980930827</v>
      </c>
      <c r="Z50" s="452"/>
      <c r="AA50" s="452">
        <v>0</v>
      </c>
      <c r="AB50" s="452"/>
      <c r="AC50" s="452">
        <v>130727.66010000001</v>
      </c>
      <c r="AD50" s="451">
        <v>-4387.0758544966375</v>
      </c>
      <c r="AE50" s="452">
        <f t="shared" si="13"/>
        <v>126340.58424550337</v>
      </c>
      <c r="AF50" s="452">
        <v>36777.077199155377</v>
      </c>
      <c r="AG50" s="451">
        <v>135023.74</v>
      </c>
      <c r="AH50" s="451"/>
      <c r="AI50" s="124">
        <f t="shared" si="14"/>
        <v>135023.74</v>
      </c>
      <c r="AJ50" s="454" t="s">
        <v>185</v>
      </c>
      <c r="AK50" s="447" t="s">
        <v>304</v>
      </c>
      <c r="AL50" s="448" t="s">
        <v>49</v>
      </c>
      <c r="AM50" s="448" t="s">
        <v>259</v>
      </c>
      <c r="AN50" s="447" t="s">
        <v>140</v>
      </c>
      <c r="AO50" s="447" t="s">
        <v>240</v>
      </c>
      <c r="AP50" s="447" t="s">
        <v>217</v>
      </c>
    </row>
    <row r="51" spans="2:42" s="28" customFormat="1">
      <c r="B51" s="449">
        <v>3270</v>
      </c>
      <c r="C51" s="450" t="s">
        <v>189</v>
      </c>
      <c r="D51" s="451">
        <v>263899</v>
      </c>
      <c r="E51" s="451">
        <v>513899</v>
      </c>
      <c r="F51" s="451">
        <v>314082.14</v>
      </c>
      <c r="G51" s="452">
        <v>0</v>
      </c>
      <c r="H51" s="451"/>
      <c r="I51" s="452">
        <v>96807.94</v>
      </c>
      <c r="J51" s="451"/>
      <c r="K51" s="452">
        <v>636455</v>
      </c>
      <c r="L51" s="452">
        <v>674095.94</v>
      </c>
      <c r="M51" s="452">
        <v>490432.6363762971</v>
      </c>
      <c r="N51" s="452"/>
      <c r="O51" s="452">
        <v>183665</v>
      </c>
      <c r="P51" s="452"/>
      <c r="Q51" s="451">
        <v>658547.89419999998</v>
      </c>
      <c r="R51" s="452">
        <v>842212.89419999998</v>
      </c>
      <c r="S51" s="452">
        <v>732283.01357216388</v>
      </c>
      <c r="T51" s="452"/>
      <c r="U51" s="452">
        <v>104619.74999999988</v>
      </c>
      <c r="V51" s="452"/>
      <c r="W51" s="451">
        <v>654973.58520000009</v>
      </c>
      <c r="X51" s="452">
        <v>768344.51120815042</v>
      </c>
      <c r="Y51" s="452">
        <v>659112.67830321554</v>
      </c>
      <c r="Z51" s="452"/>
      <c r="AA51" s="452">
        <v>0</v>
      </c>
      <c r="AB51" s="452"/>
      <c r="AC51" s="452">
        <v>664723.5649</v>
      </c>
      <c r="AD51" s="451">
        <v>-3013.6347777643241</v>
      </c>
      <c r="AE51" s="452">
        <f t="shared" si="13"/>
        <v>661709.93012223567</v>
      </c>
      <c r="AF51" s="452">
        <v>348320.49529414577</v>
      </c>
      <c r="AG51" s="451">
        <v>669654.07999999996</v>
      </c>
      <c r="AH51" s="451"/>
      <c r="AI51" s="124">
        <f t="shared" si="14"/>
        <v>669654.07999999996</v>
      </c>
      <c r="AJ51" s="454" t="s">
        <v>185</v>
      </c>
      <c r="AK51" s="447" t="s">
        <v>304</v>
      </c>
      <c r="AL51" s="448" t="s">
        <v>49</v>
      </c>
      <c r="AM51" s="448" t="s">
        <v>258</v>
      </c>
      <c r="AN51" s="447" t="s">
        <v>140</v>
      </c>
      <c r="AO51" s="447" t="s">
        <v>240</v>
      </c>
      <c r="AP51" s="447" t="s">
        <v>217</v>
      </c>
    </row>
    <row r="52" spans="2:42" s="28" customFormat="1">
      <c r="B52" s="449">
        <v>3271</v>
      </c>
      <c r="C52" s="450" t="s">
        <v>190</v>
      </c>
      <c r="D52" s="451">
        <v>460078</v>
      </c>
      <c r="E52" s="451">
        <v>460078</v>
      </c>
      <c r="F52" s="451">
        <v>530717</v>
      </c>
      <c r="G52" s="452">
        <v>0</v>
      </c>
      <c r="H52" s="451"/>
      <c r="I52" s="452">
        <v>0</v>
      </c>
      <c r="J52" s="451"/>
      <c r="K52" s="452">
        <v>418479</v>
      </c>
      <c r="L52" s="452">
        <v>285479</v>
      </c>
      <c r="M52" s="452">
        <v>93184.736369763647</v>
      </c>
      <c r="N52" s="452"/>
      <c r="O52" s="452">
        <v>192295</v>
      </c>
      <c r="P52" s="452"/>
      <c r="Q52" s="451">
        <v>423573.20970000001</v>
      </c>
      <c r="R52" s="452">
        <v>597368.74970000004</v>
      </c>
      <c r="S52" s="452">
        <v>381616.2394103359</v>
      </c>
      <c r="T52" s="452"/>
      <c r="U52" s="452">
        <v>75000</v>
      </c>
      <c r="V52" s="452"/>
      <c r="W52" s="451">
        <v>418507.73800000001</v>
      </c>
      <c r="X52" s="452">
        <v>498975.0716765023</v>
      </c>
      <c r="Y52" s="452">
        <v>250634.67080750977</v>
      </c>
      <c r="Z52" s="452"/>
      <c r="AA52" s="452">
        <v>0</v>
      </c>
      <c r="AB52" s="452"/>
      <c r="AC52" s="452">
        <v>436404.77899999998</v>
      </c>
      <c r="AD52" s="451">
        <v>-16545.30123594153</v>
      </c>
      <c r="AE52" s="452">
        <f t="shared" si="13"/>
        <v>419859.47776405845</v>
      </c>
      <c r="AF52" s="452">
        <v>74111.80471692259</v>
      </c>
      <c r="AG52" s="451">
        <v>454278.7</v>
      </c>
      <c r="AH52" s="451"/>
      <c r="AI52" s="124">
        <f t="shared" si="14"/>
        <v>454278.7</v>
      </c>
      <c r="AJ52" s="454" t="s">
        <v>185</v>
      </c>
      <c r="AK52" s="447" t="s">
        <v>304</v>
      </c>
      <c r="AL52" s="448" t="s">
        <v>49</v>
      </c>
      <c r="AM52" s="448" t="s">
        <v>260</v>
      </c>
      <c r="AN52" s="447" t="s">
        <v>140</v>
      </c>
      <c r="AO52" s="447" t="s">
        <v>240</v>
      </c>
      <c r="AP52" s="447" t="s">
        <v>217</v>
      </c>
    </row>
    <row r="53" spans="2:42" s="28" customFormat="1">
      <c r="B53" s="449">
        <v>3272</v>
      </c>
      <c r="C53" s="450" t="s">
        <v>191</v>
      </c>
      <c r="D53" s="451">
        <v>1776753</v>
      </c>
      <c r="E53" s="451">
        <v>1760884.66</v>
      </c>
      <c r="F53" s="451">
        <v>832045</v>
      </c>
      <c r="G53" s="452">
        <v>0</v>
      </c>
      <c r="H53" s="451"/>
      <c r="I53" s="452">
        <v>0</v>
      </c>
      <c r="J53" s="451"/>
      <c r="K53" s="452">
        <v>1708121</v>
      </c>
      <c r="L53" s="452">
        <v>1619718</v>
      </c>
      <c r="M53" s="452">
        <v>1081719.8694642344</v>
      </c>
      <c r="N53" s="452"/>
      <c r="O53" s="452">
        <v>537999</v>
      </c>
      <c r="P53" s="452"/>
      <c r="Q53" s="451">
        <v>1769590.4952999998</v>
      </c>
      <c r="R53" s="452">
        <v>2266627.4753000005</v>
      </c>
      <c r="S53" s="452">
        <v>2052514.5186966548</v>
      </c>
      <c r="T53" s="452"/>
      <c r="U53" s="452">
        <v>208050.86999999982</v>
      </c>
      <c r="V53" s="452"/>
      <c r="W53" s="451">
        <v>1758925.3795999999</v>
      </c>
      <c r="X53" s="452">
        <v>1967534.2583607689</v>
      </c>
      <c r="Y53" s="452">
        <v>1707731.1452412342</v>
      </c>
      <c r="Z53" s="452"/>
      <c r="AA53" s="452">
        <v>259426.22999999998</v>
      </c>
      <c r="AB53" s="452"/>
      <c r="AC53" s="452">
        <v>1784156.4759999998</v>
      </c>
      <c r="AD53" s="451">
        <v>-6555.6472423679661</v>
      </c>
      <c r="AE53" s="452">
        <f t="shared" si="13"/>
        <v>1777600.8287576318</v>
      </c>
      <c r="AF53" s="452">
        <v>826293.99542465142</v>
      </c>
      <c r="AG53" s="451">
        <v>1811937.6</v>
      </c>
      <c r="AH53" s="451"/>
      <c r="AI53" s="124">
        <f t="shared" si="14"/>
        <v>1811937.6</v>
      </c>
      <c r="AJ53" s="454" t="s">
        <v>185</v>
      </c>
      <c r="AK53" s="447" t="s">
        <v>304</v>
      </c>
      <c r="AL53" s="448" t="s">
        <v>49</v>
      </c>
      <c r="AM53" s="448" t="s">
        <v>260</v>
      </c>
      <c r="AN53" s="447" t="s">
        <v>140</v>
      </c>
      <c r="AO53" s="447" t="s">
        <v>240</v>
      </c>
      <c r="AP53" s="447" t="s">
        <v>217</v>
      </c>
    </row>
    <row r="54" spans="2:42" s="28" customFormat="1">
      <c r="B54" s="449">
        <v>3273</v>
      </c>
      <c r="C54" s="450" t="s">
        <v>192</v>
      </c>
      <c r="D54" s="451">
        <v>1479552</v>
      </c>
      <c r="E54" s="451">
        <v>1469959.66</v>
      </c>
      <c r="F54" s="451">
        <v>1238463.5099999998</v>
      </c>
      <c r="G54" s="452">
        <v>0</v>
      </c>
      <c r="H54" s="451"/>
      <c r="I54" s="452">
        <v>183777.28999999998</v>
      </c>
      <c r="J54" s="451"/>
      <c r="K54" s="452">
        <v>1657944</v>
      </c>
      <c r="L54" s="452">
        <v>1567399.62</v>
      </c>
      <c r="M54" s="452">
        <v>1185210.7516670397</v>
      </c>
      <c r="N54" s="452"/>
      <c r="O54" s="452">
        <v>382189</v>
      </c>
      <c r="P54" s="452"/>
      <c r="Q54" s="451">
        <v>1683813.1814999999</v>
      </c>
      <c r="R54" s="452">
        <v>2085316.1515000002</v>
      </c>
      <c r="S54" s="452">
        <v>1874132.3955968721</v>
      </c>
      <c r="T54" s="452"/>
      <c r="U54" s="452">
        <v>211183.76000000007</v>
      </c>
      <c r="V54" s="452"/>
      <c r="W54" s="451">
        <v>1674341.1573000001</v>
      </c>
      <c r="X54" s="452">
        <v>1849565.7779130847</v>
      </c>
      <c r="Y54" s="452">
        <v>1461367.7616578999</v>
      </c>
      <c r="Z54" s="452"/>
      <c r="AA54" s="452">
        <v>364153</v>
      </c>
      <c r="AB54" s="452"/>
      <c r="AC54" s="452">
        <v>1707956.7335999999</v>
      </c>
      <c r="AD54" s="451">
        <v>-16186.084739042446</v>
      </c>
      <c r="AE54" s="452">
        <f t="shared" si="13"/>
        <v>1691770.6488609575</v>
      </c>
      <c r="AF54" s="452">
        <v>835892.11418849451</v>
      </c>
      <c r="AG54" s="451">
        <v>1728178.9</v>
      </c>
      <c r="AH54" s="451"/>
      <c r="AI54" s="124">
        <f t="shared" si="14"/>
        <v>1728178.9</v>
      </c>
      <c r="AJ54" s="454" t="s">
        <v>185</v>
      </c>
      <c r="AK54" s="447" t="s">
        <v>304</v>
      </c>
      <c r="AL54" s="448" t="s">
        <v>49</v>
      </c>
      <c r="AM54" s="448" t="s">
        <v>260</v>
      </c>
      <c r="AN54" s="447" t="s">
        <v>140</v>
      </c>
      <c r="AO54" s="447" t="s">
        <v>240</v>
      </c>
      <c r="AP54" s="447" t="s">
        <v>217</v>
      </c>
    </row>
    <row r="55" spans="2:42" s="28" customFormat="1">
      <c r="B55" s="449">
        <v>3274</v>
      </c>
      <c r="C55" s="450" t="s">
        <v>193</v>
      </c>
      <c r="D55" s="451">
        <v>1224966</v>
      </c>
      <c r="E55" s="451">
        <v>969466</v>
      </c>
      <c r="F55" s="451">
        <v>993869.91999999993</v>
      </c>
      <c r="G55" s="452">
        <v>0</v>
      </c>
      <c r="H55" s="451"/>
      <c r="I55" s="452">
        <v>0</v>
      </c>
      <c r="J55" s="451"/>
      <c r="K55" s="452">
        <v>1119760</v>
      </c>
      <c r="L55" s="452">
        <v>1113258</v>
      </c>
      <c r="M55" s="452">
        <v>1092231.2271974829</v>
      </c>
      <c r="N55" s="452"/>
      <c r="O55" s="452">
        <v>21027.81</v>
      </c>
      <c r="P55" s="452"/>
      <c r="Q55" s="451">
        <v>1135169.7963</v>
      </c>
      <c r="R55" s="452">
        <v>1153682.6063000001</v>
      </c>
      <c r="S55" s="452">
        <v>1025565.0097090879</v>
      </c>
      <c r="T55" s="452"/>
      <c r="U55" s="452">
        <v>117210.4</v>
      </c>
      <c r="V55" s="452"/>
      <c r="W55" s="451">
        <v>1128342.8779999998</v>
      </c>
      <c r="X55" s="452">
        <v>1215446.8992285812</v>
      </c>
      <c r="Y55" s="452">
        <v>928776.73526203271</v>
      </c>
      <c r="Z55" s="452"/>
      <c r="AA55" s="452">
        <v>280690.36</v>
      </c>
      <c r="AB55" s="452"/>
      <c r="AC55" s="452">
        <v>1150179.2168999999</v>
      </c>
      <c r="AD55" s="451">
        <v>-9935.6437545809895</v>
      </c>
      <c r="AE55" s="452">
        <f t="shared" si="13"/>
        <v>1140243.5731454189</v>
      </c>
      <c r="AF55" s="452">
        <v>444927.51724563958</v>
      </c>
      <c r="AG55" s="451">
        <v>1160243.74</v>
      </c>
      <c r="AH55" s="451"/>
      <c r="AI55" s="124">
        <f t="shared" si="14"/>
        <v>1160243.74</v>
      </c>
      <c r="AJ55" s="454" t="s">
        <v>185</v>
      </c>
      <c r="AK55" s="447" t="s">
        <v>304</v>
      </c>
      <c r="AL55" s="448" t="s">
        <v>49</v>
      </c>
      <c r="AM55" s="448" t="s">
        <v>260</v>
      </c>
      <c r="AN55" s="447" t="s">
        <v>140</v>
      </c>
      <c r="AO55" s="447" t="s">
        <v>240</v>
      </c>
      <c r="AP55" s="447" t="s">
        <v>217</v>
      </c>
    </row>
    <row r="56" spans="2:42" s="28" customFormat="1">
      <c r="B56" s="449">
        <v>3275</v>
      </c>
      <c r="C56" s="450" t="s">
        <v>194</v>
      </c>
      <c r="D56" s="451">
        <v>862180</v>
      </c>
      <c r="E56" s="451">
        <v>859743.44</v>
      </c>
      <c r="F56" s="451">
        <v>830009.47</v>
      </c>
      <c r="G56" s="452">
        <v>0</v>
      </c>
      <c r="H56" s="451"/>
      <c r="I56" s="452">
        <v>0</v>
      </c>
      <c r="J56" s="451"/>
      <c r="K56" s="452">
        <v>827931</v>
      </c>
      <c r="L56" s="452">
        <v>834303</v>
      </c>
      <c r="M56" s="452">
        <v>736096.99330316868</v>
      </c>
      <c r="N56" s="452"/>
      <c r="O56" s="452">
        <v>98206.09</v>
      </c>
      <c r="P56" s="452"/>
      <c r="Q56" s="451">
        <v>822752.78319999995</v>
      </c>
      <c r="R56" s="452">
        <v>920958.4831999999</v>
      </c>
      <c r="S56" s="452">
        <v>751250.80918686709</v>
      </c>
      <c r="T56" s="452"/>
      <c r="U56" s="452">
        <v>161702.93000000005</v>
      </c>
      <c r="V56" s="452"/>
      <c r="W56" s="451">
        <v>815031.08239999996</v>
      </c>
      <c r="X56" s="452">
        <v>895462.55293496896</v>
      </c>
      <c r="Y56" s="452">
        <v>661261.78174305602</v>
      </c>
      <c r="Z56" s="452"/>
      <c r="AA56" s="452">
        <v>234290.78</v>
      </c>
      <c r="AB56" s="452"/>
      <c r="AC56" s="452">
        <v>827831.08479999995</v>
      </c>
      <c r="AD56" s="451">
        <v>-3435.3314909557812</v>
      </c>
      <c r="AE56" s="452">
        <f t="shared" si="13"/>
        <v>824395.75330904417</v>
      </c>
      <c r="AF56" s="452">
        <v>508636.84828588058</v>
      </c>
      <c r="AG56" s="451">
        <v>837143.17</v>
      </c>
      <c r="AH56" s="451"/>
      <c r="AI56" s="124">
        <f t="shared" si="14"/>
        <v>837143.17</v>
      </c>
      <c r="AJ56" s="454" t="s">
        <v>185</v>
      </c>
      <c r="AK56" s="447" t="s">
        <v>304</v>
      </c>
      <c r="AL56" s="448" t="s">
        <v>49</v>
      </c>
      <c r="AM56" s="448" t="s">
        <v>260</v>
      </c>
      <c r="AN56" s="447" t="s">
        <v>140</v>
      </c>
      <c r="AO56" s="447" t="s">
        <v>240</v>
      </c>
      <c r="AP56" s="447" t="s">
        <v>217</v>
      </c>
    </row>
    <row r="57" spans="2:42" s="28" customFormat="1">
      <c r="B57" s="122">
        <v>3276</v>
      </c>
      <c r="C57" s="123" t="s">
        <v>195</v>
      </c>
      <c r="D57" s="124">
        <v>763331</v>
      </c>
      <c r="E57" s="124">
        <v>753738.66</v>
      </c>
      <c r="F57" s="124">
        <v>721814.01</v>
      </c>
      <c r="G57" s="125">
        <v>0</v>
      </c>
      <c r="H57" s="124"/>
      <c r="I57" s="125">
        <v>0</v>
      </c>
      <c r="J57" s="124"/>
      <c r="K57" s="125">
        <v>1084429</v>
      </c>
      <c r="L57" s="125">
        <v>1050888</v>
      </c>
      <c r="M57" s="125">
        <v>505330.9596924698</v>
      </c>
      <c r="N57" s="125"/>
      <c r="O57" s="125">
        <v>545556.98</v>
      </c>
      <c r="P57" s="125"/>
      <c r="Q57" s="124">
        <v>1088847.5379000001</v>
      </c>
      <c r="R57" s="125">
        <v>1634404.3979000002</v>
      </c>
      <c r="S57" s="125">
        <v>1031563.0246402939</v>
      </c>
      <c r="T57" s="125"/>
      <c r="U57" s="125">
        <v>597123.51</v>
      </c>
      <c r="V57" s="125"/>
      <c r="W57" s="124">
        <v>1082529.5601999999</v>
      </c>
      <c r="X57" s="125">
        <v>1598347.9618955306</v>
      </c>
      <c r="Y57" s="125">
        <v>1274189.4382344701</v>
      </c>
      <c r="Z57" s="125"/>
      <c r="AA57" s="125">
        <v>323471.55</v>
      </c>
      <c r="AB57" s="125"/>
      <c r="AC57" s="125">
        <v>1100640.2802000002</v>
      </c>
      <c r="AD57" s="124">
        <v>-7069.9143753468525</v>
      </c>
      <c r="AE57" s="125">
        <f t="shared" si="13"/>
        <v>1093570.3658246533</v>
      </c>
      <c r="AF57" s="125">
        <v>604224.32184728188</v>
      </c>
      <c r="AG57" s="124">
        <v>1112589.3600000001</v>
      </c>
      <c r="AH57" s="124"/>
      <c r="AI57" s="124">
        <f t="shared" si="14"/>
        <v>1112589.3600000001</v>
      </c>
      <c r="AJ57" s="454" t="s">
        <v>185</v>
      </c>
      <c r="AK57" s="447" t="s">
        <v>304</v>
      </c>
      <c r="AL57" s="448" t="s">
        <v>49</v>
      </c>
      <c r="AM57" s="448" t="s">
        <v>260</v>
      </c>
      <c r="AN57" s="447" t="s">
        <v>140</v>
      </c>
      <c r="AO57" s="447" t="s">
        <v>240</v>
      </c>
      <c r="AP57" s="447" t="s">
        <v>217</v>
      </c>
    </row>
    <row r="58" spans="2:42" s="50" customFormat="1">
      <c r="B58" s="449">
        <v>3277</v>
      </c>
      <c r="C58" s="450" t="s">
        <v>196</v>
      </c>
      <c r="D58" s="451">
        <v>171936</v>
      </c>
      <c r="E58" s="451">
        <v>287936</v>
      </c>
      <c r="F58" s="451">
        <v>-2496.0500000000466</v>
      </c>
      <c r="G58" s="452">
        <v>0</v>
      </c>
      <c r="H58" s="451"/>
      <c r="I58" s="452">
        <v>25326.59</v>
      </c>
      <c r="J58" s="451"/>
      <c r="K58" s="452">
        <v>268106</v>
      </c>
      <c r="L58" s="452">
        <v>238327.59</v>
      </c>
      <c r="M58" s="452">
        <v>238327.22901022507</v>
      </c>
      <c r="N58" s="452"/>
      <c r="O58" s="452">
        <v>0</v>
      </c>
      <c r="P58" s="452"/>
      <c r="Q58" s="451">
        <v>252704.98120000001</v>
      </c>
      <c r="R58" s="452">
        <v>252704.98120000001</v>
      </c>
      <c r="S58" s="452">
        <v>166454.32519566509</v>
      </c>
      <c r="T58" s="452"/>
      <c r="U58" s="452">
        <v>0</v>
      </c>
      <c r="V58" s="452"/>
      <c r="W58" s="451">
        <v>246121.9828</v>
      </c>
      <c r="X58" s="452">
        <v>249410.44671246019</v>
      </c>
      <c r="Y58" s="452">
        <v>137955.0360339093</v>
      </c>
      <c r="Z58" s="452"/>
      <c r="AA58" s="452">
        <v>0</v>
      </c>
      <c r="AB58" s="452"/>
      <c r="AC58" s="452">
        <v>250873.13040000002</v>
      </c>
      <c r="AD58" s="451">
        <v>-745.03823314228794</v>
      </c>
      <c r="AE58" s="452">
        <f t="shared" si="13"/>
        <v>250128.09216685774</v>
      </c>
      <c r="AF58" s="452">
        <v>103922.76284943141</v>
      </c>
      <c r="AG58" s="451">
        <v>165143.35999999999</v>
      </c>
      <c r="AH58" s="451"/>
      <c r="AI58" s="124">
        <f t="shared" si="14"/>
        <v>165143.35999999999</v>
      </c>
      <c r="AJ58" s="454" t="s">
        <v>185</v>
      </c>
      <c r="AK58" s="447" t="s">
        <v>304</v>
      </c>
      <c r="AL58" s="448" t="s">
        <v>49</v>
      </c>
      <c r="AM58" s="448" t="s">
        <v>260</v>
      </c>
      <c r="AN58" s="447" t="s">
        <v>140</v>
      </c>
      <c r="AO58" s="447" t="s">
        <v>240</v>
      </c>
      <c r="AP58" s="447" t="s">
        <v>217</v>
      </c>
    </row>
    <row r="59" spans="2:42" s="50" customFormat="1">
      <c r="B59" s="122">
        <v>3278</v>
      </c>
      <c r="C59" s="123" t="s">
        <v>197</v>
      </c>
      <c r="D59" s="124">
        <v>378322</v>
      </c>
      <c r="E59" s="124">
        <v>378322</v>
      </c>
      <c r="F59" s="124">
        <v>412409</v>
      </c>
      <c r="G59" s="125">
        <v>0</v>
      </c>
      <c r="H59" s="124"/>
      <c r="I59" s="125">
        <v>0</v>
      </c>
      <c r="J59" s="124"/>
      <c r="K59" s="125">
        <v>272892</v>
      </c>
      <c r="L59" s="125">
        <v>87825.25</v>
      </c>
      <c r="M59" s="125">
        <v>87824.261197987362</v>
      </c>
      <c r="N59" s="125"/>
      <c r="O59" s="125">
        <v>0</v>
      </c>
      <c r="P59" s="125"/>
      <c r="Q59" s="124">
        <v>279168.46309999999</v>
      </c>
      <c r="R59" s="125">
        <v>164668.46309999999</v>
      </c>
      <c r="S59" s="125">
        <v>110956.59183307255</v>
      </c>
      <c r="T59" s="125"/>
      <c r="U59" s="125">
        <v>0</v>
      </c>
      <c r="V59" s="125"/>
      <c r="W59" s="124">
        <v>274896.06789999997</v>
      </c>
      <c r="X59" s="125">
        <v>278568.98314036784</v>
      </c>
      <c r="Y59" s="125">
        <v>149085.18313047852</v>
      </c>
      <c r="Z59" s="125"/>
      <c r="AA59" s="125">
        <v>0</v>
      </c>
      <c r="AB59" s="125"/>
      <c r="AC59" s="125">
        <v>283143.38829999999</v>
      </c>
      <c r="AD59" s="124">
        <v>-4541.2840684875264</v>
      </c>
      <c r="AE59" s="125">
        <f t="shared" si="13"/>
        <v>278602.10423151247</v>
      </c>
      <c r="AF59" s="125">
        <v>146180.23061825702</v>
      </c>
      <c r="AG59" s="124">
        <v>269687.09000000003</v>
      </c>
      <c r="AH59" s="124"/>
      <c r="AI59" s="124">
        <f t="shared" si="14"/>
        <v>269687.09000000003</v>
      </c>
      <c r="AJ59" s="454" t="s">
        <v>185</v>
      </c>
      <c r="AK59" s="447" t="s">
        <v>304</v>
      </c>
      <c r="AL59" s="448" t="s">
        <v>49</v>
      </c>
      <c r="AM59" s="448" t="s">
        <v>260</v>
      </c>
      <c r="AN59" s="447" t="s">
        <v>140</v>
      </c>
      <c r="AO59" s="447" t="s">
        <v>240</v>
      </c>
      <c r="AP59" s="447" t="s">
        <v>217</v>
      </c>
    </row>
    <row r="60" spans="2:42" s="50" customFormat="1">
      <c r="B60" s="449">
        <v>4019</v>
      </c>
      <c r="C60" s="450" t="s">
        <v>359</v>
      </c>
      <c r="D60" s="451"/>
      <c r="E60" s="451"/>
      <c r="F60" s="451"/>
      <c r="G60" s="452"/>
      <c r="H60" s="451"/>
      <c r="I60" s="452"/>
      <c r="J60" s="451"/>
      <c r="K60" s="452"/>
      <c r="L60" s="452"/>
      <c r="M60" s="452"/>
      <c r="N60" s="452"/>
      <c r="O60" s="452"/>
      <c r="P60" s="452"/>
      <c r="Q60" s="451"/>
      <c r="R60" s="452"/>
      <c r="S60" s="452"/>
      <c r="T60" s="452"/>
      <c r="U60" s="452"/>
      <c r="V60" s="452"/>
      <c r="W60" s="451"/>
      <c r="X60" s="452"/>
      <c r="Y60" s="452"/>
      <c r="Z60" s="452"/>
      <c r="AA60" s="452"/>
      <c r="AB60" s="452"/>
      <c r="AC60" s="452"/>
      <c r="AD60" s="451"/>
      <c r="AE60" s="452"/>
      <c r="AF60" s="452"/>
      <c r="AG60" s="451">
        <v>0</v>
      </c>
      <c r="AH60" s="451"/>
      <c r="AI60" s="124">
        <f t="shared" si="14"/>
        <v>0</v>
      </c>
      <c r="AJ60" s="454" t="s">
        <v>399</v>
      </c>
      <c r="AK60" s="447" t="s">
        <v>304</v>
      </c>
      <c r="AL60" s="448"/>
      <c r="AM60" s="448"/>
      <c r="AN60" s="447" t="s">
        <v>140</v>
      </c>
      <c r="AO60" s="447" t="s">
        <v>305</v>
      </c>
      <c r="AP60" s="447"/>
    </row>
    <row r="61" spans="2:42" s="126" customFormat="1">
      <c r="B61" s="507" t="s">
        <v>86</v>
      </c>
      <c r="C61" s="513" t="s">
        <v>397</v>
      </c>
      <c r="D61" s="509">
        <f t="shared" ref="D61:AH61" si="15">SUM(D47:D60)</f>
        <v>8725187</v>
      </c>
      <c r="E61" s="509">
        <f t="shared" si="15"/>
        <v>8682197.4199999999</v>
      </c>
      <c r="F61" s="509">
        <f t="shared" si="15"/>
        <v>6412345.1399999987</v>
      </c>
      <c r="G61" s="509">
        <f t="shared" si="15"/>
        <v>0</v>
      </c>
      <c r="H61" s="509">
        <f t="shared" si="15"/>
        <v>0</v>
      </c>
      <c r="I61" s="509">
        <f t="shared" si="15"/>
        <v>305911.82</v>
      </c>
      <c r="J61" s="509">
        <f t="shared" si="15"/>
        <v>0</v>
      </c>
      <c r="K61" s="509">
        <f t="shared" si="15"/>
        <v>9329675</v>
      </c>
      <c r="L61" s="509">
        <f t="shared" si="15"/>
        <v>8167679.4000000004</v>
      </c>
      <c r="M61" s="509">
        <f t="shared" si="15"/>
        <v>6206743.6109062461</v>
      </c>
      <c r="N61" s="509">
        <f t="shared" si="15"/>
        <v>0</v>
      </c>
      <c r="O61" s="509">
        <f t="shared" si="15"/>
        <v>1960938.8800000001</v>
      </c>
      <c r="P61" s="509">
        <f t="shared" si="15"/>
        <v>0</v>
      </c>
      <c r="Q61" s="509">
        <f t="shared" si="15"/>
        <v>8807702.3467999976</v>
      </c>
      <c r="R61" s="509">
        <f t="shared" si="15"/>
        <v>10676478.206800001</v>
      </c>
      <c r="S61" s="509">
        <f t="shared" si="15"/>
        <v>8747420.4277347196</v>
      </c>
      <c r="T61" s="509">
        <f t="shared" si="15"/>
        <v>0</v>
      </c>
      <c r="U61" s="509">
        <f t="shared" si="15"/>
        <v>1474891.2199999997</v>
      </c>
      <c r="V61" s="509">
        <f t="shared" si="15"/>
        <v>0</v>
      </c>
      <c r="W61" s="509">
        <f t="shared" si="15"/>
        <v>8975571.645299999</v>
      </c>
      <c r="X61" s="509">
        <f t="shared" si="15"/>
        <v>10255876.330504106</v>
      </c>
      <c r="Y61" s="509">
        <f t="shared" si="15"/>
        <v>7831202.8055082466</v>
      </c>
      <c r="Z61" s="509">
        <f t="shared" si="15"/>
        <v>0</v>
      </c>
      <c r="AA61" s="509">
        <f t="shared" si="15"/>
        <v>1462031.92</v>
      </c>
      <c r="AB61" s="509">
        <f t="shared" si="15"/>
        <v>0</v>
      </c>
      <c r="AC61" s="509">
        <f t="shared" si="15"/>
        <v>9060787.8823000006</v>
      </c>
      <c r="AD61" s="509">
        <f t="shared" si="15"/>
        <v>-103674.69262123182</v>
      </c>
      <c r="AE61" s="509">
        <f t="shared" si="15"/>
        <v>8957113.1896787677</v>
      </c>
      <c r="AF61" s="509">
        <f t="shared" si="15"/>
        <v>4162062.4491134132</v>
      </c>
      <c r="AG61" s="128">
        <f t="shared" si="15"/>
        <v>9046064.709999999</v>
      </c>
      <c r="AH61" s="509">
        <f t="shared" si="15"/>
        <v>0</v>
      </c>
      <c r="AI61" s="509">
        <f>SUM(AI47:AI60)</f>
        <v>9046064.709999999</v>
      </c>
      <c r="AJ61" s="510"/>
      <c r="AK61" s="510"/>
      <c r="AL61" s="510"/>
      <c r="AM61" s="510"/>
      <c r="AN61" s="510"/>
      <c r="AO61" s="510"/>
      <c r="AP61" s="510"/>
    </row>
    <row r="62" spans="2:42" s="50" customFormat="1">
      <c r="B62" s="460">
        <v>3201</v>
      </c>
      <c r="C62" s="455" t="s">
        <v>137</v>
      </c>
      <c r="D62" s="451">
        <v>470967</v>
      </c>
      <c r="E62" s="451">
        <v>227667.79</v>
      </c>
      <c r="F62" s="451">
        <v>334870</v>
      </c>
      <c r="G62" s="452">
        <v>0</v>
      </c>
      <c r="H62" s="451"/>
      <c r="I62" s="452">
        <v>0</v>
      </c>
      <c r="J62" s="451"/>
      <c r="K62" s="452">
        <v>357988</v>
      </c>
      <c r="L62" s="452">
        <v>275673</v>
      </c>
      <c r="M62" s="452">
        <v>275672.79438089451</v>
      </c>
      <c r="N62" s="452"/>
      <c r="O62" s="452">
        <v>0</v>
      </c>
      <c r="P62" s="452"/>
      <c r="Q62" s="452">
        <v>360091</v>
      </c>
      <c r="R62" s="452">
        <v>144509</v>
      </c>
      <c r="S62" s="452">
        <v>114890.282157718</v>
      </c>
      <c r="T62" s="452"/>
      <c r="U62" s="452">
        <v>0</v>
      </c>
      <c r="V62" s="452"/>
      <c r="W62" s="452">
        <v>249537.6985</v>
      </c>
      <c r="X62" s="452">
        <v>252871.79793890665</v>
      </c>
      <c r="Y62" s="452">
        <v>91975.218487791644</v>
      </c>
      <c r="Z62" s="452"/>
      <c r="AA62" s="452">
        <v>0</v>
      </c>
      <c r="AB62" s="452"/>
      <c r="AC62" s="452">
        <v>329694.07520000002</v>
      </c>
      <c r="AD62" s="451">
        <v>-17392.472748792265</v>
      </c>
      <c r="AE62" s="452">
        <f t="shared" ref="AE62:AE68" si="16">AC62+AD62</f>
        <v>312301.60245120776</v>
      </c>
      <c r="AF62" s="452">
        <v>42376.569827827094</v>
      </c>
      <c r="AG62" s="451">
        <v>126649.26</v>
      </c>
      <c r="AH62" s="451"/>
      <c r="AI62" s="124">
        <f t="shared" ref="AI62:AI72" si="17">AG62-AH62</f>
        <v>126649.26</v>
      </c>
      <c r="AJ62" s="454" t="s">
        <v>402</v>
      </c>
      <c r="AK62" s="447" t="s">
        <v>6</v>
      </c>
      <c r="AL62" s="448" t="s">
        <v>63</v>
      </c>
      <c r="AM62" s="448" t="s">
        <v>6</v>
      </c>
      <c r="AN62" s="447" t="s">
        <v>140</v>
      </c>
      <c r="AO62" s="447" t="s">
        <v>240</v>
      </c>
      <c r="AP62" s="447" t="s">
        <v>241</v>
      </c>
    </row>
    <row r="63" spans="2:42" s="50" customFormat="1">
      <c r="B63" s="449">
        <v>3203</v>
      </c>
      <c r="C63" s="455" t="s">
        <v>139</v>
      </c>
      <c r="D63" s="451">
        <v>4221375</v>
      </c>
      <c r="E63" s="451">
        <v>2080204</v>
      </c>
      <c r="F63" s="451">
        <v>2549070</v>
      </c>
      <c r="G63" s="452">
        <v>0</v>
      </c>
      <c r="H63" s="451"/>
      <c r="I63" s="452">
        <v>0</v>
      </c>
      <c r="J63" s="451"/>
      <c r="K63" s="452">
        <v>6410558</v>
      </c>
      <c r="L63" s="452">
        <v>4497178</v>
      </c>
      <c r="M63" s="452">
        <v>4497179.5493812887</v>
      </c>
      <c r="N63" s="452"/>
      <c r="O63" s="452">
        <v>0</v>
      </c>
      <c r="P63" s="452"/>
      <c r="Q63" s="452">
        <v>6515853</v>
      </c>
      <c r="R63" s="452">
        <v>3768170</v>
      </c>
      <c r="S63" s="452">
        <v>2990618.5143531999</v>
      </c>
      <c r="T63" s="452"/>
      <c r="U63" s="452">
        <v>0</v>
      </c>
      <c r="V63" s="452"/>
      <c r="W63" s="452">
        <v>2373399.8204999999</v>
      </c>
      <c r="X63" s="452">
        <v>2164864.0891539459</v>
      </c>
      <c r="Y63" s="452">
        <v>2458006.7192407241</v>
      </c>
      <c r="Z63" s="452"/>
      <c r="AA63" s="452">
        <v>0</v>
      </c>
      <c r="AB63" s="452"/>
      <c r="AC63" s="452">
        <v>1874592.9310999999</v>
      </c>
      <c r="AD63" s="451">
        <v>-227567.13001724239</v>
      </c>
      <c r="AE63" s="452">
        <f t="shared" si="16"/>
        <v>1647025.8010827575</v>
      </c>
      <c r="AF63" s="452">
        <v>263142.19403906801</v>
      </c>
      <c r="AG63" s="451">
        <v>526733.09</v>
      </c>
      <c r="AH63" s="451"/>
      <c r="AI63" s="124">
        <f t="shared" si="17"/>
        <v>526733.09</v>
      </c>
      <c r="AJ63" s="454" t="s">
        <v>402</v>
      </c>
      <c r="AK63" s="447" t="s">
        <v>6</v>
      </c>
      <c r="AL63" s="448" t="s">
        <v>63</v>
      </c>
      <c r="AM63" s="448" t="s">
        <v>6</v>
      </c>
      <c r="AN63" s="447" t="s">
        <v>140</v>
      </c>
      <c r="AO63" s="447" t="s">
        <v>240</v>
      </c>
      <c r="AP63" s="447" t="s">
        <v>241</v>
      </c>
    </row>
    <row r="64" spans="2:42" s="28" customFormat="1">
      <c r="B64" s="122">
        <v>3204</v>
      </c>
      <c r="C64" s="130" t="s">
        <v>141</v>
      </c>
      <c r="D64" s="124">
        <v>504239</v>
      </c>
      <c r="E64" s="124">
        <v>567731</v>
      </c>
      <c r="F64" s="124">
        <v>790486</v>
      </c>
      <c r="G64" s="125">
        <v>0</v>
      </c>
      <c r="H64" s="124"/>
      <c r="I64" s="125">
        <v>0</v>
      </c>
      <c r="J64" s="124"/>
      <c r="K64" s="125">
        <v>1094782</v>
      </c>
      <c r="L64" s="125">
        <v>365257</v>
      </c>
      <c r="M64" s="125">
        <v>365255.70982236677</v>
      </c>
      <c r="N64" s="125"/>
      <c r="O64" s="125">
        <v>0</v>
      </c>
      <c r="P64" s="125"/>
      <c r="Q64" s="125">
        <v>625511</v>
      </c>
      <c r="R64" s="125">
        <v>1774435.5899999999</v>
      </c>
      <c r="S64" s="125">
        <v>1182841.5625229969</v>
      </c>
      <c r="T64" s="125"/>
      <c r="U64" s="125">
        <v>0</v>
      </c>
      <c r="V64" s="125"/>
      <c r="W64" s="125">
        <v>1364213.4424999999</v>
      </c>
      <c r="X64" s="125">
        <v>2516440.8543094336</v>
      </c>
      <c r="Y64" s="125">
        <v>1691059.6483351749</v>
      </c>
      <c r="Z64" s="125"/>
      <c r="AA64" s="125">
        <v>0</v>
      </c>
      <c r="AB64" s="125"/>
      <c r="AC64" s="125">
        <v>3574048.94</v>
      </c>
      <c r="AD64" s="124">
        <v>-6271.9582747314125</v>
      </c>
      <c r="AE64" s="125">
        <f t="shared" si="16"/>
        <v>3567776.9817252685</v>
      </c>
      <c r="AF64" s="125">
        <v>776161.99173674115</v>
      </c>
      <c r="AG64" s="124">
        <v>3596259.65</v>
      </c>
      <c r="AH64" s="124"/>
      <c r="AI64" s="124">
        <f t="shared" si="17"/>
        <v>3596259.65</v>
      </c>
      <c r="AJ64" s="454" t="s">
        <v>402</v>
      </c>
      <c r="AK64" s="447" t="s">
        <v>6</v>
      </c>
      <c r="AL64" s="448" t="s">
        <v>63</v>
      </c>
      <c r="AM64" s="448" t="s">
        <v>6</v>
      </c>
      <c r="AN64" s="447" t="s">
        <v>140</v>
      </c>
      <c r="AO64" s="447" t="s">
        <v>240</v>
      </c>
      <c r="AP64" s="447" t="s">
        <v>241</v>
      </c>
    </row>
    <row r="65" spans="2:42" s="28" customFormat="1">
      <c r="B65" s="449">
        <v>3207</v>
      </c>
      <c r="C65" s="455" t="s">
        <v>142</v>
      </c>
      <c r="D65" s="451">
        <v>2183742</v>
      </c>
      <c r="E65" s="451">
        <v>1744665</v>
      </c>
      <c r="F65" s="451">
        <v>2711606</v>
      </c>
      <c r="G65" s="452">
        <v>0</v>
      </c>
      <c r="H65" s="451"/>
      <c r="I65" s="452">
        <v>0</v>
      </c>
      <c r="J65" s="451"/>
      <c r="K65" s="452">
        <v>3765678</v>
      </c>
      <c r="L65" s="452">
        <v>4425678</v>
      </c>
      <c r="M65" s="452">
        <v>4675505.3834310938</v>
      </c>
      <c r="N65" s="452"/>
      <c r="O65" s="452">
        <v>0</v>
      </c>
      <c r="P65" s="452"/>
      <c r="Q65" s="452">
        <v>3400850</v>
      </c>
      <c r="R65" s="452">
        <v>6035980</v>
      </c>
      <c r="S65" s="452">
        <v>5869396.9801640548</v>
      </c>
      <c r="T65" s="452"/>
      <c r="U65" s="452">
        <v>0</v>
      </c>
      <c r="V65" s="452"/>
      <c r="W65" s="452">
        <v>2649834.7389999996</v>
      </c>
      <c r="X65" s="452">
        <v>3855239.4855372207</v>
      </c>
      <c r="Y65" s="452">
        <v>3641347.6871586754</v>
      </c>
      <c r="Z65" s="452"/>
      <c r="AA65" s="452">
        <v>0</v>
      </c>
      <c r="AB65" s="452"/>
      <c r="AC65" s="452">
        <v>1926245.8117</v>
      </c>
      <c r="AD65" s="451">
        <v>23590.098463000264</v>
      </c>
      <c r="AE65" s="452">
        <f t="shared" si="16"/>
        <v>1949835.9101630002</v>
      </c>
      <c r="AF65" s="452">
        <v>1406357.345868754</v>
      </c>
      <c r="AG65" s="451">
        <v>1432395.02</v>
      </c>
      <c r="AH65" s="451"/>
      <c r="AI65" s="124">
        <f t="shared" si="17"/>
        <v>1432395.02</v>
      </c>
      <c r="AJ65" s="454" t="s">
        <v>402</v>
      </c>
      <c r="AK65" s="447" t="s">
        <v>6</v>
      </c>
      <c r="AL65" s="448" t="s">
        <v>63</v>
      </c>
      <c r="AM65" s="448" t="s">
        <v>6</v>
      </c>
      <c r="AN65" s="447" t="s">
        <v>140</v>
      </c>
      <c r="AO65" s="447" t="s">
        <v>240</v>
      </c>
      <c r="AP65" s="447" t="s">
        <v>241</v>
      </c>
    </row>
    <row r="66" spans="2:42" s="28" customFormat="1">
      <c r="B66" s="449">
        <v>3209</v>
      </c>
      <c r="C66" s="455" t="s">
        <v>143</v>
      </c>
      <c r="D66" s="451">
        <v>5882655</v>
      </c>
      <c r="E66" s="451">
        <v>2667711</v>
      </c>
      <c r="F66" s="451">
        <v>5802203</v>
      </c>
      <c r="G66" s="452">
        <v>0</v>
      </c>
      <c r="H66" s="451"/>
      <c r="I66" s="452">
        <v>0</v>
      </c>
      <c r="J66" s="451"/>
      <c r="K66" s="452">
        <v>2373158</v>
      </c>
      <c r="L66" s="452">
        <v>4206346</v>
      </c>
      <c r="M66" s="452">
        <v>4198180.1959078405</v>
      </c>
      <c r="N66" s="452"/>
      <c r="O66" s="452">
        <v>0</v>
      </c>
      <c r="P66" s="452"/>
      <c r="Q66" s="452">
        <v>3727980</v>
      </c>
      <c r="R66" s="452">
        <v>3027980</v>
      </c>
      <c r="S66" s="452">
        <v>2818565.0462737246</v>
      </c>
      <c r="T66" s="452"/>
      <c r="U66" s="452">
        <v>0</v>
      </c>
      <c r="V66" s="452"/>
      <c r="W66" s="452">
        <v>1998778.6124</v>
      </c>
      <c r="X66" s="452">
        <v>2369932.5198116754</v>
      </c>
      <c r="Y66" s="452">
        <v>2307292.1151409056</v>
      </c>
      <c r="Z66" s="452"/>
      <c r="AA66" s="452">
        <v>0</v>
      </c>
      <c r="AB66" s="452"/>
      <c r="AC66" s="452">
        <v>1579721.8264693841</v>
      </c>
      <c r="AD66" s="451">
        <v>-26945.203668514034</v>
      </c>
      <c r="AE66" s="452">
        <f t="shared" si="16"/>
        <v>1552776.6228008701</v>
      </c>
      <c r="AF66" s="452">
        <v>482350.63063775119</v>
      </c>
      <c r="AG66" s="451">
        <v>772611.62</v>
      </c>
      <c r="AH66" s="451"/>
      <c r="AI66" s="124">
        <f t="shared" si="17"/>
        <v>772611.62</v>
      </c>
      <c r="AJ66" s="454" t="s">
        <v>402</v>
      </c>
      <c r="AK66" s="447" t="s">
        <v>6</v>
      </c>
      <c r="AL66" s="448" t="s">
        <v>63</v>
      </c>
      <c r="AM66" s="448" t="s">
        <v>6</v>
      </c>
      <c r="AN66" s="447" t="s">
        <v>249</v>
      </c>
      <c r="AO66" s="447" t="s">
        <v>240</v>
      </c>
      <c r="AP66" s="447" t="s">
        <v>241</v>
      </c>
    </row>
    <row r="67" spans="2:42" s="28" customFormat="1">
      <c r="B67" s="449">
        <v>3279</v>
      </c>
      <c r="C67" s="453" t="s">
        <v>206</v>
      </c>
      <c r="D67" s="451">
        <v>4074144</v>
      </c>
      <c r="E67" s="451">
        <v>3894144</v>
      </c>
      <c r="F67" s="451">
        <v>4481703</v>
      </c>
      <c r="G67" s="452">
        <v>0</v>
      </c>
      <c r="H67" s="451"/>
      <c r="I67" s="452">
        <v>0</v>
      </c>
      <c r="J67" s="451"/>
      <c r="K67" s="452">
        <v>3816472</v>
      </c>
      <c r="L67" s="452">
        <v>3757307</v>
      </c>
      <c r="M67" s="452">
        <v>3719214.3416392915</v>
      </c>
      <c r="N67" s="452"/>
      <c r="O67" s="452">
        <v>38093</v>
      </c>
      <c r="P67" s="452"/>
      <c r="Q67" s="451">
        <v>7671110.0032000002</v>
      </c>
      <c r="R67" s="452">
        <v>5035980.0032000002</v>
      </c>
      <c r="S67" s="452">
        <v>4480702.4799999902</v>
      </c>
      <c r="T67" s="452"/>
      <c r="U67" s="452">
        <v>20000</v>
      </c>
      <c r="V67" s="452"/>
      <c r="W67" s="451">
        <v>5249440.4344000006</v>
      </c>
      <c r="X67" s="452">
        <v>2324433.6744000008</v>
      </c>
      <c r="Y67" s="452">
        <v>1542241.2900000012</v>
      </c>
      <c r="Z67" s="452"/>
      <c r="AA67" s="452">
        <v>0</v>
      </c>
      <c r="AB67" s="452"/>
      <c r="AC67" s="452">
        <v>921621.71939999994</v>
      </c>
      <c r="AD67" s="451">
        <v>239592.79338867601</v>
      </c>
      <c r="AE67" s="452">
        <f t="shared" si="16"/>
        <v>1161214.512788676</v>
      </c>
      <c r="AF67" s="452">
        <v>471184.0892179627</v>
      </c>
      <c r="AG67" s="451">
        <v>983150.63</v>
      </c>
      <c r="AH67" s="451"/>
      <c r="AI67" s="124">
        <f t="shared" si="17"/>
        <v>983150.63</v>
      </c>
      <c r="AJ67" s="454" t="s">
        <v>402</v>
      </c>
      <c r="AK67" s="447" t="s">
        <v>6</v>
      </c>
      <c r="AL67" s="448" t="s">
        <v>54</v>
      </c>
      <c r="AM67" s="448" t="s">
        <v>6</v>
      </c>
      <c r="AN67" s="447" t="s">
        <v>140</v>
      </c>
      <c r="AO67" s="447" t="s">
        <v>240</v>
      </c>
      <c r="AP67" s="447" t="s">
        <v>253</v>
      </c>
    </row>
    <row r="68" spans="2:42" s="28" customFormat="1">
      <c r="B68" s="449">
        <v>3261</v>
      </c>
      <c r="C68" s="450" t="s">
        <v>175</v>
      </c>
      <c r="D68" s="451">
        <v>1343280</v>
      </c>
      <c r="E68" s="451">
        <v>1343280</v>
      </c>
      <c r="F68" s="451">
        <v>2001055</v>
      </c>
      <c r="G68" s="452">
        <v>0</v>
      </c>
      <c r="H68" s="451"/>
      <c r="I68" s="452">
        <v>0</v>
      </c>
      <c r="J68" s="451"/>
      <c r="K68" s="452">
        <v>4983585</v>
      </c>
      <c r="L68" s="452">
        <v>2427544</v>
      </c>
      <c r="M68" s="452">
        <v>2427545.4033628609</v>
      </c>
      <c r="N68" s="452"/>
      <c r="O68" s="452">
        <v>0</v>
      </c>
      <c r="P68" s="452"/>
      <c r="Q68" s="451">
        <v>3308643.2722</v>
      </c>
      <c r="R68" s="452">
        <v>3483643.2722</v>
      </c>
      <c r="S68" s="452">
        <v>3535238.7835681825</v>
      </c>
      <c r="T68" s="452"/>
      <c r="U68" s="452">
        <v>0</v>
      </c>
      <c r="V68" s="452"/>
      <c r="W68" s="451">
        <v>4998948.2471000003</v>
      </c>
      <c r="X68" s="452">
        <v>4382538.7600173643</v>
      </c>
      <c r="Y68" s="452">
        <v>3650112.0106845307</v>
      </c>
      <c r="Z68" s="452"/>
      <c r="AA68" s="452">
        <v>0</v>
      </c>
      <c r="AB68" s="452"/>
      <c r="AC68" s="452">
        <v>4701080.6498000007</v>
      </c>
      <c r="AD68" s="451">
        <v>74694.469243169762</v>
      </c>
      <c r="AE68" s="452">
        <f t="shared" si="16"/>
        <v>4775775.1190431705</v>
      </c>
      <c r="AF68" s="452">
        <v>2691395.5983064966</v>
      </c>
      <c r="AG68" s="451">
        <v>5655431.0199999996</v>
      </c>
      <c r="AH68" s="451"/>
      <c r="AI68" s="124">
        <f t="shared" si="17"/>
        <v>5655431.0199999996</v>
      </c>
      <c r="AJ68" s="454" t="s">
        <v>402</v>
      </c>
      <c r="AK68" s="447" t="s">
        <v>6</v>
      </c>
      <c r="AL68" s="448" t="s">
        <v>55</v>
      </c>
      <c r="AM68" s="448" t="s">
        <v>6</v>
      </c>
      <c r="AN68" s="447" t="s">
        <v>140</v>
      </c>
      <c r="AO68" s="447" t="s">
        <v>240</v>
      </c>
      <c r="AP68" s="447" t="s">
        <v>252</v>
      </c>
    </row>
    <row r="69" spans="2:42" s="28" customFormat="1">
      <c r="B69" s="449">
        <v>4002</v>
      </c>
      <c r="C69" s="450" t="s">
        <v>301</v>
      </c>
      <c r="D69" s="451"/>
      <c r="E69" s="451"/>
      <c r="F69" s="451"/>
      <c r="G69" s="452"/>
      <c r="H69" s="451"/>
      <c r="I69" s="452"/>
      <c r="J69" s="451"/>
      <c r="K69" s="452"/>
      <c r="L69" s="452"/>
      <c r="M69" s="452"/>
      <c r="N69" s="452"/>
      <c r="O69" s="452"/>
      <c r="P69" s="452"/>
      <c r="Q69" s="451"/>
      <c r="R69" s="452"/>
      <c r="S69" s="452"/>
      <c r="T69" s="452"/>
      <c r="U69" s="452"/>
      <c r="V69" s="452"/>
      <c r="W69" s="451"/>
      <c r="X69" s="452"/>
      <c r="Y69" s="452"/>
      <c r="Z69" s="452"/>
      <c r="AA69" s="452"/>
      <c r="AB69" s="452"/>
      <c r="AC69" s="452"/>
      <c r="AD69" s="451"/>
      <c r="AE69" s="452"/>
      <c r="AF69" s="452"/>
      <c r="AG69" s="451">
        <v>1030367.78</v>
      </c>
      <c r="AH69" s="451"/>
      <c r="AI69" s="124">
        <f t="shared" si="17"/>
        <v>1030367.78</v>
      </c>
      <c r="AJ69" s="454" t="s">
        <v>401</v>
      </c>
      <c r="AK69" s="447" t="s">
        <v>6</v>
      </c>
      <c r="AL69" s="448"/>
      <c r="AM69" s="448"/>
      <c r="AN69" s="447" t="s">
        <v>140</v>
      </c>
      <c r="AO69" s="447" t="s">
        <v>305</v>
      </c>
      <c r="AP69" s="447"/>
    </row>
    <row r="70" spans="2:42" s="28" customFormat="1" ht="25">
      <c r="B70" s="449">
        <v>4015</v>
      </c>
      <c r="C70" s="450" t="s">
        <v>360</v>
      </c>
      <c r="D70" s="451"/>
      <c r="E70" s="451"/>
      <c r="F70" s="451"/>
      <c r="G70" s="452"/>
      <c r="H70" s="451"/>
      <c r="I70" s="452"/>
      <c r="J70" s="451"/>
      <c r="K70" s="452"/>
      <c r="L70" s="452"/>
      <c r="M70" s="452"/>
      <c r="N70" s="452"/>
      <c r="O70" s="452"/>
      <c r="P70" s="452"/>
      <c r="Q70" s="451"/>
      <c r="R70" s="452"/>
      <c r="S70" s="452"/>
      <c r="T70" s="452"/>
      <c r="U70" s="452"/>
      <c r="V70" s="452"/>
      <c r="W70" s="451"/>
      <c r="X70" s="452"/>
      <c r="Y70" s="452"/>
      <c r="Z70" s="452"/>
      <c r="AA70" s="452"/>
      <c r="AB70" s="452"/>
      <c r="AC70" s="452"/>
      <c r="AD70" s="451"/>
      <c r="AE70" s="452"/>
      <c r="AF70" s="452"/>
      <c r="AG70" s="451">
        <v>0</v>
      </c>
      <c r="AH70" s="451"/>
      <c r="AI70" s="124">
        <f t="shared" si="17"/>
        <v>0</v>
      </c>
      <c r="AJ70" s="454" t="s">
        <v>400</v>
      </c>
      <c r="AK70" s="447" t="s">
        <v>6</v>
      </c>
      <c r="AL70" s="448"/>
      <c r="AM70" s="448"/>
      <c r="AN70" s="447" t="s">
        <v>249</v>
      </c>
      <c r="AO70" s="447" t="s">
        <v>240</v>
      </c>
      <c r="AP70" s="447"/>
    </row>
    <row r="71" spans="2:42" s="28" customFormat="1">
      <c r="B71" s="449">
        <v>4024</v>
      </c>
      <c r="C71" s="450" t="s">
        <v>361</v>
      </c>
      <c r="D71" s="451"/>
      <c r="E71" s="451"/>
      <c r="F71" s="451"/>
      <c r="G71" s="452"/>
      <c r="H71" s="451"/>
      <c r="I71" s="452"/>
      <c r="J71" s="451"/>
      <c r="K71" s="452"/>
      <c r="L71" s="452"/>
      <c r="M71" s="452"/>
      <c r="N71" s="452"/>
      <c r="O71" s="452"/>
      <c r="P71" s="452"/>
      <c r="Q71" s="451"/>
      <c r="R71" s="452"/>
      <c r="S71" s="452"/>
      <c r="T71" s="452"/>
      <c r="U71" s="452"/>
      <c r="V71" s="452"/>
      <c r="W71" s="451"/>
      <c r="X71" s="452"/>
      <c r="Y71" s="452"/>
      <c r="Z71" s="452"/>
      <c r="AA71" s="452"/>
      <c r="AB71" s="452"/>
      <c r="AC71" s="452"/>
      <c r="AD71" s="451"/>
      <c r="AE71" s="452"/>
      <c r="AF71" s="452"/>
      <c r="AG71" s="451">
        <v>145545.51</v>
      </c>
      <c r="AH71" s="451"/>
      <c r="AI71" s="124">
        <f t="shared" si="17"/>
        <v>145545.51</v>
      </c>
      <c r="AJ71" s="454" t="s">
        <v>399</v>
      </c>
      <c r="AK71" s="447" t="s">
        <v>6</v>
      </c>
      <c r="AL71" s="448"/>
      <c r="AM71" s="448"/>
      <c r="AN71" s="447" t="s">
        <v>140</v>
      </c>
      <c r="AO71" s="447" t="s">
        <v>305</v>
      </c>
      <c r="AP71" s="447"/>
    </row>
    <row r="72" spans="2:42" s="28" customFormat="1">
      <c r="B72" s="449">
        <v>4027</v>
      </c>
      <c r="C72" s="450" t="s">
        <v>362</v>
      </c>
      <c r="D72" s="451"/>
      <c r="E72" s="451"/>
      <c r="F72" s="451"/>
      <c r="G72" s="452"/>
      <c r="H72" s="451"/>
      <c r="I72" s="452"/>
      <c r="J72" s="451"/>
      <c r="K72" s="452"/>
      <c r="L72" s="452"/>
      <c r="M72" s="452"/>
      <c r="N72" s="452"/>
      <c r="O72" s="452"/>
      <c r="P72" s="452"/>
      <c r="Q72" s="451"/>
      <c r="R72" s="452"/>
      <c r="S72" s="452"/>
      <c r="T72" s="452"/>
      <c r="U72" s="452"/>
      <c r="V72" s="452"/>
      <c r="W72" s="451"/>
      <c r="X72" s="452"/>
      <c r="Y72" s="452"/>
      <c r="Z72" s="452"/>
      <c r="AA72" s="452"/>
      <c r="AB72" s="452"/>
      <c r="AC72" s="452"/>
      <c r="AD72" s="451"/>
      <c r="AE72" s="452"/>
      <c r="AF72" s="452"/>
      <c r="AG72" s="451">
        <v>0</v>
      </c>
      <c r="AH72" s="451"/>
      <c r="AI72" s="124">
        <f t="shared" si="17"/>
        <v>0</v>
      </c>
      <c r="AJ72" s="454" t="s">
        <v>403</v>
      </c>
      <c r="AK72" s="447" t="s">
        <v>6</v>
      </c>
      <c r="AL72" s="448"/>
      <c r="AM72" s="448"/>
      <c r="AN72" s="447" t="s">
        <v>140</v>
      </c>
      <c r="AO72" s="447" t="s">
        <v>305</v>
      </c>
      <c r="AP72" s="447"/>
    </row>
    <row r="73" spans="2:42" s="126" customFormat="1">
      <c r="B73" s="507" t="s">
        <v>86</v>
      </c>
      <c r="C73" s="127" t="s">
        <v>6</v>
      </c>
      <c r="D73" s="128">
        <f t="shared" ref="D73:AH73" si="18">SUM(D62:D72)</f>
        <v>18680402</v>
      </c>
      <c r="E73" s="128">
        <f t="shared" si="18"/>
        <v>12525402.789999999</v>
      </c>
      <c r="F73" s="128">
        <f t="shared" si="18"/>
        <v>18670993</v>
      </c>
      <c r="G73" s="128">
        <f t="shared" si="18"/>
        <v>0</v>
      </c>
      <c r="H73" s="128">
        <f t="shared" si="18"/>
        <v>0</v>
      </c>
      <c r="I73" s="128">
        <f t="shared" si="18"/>
        <v>0</v>
      </c>
      <c r="J73" s="128">
        <f t="shared" si="18"/>
        <v>0</v>
      </c>
      <c r="K73" s="128">
        <f t="shared" si="18"/>
        <v>22802221</v>
      </c>
      <c r="L73" s="128">
        <f t="shared" si="18"/>
        <v>19954983</v>
      </c>
      <c r="M73" s="128">
        <f t="shared" si="18"/>
        <v>20158553.377925642</v>
      </c>
      <c r="N73" s="128">
        <f t="shared" si="18"/>
        <v>0</v>
      </c>
      <c r="O73" s="128">
        <f t="shared" si="18"/>
        <v>38093</v>
      </c>
      <c r="P73" s="128">
        <f t="shared" si="18"/>
        <v>0</v>
      </c>
      <c r="Q73" s="128">
        <f t="shared" si="18"/>
        <v>25610038.275400002</v>
      </c>
      <c r="R73" s="128">
        <f t="shared" si="18"/>
        <v>23270697.865399998</v>
      </c>
      <c r="S73" s="128">
        <f t="shared" si="18"/>
        <v>20992253.649039868</v>
      </c>
      <c r="T73" s="128">
        <f t="shared" si="18"/>
        <v>0</v>
      </c>
      <c r="U73" s="128">
        <f t="shared" si="18"/>
        <v>20000</v>
      </c>
      <c r="V73" s="128">
        <f t="shared" si="18"/>
        <v>0</v>
      </c>
      <c r="W73" s="128">
        <f t="shared" si="18"/>
        <v>18884152.994399998</v>
      </c>
      <c r="X73" s="128">
        <f t="shared" si="18"/>
        <v>17866321.181168549</v>
      </c>
      <c r="Y73" s="128">
        <f t="shared" si="18"/>
        <v>15382034.689047804</v>
      </c>
      <c r="Z73" s="128">
        <f t="shared" si="18"/>
        <v>0</v>
      </c>
      <c r="AA73" s="128">
        <f t="shared" si="18"/>
        <v>0</v>
      </c>
      <c r="AB73" s="128">
        <f t="shared" si="18"/>
        <v>0</v>
      </c>
      <c r="AC73" s="128">
        <f t="shared" si="18"/>
        <v>14907005.953669384</v>
      </c>
      <c r="AD73" s="128">
        <f t="shared" si="18"/>
        <v>59700.596385565936</v>
      </c>
      <c r="AE73" s="128">
        <f t="shared" si="18"/>
        <v>14966706.550054949</v>
      </c>
      <c r="AF73" s="128">
        <f t="shared" si="18"/>
        <v>6132968.4196346002</v>
      </c>
      <c r="AG73" s="128">
        <f t="shared" si="18"/>
        <v>14269143.579999998</v>
      </c>
      <c r="AH73" s="128">
        <f t="shared" si="18"/>
        <v>0</v>
      </c>
      <c r="AI73" s="128">
        <f>SUM(AI62:AI72)</f>
        <v>14269143.579999998</v>
      </c>
      <c r="AJ73" s="510"/>
      <c r="AK73" s="510"/>
      <c r="AL73" s="510"/>
      <c r="AM73" s="510"/>
      <c r="AN73" s="510"/>
      <c r="AO73" s="510"/>
      <c r="AP73" s="510"/>
    </row>
    <row r="74" spans="2:42" s="28" customFormat="1">
      <c r="B74" s="122">
        <v>3254</v>
      </c>
      <c r="C74" s="123" t="s">
        <v>171</v>
      </c>
      <c r="D74" s="124">
        <v>4671808</v>
      </c>
      <c r="E74" s="124">
        <v>4211808</v>
      </c>
      <c r="F74" s="124">
        <v>4486211</v>
      </c>
      <c r="G74" s="125">
        <v>0</v>
      </c>
      <c r="H74" s="124"/>
      <c r="I74" s="125">
        <v>0</v>
      </c>
      <c r="J74" s="124">
        <v>0</v>
      </c>
      <c r="K74" s="125">
        <v>4066030</v>
      </c>
      <c r="L74" s="125">
        <v>3360243</v>
      </c>
      <c r="M74" s="125">
        <v>3360244.7818135484</v>
      </c>
      <c r="N74" s="125">
        <v>0</v>
      </c>
      <c r="O74" s="125">
        <v>0</v>
      </c>
      <c r="P74" s="125">
        <v>0</v>
      </c>
      <c r="Q74" s="124">
        <v>4022999.7390999999</v>
      </c>
      <c r="R74" s="125">
        <v>3572999.7390999999</v>
      </c>
      <c r="S74" s="125">
        <v>3204059.5284109088</v>
      </c>
      <c r="T74" s="125"/>
      <c r="U74" s="125">
        <v>35000</v>
      </c>
      <c r="V74" s="125"/>
      <c r="W74" s="124">
        <v>4022997.8701999998</v>
      </c>
      <c r="X74" s="125">
        <v>4020068.0266949474</v>
      </c>
      <c r="Y74" s="125">
        <v>3493285.3452874175</v>
      </c>
      <c r="Z74" s="125"/>
      <c r="AA74" s="125">
        <v>22531</v>
      </c>
      <c r="AB74" s="125"/>
      <c r="AC74" s="125">
        <v>4170801.0064000003</v>
      </c>
      <c r="AD74" s="124">
        <v>-12386.364482358564</v>
      </c>
      <c r="AE74" s="125">
        <f>AC74+AD74</f>
        <v>4158414.6419176417</v>
      </c>
      <c r="AF74" s="125">
        <v>2058293.8868375944</v>
      </c>
      <c r="AG74" s="124">
        <v>4085229.59</v>
      </c>
      <c r="AH74" s="124"/>
      <c r="AI74" s="124">
        <f t="shared" ref="AI74:AI77" si="19">AG74-AH74</f>
        <v>4085229.59</v>
      </c>
      <c r="AJ74" s="454" t="s">
        <v>400</v>
      </c>
      <c r="AK74" s="447" t="s">
        <v>363</v>
      </c>
      <c r="AL74" s="448" t="s">
        <v>56</v>
      </c>
      <c r="AM74" s="448" t="s">
        <v>232</v>
      </c>
      <c r="AN74" s="447" t="s">
        <v>249</v>
      </c>
      <c r="AO74" s="447" t="s">
        <v>240</v>
      </c>
      <c r="AP74" s="447" t="s">
        <v>251</v>
      </c>
    </row>
    <row r="75" spans="2:42" s="28" customFormat="1">
      <c r="B75" s="449">
        <v>3255</v>
      </c>
      <c r="C75" s="450" t="s">
        <v>172</v>
      </c>
      <c r="D75" s="451">
        <v>774064</v>
      </c>
      <c r="E75" s="451">
        <v>774064</v>
      </c>
      <c r="F75" s="451">
        <v>831302</v>
      </c>
      <c r="G75" s="452">
        <v>0</v>
      </c>
      <c r="H75" s="451"/>
      <c r="I75" s="452">
        <v>0</v>
      </c>
      <c r="J75" s="451"/>
      <c r="K75" s="452">
        <v>834000</v>
      </c>
      <c r="L75" s="452">
        <v>796063</v>
      </c>
      <c r="M75" s="452">
        <v>796063.73797173321</v>
      </c>
      <c r="N75" s="452"/>
      <c r="O75" s="452">
        <v>0</v>
      </c>
      <c r="P75" s="452"/>
      <c r="Q75" s="451">
        <v>774000.47820000001</v>
      </c>
      <c r="R75" s="452">
        <v>874000.47820000001</v>
      </c>
      <c r="S75" s="452">
        <v>808622.93852204201</v>
      </c>
      <c r="T75" s="452"/>
      <c r="U75" s="452">
        <v>0</v>
      </c>
      <c r="V75" s="452"/>
      <c r="W75" s="451">
        <v>873999.6642</v>
      </c>
      <c r="X75" s="452">
        <v>885677.27548551303</v>
      </c>
      <c r="Y75" s="452">
        <v>727693.79699728929</v>
      </c>
      <c r="Z75" s="452"/>
      <c r="AA75" s="452">
        <v>0</v>
      </c>
      <c r="AB75" s="452"/>
      <c r="AC75" s="452">
        <v>782979.13239999989</v>
      </c>
      <c r="AD75" s="451">
        <v>-2325.2763570233947</v>
      </c>
      <c r="AE75" s="452">
        <f>AC75+AD75</f>
        <v>780653.85604297649</v>
      </c>
      <c r="AF75" s="452">
        <v>369603.22876619425</v>
      </c>
      <c r="AG75" s="451">
        <v>766779.83</v>
      </c>
      <c r="AH75" s="451"/>
      <c r="AI75" s="124">
        <f t="shared" si="19"/>
        <v>766779.83</v>
      </c>
      <c r="AJ75" s="454" t="s">
        <v>400</v>
      </c>
      <c r="AK75" s="447" t="s">
        <v>363</v>
      </c>
      <c r="AL75" s="448" t="s">
        <v>56</v>
      </c>
      <c r="AM75" s="448" t="s">
        <v>232</v>
      </c>
      <c r="AN75" s="447" t="s">
        <v>249</v>
      </c>
      <c r="AO75" s="447" t="s">
        <v>240</v>
      </c>
      <c r="AP75" s="447" t="s">
        <v>251</v>
      </c>
    </row>
    <row r="76" spans="2:42" s="28" customFormat="1">
      <c r="B76" s="449">
        <v>4031</v>
      </c>
      <c r="C76" s="450" t="s">
        <v>364</v>
      </c>
      <c r="D76" s="451"/>
      <c r="E76" s="451"/>
      <c r="F76" s="451"/>
      <c r="G76" s="452"/>
      <c r="H76" s="451"/>
      <c r="I76" s="452"/>
      <c r="J76" s="451"/>
      <c r="K76" s="452"/>
      <c r="L76" s="452"/>
      <c r="M76" s="452"/>
      <c r="N76" s="452"/>
      <c r="O76" s="452"/>
      <c r="P76" s="452"/>
      <c r="Q76" s="451"/>
      <c r="R76" s="452"/>
      <c r="S76" s="452"/>
      <c r="T76" s="452"/>
      <c r="U76" s="452"/>
      <c r="V76" s="452"/>
      <c r="W76" s="451"/>
      <c r="X76" s="452"/>
      <c r="Y76" s="452"/>
      <c r="Z76" s="452"/>
      <c r="AA76" s="452"/>
      <c r="AB76" s="452"/>
      <c r="AC76" s="452"/>
      <c r="AD76" s="451"/>
      <c r="AE76" s="452"/>
      <c r="AF76" s="452"/>
      <c r="AG76" s="451">
        <v>0</v>
      </c>
      <c r="AH76" s="451"/>
      <c r="AI76" s="124">
        <f t="shared" si="19"/>
        <v>0</v>
      </c>
      <c r="AJ76" s="454" t="s">
        <v>401</v>
      </c>
      <c r="AK76" s="447" t="s">
        <v>363</v>
      </c>
      <c r="AL76" s="448"/>
      <c r="AM76" s="448"/>
      <c r="AN76" s="447" t="s">
        <v>249</v>
      </c>
      <c r="AO76" s="447" t="s">
        <v>242</v>
      </c>
      <c r="AP76" s="447"/>
    </row>
    <row r="77" spans="2:42" s="28" customFormat="1">
      <c r="B77" s="449">
        <v>4034</v>
      </c>
      <c r="C77" s="450" t="s">
        <v>365</v>
      </c>
      <c r="D77" s="451"/>
      <c r="E77" s="451"/>
      <c r="F77" s="451"/>
      <c r="G77" s="452"/>
      <c r="H77" s="451"/>
      <c r="I77" s="452"/>
      <c r="J77" s="451"/>
      <c r="K77" s="452"/>
      <c r="L77" s="452"/>
      <c r="M77" s="452"/>
      <c r="N77" s="452"/>
      <c r="O77" s="452"/>
      <c r="P77" s="452"/>
      <c r="Q77" s="451"/>
      <c r="R77" s="452"/>
      <c r="S77" s="452"/>
      <c r="T77" s="452"/>
      <c r="U77" s="452"/>
      <c r="V77" s="452"/>
      <c r="W77" s="451"/>
      <c r="X77" s="452"/>
      <c r="Y77" s="452"/>
      <c r="Z77" s="452"/>
      <c r="AA77" s="452"/>
      <c r="AB77" s="452"/>
      <c r="AC77" s="452"/>
      <c r="AD77" s="451"/>
      <c r="AE77" s="452"/>
      <c r="AF77" s="452"/>
      <c r="AG77" s="451">
        <v>0</v>
      </c>
      <c r="AH77" s="451"/>
      <c r="AI77" s="124">
        <f t="shared" si="19"/>
        <v>0</v>
      </c>
      <c r="AJ77" s="454" t="s">
        <v>399</v>
      </c>
      <c r="AK77" s="447" t="s">
        <v>363</v>
      </c>
      <c r="AL77" s="448"/>
      <c r="AM77" s="448"/>
      <c r="AN77" s="447" t="s">
        <v>249</v>
      </c>
      <c r="AO77" s="447" t="s">
        <v>305</v>
      </c>
      <c r="AP77" s="447"/>
    </row>
    <row r="78" spans="2:42" s="126" customFormat="1">
      <c r="B78" s="507" t="s">
        <v>86</v>
      </c>
      <c r="C78" s="513" t="s">
        <v>308</v>
      </c>
      <c r="D78" s="509">
        <f t="shared" ref="D78:AI78" si="20">SUM(D74:D77)</f>
        <v>5445872</v>
      </c>
      <c r="E78" s="509">
        <f t="shared" si="20"/>
        <v>4985872</v>
      </c>
      <c r="F78" s="509">
        <f t="shared" si="20"/>
        <v>5317513</v>
      </c>
      <c r="G78" s="509">
        <f t="shared" si="20"/>
        <v>0</v>
      </c>
      <c r="H78" s="509">
        <f t="shared" si="20"/>
        <v>0</v>
      </c>
      <c r="I78" s="509">
        <f t="shared" si="20"/>
        <v>0</v>
      </c>
      <c r="J78" s="509">
        <f t="shared" si="20"/>
        <v>0</v>
      </c>
      <c r="K78" s="509">
        <f t="shared" si="20"/>
        <v>4900030</v>
      </c>
      <c r="L78" s="509">
        <f t="shared" si="20"/>
        <v>4156306</v>
      </c>
      <c r="M78" s="509">
        <f t="shared" si="20"/>
        <v>4156308.5197852817</v>
      </c>
      <c r="N78" s="509">
        <f t="shared" si="20"/>
        <v>0</v>
      </c>
      <c r="O78" s="509">
        <f t="shared" si="20"/>
        <v>0</v>
      </c>
      <c r="P78" s="509">
        <f t="shared" si="20"/>
        <v>0</v>
      </c>
      <c r="Q78" s="509">
        <f t="shared" si="20"/>
        <v>4797000.2172999997</v>
      </c>
      <c r="R78" s="509">
        <f t="shared" si="20"/>
        <v>4447000.2172999997</v>
      </c>
      <c r="S78" s="509">
        <f t="shared" si="20"/>
        <v>4012682.4669329505</v>
      </c>
      <c r="T78" s="509">
        <f t="shared" si="20"/>
        <v>0</v>
      </c>
      <c r="U78" s="509">
        <f t="shared" si="20"/>
        <v>35000</v>
      </c>
      <c r="V78" s="509">
        <f t="shared" si="20"/>
        <v>0</v>
      </c>
      <c r="W78" s="509">
        <f t="shared" si="20"/>
        <v>4896997.5343999993</v>
      </c>
      <c r="X78" s="509">
        <f t="shared" si="20"/>
        <v>4905745.3021804607</v>
      </c>
      <c r="Y78" s="509">
        <f t="shared" si="20"/>
        <v>4220979.1422847072</v>
      </c>
      <c r="Z78" s="509">
        <f t="shared" si="20"/>
        <v>0</v>
      </c>
      <c r="AA78" s="509">
        <f t="shared" si="20"/>
        <v>22531</v>
      </c>
      <c r="AB78" s="509">
        <f t="shared" si="20"/>
        <v>0</v>
      </c>
      <c r="AC78" s="509">
        <f t="shared" si="20"/>
        <v>4953780.1387999998</v>
      </c>
      <c r="AD78" s="509">
        <f t="shared" si="20"/>
        <v>-14711.640839381958</v>
      </c>
      <c r="AE78" s="509">
        <f t="shared" si="20"/>
        <v>4939068.4979606178</v>
      </c>
      <c r="AF78" s="509">
        <f t="shared" si="20"/>
        <v>2427897.1156037888</v>
      </c>
      <c r="AG78" s="128">
        <f t="shared" si="20"/>
        <v>4852009.42</v>
      </c>
      <c r="AH78" s="509">
        <f>SUM(AH74:AH77)</f>
        <v>0</v>
      </c>
      <c r="AI78" s="509">
        <f t="shared" si="20"/>
        <v>4852009.42</v>
      </c>
      <c r="AJ78" s="510"/>
      <c r="AK78" s="510"/>
      <c r="AL78" s="510"/>
      <c r="AM78" s="510"/>
      <c r="AN78" s="510"/>
      <c r="AO78" s="510"/>
      <c r="AP78" s="510"/>
    </row>
    <row r="79" spans="2:42" s="28" customFormat="1">
      <c r="B79" s="449"/>
      <c r="C79" s="450"/>
      <c r="D79" s="451"/>
      <c r="E79" s="451"/>
      <c r="F79" s="451"/>
      <c r="G79" s="452"/>
      <c r="H79" s="451"/>
      <c r="I79" s="452"/>
      <c r="J79" s="451"/>
      <c r="K79" s="452"/>
      <c r="L79" s="452"/>
      <c r="M79" s="452"/>
      <c r="N79" s="452"/>
      <c r="O79" s="452"/>
      <c r="P79" s="452"/>
      <c r="Q79" s="451"/>
      <c r="R79" s="452"/>
      <c r="S79" s="452"/>
      <c r="T79" s="452"/>
      <c r="U79" s="452"/>
      <c r="V79" s="452"/>
      <c r="W79" s="451"/>
      <c r="X79" s="452"/>
      <c r="Y79" s="452"/>
      <c r="Z79" s="452"/>
      <c r="AA79" s="452"/>
      <c r="AB79" s="452"/>
      <c r="AC79" s="452"/>
      <c r="AD79" s="451"/>
      <c r="AE79" s="452"/>
      <c r="AF79" s="452"/>
      <c r="AG79" s="451"/>
      <c r="AH79" s="451"/>
      <c r="AI79" s="451"/>
      <c r="AJ79" s="454"/>
      <c r="AK79" s="447"/>
      <c r="AL79" s="448"/>
      <c r="AM79" s="448"/>
      <c r="AN79" s="447"/>
      <c r="AO79" s="447"/>
      <c r="AP79" s="447"/>
    </row>
    <row r="80" spans="2:42" s="28" customFormat="1">
      <c r="B80" s="449"/>
      <c r="C80" s="450" t="s">
        <v>398</v>
      </c>
      <c r="D80" s="451"/>
      <c r="E80" s="451"/>
      <c r="F80" s="451"/>
      <c r="G80" s="452"/>
      <c r="H80" s="451"/>
      <c r="I80" s="452"/>
      <c r="J80" s="451"/>
      <c r="K80" s="452"/>
      <c r="L80" s="452"/>
      <c r="M80" s="452"/>
      <c r="N80" s="452"/>
      <c r="O80" s="452"/>
      <c r="P80" s="452"/>
      <c r="Q80" s="451"/>
      <c r="R80" s="452"/>
      <c r="S80" s="452"/>
      <c r="T80" s="452"/>
      <c r="U80" s="452"/>
      <c r="V80" s="452"/>
      <c r="W80" s="451"/>
      <c r="X80" s="452"/>
      <c r="Y80" s="452"/>
      <c r="Z80" s="452"/>
      <c r="AA80" s="452"/>
      <c r="AB80" s="452"/>
      <c r="AC80" s="452"/>
      <c r="AD80" s="451"/>
      <c r="AE80" s="452"/>
      <c r="AF80" s="452"/>
      <c r="AG80" s="451"/>
      <c r="AH80" s="451"/>
      <c r="AI80" s="451"/>
      <c r="AJ80" s="454"/>
      <c r="AK80" s="447"/>
      <c r="AL80" s="448"/>
      <c r="AM80" s="448"/>
      <c r="AN80" s="447"/>
      <c r="AO80" s="447"/>
      <c r="AP80" s="447"/>
    </row>
    <row r="81" spans="2:44" s="28" customFormat="1">
      <c r="B81" s="122">
        <v>3234</v>
      </c>
      <c r="C81" s="123" t="s">
        <v>157</v>
      </c>
      <c r="D81" s="124">
        <v>6533</v>
      </c>
      <c r="E81" s="124">
        <v>6533</v>
      </c>
      <c r="F81" s="124">
        <v>-27</v>
      </c>
      <c r="G81" s="125">
        <v>0</v>
      </c>
      <c r="H81" s="124"/>
      <c r="I81" s="125">
        <v>0</v>
      </c>
      <c r="J81" s="124"/>
      <c r="K81" s="125">
        <v>22988</v>
      </c>
      <c r="L81" s="125">
        <v>13964</v>
      </c>
      <c r="M81" s="125">
        <v>9482.7916417872402</v>
      </c>
      <c r="N81" s="125"/>
      <c r="O81" s="125">
        <v>0</v>
      </c>
      <c r="P81" s="125"/>
      <c r="Q81" s="124">
        <v>55673.936399999999</v>
      </c>
      <c r="R81" s="125">
        <v>18373.936399999999</v>
      </c>
      <c r="S81" s="125">
        <v>16855.015672820671</v>
      </c>
      <c r="T81" s="125"/>
      <c r="U81" s="125">
        <v>0</v>
      </c>
      <c r="V81" s="125"/>
      <c r="W81" s="124">
        <v>36925.646999999997</v>
      </c>
      <c r="X81" s="125">
        <v>37419.013549070332</v>
      </c>
      <c r="Y81" s="125">
        <v>21898.833371341796</v>
      </c>
      <c r="Z81" s="125"/>
      <c r="AA81" s="125">
        <v>0</v>
      </c>
      <c r="AB81" s="125"/>
      <c r="AC81" s="125">
        <v>38291.89</v>
      </c>
      <c r="AD81" s="124">
        <v>-238.33905905817664</v>
      </c>
      <c r="AE81" s="125">
        <f t="shared" ref="AE81:AE123" si="21">AC81+AD81</f>
        <v>38053.550940941823</v>
      </c>
      <c r="AF81" s="125">
        <v>15166.704424103362</v>
      </c>
      <c r="AG81" s="124">
        <v>0</v>
      </c>
      <c r="AH81" s="124"/>
      <c r="AI81" s="124">
        <f t="shared" ref="AI81:AI123" si="22">AG81-AH81</f>
        <v>0</v>
      </c>
      <c r="AJ81" s="454" t="s">
        <v>138</v>
      </c>
      <c r="AK81" s="447" t="s">
        <v>366</v>
      </c>
      <c r="AL81" s="448" t="s">
        <v>61</v>
      </c>
      <c r="AM81" s="448" t="s">
        <v>11</v>
      </c>
      <c r="AN81" s="447" t="s">
        <v>140</v>
      </c>
      <c r="AO81" s="447" t="s">
        <v>240</v>
      </c>
      <c r="AP81" s="447" t="s">
        <v>245</v>
      </c>
    </row>
    <row r="82" spans="2:44" s="28" customFormat="1">
      <c r="B82" s="449">
        <v>3235</v>
      </c>
      <c r="C82" s="453" t="s">
        <v>204</v>
      </c>
      <c r="D82" s="451">
        <v>138307</v>
      </c>
      <c r="E82" s="451">
        <v>138307</v>
      </c>
      <c r="F82" s="451">
        <v>20894</v>
      </c>
      <c r="G82" s="452">
        <v>0</v>
      </c>
      <c r="H82" s="451"/>
      <c r="I82" s="452">
        <v>0</v>
      </c>
      <c r="J82" s="451">
        <v>0</v>
      </c>
      <c r="K82" s="452">
        <v>211623</v>
      </c>
      <c r="L82" s="452">
        <v>14091</v>
      </c>
      <c r="M82" s="452">
        <v>14090.630000000001</v>
      </c>
      <c r="N82" s="452">
        <v>0</v>
      </c>
      <c r="O82" s="452">
        <v>0</v>
      </c>
      <c r="P82" s="452">
        <v>0</v>
      </c>
      <c r="Q82" s="451">
        <v>242974.1476</v>
      </c>
      <c r="R82" s="452">
        <v>2974.1475999999966</v>
      </c>
      <c r="S82" s="452">
        <v>1118.21000000001</v>
      </c>
      <c r="T82" s="452"/>
      <c r="U82" s="452">
        <v>0</v>
      </c>
      <c r="V82" s="452"/>
      <c r="W82" s="451">
        <v>140624.74799999999</v>
      </c>
      <c r="X82" s="452">
        <v>40624.747999999992</v>
      </c>
      <c r="Y82" s="452">
        <v>3816.800000000002</v>
      </c>
      <c r="Z82" s="452"/>
      <c r="AA82" s="452">
        <v>0</v>
      </c>
      <c r="AB82" s="452"/>
      <c r="AC82" s="452">
        <v>0</v>
      </c>
      <c r="AD82" s="451">
        <v>0</v>
      </c>
      <c r="AE82" s="452">
        <f t="shared" si="21"/>
        <v>0</v>
      </c>
      <c r="AF82" s="452">
        <v>-137.40670044444528</v>
      </c>
      <c r="AG82" s="451">
        <v>0</v>
      </c>
      <c r="AH82" s="451"/>
      <c r="AI82" s="124">
        <f t="shared" si="22"/>
        <v>0</v>
      </c>
      <c r="AJ82" s="454" t="s">
        <v>182</v>
      </c>
      <c r="AK82" s="447" t="s">
        <v>366</v>
      </c>
      <c r="AL82" s="448" t="s">
        <v>52</v>
      </c>
      <c r="AM82" s="448" t="s">
        <v>11</v>
      </c>
      <c r="AN82" s="447" t="s">
        <v>140</v>
      </c>
      <c r="AO82" s="447" t="s">
        <v>240</v>
      </c>
      <c r="AP82" s="447" t="s">
        <v>256</v>
      </c>
      <c r="AR82" s="131"/>
    </row>
    <row r="83" spans="2:44" s="28" customFormat="1">
      <c r="B83" s="449">
        <v>3249</v>
      </c>
      <c r="C83" s="453" t="s">
        <v>215</v>
      </c>
      <c r="D83" s="451">
        <v>271417</v>
      </c>
      <c r="E83" s="451">
        <v>271417</v>
      </c>
      <c r="F83" s="451">
        <v>192841</v>
      </c>
      <c r="G83" s="452">
        <v>0</v>
      </c>
      <c r="H83" s="451"/>
      <c r="I83" s="452">
        <v>337406.83</v>
      </c>
      <c r="J83" s="451">
        <v>0</v>
      </c>
      <c r="K83" s="452">
        <v>314689</v>
      </c>
      <c r="L83" s="452">
        <v>228994.73</v>
      </c>
      <c r="M83" s="452">
        <v>197869.73804612205</v>
      </c>
      <c r="N83" s="452">
        <v>0</v>
      </c>
      <c r="O83" s="452">
        <v>0</v>
      </c>
      <c r="P83" s="452">
        <v>0</v>
      </c>
      <c r="Q83" s="451">
        <v>307839.48599999998</v>
      </c>
      <c r="R83" s="452">
        <v>220337.78599999996</v>
      </c>
      <c r="S83" s="452">
        <v>188697.27568073265</v>
      </c>
      <c r="T83" s="452"/>
      <c r="U83" s="452">
        <v>0</v>
      </c>
      <c r="V83" s="452"/>
      <c r="W83" s="451">
        <v>287606.10300000006</v>
      </c>
      <c r="X83" s="452">
        <v>406180.83778925397</v>
      </c>
      <c r="Y83" s="452">
        <v>368744.97630460607</v>
      </c>
      <c r="Z83" s="452"/>
      <c r="AA83" s="452">
        <v>0</v>
      </c>
      <c r="AB83" s="452"/>
      <c r="AC83" s="452">
        <v>258551.53549999997</v>
      </c>
      <c r="AD83" s="451">
        <v>8854.0845925954345</v>
      </c>
      <c r="AE83" s="452">
        <f t="shared" si="21"/>
        <v>267405.6200925954</v>
      </c>
      <c r="AF83" s="452">
        <v>290578.32897696987</v>
      </c>
      <c r="AG83" s="451">
        <v>0</v>
      </c>
      <c r="AH83" s="451"/>
      <c r="AI83" s="124">
        <f t="shared" si="22"/>
        <v>0</v>
      </c>
      <c r="AJ83" s="454" t="s">
        <v>138</v>
      </c>
      <c r="AK83" s="447" t="s">
        <v>366</v>
      </c>
      <c r="AL83" s="448" t="s">
        <v>58</v>
      </c>
      <c r="AM83" s="448" t="s">
        <v>232</v>
      </c>
      <c r="AN83" s="447" t="s">
        <v>216</v>
      </c>
      <c r="AO83" s="447" t="s">
        <v>240</v>
      </c>
      <c r="AP83" s="447" t="s">
        <v>246</v>
      </c>
    </row>
    <row r="84" spans="2:44" s="28" customFormat="1">
      <c r="B84" s="449">
        <v>3250</v>
      </c>
      <c r="C84" s="453" t="s">
        <v>167</v>
      </c>
      <c r="D84" s="451">
        <v>212959</v>
      </c>
      <c r="E84" s="451">
        <v>562959</v>
      </c>
      <c r="F84" s="451">
        <v>366061</v>
      </c>
      <c r="G84" s="452">
        <v>0</v>
      </c>
      <c r="H84" s="451"/>
      <c r="I84" s="452">
        <v>0</v>
      </c>
      <c r="J84" s="451"/>
      <c r="K84" s="452">
        <v>329421</v>
      </c>
      <c r="L84" s="452">
        <v>549421</v>
      </c>
      <c r="M84" s="452">
        <v>168549.57828110084</v>
      </c>
      <c r="N84" s="452"/>
      <c r="O84" s="452">
        <v>380000</v>
      </c>
      <c r="P84" s="452"/>
      <c r="Q84" s="451">
        <v>315428.11190000002</v>
      </c>
      <c r="R84" s="452">
        <v>845428.11190000025</v>
      </c>
      <c r="S84" s="452">
        <v>698513.4436333687</v>
      </c>
      <c r="T84" s="452"/>
      <c r="U84" s="452">
        <v>0</v>
      </c>
      <c r="V84" s="452"/>
      <c r="W84" s="451">
        <v>288762.6286</v>
      </c>
      <c r="X84" s="452">
        <v>202620.81966089923</v>
      </c>
      <c r="Y84" s="452">
        <v>140133.00309182529</v>
      </c>
      <c r="Z84" s="452"/>
      <c r="AA84" s="452">
        <v>0</v>
      </c>
      <c r="AB84" s="452"/>
      <c r="AC84" s="452">
        <v>303517.02149999997</v>
      </c>
      <c r="AD84" s="451">
        <v>10393.925541701843</v>
      </c>
      <c r="AE84" s="452">
        <f t="shared" si="21"/>
        <v>313910.94704170182</v>
      </c>
      <c r="AF84" s="452">
        <v>183589.95735018232</v>
      </c>
      <c r="AG84" s="451">
        <v>0</v>
      </c>
      <c r="AH84" s="451"/>
      <c r="AI84" s="124">
        <f t="shared" si="22"/>
        <v>0</v>
      </c>
      <c r="AJ84" s="454" t="s">
        <v>138</v>
      </c>
      <c r="AK84" s="447" t="s">
        <v>366</v>
      </c>
      <c r="AL84" s="448" t="s">
        <v>58</v>
      </c>
      <c r="AM84" s="448" t="s">
        <v>232</v>
      </c>
      <c r="AN84" s="447" t="s">
        <v>216</v>
      </c>
      <c r="AO84" s="447" t="s">
        <v>240</v>
      </c>
      <c r="AP84" s="447" t="s">
        <v>216</v>
      </c>
    </row>
    <row r="85" spans="2:44" s="28" customFormat="1">
      <c r="B85" s="449">
        <v>3215</v>
      </c>
      <c r="C85" s="450" t="s">
        <v>145</v>
      </c>
      <c r="D85" s="451">
        <v>382462.35560000001</v>
      </c>
      <c r="E85" s="451">
        <v>-32910.64439999999</v>
      </c>
      <c r="F85" s="451">
        <v>353047</v>
      </c>
      <c r="G85" s="452">
        <v>0</v>
      </c>
      <c r="H85" s="451"/>
      <c r="I85" s="452">
        <v>7266.29</v>
      </c>
      <c r="J85" s="451"/>
      <c r="K85" s="452">
        <v>255616</v>
      </c>
      <c r="L85" s="452">
        <v>152715</v>
      </c>
      <c r="M85" s="452">
        <v>152715.00558591631</v>
      </c>
      <c r="N85" s="452"/>
      <c r="O85" s="452">
        <v>0</v>
      </c>
      <c r="P85" s="452"/>
      <c r="Q85" s="451">
        <v>275033.87919999997</v>
      </c>
      <c r="R85" s="452">
        <v>1033.8792000000249</v>
      </c>
      <c r="S85" s="452">
        <v>0</v>
      </c>
      <c r="T85" s="452"/>
      <c r="U85" s="452">
        <v>0</v>
      </c>
      <c r="V85" s="452"/>
      <c r="W85" s="451">
        <v>272684.35200000001</v>
      </c>
      <c r="X85" s="452">
        <v>276327.71325151861</v>
      </c>
      <c r="Y85" s="452">
        <v>29.571474007178452</v>
      </c>
      <c r="Z85" s="452"/>
      <c r="AA85" s="452">
        <v>0</v>
      </c>
      <c r="AB85" s="452"/>
      <c r="AC85" s="452">
        <v>0</v>
      </c>
      <c r="AD85" s="451">
        <v>0</v>
      </c>
      <c r="AE85" s="452">
        <f t="shared" si="21"/>
        <v>0</v>
      </c>
      <c r="AF85" s="452">
        <v>0</v>
      </c>
      <c r="AG85" s="451">
        <v>0</v>
      </c>
      <c r="AH85" s="451"/>
      <c r="AI85" s="124">
        <f t="shared" si="22"/>
        <v>0</v>
      </c>
      <c r="AJ85" s="454" t="s">
        <v>138</v>
      </c>
      <c r="AK85" s="447" t="s">
        <v>366</v>
      </c>
      <c r="AL85" s="448" t="s">
        <v>62</v>
      </c>
      <c r="AM85" s="448" t="s">
        <v>146</v>
      </c>
      <c r="AN85" s="447" t="s">
        <v>140</v>
      </c>
      <c r="AO85" s="447" t="s">
        <v>240</v>
      </c>
      <c r="AP85" s="447" t="s">
        <v>243</v>
      </c>
    </row>
    <row r="86" spans="2:44" s="28" customFormat="1">
      <c r="B86" s="449">
        <v>3216</v>
      </c>
      <c r="C86" s="450" t="s">
        <v>147</v>
      </c>
      <c r="D86" s="451">
        <v>65828</v>
      </c>
      <c r="E86" s="451">
        <v>25799</v>
      </c>
      <c r="F86" s="451">
        <v>25713</v>
      </c>
      <c r="G86" s="452">
        <v>0</v>
      </c>
      <c r="H86" s="451"/>
      <c r="I86" s="452">
        <v>0</v>
      </c>
      <c r="J86" s="451"/>
      <c r="K86" s="452">
        <v>67686</v>
      </c>
      <c r="L86" s="452">
        <v>55450</v>
      </c>
      <c r="M86" s="452">
        <v>55449.626264664839</v>
      </c>
      <c r="N86" s="452"/>
      <c r="O86" s="452">
        <v>0</v>
      </c>
      <c r="P86" s="452"/>
      <c r="Q86" s="451">
        <v>124911.49950000001</v>
      </c>
      <c r="R86" s="452">
        <v>57761.499500000005</v>
      </c>
      <c r="S86" s="452">
        <v>55596.16772028531</v>
      </c>
      <c r="T86" s="452"/>
      <c r="U86" s="452">
        <v>0</v>
      </c>
      <c r="V86" s="452"/>
      <c r="W86" s="451">
        <v>81426.788499999995</v>
      </c>
      <c r="X86" s="452">
        <v>82514.738128469267</v>
      </c>
      <c r="Y86" s="452">
        <v>46568.23599728971</v>
      </c>
      <c r="Z86" s="452"/>
      <c r="AA86" s="452">
        <v>0</v>
      </c>
      <c r="AB86" s="452"/>
      <c r="AC86" s="452">
        <v>60708.55</v>
      </c>
      <c r="AD86" s="451">
        <v>-4184.7425663566682</v>
      </c>
      <c r="AE86" s="452">
        <f t="shared" si="21"/>
        <v>56523.807433643335</v>
      </c>
      <c r="AF86" s="452">
        <v>22362.251555993713</v>
      </c>
      <c r="AG86" s="451">
        <v>0</v>
      </c>
      <c r="AH86" s="451"/>
      <c r="AI86" s="124">
        <f t="shared" si="22"/>
        <v>0</v>
      </c>
      <c r="AJ86" s="454" t="s">
        <v>138</v>
      </c>
      <c r="AK86" s="447" t="s">
        <v>366</v>
      </c>
      <c r="AL86" s="448" t="s">
        <v>62</v>
      </c>
      <c r="AM86" s="448" t="s">
        <v>146</v>
      </c>
      <c r="AN86" s="447" t="s">
        <v>140</v>
      </c>
      <c r="AO86" s="447" t="s">
        <v>240</v>
      </c>
      <c r="AP86" s="447" t="s">
        <v>243</v>
      </c>
    </row>
    <row r="87" spans="2:44" s="28" customFormat="1">
      <c r="B87" s="449">
        <v>3225</v>
      </c>
      <c r="C87" s="450" t="s">
        <v>152</v>
      </c>
      <c r="D87" s="451">
        <v>200108</v>
      </c>
      <c r="E87" s="451">
        <v>80108</v>
      </c>
      <c r="F87" s="451">
        <v>282192</v>
      </c>
      <c r="G87" s="452">
        <v>0</v>
      </c>
      <c r="H87" s="451"/>
      <c r="I87" s="452">
        <v>0</v>
      </c>
      <c r="J87" s="451"/>
      <c r="K87" s="452">
        <v>280493</v>
      </c>
      <c r="L87" s="452">
        <v>36771</v>
      </c>
      <c r="M87" s="452">
        <v>-113229.31516616934</v>
      </c>
      <c r="N87" s="452"/>
      <c r="O87" s="452">
        <v>0</v>
      </c>
      <c r="P87" s="452"/>
      <c r="Q87" s="451">
        <v>283259.82290000003</v>
      </c>
      <c r="R87" s="452">
        <v>283259.82290000003</v>
      </c>
      <c r="S87" s="452">
        <v>138329.69224177708</v>
      </c>
      <c r="T87" s="452"/>
      <c r="U87" s="452">
        <v>0</v>
      </c>
      <c r="V87" s="452"/>
      <c r="W87" s="451">
        <v>329802.41879999998</v>
      </c>
      <c r="X87" s="452">
        <v>334208.94379816012</v>
      </c>
      <c r="Y87" s="452">
        <v>165631.80157181373</v>
      </c>
      <c r="Z87" s="452"/>
      <c r="AA87" s="452">
        <v>0</v>
      </c>
      <c r="AB87" s="452"/>
      <c r="AC87" s="452">
        <v>278034.5527</v>
      </c>
      <c r="AD87" s="451">
        <v>-30003.810949003993</v>
      </c>
      <c r="AE87" s="452">
        <f t="shared" si="21"/>
        <v>248030.74175099601</v>
      </c>
      <c r="AF87" s="452">
        <v>71844.62595688185</v>
      </c>
      <c r="AG87" s="451">
        <v>0</v>
      </c>
      <c r="AH87" s="451"/>
      <c r="AI87" s="124">
        <f t="shared" si="22"/>
        <v>0</v>
      </c>
      <c r="AJ87" s="454" t="s">
        <v>138</v>
      </c>
      <c r="AK87" s="447" t="s">
        <v>366</v>
      </c>
      <c r="AL87" s="448" t="s">
        <v>62</v>
      </c>
      <c r="AM87" s="448" t="s">
        <v>146</v>
      </c>
      <c r="AN87" s="447" t="s">
        <v>140</v>
      </c>
      <c r="AO87" s="447" t="s">
        <v>240</v>
      </c>
      <c r="AP87" s="447" t="s">
        <v>244</v>
      </c>
    </row>
    <row r="88" spans="2:44" s="28" customFormat="1">
      <c r="B88" s="449">
        <v>3316</v>
      </c>
      <c r="C88" s="450" t="s">
        <v>234</v>
      </c>
      <c r="D88" s="451">
        <v>0</v>
      </c>
      <c r="E88" s="451">
        <v>0</v>
      </c>
      <c r="F88" s="451">
        <v>0</v>
      </c>
      <c r="G88" s="452">
        <v>0</v>
      </c>
      <c r="H88" s="451"/>
      <c r="I88" s="452">
        <v>0</v>
      </c>
      <c r="J88" s="451"/>
      <c r="K88" s="452">
        <v>445333</v>
      </c>
      <c r="L88" s="452">
        <v>0</v>
      </c>
      <c r="M88" s="452">
        <v>0</v>
      </c>
      <c r="N88" s="452"/>
      <c r="O88" s="452">
        <v>0</v>
      </c>
      <c r="P88" s="452"/>
      <c r="Q88" s="451"/>
      <c r="R88" s="452">
        <v>0</v>
      </c>
      <c r="S88" s="452">
        <v>0</v>
      </c>
      <c r="T88" s="452"/>
      <c r="U88" s="452">
        <v>0</v>
      </c>
      <c r="V88" s="452"/>
      <c r="W88" s="451">
        <v>0</v>
      </c>
      <c r="X88" s="452">
        <v>0</v>
      </c>
      <c r="Y88" s="452">
        <v>0</v>
      </c>
      <c r="Z88" s="452"/>
      <c r="AA88" s="452">
        <v>0</v>
      </c>
      <c r="AB88" s="452"/>
      <c r="AC88" s="452">
        <v>0</v>
      </c>
      <c r="AD88" s="451">
        <v>0</v>
      </c>
      <c r="AE88" s="452">
        <f t="shared" si="21"/>
        <v>0</v>
      </c>
      <c r="AF88" s="452">
        <v>0</v>
      </c>
      <c r="AG88" s="451">
        <v>0</v>
      </c>
      <c r="AH88" s="451"/>
      <c r="AI88" s="124">
        <f t="shared" si="22"/>
        <v>0</v>
      </c>
      <c r="AJ88" s="454" t="s">
        <v>138</v>
      </c>
      <c r="AK88" s="447" t="s">
        <v>366</v>
      </c>
      <c r="AL88" s="448" t="s">
        <v>62</v>
      </c>
      <c r="AM88" s="448" t="s">
        <v>146</v>
      </c>
      <c r="AN88" s="447" t="s">
        <v>140</v>
      </c>
      <c r="AO88" s="447" t="s">
        <v>240</v>
      </c>
      <c r="AP88" s="447" t="s">
        <v>243</v>
      </c>
    </row>
    <row r="89" spans="2:44" s="28" customFormat="1">
      <c r="B89" s="449">
        <v>3224</v>
      </c>
      <c r="C89" s="453" t="s">
        <v>201</v>
      </c>
      <c r="D89" s="451">
        <v>3608745</v>
      </c>
      <c r="E89" s="451">
        <v>3908745</v>
      </c>
      <c r="F89" s="451">
        <v>4170388</v>
      </c>
      <c r="G89" s="452">
        <v>253165</v>
      </c>
      <c r="H89" s="451"/>
      <c r="I89" s="452">
        <v>0</v>
      </c>
      <c r="J89" s="451">
        <v>0</v>
      </c>
      <c r="K89" s="452">
        <v>2663580</v>
      </c>
      <c r="L89" s="452">
        <v>2728418</v>
      </c>
      <c r="M89" s="452">
        <v>2655865.4400000004</v>
      </c>
      <c r="N89" s="452">
        <v>0</v>
      </c>
      <c r="O89" s="452">
        <v>72552</v>
      </c>
      <c r="P89" s="452">
        <v>0</v>
      </c>
      <c r="Q89" s="451">
        <v>2613394.9685</v>
      </c>
      <c r="R89" s="452">
        <v>2629491.1985000004</v>
      </c>
      <c r="S89" s="452">
        <v>2403038.04</v>
      </c>
      <c r="T89" s="452"/>
      <c r="U89" s="452">
        <v>0</v>
      </c>
      <c r="V89" s="452"/>
      <c r="W89" s="451">
        <v>2639307.2667</v>
      </c>
      <c r="X89" s="452">
        <v>3232807.2667</v>
      </c>
      <c r="Y89" s="452">
        <v>3101394.1400000025</v>
      </c>
      <c r="Z89" s="452"/>
      <c r="AA89" s="452">
        <v>0</v>
      </c>
      <c r="AB89" s="452"/>
      <c r="AC89" s="452">
        <v>2982621.2831999999</v>
      </c>
      <c r="AD89" s="451">
        <v>19375.899229209404</v>
      </c>
      <c r="AE89" s="452">
        <f t="shared" si="21"/>
        <v>3001997.1824292094</v>
      </c>
      <c r="AF89" s="452">
        <v>528884.53748724086</v>
      </c>
      <c r="AG89" s="451">
        <v>0</v>
      </c>
      <c r="AH89" s="451"/>
      <c r="AI89" s="124">
        <f t="shared" si="22"/>
        <v>0</v>
      </c>
      <c r="AJ89" s="454" t="s">
        <v>182</v>
      </c>
      <c r="AK89" s="447" t="s">
        <v>366</v>
      </c>
      <c r="AL89" s="448" t="s">
        <v>53</v>
      </c>
      <c r="AM89" s="448" t="s">
        <v>146</v>
      </c>
      <c r="AN89" s="447" t="s">
        <v>140</v>
      </c>
      <c r="AO89" s="447" t="s">
        <v>240</v>
      </c>
      <c r="AP89" s="447" t="s">
        <v>255</v>
      </c>
    </row>
    <row r="90" spans="2:44" s="28" customFormat="1">
      <c r="B90" s="449">
        <v>3292</v>
      </c>
      <c r="C90" s="453" t="s">
        <v>209</v>
      </c>
      <c r="D90" s="451">
        <v>159392</v>
      </c>
      <c r="E90" s="451">
        <v>409392</v>
      </c>
      <c r="F90" s="451">
        <v>301692</v>
      </c>
      <c r="G90" s="452">
        <v>0</v>
      </c>
      <c r="H90" s="451"/>
      <c r="I90" s="452">
        <v>0</v>
      </c>
      <c r="J90" s="451"/>
      <c r="K90" s="452">
        <v>191068</v>
      </c>
      <c r="L90" s="452">
        <v>324573</v>
      </c>
      <c r="M90" s="452">
        <v>196769.03000000003</v>
      </c>
      <c r="N90" s="452"/>
      <c r="O90" s="452">
        <v>127804</v>
      </c>
      <c r="P90" s="452"/>
      <c r="Q90" s="451">
        <v>183266.9381</v>
      </c>
      <c r="R90" s="452">
        <v>470305.9081</v>
      </c>
      <c r="S90" s="452">
        <v>430868.29</v>
      </c>
      <c r="T90" s="452"/>
      <c r="U90" s="452">
        <v>0</v>
      </c>
      <c r="V90" s="452"/>
      <c r="W90" s="451">
        <v>222509.95939999999</v>
      </c>
      <c r="X90" s="452">
        <v>222509.95939999999</v>
      </c>
      <c r="Y90" s="452">
        <v>62711.59</v>
      </c>
      <c r="Z90" s="452"/>
      <c r="AA90" s="452">
        <v>103505</v>
      </c>
      <c r="AB90" s="452"/>
      <c r="AC90" s="452">
        <v>375154.33999999997</v>
      </c>
      <c r="AD90" s="451">
        <v>15372.434621090768</v>
      </c>
      <c r="AE90" s="452">
        <f t="shared" si="21"/>
        <v>390526.77462109074</v>
      </c>
      <c r="AF90" s="452">
        <v>160183.74768247345</v>
      </c>
      <c r="AG90" s="451">
        <v>0</v>
      </c>
      <c r="AH90" s="451"/>
      <c r="AI90" s="124">
        <f t="shared" si="22"/>
        <v>0</v>
      </c>
      <c r="AJ90" s="454" t="s">
        <v>182</v>
      </c>
      <c r="AK90" s="447" t="s">
        <v>366</v>
      </c>
      <c r="AL90" s="448" t="s">
        <v>53</v>
      </c>
      <c r="AM90" s="448" t="s">
        <v>146</v>
      </c>
      <c r="AN90" s="447" t="s">
        <v>140</v>
      </c>
      <c r="AO90" s="447" t="s">
        <v>240</v>
      </c>
      <c r="AP90" s="447" t="s">
        <v>255</v>
      </c>
    </row>
    <row r="91" spans="2:44" s="28" customFormat="1">
      <c r="B91" s="449">
        <v>3307</v>
      </c>
      <c r="C91" s="453" t="s">
        <v>229</v>
      </c>
      <c r="D91" s="451">
        <v>0</v>
      </c>
      <c r="E91" s="451">
        <v>174034</v>
      </c>
      <c r="F91" s="451">
        <v>35589</v>
      </c>
      <c r="G91" s="452">
        <v>0</v>
      </c>
      <c r="H91" s="451"/>
      <c r="I91" s="452">
        <v>0</v>
      </c>
      <c r="J91" s="451"/>
      <c r="K91" s="452">
        <v>317613</v>
      </c>
      <c r="L91" s="452">
        <v>31412</v>
      </c>
      <c r="M91" s="452">
        <v>30190.489999999998</v>
      </c>
      <c r="N91" s="452"/>
      <c r="O91" s="452">
        <v>1222</v>
      </c>
      <c r="P91" s="452"/>
      <c r="Q91" s="451">
        <v>202888</v>
      </c>
      <c r="R91" s="452">
        <v>39110</v>
      </c>
      <c r="S91" s="452">
        <v>34443.5</v>
      </c>
      <c r="T91" s="452"/>
      <c r="U91" s="452">
        <v>0</v>
      </c>
      <c r="V91" s="452"/>
      <c r="W91" s="451">
        <v>0</v>
      </c>
      <c r="X91" s="452">
        <v>0</v>
      </c>
      <c r="Y91" s="452">
        <v>0</v>
      </c>
      <c r="Z91" s="452"/>
      <c r="AA91" s="452">
        <v>0</v>
      </c>
      <c r="AB91" s="452"/>
      <c r="AC91" s="452">
        <v>0</v>
      </c>
      <c r="AD91" s="451">
        <v>0</v>
      </c>
      <c r="AE91" s="452">
        <f t="shared" si="21"/>
        <v>0</v>
      </c>
      <c r="AF91" s="452">
        <v>0</v>
      </c>
      <c r="AG91" s="451">
        <v>0</v>
      </c>
      <c r="AH91" s="451"/>
      <c r="AI91" s="124">
        <f t="shared" si="22"/>
        <v>0</v>
      </c>
      <c r="AJ91" s="454" t="s">
        <v>182</v>
      </c>
      <c r="AK91" s="447" t="s">
        <v>366</v>
      </c>
      <c r="AL91" s="448" t="s">
        <v>53</v>
      </c>
      <c r="AM91" s="448" t="s">
        <v>146</v>
      </c>
      <c r="AN91" s="447" t="s">
        <v>140</v>
      </c>
      <c r="AO91" s="447" t="s">
        <v>240</v>
      </c>
      <c r="AP91" s="447" t="s">
        <v>253</v>
      </c>
    </row>
    <row r="92" spans="2:44" s="28" customFormat="1">
      <c r="B92" s="449">
        <v>3311</v>
      </c>
      <c r="C92" s="453" t="s">
        <v>210</v>
      </c>
      <c r="D92" s="451">
        <v>0</v>
      </c>
      <c r="E92" s="451">
        <v>535028</v>
      </c>
      <c r="F92" s="451">
        <v>221551</v>
      </c>
      <c r="G92" s="452">
        <v>0</v>
      </c>
      <c r="H92" s="451"/>
      <c r="I92" s="452">
        <v>0</v>
      </c>
      <c r="J92" s="451"/>
      <c r="K92" s="452">
        <v>563443</v>
      </c>
      <c r="L92" s="452">
        <v>563086</v>
      </c>
      <c r="M92" s="452">
        <v>352618.31201719632</v>
      </c>
      <c r="N92" s="452"/>
      <c r="O92" s="452">
        <v>0</v>
      </c>
      <c r="P92" s="452"/>
      <c r="Q92" s="451">
        <v>562251</v>
      </c>
      <c r="R92" s="452">
        <v>562251</v>
      </c>
      <c r="S92" s="452">
        <v>424417.02</v>
      </c>
      <c r="T92" s="452"/>
      <c r="U92" s="452">
        <v>70688.800000000003</v>
      </c>
      <c r="V92" s="452"/>
      <c r="W92" s="451">
        <v>558277.41819999996</v>
      </c>
      <c r="X92" s="452">
        <v>558277.41819999996</v>
      </c>
      <c r="Y92" s="452">
        <v>368558.77999999991</v>
      </c>
      <c r="Z92" s="452"/>
      <c r="AA92" s="452">
        <v>0</v>
      </c>
      <c r="AB92" s="452"/>
      <c r="AC92" s="452">
        <v>546376.90410000004</v>
      </c>
      <c r="AD92" s="451">
        <v>-37662.705989603186</v>
      </c>
      <c r="AE92" s="452">
        <f t="shared" si="21"/>
        <v>508714.19811039686</v>
      </c>
      <c r="AF92" s="452">
        <v>292584.09159540624</v>
      </c>
      <c r="AG92" s="451">
        <v>0</v>
      </c>
      <c r="AH92" s="451"/>
      <c r="AI92" s="124">
        <f t="shared" si="22"/>
        <v>0</v>
      </c>
      <c r="AJ92" s="454" t="s">
        <v>182</v>
      </c>
      <c r="AK92" s="447" t="s">
        <v>366</v>
      </c>
      <c r="AL92" s="448" t="s">
        <v>53</v>
      </c>
      <c r="AM92" s="448" t="s">
        <v>146</v>
      </c>
      <c r="AN92" s="447" t="s">
        <v>249</v>
      </c>
      <c r="AO92" s="447" t="s">
        <v>240</v>
      </c>
      <c r="AP92" s="447" t="s">
        <v>255</v>
      </c>
    </row>
    <row r="93" spans="2:44" s="28" customFormat="1">
      <c r="B93" s="449">
        <v>3323</v>
      </c>
      <c r="C93" s="453" t="s">
        <v>219</v>
      </c>
      <c r="D93" s="451">
        <v>0</v>
      </c>
      <c r="E93" s="451">
        <v>0</v>
      </c>
      <c r="F93" s="451">
        <v>0</v>
      </c>
      <c r="G93" s="452">
        <v>0</v>
      </c>
      <c r="H93" s="451"/>
      <c r="I93" s="452">
        <v>0</v>
      </c>
      <c r="J93" s="451"/>
      <c r="K93" s="452">
        <v>0</v>
      </c>
      <c r="L93" s="452">
        <v>0</v>
      </c>
      <c r="M93" s="452">
        <v>0</v>
      </c>
      <c r="N93" s="452"/>
      <c r="O93" s="452">
        <v>0</v>
      </c>
      <c r="P93" s="452"/>
      <c r="Q93" s="451"/>
      <c r="R93" s="452">
        <v>23000</v>
      </c>
      <c r="S93" s="452">
        <v>21711.38</v>
      </c>
      <c r="T93" s="452"/>
      <c r="U93" s="452">
        <v>0</v>
      </c>
      <c r="V93" s="452"/>
      <c r="W93" s="451">
        <v>0</v>
      </c>
      <c r="X93" s="452">
        <v>0</v>
      </c>
      <c r="Y93" s="452">
        <v>0</v>
      </c>
      <c r="Z93" s="452"/>
      <c r="AA93" s="452">
        <v>0</v>
      </c>
      <c r="AB93" s="452"/>
      <c r="AC93" s="452">
        <v>0</v>
      </c>
      <c r="AD93" s="451">
        <v>0</v>
      </c>
      <c r="AE93" s="452">
        <f t="shared" si="21"/>
        <v>0</v>
      </c>
      <c r="AF93" s="452">
        <v>0</v>
      </c>
      <c r="AG93" s="451">
        <v>0</v>
      </c>
      <c r="AH93" s="451"/>
      <c r="AI93" s="124">
        <f t="shared" si="22"/>
        <v>0</v>
      </c>
      <c r="AJ93" s="454" t="s">
        <v>182</v>
      </c>
      <c r="AK93" s="447" t="s">
        <v>366</v>
      </c>
      <c r="AL93" s="448" t="s">
        <v>53</v>
      </c>
      <c r="AM93" s="448" t="s">
        <v>146</v>
      </c>
      <c r="AN93" s="447" t="s">
        <v>249</v>
      </c>
      <c r="AO93" s="447" t="s">
        <v>242</v>
      </c>
      <c r="AP93" s="447" t="s">
        <v>255</v>
      </c>
    </row>
    <row r="94" spans="2:44" s="28" customFormat="1">
      <c r="B94" s="122">
        <v>3218</v>
      </c>
      <c r="C94" s="129" t="s">
        <v>226</v>
      </c>
      <c r="D94" s="124">
        <v>644469</v>
      </c>
      <c r="E94" s="124">
        <v>644469</v>
      </c>
      <c r="F94" s="124">
        <v>250678</v>
      </c>
      <c r="G94" s="125">
        <v>0</v>
      </c>
      <c r="H94" s="124"/>
      <c r="I94" s="125">
        <v>380178.53</v>
      </c>
      <c r="J94" s="124"/>
      <c r="K94" s="125">
        <v>767961</v>
      </c>
      <c r="L94" s="125">
        <v>339123.92000000004</v>
      </c>
      <c r="M94" s="125">
        <v>339123.56999999995</v>
      </c>
      <c r="N94" s="125"/>
      <c r="O94" s="125">
        <v>0</v>
      </c>
      <c r="P94" s="125"/>
      <c r="Q94" s="124"/>
      <c r="R94" s="125">
        <v>0</v>
      </c>
      <c r="S94" s="125">
        <v>0</v>
      </c>
      <c r="T94" s="125"/>
      <c r="U94" s="125">
        <v>0</v>
      </c>
      <c r="V94" s="125"/>
      <c r="W94" s="124">
        <v>0</v>
      </c>
      <c r="X94" s="125">
        <v>0</v>
      </c>
      <c r="Y94" s="125">
        <v>0</v>
      </c>
      <c r="Z94" s="125"/>
      <c r="AA94" s="125">
        <v>0</v>
      </c>
      <c r="AB94" s="125"/>
      <c r="AC94" s="125">
        <v>0</v>
      </c>
      <c r="AD94" s="124">
        <v>0</v>
      </c>
      <c r="AE94" s="125">
        <f t="shared" si="21"/>
        <v>0</v>
      </c>
      <c r="AF94" s="125">
        <v>0</v>
      </c>
      <c r="AG94" s="124">
        <v>0</v>
      </c>
      <c r="AH94" s="124"/>
      <c r="AI94" s="124">
        <f t="shared" si="22"/>
        <v>0</v>
      </c>
      <c r="AJ94" s="454" t="s">
        <v>182</v>
      </c>
      <c r="AK94" s="447" t="s">
        <v>366</v>
      </c>
      <c r="AL94" s="448" t="s">
        <v>53</v>
      </c>
      <c r="AM94" s="448" t="s">
        <v>146</v>
      </c>
      <c r="AN94" s="447" t="s">
        <v>140</v>
      </c>
      <c r="AO94" s="447" t="s">
        <v>240</v>
      </c>
      <c r="AP94" s="447" t="s">
        <v>255</v>
      </c>
    </row>
    <row r="95" spans="2:44" s="28" customFormat="1">
      <c r="B95" s="449">
        <v>3219</v>
      </c>
      <c r="C95" s="453" t="s">
        <v>227</v>
      </c>
      <c r="D95" s="451">
        <v>686469</v>
      </c>
      <c r="E95" s="451">
        <v>1186469</v>
      </c>
      <c r="F95" s="451">
        <v>981221</v>
      </c>
      <c r="G95" s="452">
        <v>0</v>
      </c>
      <c r="H95" s="451"/>
      <c r="I95" s="452">
        <v>238749.2</v>
      </c>
      <c r="J95" s="451"/>
      <c r="K95" s="452">
        <v>827258</v>
      </c>
      <c r="L95" s="452">
        <v>686841.2</v>
      </c>
      <c r="M95" s="452">
        <v>686841.3</v>
      </c>
      <c r="N95" s="452"/>
      <c r="O95" s="452">
        <v>0</v>
      </c>
      <c r="P95" s="452"/>
      <c r="Q95" s="451"/>
      <c r="R95" s="452">
        <v>0</v>
      </c>
      <c r="S95" s="452">
        <v>0</v>
      </c>
      <c r="T95" s="452"/>
      <c r="U95" s="452">
        <v>0</v>
      </c>
      <c r="V95" s="452"/>
      <c r="W95" s="451">
        <v>0</v>
      </c>
      <c r="X95" s="452">
        <v>0</v>
      </c>
      <c r="Y95" s="452">
        <v>0</v>
      </c>
      <c r="Z95" s="452"/>
      <c r="AA95" s="452">
        <v>0</v>
      </c>
      <c r="AB95" s="452"/>
      <c r="AC95" s="452">
        <v>0</v>
      </c>
      <c r="AD95" s="451">
        <v>0</v>
      </c>
      <c r="AE95" s="452">
        <f t="shared" si="21"/>
        <v>0</v>
      </c>
      <c r="AF95" s="452">
        <v>0</v>
      </c>
      <c r="AG95" s="451">
        <v>0</v>
      </c>
      <c r="AH95" s="451"/>
      <c r="AI95" s="124">
        <f t="shared" si="22"/>
        <v>0</v>
      </c>
      <c r="AJ95" s="454" t="s">
        <v>182</v>
      </c>
      <c r="AK95" s="447" t="s">
        <v>366</v>
      </c>
      <c r="AL95" s="448" t="s">
        <v>53</v>
      </c>
      <c r="AM95" s="448" t="s">
        <v>146</v>
      </c>
      <c r="AN95" s="447" t="s">
        <v>140</v>
      </c>
      <c r="AO95" s="447" t="s">
        <v>240</v>
      </c>
      <c r="AP95" s="447" t="s">
        <v>255</v>
      </c>
    </row>
    <row r="96" spans="2:44" s="28" customFormat="1">
      <c r="B96" s="449">
        <v>3221</v>
      </c>
      <c r="C96" s="453" t="s">
        <v>200</v>
      </c>
      <c r="D96" s="451">
        <v>3231960</v>
      </c>
      <c r="E96" s="451">
        <v>3231960</v>
      </c>
      <c r="F96" s="451">
        <v>604112</v>
      </c>
      <c r="G96" s="452">
        <v>0</v>
      </c>
      <c r="H96" s="451"/>
      <c r="I96" s="452">
        <v>0</v>
      </c>
      <c r="J96" s="451"/>
      <c r="K96" s="452">
        <v>171337</v>
      </c>
      <c r="L96" s="452">
        <v>857698</v>
      </c>
      <c r="M96" s="452">
        <v>811705.85000000009</v>
      </c>
      <c r="N96" s="452"/>
      <c r="O96" s="452">
        <v>45992.1</v>
      </c>
      <c r="P96" s="452"/>
      <c r="Q96" s="451"/>
      <c r="R96" s="452">
        <v>0</v>
      </c>
      <c r="S96" s="452">
        <v>0</v>
      </c>
      <c r="T96" s="452"/>
      <c r="U96" s="452">
        <v>0</v>
      </c>
      <c r="V96" s="452"/>
      <c r="W96" s="451">
        <v>0</v>
      </c>
      <c r="X96" s="452">
        <v>0</v>
      </c>
      <c r="Y96" s="452">
        <v>0</v>
      </c>
      <c r="Z96" s="452"/>
      <c r="AA96" s="452">
        <v>0</v>
      </c>
      <c r="AB96" s="452"/>
      <c r="AC96" s="452">
        <v>0</v>
      </c>
      <c r="AD96" s="451">
        <v>0</v>
      </c>
      <c r="AE96" s="452">
        <f t="shared" si="21"/>
        <v>0</v>
      </c>
      <c r="AF96" s="452">
        <v>0</v>
      </c>
      <c r="AG96" s="451">
        <v>0</v>
      </c>
      <c r="AH96" s="451"/>
      <c r="AI96" s="124">
        <f t="shared" si="22"/>
        <v>0</v>
      </c>
      <c r="AJ96" s="454" t="s">
        <v>182</v>
      </c>
      <c r="AK96" s="447" t="s">
        <v>366</v>
      </c>
      <c r="AL96" s="448" t="s">
        <v>53</v>
      </c>
      <c r="AM96" s="448" t="s">
        <v>146</v>
      </c>
      <c r="AN96" s="447" t="s">
        <v>140</v>
      </c>
      <c r="AO96" s="447" t="s">
        <v>242</v>
      </c>
      <c r="AP96" s="447" t="s">
        <v>255</v>
      </c>
    </row>
    <row r="97" spans="2:42" s="28" customFormat="1">
      <c r="B97" s="449">
        <v>3309</v>
      </c>
      <c r="C97" s="453" t="s">
        <v>230</v>
      </c>
      <c r="D97" s="451">
        <v>0</v>
      </c>
      <c r="E97" s="451">
        <v>552920</v>
      </c>
      <c r="F97" s="451">
        <v>0</v>
      </c>
      <c r="G97" s="452">
        <v>0</v>
      </c>
      <c r="H97" s="451"/>
      <c r="I97" s="452">
        <v>0</v>
      </c>
      <c r="J97" s="451">
        <v>0</v>
      </c>
      <c r="K97" s="452">
        <v>567897</v>
      </c>
      <c r="L97" s="452">
        <v>67353</v>
      </c>
      <c r="M97" s="452">
        <v>67353.03</v>
      </c>
      <c r="N97" s="452">
        <v>0</v>
      </c>
      <c r="O97" s="452">
        <v>0</v>
      </c>
      <c r="P97" s="452">
        <v>0</v>
      </c>
      <c r="Q97" s="451">
        <v>0</v>
      </c>
      <c r="R97" s="452">
        <v>0</v>
      </c>
      <c r="S97" s="452">
        <v>0</v>
      </c>
      <c r="T97" s="452"/>
      <c r="U97" s="452">
        <v>0</v>
      </c>
      <c r="V97" s="452"/>
      <c r="W97" s="451">
        <v>0</v>
      </c>
      <c r="X97" s="452">
        <v>0</v>
      </c>
      <c r="Y97" s="452">
        <v>0</v>
      </c>
      <c r="Z97" s="452"/>
      <c r="AA97" s="452">
        <v>0</v>
      </c>
      <c r="AB97" s="452"/>
      <c r="AC97" s="452">
        <v>0</v>
      </c>
      <c r="AD97" s="451">
        <v>0</v>
      </c>
      <c r="AE97" s="452">
        <f t="shared" si="21"/>
        <v>0</v>
      </c>
      <c r="AF97" s="452">
        <v>0</v>
      </c>
      <c r="AG97" s="451">
        <v>0</v>
      </c>
      <c r="AH97" s="451"/>
      <c r="AI97" s="124">
        <f t="shared" si="22"/>
        <v>0</v>
      </c>
      <c r="AJ97" s="454" t="s">
        <v>182</v>
      </c>
      <c r="AK97" s="447" t="s">
        <v>366</v>
      </c>
      <c r="AL97" s="448" t="s">
        <v>53</v>
      </c>
      <c r="AM97" s="448" t="s">
        <v>146</v>
      </c>
      <c r="AN97" s="447" t="s">
        <v>140</v>
      </c>
      <c r="AO97" s="447" t="s">
        <v>242</v>
      </c>
      <c r="AP97" s="447" t="s">
        <v>254</v>
      </c>
    </row>
    <row r="98" spans="2:42" s="28" customFormat="1">
      <c r="B98" s="449">
        <v>3228</v>
      </c>
      <c r="C98" s="455" t="s">
        <v>153</v>
      </c>
      <c r="D98" s="451">
        <v>14754.18</v>
      </c>
      <c r="E98" s="451">
        <v>14754.18</v>
      </c>
      <c r="F98" s="451">
        <v>-62</v>
      </c>
      <c r="G98" s="452">
        <v>0</v>
      </c>
      <c r="H98" s="451"/>
      <c r="I98" s="452">
        <v>0</v>
      </c>
      <c r="J98" s="451"/>
      <c r="K98" s="452">
        <v>27224</v>
      </c>
      <c r="L98" s="452">
        <v>10848</v>
      </c>
      <c r="M98" s="452">
        <v>10848.889422257216</v>
      </c>
      <c r="N98" s="452"/>
      <c r="O98" s="452">
        <v>0</v>
      </c>
      <c r="P98" s="452"/>
      <c r="Q98" s="451">
        <v>60281.056700000001</v>
      </c>
      <c r="R98" s="452">
        <v>20081.056700000001</v>
      </c>
      <c r="S98" s="452">
        <v>18442.134019851957</v>
      </c>
      <c r="T98" s="452"/>
      <c r="U98" s="452">
        <v>0</v>
      </c>
      <c r="V98" s="452"/>
      <c r="W98" s="451">
        <v>36925.646999999997</v>
      </c>
      <c r="X98" s="452">
        <v>37419.010235428846</v>
      </c>
      <c r="Y98" s="452">
        <v>23507.356743114913</v>
      </c>
      <c r="Z98" s="452"/>
      <c r="AA98" s="452">
        <v>0</v>
      </c>
      <c r="AB98" s="452"/>
      <c r="AC98" s="452">
        <v>10819.44</v>
      </c>
      <c r="AD98" s="451">
        <v>-2716.6773443797383</v>
      </c>
      <c r="AE98" s="452">
        <f t="shared" si="21"/>
        <v>8102.7626556202622</v>
      </c>
      <c r="AF98" s="452">
        <v>5831.8142475425693</v>
      </c>
      <c r="AG98" s="451">
        <v>0</v>
      </c>
      <c r="AH98" s="451"/>
      <c r="AI98" s="124">
        <f t="shared" si="22"/>
        <v>0</v>
      </c>
      <c r="AJ98" s="454" t="s">
        <v>138</v>
      </c>
      <c r="AK98" s="447" t="s">
        <v>366</v>
      </c>
      <c r="AL98" s="448" t="s">
        <v>60</v>
      </c>
      <c r="AM98" s="448" t="s">
        <v>12</v>
      </c>
      <c r="AN98" s="447" t="s">
        <v>140</v>
      </c>
      <c r="AO98" s="447" t="s">
        <v>240</v>
      </c>
      <c r="AP98" s="447" t="s">
        <v>247</v>
      </c>
    </row>
    <row r="99" spans="2:42" s="28" customFormat="1">
      <c r="B99" s="449">
        <v>3230</v>
      </c>
      <c r="C99" s="453" t="s">
        <v>203</v>
      </c>
      <c r="D99" s="451">
        <v>440859</v>
      </c>
      <c r="E99" s="451">
        <v>440859</v>
      </c>
      <c r="F99" s="451">
        <v>331584</v>
      </c>
      <c r="G99" s="452">
        <v>0</v>
      </c>
      <c r="H99" s="451"/>
      <c r="I99" s="452">
        <v>202907.09</v>
      </c>
      <c r="J99" s="451">
        <v>0</v>
      </c>
      <c r="K99" s="452">
        <v>302337</v>
      </c>
      <c r="L99" s="452">
        <v>215985.09</v>
      </c>
      <c r="M99" s="452">
        <v>215985.07</v>
      </c>
      <c r="N99" s="452">
        <v>0</v>
      </c>
      <c r="O99" s="452">
        <v>0</v>
      </c>
      <c r="P99" s="452">
        <v>0</v>
      </c>
      <c r="Q99" s="451">
        <v>428262.038</v>
      </c>
      <c r="R99" s="452">
        <v>228262.038</v>
      </c>
      <c r="S99" s="452">
        <v>22618.84</v>
      </c>
      <c r="T99" s="452"/>
      <c r="U99" s="452">
        <v>0</v>
      </c>
      <c r="V99" s="452"/>
      <c r="W99" s="451">
        <v>431003.38399999996</v>
      </c>
      <c r="X99" s="452">
        <v>431003.38399999996</v>
      </c>
      <c r="Y99" s="452">
        <v>17067.68</v>
      </c>
      <c r="Z99" s="452"/>
      <c r="AA99" s="452">
        <v>0</v>
      </c>
      <c r="AB99" s="452"/>
      <c r="AC99" s="452">
        <v>0</v>
      </c>
      <c r="AD99" s="451">
        <v>0</v>
      </c>
      <c r="AE99" s="452">
        <f t="shared" si="21"/>
        <v>0</v>
      </c>
      <c r="AF99" s="452">
        <v>0.10599097535058326</v>
      </c>
      <c r="AG99" s="451">
        <v>0</v>
      </c>
      <c r="AH99" s="451"/>
      <c r="AI99" s="124">
        <f t="shared" si="22"/>
        <v>0</v>
      </c>
      <c r="AJ99" s="454" t="s">
        <v>182</v>
      </c>
      <c r="AK99" s="447" t="s">
        <v>366</v>
      </c>
      <c r="AL99" s="448" t="s">
        <v>51</v>
      </c>
      <c r="AM99" s="448" t="s">
        <v>12</v>
      </c>
      <c r="AN99" s="447" t="s">
        <v>140</v>
      </c>
      <c r="AO99" s="447" t="s">
        <v>240</v>
      </c>
      <c r="AP99" s="447" t="s">
        <v>254</v>
      </c>
    </row>
    <row r="100" spans="2:42" s="28" customFormat="1">
      <c r="B100" s="449">
        <v>3291</v>
      </c>
      <c r="C100" s="453" t="s">
        <v>208</v>
      </c>
      <c r="D100" s="451">
        <v>160473</v>
      </c>
      <c r="E100" s="451">
        <v>160473</v>
      </c>
      <c r="F100" s="451">
        <v>19472</v>
      </c>
      <c r="G100" s="452">
        <v>0</v>
      </c>
      <c r="H100" s="451"/>
      <c r="I100" s="452">
        <v>0</v>
      </c>
      <c r="J100" s="451">
        <v>0</v>
      </c>
      <c r="K100" s="452">
        <v>231189</v>
      </c>
      <c r="L100" s="452">
        <v>47122</v>
      </c>
      <c r="M100" s="452">
        <v>24629.579999999998</v>
      </c>
      <c r="N100" s="452">
        <v>0</v>
      </c>
      <c r="O100" s="452">
        <v>22492</v>
      </c>
      <c r="P100" s="452">
        <v>0</v>
      </c>
      <c r="Q100" s="451">
        <v>223744.15710000001</v>
      </c>
      <c r="R100" s="452">
        <v>23744.157100000011</v>
      </c>
      <c r="S100" s="452">
        <v>18452.02</v>
      </c>
      <c r="T100" s="452"/>
      <c r="U100" s="452">
        <v>0</v>
      </c>
      <c r="V100" s="452"/>
      <c r="W100" s="451">
        <v>222509.95939999999</v>
      </c>
      <c r="X100" s="452">
        <v>222509.95939999999</v>
      </c>
      <c r="Y100" s="452">
        <v>15437.750000000002</v>
      </c>
      <c r="Z100" s="452"/>
      <c r="AA100" s="452">
        <v>0</v>
      </c>
      <c r="AB100" s="452"/>
      <c r="AC100" s="452">
        <v>211024.31</v>
      </c>
      <c r="AD100" s="451">
        <v>8198.204736281652</v>
      </c>
      <c r="AE100" s="452">
        <f t="shared" si="21"/>
        <v>219222.51473628165</v>
      </c>
      <c r="AF100" s="452">
        <v>27955.533113509871</v>
      </c>
      <c r="AG100" s="451">
        <v>0</v>
      </c>
      <c r="AH100" s="451"/>
      <c r="AI100" s="124">
        <f t="shared" si="22"/>
        <v>0</v>
      </c>
      <c r="AJ100" s="454" t="s">
        <v>182</v>
      </c>
      <c r="AK100" s="447" t="s">
        <v>366</v>
      </c>
      <c r="AL100" s="448" t="s">
        <v>51</v>
      </c>
      <c r="AM100" s="448" t="s">
        <v>12</v>
      </c>
      <c r="AN100" s="447" t="s">
        <v>140</v>
      </c>
      <c r="AO100" s="447" t="s">
        <v>240</v>
      </c>
      <c r="AP100" s="447" t="s">
        <v>254</v>
      </c>
    </row>
    <row r="101" spans="2:42" s="28" customFormat="1" ht="13">
      <c r="B101" s="456">
        <v>3240</v>
      </c>
      <c r="C101" s="457" t="s">
        <v>235</v>
      </c>
      <c r="D101" s="451">
        <v>334491</v>
      </c>
      <c r="E101" s="451">
        <v>334491</v>
      </c>
      <c r="F101" s="451">
        <v>70655</v>
      </c>
      <c r="G101" s="452">
        <v>0</v>
      </c>
      <c r="H101" s="451"/>
      <c r="I101" s="452">
        <v>0</v>
      </c>
      <c r="J101" s="458"/>
      <c r="K101" s="452">
        <v>68487</v>
      </c>
      <c r="L101" s="452">
        <v>43760</v>
      </c>
      <c r="M101" s="452">
        <v>43759.381551134677</v>
      </c>
      <c r="N101" s="459"/>
      <c r="O101" s="452">
        <v>0</v>
      </c>
      <c r="P101" s="459"/>
      <c r="Q101" s="451">
        <v>951807.19200000004</v>
      </c>
      <c r="R101" s="452">
        <v>125001.63199999998</v>
      </c>
      <c r="S101" s="452">
        <v>64964.985410770576</v>
      </c>
      <c r="T101" s="459"/>
      <c r="U101" s="452">
        <v>0</v>
      </c>
      <c r="V101" s="459"/>
      <c r="W101" s="451">
        <v>184613.05930000002</v>
      </c>
      <c r="X101" s="452">
        <v>17079.690331006947</v>
      </c>
      <c r="Y101" s="452">
        <v>10117.670116029551</v>
      </c>
      <c r="Z101" s="459"/>
      <c r="AA101" s="452">
        <v>0</v>
      </c>
      <c r="AB101" s="459"/>
      <c r="AC101" s="452">
        <v>99367.992299999998</v>
      </c>
      <c r="AD101" s="451">
        <v>-67424.996247426752</v>
      </c>
      <c r="AE101" s="452">
        <f t="shared" si="21"/>
        <v>31942.996052573246</v>
      </c>
      <c r="AF101" s="452">
        <v>1987.6063643586131</v>
      </c>
      <c r="AG101" s="451">
        <v>0</v>
      </c>
      <c r="AH101" s="451"/>
      <c r="AI101" s="124">
        <f t="shared" si="22"/>
        <v>0</v>
      </c>
      <c r="AJ101" s="454" t="s">
        <v>138</v>
      </c>
      <c r="AK101" s="447" t="s">
        <v>366</v>
      </c>
      <c r="AL101" s="448" t="s">
        <v>59</v>
      </c>
      <c r="AM101" s="448" t="s">
        <v>232</v>
      </c>
      <c r="AN101" s="447" t="s">
        <v>140</v>
      </c>
      <c r="AO101" s="447" t="s">
        <v>240</v>
      </c>
      <c r="AP101" s="447" t="s">
        <v>248</v>
      </c>
    </row>
    <row r="102" spans="2:42" s="28" customFormat="1">
      <c r="B102" s="449">
        <v>3241</v>
      </c>
      <c r="C102" s="450" t="s">
        <v>214</v>
      </c>
      <c r="D102" s="451">
        <v>598116</v>
      </c>
      <c r="E102" s="451">
        <v>598116</v>
      </c>
      <c r="F102" s="451">
        <v>-2678</v>
      </c>
      <c r="G102" s="452">
        <v>0</v>
      </c>
      <c r="H102" s="451"/>
      <c r="I102" s="452">
        <v>695238</v>
      </c>
      <c r="J102" s="451"/>
      <c r="K102" s="452">
        <v>200761</v>
      </c>
      <c r="L102" s="452">
        <v>920725.98</v>
      </c>
      <c r="M102" s="452">
        <v>966065.62538652506</v>
      </c>
      <c r="N102" s="452"/>
      <c r="O102" s="452">
        <v>0</v>
      </c>
      <c r="P102" s="452"/>
      <c r="Q102" s="451">
        <v>1233566.1642</v>
      </c>
      <c r="R102" s="452">
        <v>250565.67420000001</v>
      </c>
      <c r="S102" s="452">
        <v>226465.77270943511</v>
      </c>
      <c r="T102" s="452"/>
      <c r="U102" s="452">
        <v>0</v>
      </c>
      <c r="V102" s="452"/>
      <c r="W102" s="451">
        <v>93126.683500000014</v>
      </c>
      <c r="X102" s="452">
        <v>24370.962158517184</v>
      </c>
      <c r="Y102" s="452">
        <v>9609.5985958419024</v>
      </c>
      <c r="Z102" s="452"/>
      <c r="AA102" s="452">
        <v>0</v>
      </c>
      <c r="AB102" s="452"/>
      <c r="AC102" s="452">
        <v>0</v>
      </c>
      <c r="AD102" s="451">
        <v>0</v>
      </c>
      <c r="AE102" s="452">
        <f t="shared" si="21"/>
        <v>0</v>
      </c>
      <c r="AF102" s="452">
        <v>-51.416222142548975</v>
      </c>
      <c r="AG102" s="451">
        <v>0</v>
      </c>
      <c r="AH102" s="451"/>
      <c r="AI102" s="124">
        <f t="shared" si="22"/>
        <v>0</v>
      </c>
      <c r="AJ102" s="454" t="s">
        <v>138</v>
      </c>
      <c r="AK102" s="447" t="s">
        <v>366</v>
      </c>
      <c r="AL102" s="448" t="s">
        <v>59</v>
      </c>
      <c r="AM102" s="448" t="s">
        <v>232</v>
      </c>
      <c r="AN102" s="447" t="s">
        <v>140</v>
      </c>
      <c r="AO102" s="447" t="s">
        <v>240</v>
      </c>
      <c r="AP102" s="447" t="s">
        <v>248</v>
      </c>
    </row>
    <row r="103" spans="2:42" s="28" customFormat="1">
      <c r="B103" s="449">
        <v>3245</v>
      </c>
      <c r="C103" s="450" t="s">
        <v>163</v>
      </c>
      <c r="D103" s="451">
        <v>4384683</v>
      </c>
      <c r="E103" s="451">
        <v>6784683</v>
      </c>
      <c r="F103" s="451">
        <v>9933777</v>
      </c>
      <c r="G103" s="452">
        <v>0</v>
      </c>
      <c r="H103" s="451"/>
      <c r="I103" s="452">
        <v>0</v>
      </c>
      <c r="J103" s="451"/>
      <c r="K103" s="452">
        <v>5994117</v>
      </c>
      <c r="L103" s="452">
        <v>9204117</v>
      </c>
      <c r="M103" s="452">
        <v>8897280.7407356706</v>
      </c>
      <c r="N103" s="452"/>
      <c r="O103" s="452">
        <v>0</v>
      </c>
      <c r="P103" s="452"/>
      <c r="Q103" s="451">
        <v>11602643.411900001</v>
      </c>
      <c r="R103" s="452">
        <v>30071449.731899999</v>
      </c>
      <c r="S103" s="452">
        <v>28557356.161530979</v>
      </c>
      <c r="T103" s="452"/>
      <c r="U103" s="452">
        <v>178550</v>
      </c>
      <c r="V103" s="452"/>
      <c r="W103" s="451">
        <v>8119344.3741124999</v>
      </c>
      <c r="X103" s="452">
        <v>21426377.865887426</v>
      </c>
      <c r="Y103" s="452">
        <v>20506228.826958116</v>
      </c>
      <c r="Z103" s="452"/>
      <c r="AA103" s="452">
        <v>0</v>
      </c>
      <c r="AB103" s="452"/>
      <c r="AC103" s="452">
        <v>7888358.2833000002</v>
      </c>
      <c r="AD103" s="451">
        <v>40188.669185461476</v>
      </c>
      <c r="AE103" s="452">
        <f t="shared" si="21"/>
        <v>7928546.9524854617</v>
      </c>
      <c r="AF103" s="452">
        <v>7936708.614161266</v>
      </c>
      <c r="AG103" s="451">
        <v>0</v>
      </c>
      <c r="AH103" s="451"/>
      <c r="AI103" s="124">
        <f t="shared" si="22"/>
        <v>0</v>
      </c>
      <c r="AJ103" s="454" t="s">
        <v>138</v>
      </c>
      <c r="AK103" s="447" t="s">
        <v>366</v>
      </c>
      <c r="AL103" s="448" t="s">
        <v>59</v>
      </c>
      <c r="AM103" s="448" t="s">
        <v>232</v>
      </c>
      <c r="AN103" s="447" t="s">
        <v>140</v>
      </c>
      <c r="AO103" s="447" t="s">
        <v>240</v>
      </c>
      <c r="AP103" s="447" t="s">
        <v>246</v>
      </c>
    </row>
    <row r="104" spans="2:42" s="28" customFormat="1">
      <c r="B104" s="449">
        <v>3242</v>
      </c>
      <c r="C104" s="450" t="s">
        <v>161</v>
      </c>
      <c r="D104" s="451">
        <v>589984</v>
      </c>
      <c r="E104" s="451">
        <v>969984</v>
      </c>
      <c r="F104" s="451">
        <v>305609</v>
      </c>
      <c r="G104" s="452"/>
      <c r="H104" s="451"/>
      <c r="I104" s="452">
        <v>557685</v>
      </c>
      <c r="J104" s="451"/>
      <c r="K104" s="452"/>
      <c r="L104" s="452">
        <v>0</v>
      </c>
      <c r="M104" s="452"/>
      <c r="N104" s="452"/>
      <c r="O104" s="452"/>
      <c r="P104" s="452"/>
      <c r="Q104" s="451"/>
      <c r="R104" s="452">
        <v>0</v>
      </c>
      <c r="S104" s="452">
        <v>0</v>
      </c>
      <c r="T104" s="452"/>
      <c r="U104" s="452">
        <v>0</v>
      </c>
      <c r="V104" s="452"/>
      <c r="W104" s="451">
        <v>0</v>
      </c>
      <c r="X104" s="452">
        <v>0</v>
      </c>
      <c r="Y104" s="452">
        <v>0</v>
      </c>
      <c r="Z104" s="452"/>
      <c r="AA104" s="452">
        <v>0</v>
      </c>
      <c r="AB104" s="452"/>
      <c r="AC104" s="452">
        <v>0</v>
      </c>
      <c r="AD104" s="451">
        <v>0</v>
      </c>
      <c r="AE104" s="452">
        <f t="shared" si="21"/>
        <v>0</v>
      </c>
      <c r="AF104" s="452">
        <v>0</v>
      </c>
      <c r="AG104" s="451">
        <v>0</v>
      </c>
      <c r="AH104" s="451"/>
      <c r="AI104" s="124">
        <f t="shared" si="22"/>
        <v>0</v>
      </c>
      <c r="AJ104" s="454" t="s">
        <v>138</v>
      </c>
      <c r="AK104" s="447" t="s">
        <v>366</v>
      </c>
      <c r="AL104" s="448" t="s">
        <v>59</v>
      </c>
      <c r="AM104" s="448" t="s">
        <v>232</v>
      </c>
      <c r="AN104" s="447" t="s">
        <v>140</v>
      </c>
      <c r="AO104" s="447" t="s">
        <v>240</v>
      </c>
      <c r="AP104" s="447" t="s">
        <v>248</v>
      </c>
    </row>
    <row r="105" spans="2:42" s="28" customFormat="1">
      <c r="B105" s="122">
        <v>3243</v>
      </c>
      <c r="C105" s="123" t="s">
        <v>162</v>
      </c>
      <c r="D105" s="124">
        <v>539708</v>
      </c>
      <c r="E105" s="124">
        <v>539708</v>
      </c>
      <c r="F105" s="124">
        <v>320379</v>
      </c>
      <c r="G105" s="125">
        <v>0</v>
      </c>
      <c r="H105" s="124"/>
      <c r="I105" s="125">
        <v>50000</v>
      </c>
      <c r="J105" s="124"/>
      <c r="K105" s="125">
        <v>0</v>
      </c>
      <c r="L105" s="125">
        <v>0</v>
      </c>
      <c r="M105" s="125">
        <v>0</v>
      </c>
      <c r="N105" s="125"/>
      <c r="O105" s="125"/>
      <c r="P105" s="125"/>
      <c r="Q105" s="124"/>
      <c r="R105" s="125">
        <v>0</v>
      </c>
      <c r="S105" s="125">
        <v>0</v>
      </c>
      <c r="T105" s="125"/>
      <c r="U105" s="125">
        <v>0</v>
      </c>
      <c r="V105" s="125"/>
      <c r="W105" s="124">
        <v>0</v>
      </c>
      <c r="X105" s="125">
        <v>0</v>
      </c>
      <c r="Y105" s="125">
        <v>0</v>
      </c>
      <c r="Z105" s="125"/>
      <c r="AA105" s="125">
        <v>0</v>
      </c>
      <c r="AB105" s="125"/>
      <c r="AC105" s="125">
        <v>0</v>
      </c>
      <c r="AD105" s="124">
        <v>0</v>
      </c>
      <c r="AE105" s="125">
        <f t="shared" si="21"/>
        <v>0</v>
      </c>
      <c r="AF105" s="125">
        <v>0</v>
      </c>
      <c r="AG105" s="124">
        <v>0</v>
      </c>
      <c r="AH105" s="124"/>
      <c r="AI105" s="124">
        <f t="shared" si="22"/>
        <v>0</v>
      </c>
      <c r="AJ105" s="454" t="s">
        <v>138</v>
      </c>
      <c r="AK105" s="447" t="s">
        <v>366</v>
      </c>
      <c r="AL105" s="448" t="s">
        <v>59</v>
      </c>
      <c r="AM105" s="448" t="s">
        <v>232</v>
      </c>
      <c r="AN105" s="447" t="s">
        <v>140</v>
      </c>
      <c r="AO105" s="447" t="s">
        <v>240</v>
      </c>
      <c r="AP105" s="447" t="s">
        <v>248</v>
      </c>
    </row>
    <row r="106" spans="2:42" s="28" customFormat="1">
      <c r="B106" s="461">
        <v>3315</v>
      </c>
      <c r="C106" s="462" t="s">
        <v>237</v>
      </c>
      <c r="D106" s="451">
        <v>0</v>
      </c>
      <c r="E106" s="451">
        <v>0</v>
      </c>
      <c r="F106" s="451">
        <v>0</v>
      </c>
      <c r="G106" s="452">
        <v>0</v>
      </c>
      <c r="H106" s="451"/>
      <c r="I106" s="452">
        <v>0</v>
      </c>
      <c r="J106" s="451"/>
      <c r="K106" s="452">
        <v>1130356</v>
      </c>
      <c r="L106" s="452">
        <v>0</v>
      </c>
      <c r="M106" s="452">
        <v>0</v>
      </c>
      <c r="N106" s="451"/>
      <c r="O106" s="452">
        <v>0</v>
      </c>
      <c r="P106" s="451"/>
      <c r="Q106" s="451"/>
      <c r="R106" s="452">
        <v>0</v>
      </c>
      <c r="S106" s="452">
        <v>0</v>
      </c>
      <c r="T106" s="451"/>
      <c r="U106" s="452">
        <v>0</v>
      </c>
      <c r="V106" s="451"/>
      <c r="W106" s="451">
        <v>0</v>
      </c>
      <c r="X106" s="452">
        <v>0</v>
      </c>
      <c r="Y106" s="452">
        <v>0</v>
      </c>
      <c r="Z106" s="451"/>
      <c r="AA106" s="452">
        <v>0</v>
      </c>
      <c r="AB106" s="451"/>
      <c r="AC106" s="452">
        <v>0</v>
      </c>
      <c r="AD106" s="451">
        <v>0</v>
      </c>
      <c r="AE106" s="452">
        <f t="shared" si="21"/>
        <v>0</v>
      </c>
      <c r="AF106" s="452">
        <v>0</v>
      </c>
      <c r="AG106" s="451">
        <v>0</v>
      </c>
      <c r="AH106" s="451"/>
      <c r="AI106" s="124">
        <f t="shared" si="22"/>
        <v>0</v>
      </c>
      <c r="AJ106" s="454" t="s">
        <v>138</v>
      </c>
      <c r="AK106" s="447" t="s">
        <v>366</v>
      </c>
      <c r="AL106" s="448" t="s">
        <v>48</v>
      </c>
      <c r="AM106" s="448" t="s">
        <v>232</v>
      </c>
      <c r="AN106" s="447" t="s">
        <v>140</v>
      </c>
      <c r="AO106" s="454" t="s">
        <v>242</v>
      </c>
      <c r="AP106" s="454" t="s">
        <v>262</v>
      </c>
    </row>
    <row r="107" spans="2:42" s="28" customFormat="1">
      <c r="B107" s="449">
        <v>3256</v>
      </c>
      <c r="C107" s="453" t="s">
        <v>205</v>
      </c>
      <c r="D107" s="451">
        <v>0</v>
      </c>
      <c r="E107" s="451">
        <v>0</v>
      </c>
      <c r="F107" s="451">
        <v>53098</v>
      </c>
      <c r="G107" s="451">
        <v>0</v>
      </c>
      <c r="H107" s="451">
        <v>0</v>
      </c>
      <c r="I107" s="452">
        <v>0</v>
      </c>
      <c r="J107" s="451">
        <v>0</v>
      </c>
      <c r="K107" s="452">
        <v>0</v>
      </c>
      <c r="L107" s="452">
        <v>0</v>
      </c>
      <c r="M107" s="452">
        <v>0</v>
      </c>
      <c r="N107" s="452">
        <v>0</v>
      </c>
      <c r="O107" s="452">
        <v>0</v>
      </c>
      <c r="P107" s="452">
        <v>0</v>
      </c>
      <c r="Q107" s="451">
        <v>0</v>
      </c>
      <c r="R107" s="452">
        <v>0</v>
      </c>
      <c r="S107" s="452"/>
      <c r="T107" s="452"/>
      <c r="U107" s="452">
        <v>0</v>
      </c>
      <c r="V107" s="452"/>
      <c r="W107" s="451">
        <v>0</v>
      </c>
      <c r="X107" s="452">
        <v>0</v>
      </c>
      <c r="Y107" s="452">
        <v>0</v>
      </c>
      <c r="Z107" s="452"/>
      <c r="AA107" s="452">
        <v>0</v>
      </c>
      <c r="AB107" s="452"/>
      <c r="AC107" s="452">
        <v>0</v>
      </c>
      <c r="AD107" s="451">
        <v>0</v>
      </c>
      <c r="AE107" s="452">
        <f t="shared" si="21"/>
        <v>0</v>
      </c>
      <c r="AF107" s="452">
        <v>0</v>
      </c>
      <c r="AG107" s="451">
        <v>0</v>
      </c>
      <c r="AH107" s="451"/>
      <c r="AI107" s="124">
        <f t="shared" si="22"/>
        <v>0</v>
      </c>
      <c r="AJ107" s="454" t="s">
        <v>182</v>
      </c>
      <c r="AK107" s="447" t="s">
        <v>366</v>
      </c>
      <c r="AL107" s="448" t="s">
        <v>273</v>
      </c>
      <c r="AM107" s="448" t="s">
        <v>6</v>
      </c>
      <c r="AN107" s="447" t="s">
        <v>249</v>
      </c>
      <c r="AO107" s="447" t="s">
        <v>242</v>
      </c>
      <c r="AP107" s="447" t="s">
        <v>251</v>
      </c>
    </row>
    <row r="108" spans="2:42" s="28" customFormat="1">
      <c r="B108" s="449">
        <v>3213</v>
      </c>
      <c r="C108" s="455" t="s">
        <v>144</v>
      </c>
      <c r="D108" s="451">
        <v>2825576</v>
      </c>
      <c r="E108" s="451">
        <v>2795151</v>
      </c>
      <c r="F108" s="451">
        <v>3906197</v>
      </c>
      <c r="G108" s="452">
        <v>0</v>
      </c>
      <c r="H108" s="451"/>
      <c r="I108" s="452">
        <v>188317</v>
      </c>
      <c r="J108" s="451"/>
      <c r="K108" s="452">
        <v>1838307</v>
      </c>
      <c r="L108" s="452">
        <v>2566471</v>
      </c>
      <c r="M108" s="452">
        <v>2149164.0472910036</v>
      </c>
      <c r="N108" s="452"/>
      <c r="O108" s="452">
        <v>417307</v>
      </c>
      <c r="P108" s="452"/>
      <c r="Q108" s="451">
        <v>1712517</v>
      </c>
      <c r="R108" s="452">
        <v>3937156.41</v>
      </c>
      <c r="S108" s="452">
        <v>2417435.6147757196</v>
      </c>
      <c r="T108" s="452"/>
      <c r="U108" s="452">
        <v>1450218</v>
      </c>
      <c r="V108" s="452"/>
      <c r="W108" s="452">
        <v>1692242.3236</v>
      </c>
      <c r="X108" s="452">
        <v>1504033.5714736297</v>
      </c>
      <c r="Y108" s="452">
        <v>1093339.6849389449</v>
      </c>
      <c r="Z108" s="452"/>
      <c r="AA108" s="452">
        <v>0</v>
      </c>
      <c r="AB108" s="452"/>
      <c r="AC108" s="452">
        <v>1588716.6425999997</v>
      </c>
      <c r="AD108" s="451">
        <v>-7061.1611283901148</v>
      </c>
      <c r="AE108" s="452">
        <f t="shared" si="21"/>
        <v>1581655.4814716096</v>
      </c>
      <c r="AF108" s="452">
        <v>387299.00505133206</v>
      </c>
      <c r="AG108" s="451">
        <v>0</v>
      </c>
      <c r="AH108" s="451"/>
      <c r="AI108" s="124">
        <f t="shared" si="22"/>
        <v>0</v>
      </c>
      <c r="AJ108" s="454" t="s">
        <v>138</v>
      </c>
      <c r="AK108" s="447" t="s">
        <v>366</v>
      </c>
      <c r="AL108" s="448" t="s">
        <v>63</v>
      </c>
      <c r="AM108" s="448" t="s">
        <v>6</v>
      </c>
      <c r="AN108" s="447" t="s">
        <v>140</v>
      </c>
      <c r="AO108" s="447" t="s">
        <v>240</v>
      </c>
      <c r="AP108" s="447" t="s">
        <v>241</v>
      </c>
    </row>
    <row r="109" spans="2:42" s="28" customFormat="1">
      <c r="B109" s="449">
        <v>3214</v>
      </c>
      <c r="C109" s="455" t="s">
        <v>222</v>
      </c>
      <c r="D109" s="451">
        <v>29899</v>
      </c>
      <c r="E109" s="451">
        <v>29899</v>
      </c>
      <c r="F109" s="451">
        <v>15927</v>
      </c>
      <c r="G109" s="452">
        <v>0</v>
      </c>
      <c r="H109" s="451"/>
      <c r="I109" s="452">
        <v>0</v>
      </c>
      <c r="J109" s="451"/>
      <c r="K109" s="452">
        <v>0</v>
      </c>
      <c r="L109" s="452">
        <v>1655</v>
      </c>
      <c r="M109" s="452">
        <v>1655.4222661640019</v>
      </c>
      <c r="N109" s="452"/>
      <c r="O109" s="452">
        <v>0</v>
      </c>
      <c r="P109" s="452"/>
      <c r="Q109" s="451"/>
      <c r="R109" s="452">
        <v>0</v>
      </c>
      <c r="S109" s="452">
        <v>0</v>
      </c>
      <c r="T109" s="452"/>
      <c r="U109" s="452">
        <v>0</v>
      </c>
      <c r="V109" s="452"/>
      <c r="W109" s="452">
        <v>0</v>
      </c>
      <c r="X109" s="452">
        <v>0</v>
      </c>
      <c r="Y109" s="452">
        <v>0</v>
      </c>
      <c r="Z109" s="452"/>
      <c r="AA109" s="452">
        <v>0</v>
      </c>
      <c r="AB109" s="452"/>
      <c r="AC109" s="452">
        <v>0</v>
      </c>
      <c r="AD109" s="451">
        <v>0</v>
      </c>
      <c r="AE109" s="452">
        <f t="shared" si="21"/>
        <v>0</v>
      </c>
      <c r="AF109" s="452">
        <v>0</v>
      </c>
      <c r="AG109" s="451">
        <v>0</v>
      </c>
      <c r="AH109" s="451"/>
      <c r="AI109" s="124">
        <f t="shared" si="22"/>
        <v>0</v>
      </c>
      <c r="AJ109" s="454" t="s">
        <v>138</v>
      </c>
      <c r="AK109" s="447" t="s">
        <v>366</v>
      </c>
      <c r="AL109" s="448" t="s">
        <v>63</v>
      </c>
      <c r="AM109" s="448" t="s">
        <v>212</v>
      </c>
      <c r="AN109" s="447" t="s">
        <v>140</v>
      </c>
      <c r="AO109" s="447" t="s">
        <v>240</v>
      </c>
      <c r="AP109" s="447" t="s">
        <v>241</v>
      </c>
    </row>
    <row r="110" spans="2:42" s="28" customFormat="1">
      <c r="B110" s="122">
        <v>3293</v>
      </c>
      <c r="C110" s="130" t="s">
        <v>178</v>
      </c>
      <c r="D110" s="124">
        <v>116223</v>
      </c>
      <c r="E110" s="124">
        <v>116223</v>
      </c>
      <c r="F110" s="124">
        <v>27860</v>
      </c>
      <c r="G110" s="125">
        <v>0</v>
      </c>
      <c r="H110" s="124"/>
      <c r="I110" s="125">
        <v>0</v>
      </c>
      <c r="J110" s="124"/>
      <c r="K110" s="125">
        <v>161882</v>
      </c>
      <c r="L110" s="125">
        <v>274972</v>
      </c>
      <c r="M110" s="125">
        <v>274972.80988218531</v>
      </c>
      <c r="N110" s="125"/>
      <c r="O110" s="125">
        <v>0</v>
      </c>
      <c r="P110" s="125"/>
      <c r="Q110" s="125">
        <v>117755</v>
      </c>
      <c r="R110" s="125">
        <v>117755</v>
      </c>
      <c r="S110" s="125">
        <v>100970.52434554127</v>
      </c>
      <c r="T110" s="125"/>
      <c r="U110" s="125">
        <v>0</v>
      </c>
      <c r="V110" s="125"/>
      <c r="W110" s="125">
        <v>163344.36240000001</v>
      </c>
      <c r="X110" s="125">
        <v>165526.83419717604</v>
      </c>
      <c r="Y110" s="125">
        <v>119021.00969838936</v>
      </c>
      <c r="Z110" s="125"/>
      <c r="AA110" s="125">
        <v>0</v>
      </c>
      <c r="AB110" s="125"/>
      <c r="AC110" s="125">
        <v>227774.98559999999</v>
      </c>
      <c r="AD110" s="124">
        <v>-32726.544349602278</v>
      </c>
      <c r="AE110" s="125">
        <f t="shared" si="21"/>
        <v>195048.44125039771</v>
      </c>
      <c r="AF110" s="125">
        <v>21707.884472374521</v>
      </c>
      <c r="AG110" s="124">
        <v>0</v>
      </c>
      <c r="AH110" s="124"/>
      <c r="AI110" s="124">
        <f t="shared" si="22"/>
        <v>0</v>
      </c>
      <c r="AJ110" s="454" t="s">
        <v>138</v>
      </c>
      <c r="AK110" s="447" t="s">
        <v>366</v>
      </c>
      <c r="AL110" s="448" t="s">
        <v>63</v>
      </c>
      <c r="AM110" s="448" t="s">
        <v>6</v>
      </c>
      <c r="AN110" s="447" t="s">
        <v>140</v>
      </c>
      <c r="AO110" s="447" t="s">
        <v>240</v>
      </c>
      <c r="AP110" s="447" t="s">
        <v>241</v>
      </c>
    </row>
    <row r="111" spans="2:42" s="28" customFormat="1">
      <c r="B111" s="449">
        <v>3302</v>
      </c>
      <c r="C111" s="455" t="s">
        <v>179</v>
      </c>
      <c r="D111" s="451">
        <v>494089</v>
      </c>
      <c r="E111" s="451">
        <v>-132252</v>
      </c>
      <c r="F111" s="451">
        <v>7996</v>
      </c>
      <c r="G111" s="452">
        <v>0</v>
      </c>
      <c r="H111" s="451"/>
      <c r="I111" s="452">
        <v>0</v>
      </c>
      <c r="J111" s="451"/>
      <c r="K111" s="452">
        <v>206799</v>
      </c>
      <c r="L111" s="452">
        <v>127865</v>
      </c>
      <c r="M111" s="452">
        <v>127865.15081574694</v>
      </c>
      <c r="N111" s="452"/>
      <c r="O111" s="452">
        <v>0</v>
      </c>
      <c r="P111" s="452"/>
      <c r="Q111" s="452">
        <v>87488</v>
      </c>
      <c r="R111" s="452">
        <v>117488</v>
      </c>
      <c r="S111" s="452">
        <v>87890.683363460892</v>
      </c>
      <c r="T111" s="452"/>
      <c r="U111" s="452">
        <v>0</v>
      </c>
      <c r="V111" s="452"/>
      <c r="W111" s="452">
        <v>167411.77660000001</v>
      </c>
      <c r="X111" s="452">
        <v>207983.58275723594</v>
      </c>
      <c r="Y111" s="452">
        <v>169048.86515919835</v>
      </c>
      <c r="Z111" s="452"/>
      <c r="AA111" s="452">
        <v>0</v>
      </c>
      <c r="AB111" s="452"/>
      <c r="AC111" s="452">
        <v>353741.95839999994</v>
      </c>
      <c r="AD111" s="451">
        <v>590</v>
      </c>
      <c r="AE111" s="452">
        <f t="shared" si="21"/>
        <v>354331.95839999994</v>
      </c>
      <c r="AF111" s="452">
        <v>246183.27761366489</v>
      </c>
      <c r="AG111" s="451">
        <v>0</v>
      </c>
      <c r="AH111" s="451"/>
      <c r="AI111" s="124">
        <f t="shared" si="22"/>
        <v>0</v>
      </c>
      <c r="AJ111" s="454" t="s">
        <v>138</v>
      </c>
      <c r="AK111" s="447" t="s">
        <v>366</v>
      </c>
      <c r="AL111" s="448" t="s">
        <v>63</v>
      </c>
      <c r="AM111" s="448" t="s">
        <v>6</v>
      </c>
      <c r="AN111" s="447" t="s">
        <v>140</v>
      </c>
      <c r="AO111" s="447" t="s">
        <v>240</v>
      </c>
      <c r="AP111" s="447" t="s">
        <v>241</v>
      </c>
    </row>
    <row r="112" spans="2:42" s="28" customFormat="1">
      <c r="B112" s="449">
        <v>3303</v>
      </c>
      <c r="C112" s="455" t="s">
        <v>223</v>
      </c>
      <c r="D112" s="451">
        <v>421482</v>
      </c>
      <c r="E112" s="451">
        <v>-19432</v>
      </c>
      <c r="F112" s="451">
        <v>193158</v>
      </c>
      <c r="G112" s="452">
        <v>0</v>
      </c>
      <c r="H112" s="451"/>
      <c r="I112" s="452">
        <v>0</v>
      </c>
      <c r="J112" s="451"/>
      <c r="K112" s="452">
        <v>181277</v>
      </c>
      <c r="L112" s="452">
        <v>80498</v>
      </c>
      <c r="M112" s="452">
        <v>80497.450581862533</v>
      </c>
      <c r="N112" s="452"/>
      <c r="O112" s="452">
        <v>0</v>
      </c>
      <c r="P112" s="452"/>
      <c r="Q112" s="452">
        <v>68282</v>
      </c>
      <c r="R112" s="452">
        <v>38282</v>
      </c>
      <c r="S112" s="452">
        <v>35519.733236021988</v>
      </c>
      <c r="T112" s="452"/>
      <c r="U112" s="452">
        <v>0</v>
      </c>
      <c r="V112" s="452"/>
      <c r="W112" s="452">
        <v>0</v>
      </c>
      <c r="X112" s="452">
        <v>0</v>
      </c>
      <c r="Y112" s="452">
        <v>0</v>
      </c>
      <c r="Z112" s="452"/>
      <c r="AA112" s="452">
        <v>0</v>
      </c>
      <c r="AB112" s="452"/>
      <c r="AC112" s="452">
        <v>0</v>
      </c>
      <c r="AD112" s="451">
        <v>0</v>
      </c>
      <c r="AE112" s="452">
        <f t="shared" si="21"/>
        <v>0</v>
      </c>
      <c r="AF112" s="452">
        <v>0</v>
      </c>
      <c r="AG112" s="451">
        <v>0</v>
      </c>
      <c r="AH112" s="451"/>
      <c r="AI112" s="124">
        <f t="shared" si="22"/>
        <v>0</v>
      </c>
      <c r="AJ112" s="454" t="s">
        <v>138</v>
      </c>
      <c r="AK112" s="447" t="s">
        <v>366</v>
      </c>
      <c r="AL112" s="448" t="s">
        <v>63</v>
      </c>
      <c r="AM112" s="448" t="s">
        <v>6</v>
      </c>
      <c r="AN112" s="447" t="s">
        <v>140</v>
      </c>
      <c r="AO112" s="447" t="s">
        <v>240</v>
      </c>
      <c r="AP112" s="447" t="s">
        <v>241</v>
      </c>
    </row>
    <row r="113" spans="2:42" s="28" customFormat="1">
      <c r="B113" s="449">
        <v>3318</v>
      </c>
      <c r="C113" s="455" t="s">
        <v>183</v>
      </c>
      <c r="D113" s="451">
        <v>0</v>
      </c>
      <c r="E113" s="451">
        <v>0</v>
      </c>
      <c r="F113" s="451">
        <v>0</v>
      </c>
      <c r="G113" s="452">
        <v>0</v>
      </c>
      <c r="H113" s="451"/>
      <c r="I113" s="452">
        <v>0</v>
      </c>
      <c r="J113" s="451"/>
      <c r="K113" s="452">
        <v>1694676</v>
      </c>
      <c r="L113" s="452">
        <v>1024</v>
      </c>
      <c r="M113" s="452">
        <v>-70.858714773519296</v>
      </c>
      <c r="N113" s="452"/>
      <c r="O113" s="452">
        <v>0</v>
      </c>
      <c r="P113" s="452"/>
      <c r="Q113" s="452">
        <v>1376353.7371</v>
      </c>
      <c r="R113" s="452">
        <v>1376353.7371</v>
      </c>
      <c r="S113" s="452">
        <v>1127421.411965227</v>
      </c>
      <c r="T113" s="452"/>
      <c r="U113" s="452">
        <v>0</v>
      </c>
      <c r="V113" s="452"/>
      <c r="W113" s="452">
        <v>1383853.2661000001</v>
      </c>
      <c r="X113" s="452">
        <v>1402343.087921537</v>
      </c>
      <c r="Y113" s="452">
        <v>1385172.1944247519</v>
      </c>
      <c r="Z113" s="452"/>
      <c r="AA113" s="452">
        <v>0</v>
      </c>
      <c r="AB113" s="452"/>
      <c r="AC113" s="452">
        <v>0</v>
      </c>
      <c r="AD113" s="451">
        <v>0</v>
      </c>
      <c r="AE113" s="452">
        <f t="shared" si="21"/>
        <v>0</v>
      </c>
      <c r="AF113" s="452">
        <v>-8428.3281661925084</v>
      </c>
      <c r="AG113" s="451">
        <v>0</v>
      </c>
      <c r="AH113" s="451"/>
      <c r="AI113" s="124">
        <f t="shared" si="22"/>
        <v>0</v>
      </c>
      <c r="AJ113" s="454" t="s">
        <v>138</v>
      </c>
      <c r="AK113" s="447" t="s">
        <v>366</v>
      </c>
      <c r="AL113" s="448" t="s">
        <v>63</v>
      </c>
      <c r="AM113" s="448" t="s">
        <v>6</v>
      </c>
      <c r="AN113" s="447" t="s">
        <v>140</v>
      </c>
      <c r="AO113" s="447" t="s">
        <v>240</v>
      </c>
      <c r="AP113" s="447" t="s">
        <v>262</v>
      </c>
    </row>
    <row r="114" spans="2:42" s="28" customFormat="1">
      <c r="B114" s="449">
        <v>3205</v>
      </c>
      <c r="C114" s="455" t="s">
        <v>221</v>
      </c>
      <c r="D114" s="451">
        <v>0</v>
      </c>
      <c r="E114" s="451">
        <v>0</v>
      </c>
      <c r="F114" s="451">
        <v>762</v>
      </c>
      <c r="G114" s="452">
        <v>0</v>
      </c>
      <c r="H114" s="451"/>
      <c r="I114" s="452">
        <v>0</v>
      </c>
      <c r="J114" s="451"/>
      <c r="K114" s="452"/>
      <c r="L114" s="452"/>
      <c r="M114" s="451"/>
      <c r="N114" s="452"/>
      <c r="O114" s="452"/>
      <c r="P114" s="452"/>
      <c r="Q114" s="452"/>
      <c r="R114" s="452">
        <v>0</v>
      </c>
      <c r="S114" s="452">
        <v>0</v>
      </c>
      <c r="T114" s="452"/>
      <c r="U114" s="452">
        <v>0</v>
      </c>
      <c r="V114" s="452"/>
      <c r="W114" s="452">
        <v>0</v>
      </c>
      <c r="X114" s="452">
        <v>0</v>
      </c>
      <c r="Y114" s="452">
        <v>0</v>
      </c>
      <c r="Z114" s="452"/>
      <c r="AA114" s="452">
        <v>0</v>
      </c>
      <c r="AB114" s="452"/>
      <c r="AC114" s="452">
        <v>0</v>
      </c>
      <c r="AD114" s="451">
        <v>0</v>
      </c>
      <c r="AE114" s="452">
        <f t="shared" si="21"/>
        <v>0</v>
      </c>
      <c r="AF114" s="452">
        <v>0</v>
      </c>
      <c r="AG114" s="451">
        <v>0</v>
      </c>
      <c r="AH114" s="451"/>
      <c r="AI114" s="124">
        <f t="shared" si="22"/>
        <v>0</v>
      </c>
      <c r="AJ114" s="454" t="s">
        <v>138</v>
      </c>
      <c r="AK114" s="447" t="s">
        <v>366</v>
      </c>
      <c r="AL114" s="448" t="s">
        <v>63</v>
      </c>
      <c r="AM114" s="448" t="s">
        <v>6</v>
      </c>
      <c r="AN114" s="447" t="s">
        <v>140</v>
      </c>
      <c r="AO114" s="447" t="s">
        <v>240</v>
      </c>
      <c r="AP114" s="447" t="s">
        <v>241</v>
      </c>
    </row>
    <row r="115" spans="2:42" s="28" customFormat="1">
      <c r="B115" s="449">
        <v>3211</v>
      </c>
      <c r="C115" s="453" t="s">
        <v>198</v>
      </c>
      <c r="D115" s="451">
        <v>2411839</v>
      </c>
      <c r="E115" s="451">
        <v>2411839</v>
      </c>
      <c r="F115" s="451">
        <v>696251</v>
      </c>
      <c r="G115" s="452">
        <v>0</v>
      </c>
      <c r="H115" s="451"/>
      <c r="I115" s="452">
        <v>0</v>
      </c>
      <c r="J115" s="451">
        <v>0</v>
      </c>
      <c r="K115" s="452">
        <v>983319</v>
      </c>
      <c r="L115" s="452">
        <v>312667</v>
      </c>
      <c r="M115" s="452">
        <v>312666.63</v>
      </c>
      <c r="N115" s="452">
        <v>0</v>
      </c>
      <c r="O115" s="452">
        <v>0</v>
      </c>
      <c r="P115" s="452">
        <v>0</v>
      </c>
      <c r="Q115" s="451">
        <v>550531.7352</v>
      </c>
      <c r="R115" s="452">
        <v>430531.7352</v>
      </c>
      <c r="S115" s="452">
        <v>357462.06</v>
      </c>
      <c r="T115" s="452"/>
      <c r="U115" s="452">
        <v>0</v>
      </c>
      <c r="V115" s="452"/>
      <c r="W115" s="451">
        <v>332160.15749999997</v>
      </c>
      <c r="X115" s="452">
        <v>432160.15749999997</v>
      </c>
      <c r="Y115" s="452">
        <v>335277.8400000002</v>
      </c>
      <c r="Z115" s="452"/>
      <c r="AA115" s="452">
        <v>0</v>
      </c>
      <c r="AB115" s="452"/>
      <c r="AC115" s="452">
        <v>193588.59030000001</v>
      </c>
      <c r="AD115" s="451">
        <v>5899.1823340520205</v>
      </c>
      <c r="AE115" s="452">
        <f t="shared" si="21"/>
        <v>199487.77263405203</v>
      </c>
      <c r="AF115" s="452">
        <v>74287.060794664678</v>
      </c>
      <c r="AG115" s="451">
        <v>0</v>
      </c>
      <c r="AH115" s="451"/>
      <c r="AI115" s="124">
        <f t="shared" si="22"/>
        <v>0</v>
      </c>
      <c r="AJ115" s="454" t="s">
        <v>182</v>
      </c>
      <c r="AK115" s="447" t="s">
        <v>366</v>
      </c>
      <c r="AL115" s="448" t="s">
        <v>54</v>
      </c>
      <c r="AM115" s="448" t="s">
        <v>6</v>
      </c>
      <c r="AN115" s="447" t="s">
        <v>140</v>
      </c>
      <c r="AO115" s="447" t="s">
        <v>240</v>
      </c>
      <c r="AP115" s="447" t="s">
        <v>253</v>
      </c>
    </row>
    <row r="116" spans="2:42" s="28" customFormat="1">
      <c r="B116" s="122">
        <v>3212</v>
      </c>
      <c r="C116" s="129" t="s">
        <v>199</v>
      </c>
      <c r="D116" s="124">
        <v>1178157</v>
      </c>
      <c r="E116" s="124">
        <v>1178157</v>
      </c>
      <c r="F116" s="124">
        <v>1061275</v>
      </c>
      <c r="G116" s="125">
        <v>0</v>
      </c>
      <c r="H116" s="124"/>
      <c r="I116" s="125">
        <v>0</v>
      </c>
      <c r="J116" s="124"/>
      <c r="K116" s="125">
        <v>917153</v>
      </c>
      <c r="L116" s="125">
        <v>985016</v>
      </c>
      <c r="M116" s="125">
        <v>985015.23999999976</v>
      </c>
      <c r="N116" s="125"/>
      <c r="O116" s="125">
        <v>0</v>
      </c>
      <c r="P116" s="125"/>
      <c r="Q116" s="124">
        <v>501641.94799999997</v>
      </c>
      <c r="R116" s="125">
        <v>576641.94799999997</v>
      </c>
      <c r="S116" s="125">
        <v>546801.96</v>
      </c>
      <c r="T116" s="125"/>
      <c r="U116" s="125">
        <v>0</v>
      </c>
      <c r="V116" s="125"/>
      <c r="W116" s="124">
        <v>535395.27069999999</v>
      </c>
      <c r="X116" s="125">
        <v>796579.27069999999</v>
      </c>
      <c r="Y116" s="125">
        <v>718675.90999999898</v>
      </c>
      <c r="Z116" s="125"/>
      <c r="AA116" s="125">
        <v>0</v>
      </c>
      <c r="AB116" s="125"/>
      <c r="AC116" s="125">
        <v>1719903.628</v>
      </c>
      <c r="AD116" s="124">
        <v>40531.887735198485</v>
      </c>
      <c r="AE116" s="125">
        <f t="shared" si="21"/>
        <v>1760435.5157351985</v>
      </c>
      <c r="AF116" s="125">
        <v>487717.66385928437</v>
      </c>
      <c r="AG116" s="124">
        <v>0</v>
      </c>
      <c r="AH116" s="124"/>
      <c r="AI116" s="124">
        <f t="shared" si="22"/>
        <v>0</v>
      </c>
      <c r="AJ116" s="454" t="s">
        <v>182</v>
      </c>
      <c r="AK116" s="447" t="s">
        <v>366</v>
      </c>
      <c r="AL116" s="448" t="s">
        <v>54</v>
      </c>
      <c r="AM116" s="448" t="s">
        <v>6</v>
      </c>
      <c r="AN116" s="447" t="s">
        <v>140</v>
      </c>
      <c r="AO116" s="447" t="s">
        <v>240</v>
      </c>
      <c r="AP116" s="447" t="s">
        <v>253</v>
      </c>
    </row>
    <row r="117" spans="2:42" s="28" customFormat="1">
      <c r="B117" s="122">
        <v>3206</v>
      </c>
      <c r="C117" s="453" t="s">
        <v>225</v>
      </c>
      <c r="D117" s="451">
        <v>4132287</v>
      </c>
      <c r="E117" s="451">
        <v>4132287</v>
      </c>
      <c r="F117" s="451">
        <v>3023035</v>
      </c>
      <c r="G117" s="452">
        <v>0</v>
      </c>
      <c r="H117" s="451"/>
      <c r="I117" s="452">
        <v>0</v>
      </c>
      <c r="J117" s="451"/>
      <c r="K117" s="452">
        <v>1811508</v>
      </c>
      <c r="L117" s="452">
        <v>576000</v>
      </c>
      <c r="M117" s="452">
        <v>576000.03999999992</v>
      </c>
      <c r="N117" s="452"/>
      <c r="O117" s="452">
        <v>0</v>
      </c>
      <c r="P117" s="452"/>
      <c r="Q117" s="451"/>
      <c r="R117" s="452">
        <v>0</v>
      </c>
      <c r="S117" s="452">
        <v>0</v>
      </c>
      <c r="T117" s="452"/>
      <c r="U117" s="452">
        <v>0</v>
      </c>
      <c r="V117" s="452"/>
      <c r="W117" s="451">
        <v>0</v>
      </c>
      <c r="X117" s="452">
        <v>0</v>
      </c>
      <c r="Y117" s="452">
        <v>0</v>
      </c>
      <c r="Z117" s="452"/>
      <c r="AA117" s="452">
        <v>0</v>
      </c>
      <c r="AB117" s="452"/>
      <c r="AC117" s="452">
        <v>0</v>
      </c>
      <c r="AD117" s="451">
        <v>0</v>
      </c>
      <c r="AE117" s="452">
        <f t="shared" si="21"/>
        <v>0</v>
      </c>
      <c r="AF117" s="452">
        <v>0</v>
      </c>
      <c r="AG117" s="451">
        <v>0</v>
      </c>
      <c r="AH117" s="451"/>
      <c r="AI117" s="124">
        <f t="shared" si="22"/>
        <v>0</v>
      </c>
      <c r="AJ117" s="454" t="s">
        <v>182</v>
      </c>
      <c r="AK117" s="447" t="s">
        <v>366</v>
      </c>
      <c r="AL117" s="448" t="s">
        <v>54</v>
      </c>
      <c r="AM117" s="448" t="s">
        <v>6</v>
      </c>
      <c r="AN117" s="447" t="s">
        <v>140</v>
      </c>
      <c r="AO117" s="447" t="s">
        <v>240</v>
      </c>
      <c r="AP117" s="447" t="s">
        <v>253</v>
      </c>
    </row>
    <row r="118" spans="2:42" s="28" customFormat="1">
      <c r="B118" s="449">
        <v>3306</v>
      </c>
      <c r="C118" s="453" t="s">
        <v>228</v>
      </c>
      <c r="D118" s="451">
        <v>405638</v>
      </c>
      <c r="E118" s="451">
        <v>405638</v>
      </c>
      <c r="F118" s="451">
        <v>154163</v>
      </c>
      <c r="G118" s="452">
        <v>0</v>
      </c>
      <c r="H118" s="451"/>
      <c r="I118" s="452">
        <v>0</v>
      </c>
      <c r="J118" s="451"/>
      <c r="K118" s="452"/>
      <c r="L118" s="452">
        <v>0</v>
      </c>
      <c r="M118" s="452"/>
      <c r="N118" s="452"/>
      <c r="O118" s="452"/>
      <c r="P118" s="452"/>
      <c r="Q118" s="451"/>
      <c r="R118" s="452">
        <v>0</v>
      </c>
      <c r="S118" s="452">
        <v>0</v>
      </c>
      <c r="T118" s="452"/>
      <c r="U118" s="452">
        <v>0</v>
      </c>
      <c r="V118" s="452"/>
      <c r="W118" s="451">
        <v>0</v>
      </c>
      <c r="X118" s="452">
        <v>0</v>
      </c>
      <c r="Y118" s="452">
        <v>0</v>
      </c>
      <c r="Z118" s="452"/>
      <c r="AA118" s="452">
        <v>0</v>
      </c>
      <c r="AB118" s="452"/>
      <c r="AC118" s="452">
        <v>0</v>
      </c>
      <c r="AD118" s="451">
        <v>0</v>
      </c>
      <c r="AE118" s="452">
        <f t="shared" si="21"/>
        <v>0</v>
      </c>
      <c r="AF118" s="452">
        <v>0</v>
      </c>
      <c r="AG118" s="451">
        <v>0</v>
      </c>
      <c r="AH118" s="451"/>
      <c r="AI118" s="124">
        <f t="shared" si="22"/>
        <v>0</v>
      </c>
      <c r="AJ118" s="454" t="s">
        <v>182</v>
      </c>
      <c r="AK118" s="447" t="s">
        <v>366</v>
      </c>
      <c r="AL118" s="448" t="s">
        <v>54</v>
      </c>
      <c r="AM118" s="448" t="s">
        <v>6</v>
      </c>
      <c r="AN118" s="447" t="s">
        <v>140</v>
      </c>
      <c r="AO118" s="447" t="s">
        <v>240</v>
      </c>
      <c r="AP118" s="447" t="s">
        <v>253</v>
      </c>
    </row>
    <row r="119" spans="2:42" s="28" customFormat="1">
      <c r="B119" s="449">
        <v>3310</v>
      </c>
      <c r="C119" s="453" t="s">
        <v>231</v>
      </c>
      <c r="D119" s="451">
        <v>0</v>
      </c>
      <c r="E119" s="451">
        <v>352917</v>
      </c>
      <c r="F119" s="451">
        <v>0</v>
      </c>
      <c r="G119" s="452">
        <v>0</v>
      </c>
      <c r="H119" s="451"/>
      <c r="I119" s="452">
        <v>0</v>
      </c>
      <c r="J119" s="451">
        <v>0</v>
      </c>
      <c r="K119" s="452">
        <v>186982</v>
      </c>
      <c r="L119" s="452">
        <v>0.46000000002095476</v>
      </c>
      <c r="M119" s="452">
        <v>0</v>
      </c>
      <c r="N119" s="452">
        <v>0</v>
      </c>
      <c r="O119" s="452">
        <v>0</v>
      </c>
      <c r="P119" s="452">
        <v>0</v>
      </c>
      <c r="Q119" s="451">
        <v>0</v>
      </c>
      <c r="R119" s="452">
        <v>0</v>
      </c>
      <c r="S119" s="452">
        <v>0</v>
      </c>
      <c r="T119" s="452"/>
      <c r="U119" s="452">
        <v>0</v>
      </c>
      <c r="V119" s="452"/>
      <c r="W119" s="451">
        <v>0</v>
      </c>
      <c r="X119" s="452">
        <v>0</v>
      </c>
      <c r="Y119" s="452">
        <v>0</v>
      </c>
      <c r="Z119" s="452"/>
      <c r="AA119" s="452">
        <v>0</v>
      </c>
      <c r="AB119" s="452"/>
      <c r="AC119" s="452">
        <v>0</v>
      </c>
      <c r="AD119" s="451">
        <v>0</v>
      </c>
      <c r="AE119" s="452">
        <f t="shared" si="21"/>
        <v>0</v>
      </c>
      <c r="AF119" s="452">
        <v>0</v>
      </c>
      <c r="AG119" s="451">
        <v>0</v>
      </c>
      <c r="AH119" s="451"/>
      <c r="AI119" s="124">
        <f t="shared" si="22"/>
        <v>0</v>
      </c>
      <c r="AJ119" s="454" t="s">
        <v>182</v>
      </c>
      <c r="AK119" s="447" t="s">
        <v>366</v>
      </c>
      <c r="AL119" s="448" t="s">
        <v>54</v>
      </c>
      <c r="AM119" s="448" t="s">
        <v>6</v>
      </c>
      <c r="AN119" s="447" t="s">
        <v>140</v>
      </c>
      <c r="AO119" s="447" t="s">
        <v>240</v>
      </c>
      <c r="AP119" s="447" t="s">
        <v>253</v>
      </c>
    </row>
    <row r="120" spans="2:42" s="28" customFormat="1">
      <c r="B120" s="449">
        <v>3313</v>
      </c>
      <c r="C120" s="450" t="s">
        <v>180</v>
      </c>
      <c r="D120" s="451">
        <v>0</v>
      </c>
      <c r="E120" s="451">
        <v>245000</v>
      </c>
      <c r="F120" s="451">
        <v>200324</v>
      </c>
      <c r="G120" s="452">
        <v>0</v>
      </c>
      <c r="H120" s="451"/>
      <c r="I120" s="452">
        <v>0</v>
      </c>
      <c r="J120" s="451"/>
      <c r="K120" s="452">
        <v>178569</v>
      </c>
      <c r="L120" s="452">
        <v>101361.51000000001</v>
      </c>
      <c r="M120" s="452">
        <v>101361.36413100154</v>
      </c>
      <c r="N120" s="452"/>
      <c r="O120" s="452">
        <v>0</v>
      </c>
      <c r="P120" s="452"/>
      <c r="Q120" s="451">
        <v>397327.91749999998</v>
      </c>
      <c r="R120" s="452">
        <v>27327.917499999981</v>
      </c>
      <c r="S120" s="452">
        <v>26071.725563966251</v>
      </c>
      <c r="T120" s="452"/>
      <c r="U120" s="452">
        <v>0</v>
      </c>
      <c r="V120" s="452"/>
      <c r="W120" s="451">
        <v>0</v>
      </c>
      <c r="X120" s="452">
        <v>0</v>
      </c>
      <c r="Y120" s="452">
        <v>0</v>
      </c>
      <c r="Z120" s="452"/>
      <c r="AA120" s="452">
        <v>0</v>
      </c>
      <c r="AB120" s="452"/>
      <c r="AC120" s="452">
        <v>0</v>
      </c>
      <c r="AD120" s="451">
        <v>0</v>
      </c>
      <c r="AE120" s="452">
        <f t="shared" si="21"/>
        <v>0</v>
      </c>
      <c r="AF120" s="452">
        <v>0</v>
      </c>
      <c r="AG120" s="451">
        <v>0</v>
      </c>
      <c r="AH120" s="451"/>
      <c r="AI120" s="124">
        <f t="shared" si="22"/>
        <v>0</v>
      </c>
      <c r="AJ120" s="454" t="s">
        <v>138</v>
      </c>
      <c r="AK120" s="447" t="s">
        <v>366</v>
      </c>
      <c r="AL120" s="448" t="s">
        <v>55</v>
      </c>
      <c r="AM120" s="448" t="s">
        <v>232</v>
      </c>
      <c r="AN120" s="447" t="s">
        <v>249</v>
      </c>
      <c r="AO120" s="447" t="s">
        <v>240</v>
      </c>
      <c r="AP120" s="447" t="s">
        <v>252</v>
      </c>
    </row>
    <row r="121" spans="2:42" s="28" customFormat="1">
      <c r="B121" s="449">
        <v>3257</v>
      </c>
      <c r="C121" s="450" t="s">
        <v>173</v>
      </c>
      <c r="D121" s="451">
        <v>48372</v>
      </c>
      <c r="E121" s="451">
        <v>48372</v>
      </c>
      <c r="F121" s="451">
        <v>-139</v>
      </c>
      <c r="G121" s="452">
        <v>0</v>
      </c>
      <c r="H121" s="451"/>
      <c r="I121" s="452">
        <v>0</v>
      </c>
      <c r="J121" s="451">
        <v>0</v>
      </c>
      <c r="K121" s="452">
        <v>29834</v>
      </c>
      <c r="L121" s="452">
        <v>29476</v>
      </c>
      <c r="M121" s="452">
        <v>29475.662953955321</v>
      </c>
      <c r="N121" s="452">
        <v>0</v>
      </c>
      <c r="O121" s="452">
        <v>0</v>
      </c>
      <c r="P121" s="452">
        <v>0</v>
      </c>
      <c r="Q121" s="451">
        <v>100000.42260000001</v>
      </c>
      <c r="R121" s="452">
        <v>50000.422600000005</v>
      </c>
      <c r="S121" s="452">
        <v>38011.775581732123</v>
      </c>
      <c r="T121" s="452"/>
      <c r="U121" s="452">
        <v>0</v>
      </c>
      <c r="V121" s="452"/>
      <c r="W121" s="451">
        <v>0</v>
      </c>
      <c r="X121" s="452">
        <v>0</v>
      </c>
      <c r="Y121" s="452">
        <v>0</v>
      </c>
      <c r="Z121" s="452"/>
      <c r="AA121" s="452">
        <v>0</v>
      </c>
      <c r="AB121" s="452"/>
      <c r="AC121" s="452">
        <v>0</v>
      </c>
      <c r="AD121" s="451">
        <v>0</v>
      </c>
      <c r="AE121" s="452">
        <f t="shared" si="21"/>
        <v>0</v>
      </c>
      <c r="AF121" s="452">
        <v>0</v>
      </c>
      <c r="AG121" s="451">
        <v>0</v>
      </c>
      <c r="AH121" s="451"/>
      <c r="AI121" s="124">
        <f t="shared" si="22"/>
        <v>0</v>
      </c>
      <c r="AJ121" s="454" t="s">
        <v>138</v>
      </c>
      <c r="AK121" s="447" t="s">
        <v>366</v>
      </c>
      <c r="AL121" s="448" t="s">
        <v>56</v>
      </c>
      <c r="AM121" s="448" t="s">
        <v>232</v>
      </c>
      <c r="AN121" s="447" t="s">
        <v>249</v>
      </c>
      <c r="AO121" s="447" t="s">
        <v>240</v>
      </c>
      <c r="AP121" s="447" t="s">
        <v>251</v>
      </c>
    </row>
    <row r="122" spans="2:42" s="28" customFormat="1">
      <c r="B122" s="461">
        <v>3319</v>
      </c>
      <c r="C122" s="462" t="s">
        <v>238</v>
      </c>
      <c r="D122" s="451">
        <v>0</v>
      </c>
      <c r="E122" s="451">
        <v>0</v>
      </c>
      <c r="F122" s="451">
        <v>0</v>
      </c>
      <c r="G122" s="452">
        <v>0</v>
      </c>
      <c r="H122" s="451"/>
      <c r="I122" s="452">
        <v>0</v>
      </c>
      <c r="J122" s="451"/>
      <c r="K122" s="452">
        <v>1098182</v>
      </c>
      <c r="L122" s="452">
        <v>0</v>
      </c>
      <c r="M122" s="452">
        <v>0</v>
      </c>
      <c r="N122" s="451"/>
      <c r="O122" s="452">
        <v>0</v>
      </c>
      <c r="P122" s="451"/>
      <c r="Q122" s="451"/>
      <c r="R122" s="452">
        <v>0</v>
      </c>
      <c r="S122" s="452">
        <v>0</v>
      </c>
      <c r="T122" s="451"/>
      <c r="U122" s="452">
        <v>0</v>
      </c>
      <c r="V122" s="451"/>
      <c r="W122" s="451">
        <v>0</v>
      </c>
      <c r="X122" s="452">
        <v>0</v>
      </c>
      <c r="Y122" s="452">
        <v>0</v>
      </c>
      <c r="Z122" s="451"/>
      <c r="AA122" s="452">
        <v>0</v>
      </c>
      <c r="AB122" s="451"/>
      <c r="AC122" s="452">
        <v>0</v>
      </c>
      <c r="AD122" s="451">
        <v>0</v>
      </c>
      <c r="AE122" s="452">
        <f t="shared" si="21"/>
        <v>0</v>
      </c>
      <c r="AF122" s="452">
        <v>0</v>
      </c>
      <c r="AG122" s="451">
        <v>0</v>
      </c>
      <c r="AH122" s="451"/>
      <c r="AI122" s="124">
        <f t="shared" si="22"/>
        <v>0</v>
      </c>
      <c r="AJ122" s="454" t="s">
        <v>182</v>
      </c>
      <c r="AK122" s="447" t="s">
        <v>366</v>
      </c>
      <c r="AL122" s="448"/>
      <c r="AM122" s="448" t="s">
        <v>146</v>
      </c>
      <c r="AN122" s="447" t="s">
        <v>140</v>
      </c>
      <c r="AO122" s="454" t="s">
        <v>242</v>
      </c>
      <c r="AP122" s="454" t="s">
        <v>262</v>
      </c>
    </row>
    <row r="123" spans="2:42" s="28" customFormat="1">
      <c r="B123" s="461">
        <v>3324</v>
      </c>
      <c r="C123" s="462" t="s">
        <v>220</v>
      </c>
      <c r="D123" s="451">
        <v>0</v>
      </c>
      <c r="E123" s="451">
        <v>0</v>
      </c>
      <c r="F123" s="451">
        <v>0</v>
      </c>
      <c r="G123" s="451">
        <v>0</v>
      </c>
      <c r="H123" s="451"/>
      <c r="I123" s="452">
        <v>0</v>
      </c>
      <c r="J123" s="451"/>
      <c r="K123" s="451">
        <v>0</v>
      </c>
      <c r="L123" s="452">
        <v>250000</v>
      </c>
      <c r="M123" s="451">
        <v>0</v>
      </c>
      <c r="N123" s="451"/>
      <c r="O123" s="451">
        <v>175000</v>
      </c>
      <c r="P123" s="451"/>
      <c r="Q123" s="451"/>
      <c r="R123" s="452">
        <v>0</v>
      </c>
      <c r="S123" s="452">
        <v>0</v>
      </c>
      <c r="T123" s="451"/>
      <c r="U123" s="451">
        <v>0</v>
      </c>
      <c r="V123" s="451"/>
      <c r="W123" s="451"/>
      <c r="X123" s="451"/>
      <c r="Y123" s="451">
        <v>121112.86</v>
      </c>
      <c r="Z123" s="451"/>
      <c r="AA123" s="452">
        <v>0</v>
      </c>
      <c r="AB123" s="451"/>
      <c r="AC123" s="452">
        <v>0</v>
      </c>
      <c r="AD123" s="451">
        <v>0</v>
      </c>
      <c r="AE123" s="452">
        <f t="shared" si="21"/>
        <v>0</v>
      </c>
      <c r="AF123" s="452">
        <v>47198.41</v>
      </c>
      <c r="AG123" s="451">
        <v>0</v>
      </c>
      <c r="AH123" s="451"/>
      <c r="AI123" s="124">
        <f t="shared" si="22"/>
        <v>0</v>
      </c>
      <c r="AJ123" s="454" t="s">
        <v>138</v>
      </c>
      <c r="AK123" s="447" t="s">
        <v>366</v>
      </c>
      <c r="AL123" s="448"/>
      <c r="AM123" s="448" t="s">
        <v>232</v>
      </c>
      <c r="AN123" s="447" t="s">
        <v>140</v>
      </c>
      <c r="AO123" s="454" t="s">
        <v>242</v>
      </c>
      <c r="AP123" s="454" t="s">
        <v>263</v>
      </c>
    </row>
    <row r="124" spans="2:42" s="28" customFormat="1">
      <c r="B124" s="449">
        <v>3288</v>
      </c>
      <c r="C124" s="462" t="s">
        <v>236</v>
      </c>
      <c r="D124" s="451">
        <v>1057549</v>
      </c>
      <c r="E124" s="451">
        <v>1057549</v>
      </c>
      <c r="F124" s="451">
        <v>1673937</v>
      </c>
      <c r="G124" s="452">
        <v>0</v>
      </c>
      <c r="H124" s="451"/>
      <c r="I124" s="452">
        <v>0</v>
      </c>
      <c r="J124" s="451">
        <v>0</v>
      </c>
      <c r="K124" s="452">
        <v>1083172</v>
      </c>
      <c r="L124" s="452">
        <v>1083172</v>
      </c>
      <c r="M124" s="452">
        <v>1318355.6663055029</v>
      </c>
      <c r="N124" s="451">
        <v>0</v>
      </c>
      <c r="O124" s="452">
        <v>0</v>
      </c>
      <c r="P124" s="451">
        <v>0</v>
      </c>
      <c r="Q124" s="451">
        <v>1067414.3629000001</v>
      </c>
      <c r="R124" s="452">
        <v>1067414.3629000001</v>
      </c>
      <c r="S124" s="452">
        <v>1199553.0176546364</v>
      </c>
      <c r="T124" s="451"/>
      <c r="U124" s="452">
        <v>0</v>
      </c>
      <c r="V124" s="451"/>
      <c r="W124" s="451">
        <v>1049112.1007999999</v>
      </c>
      <c r="X124" s="452">
        <v>0.2322100168094039</v>
      </c>
      <c r="Y124" s="452">
        <v>0</v>
      </c>
      <c r="Z124" s="451"/>
      <c r="AA124" s="452">
        <v>0</v>
      </c>
      <c r="AB124" s="451"/>
      <c r="AC124" s="452">
        <v>0</v>
      </c>
      <c r="AD124" s="451">
        <v>0</v>
      </c>
      <c r="AE124" s="452">
        <f>AC124+AD124</f>
        <v>0</v>
      </c>
      <c r="AF124" s="452">
        <v>0</v>
      </c>
      <c r="AG124" s="451">
        <v>0</v>
      </c>
      <c r="AH124" s="451"/>
      <c r="AI124" s="124">
        <f>AG124-AH124</f>
        <v>0</v>
      </c>
      <c r="AJ124" s="454" t="s">
        <v>138</v>
      </c>
      <c r="AK124" s="447" t="s">
        <v>358</v>
      </c>
      <c r="AL124" s="448" t="s">
        <v>236</v>
      </c>
      <c r="AM124" s="448" t="s">
        <v>232</v>
      </c>
      <c r="AN124" s="447" t="s">
        <v>249</v>
      </c>
      <c r="AO124" s="454" t="s">
        <v>240</v>
      </c>
      <c r="AP124" s="454" t="s">
        <v>261</v>
      </c>
    </row>
    <row r="125" spans="2:42" s="126" customFormat="1">
      <c r="B125" s="507" t="s">
        <v>86</v>
      </c>
      <c r="C125" s="513"/>
      <c r="D125" s="509">
        <f t="shared" ref="D125:AI125" si="23">SUM(D81:D123)</f>
        <v>28735279.535599999</v>
      </c>
      <c r="E125" s="509">
        <f t="shared" si="23"/>
        <v>33102096.535599999</v>
      </c>
      <c r="F125" s="509">
        <f t="shared" si="23"/>
        <v>28124595</v>
      </c>
      <c r="G125" s="509">
        <f t="shared" si="23"/>
        <v>253165</v>
      </c>
      <c r="H125" s="509">
        <f t="shared" si="23"/>
        <v>0</v>
      </c>
      <c r="I125" s="509">
        <f t="shared" si="23"/>
        <v>2657747.9400000004</v>
      </c>
      <c r="J125" s="509">
        <f t="shared" si="23"/>
        <v>0</v>
      </c>
      <c r="K125" s="509">
        <f t="shared" si="23"/>
        <v>25240965</v>
      </c>
      <c r="L125" s="509">
        <f t="shared" si="23"/>
        <v>22399475.890000004</v>
      </c>
      <c r="M125" s="509">
        <f t="shared" si="23"/>
        <v>20422567.322973348</v>
      </c>
      <c r="N125" s="509">
        <f t="shared" si="23"/>
        <v>0</v>
      </c>
      <c r="O125" s="509">
        <f t="shared" si="23"/>
        <v>1242369.1000000001</v>
      </c>
      <c r="P125" s="509">
        <f t="shared" si="23"/>
        <v>0</v>
      </c>
      <c r="Q125" s="509">
        <f t="shared" si="23"/>
        <v>24579123.570400003</v>
      </c>
      <c r="R125" s="509">
        <f t="shared" si="23"/>
        <v>42543968.750399992</v>
      </c>
      <c r="S125" s="509">
        <f t="shared" si="23"/>
        <v>38059473.43745169</v>
      </c>
      <c r="T125" s="509">
        <f t="shared" si="23"/>
        <v>0</v>
      </c>
      <c r="U125" s="509">
        <f t="shared" si="23"/>
        <v>1699456.8</v>
      </c>
      <c r="V125" s="509">
        <f t="shared" si="23"/>
        <v>0</v>
      </c>
      <c r="W125" s="509">
        <f t="shared" si="23"/>
        <v>18219857.594412498</v>
      </c>
      <c r="X125" s="509">
        <f t="shared" si="23"/>
        <v>32060878.835039325</v>
      </c>
      <c r="Y125" s="509">
        <f t="shared" si="23"/>
        <v>28803104.978445273</v>
      </c>
      <c r="Z125" s="509">
        <f t="shared" si="23"/>
        <v>0</v>
      </c>
      <c r="AA125" s="509">
        <f t="shared" si="23"/>
        <v>103505</v>
      </c>
      <c r="AB125" s="509">
        <f t="shared" si="23"/>
        <v>0</v>
      </c>
      <c r="AC125" s="509">
        <f t="shared" si="23"/>
        <v>17136551.907499999</v>
      </c>
      <c r="AD125" s="509">
        <f t="shared" si="23"/>
        <v>-32614.689658229821</v>
      </c>
      <c r="AE125" s="509">
        <f t="shared" si="23"/>
        <v>17103937.21784177</v>
      </c>
      <c r="AF125" s="509">
        <f t="shared" si="23"/>
        <v>10793454.069609443</v>
      </c>
      <c r="AG125" s="509">
        <f t="shared" si="23"/>
        <v>0</v>
      </c>
      <c r="AH125" s="509">
        <f t="shared" si="23"/>
        <v>0</v>
      </c>
      <c r="AI125" s="509">
        <f t="shared" si="23"/>
        <v>0</v>
      </c>
      <c r="AJ125" s="510"/>
      <c r="AK125" s="510"/>
      <c r="AL125" s="510"/>
      <c r="AM125" s="510"/>
      <c r="AN125" s="510"/>
      <c r="AO125" s="510"/>
      <c r="AP125" s="510"/>
    </row>
    <row r="126" spans="2:42" s="28" customFormat="1">
      <c r="B126" s="449"/>
      <c r="C126" s="450"/>
      <c r="D126" s="451"/>
      <c r="E126" s="451"/>
      <c r="F126" s="451"/>
      <c r="G126" s="452"/>
      <c r="H126" s="451"/>
      <c r="I126" s="452"/>
      <c r="J126" s="451"/>
      <c r="K126" s="452"/>
      <c r="L126" s="452"/>
      <c r="M126" s="452"/>
      <c r="N126" s="452"/>
      <c r="O126" s="452"/>
      <c r="P126" s="452"/>
      <c r="Q126" s="451"/>
      <c r="R126" s="452"/>
      <c r="S126" s="452"/>
      <c r="T126" s="452"/>
      <c r="U126" s="452"/>
      <c r="V126" s="452"/>
      <c r="W126" s="451"/>
      <c r="X126" s="452"/>
      <c r="Y126" s="452"/>
      <c r="Z126" s="452"/>
      <c r="AA126" s="452"/>
      <c r="AB126" s="452"/>
      <c r="AC126" s="452"/>
      <c r="AD126" s="451"/>
      <c r="AE126" s="452"/>
      <c r="AF126" s="452"/>
      <c r="AG126" s="451"/>
      <c r="AH126" s="451"/>
      <c r="AI126" s="451"/>
      <c r="AJ126" s="454"/>
      <c r="AK126" s="447"/>
      <c r="AL126" s="448"/>
      <c r="AM126" s="448"/>
      <c r="AN126" s="447"/>
      <c r="AO126" s="447"/>
      <c r="AP126" s="447"/>
    </row>
    <row r="127" spans="2:42" s="28" customFormat="1">
      <c r="B127" s="449"/>
      <c r="C127" s="450"/>
      <c r="D127" s="451"/>
      <c r="E127" s="451"/>
      <c r="F127" s="451"/>
      <c r="G127" s="452"/>
      <c r="H127" s="451"/>
      <c r="I127" s="452"/>
      <c r="J127" s="451"/>
      <c r="K127" s="452"/>
      <c r="L127" s="452"/>
      <c r="M127" s="452"/>
      <c r="N127" s="452"/>
      <c r="O127" s="452"/>
      <c r="P127" s="452"/>
      <c r="Q127" s="451"/>
      <c r="R127" s="452"/>
      <c r="S127" s="452"/>
      <c r="T127" s="452"/>
      <c r="U127" s="452"/>
      <c r="V127" s="452"/>
      <c r="W127" s="451"/>
      <c r="X127" s="452"/>
      <c r="Y127" s="452"/>
      <c r="Z127" s="452"/>
      <c r="AA127" s="452"/>
      <c r="AB127" s="452"/>
      <c r="AC127" s="452"/>
      <c r="AD127" s="451"/>
      <c r="AE127" s="452"/>
      <c r="AF127" s="452"/>
      <c r="AG127" s="451"/>
      <c r="AH127" s="451"/>
      <c r="AI127" s="451"/>
      <c r="AJ127" s="454"/>
      <c r="AK127" s="447"/>
      <c r="AL127" s="448"/>
      <c r="AM127" s="448"/>
      <c r="AN127" s="447"/>
      <c r="AO127" s="447"/>
      <c r="AP127" s="447"/>
    </row>
    <row r="128" spans="2:42" s="28" customFormat="1">
      <c r="B128" s="449"/>
      <c r="C128" s="450"/>
      <c r="D128" s="451"/>
      <c r="E128" s="451"/>
      <c r="F128" s="451"/>
      <c r="G128" s="452"/>
      <c r="H128" s="451"/>
      <c r="I128" s="452"/>
      <c r="J128" s="451"/>
      <c r="K128" s="452"/>
      <c r="L128" s="452"/>
      <c r="M128" s="452"/>
      <c r="N128" s="452"/>
      <c r="O128" s="452"/>
      <c r="P128" s="452"/>
      <c r="Q128" s="451"/>
      <c r="R128" s="452"/>
      <c r="S128" s="452"/>
      <c r="T128" s="452"/>
      <c r="U128" s="452"/>
      <c r="V128" s="452"/>
      <c r="W128" s="451"/>
      <c r="X128" s="452"/>
      <c r="Y128" s="452"/>
      <c r="Z128" s="452"/>
      <c r="AA128" s="452"/>
      <c r="AB128" s="452"/>
      <c r="AC128" s="452"/>
      <c r="AD128" s="451"/>
      <c r="AE128" s="452"/>
      <c r="AF128" s="452"/>
      <c r="AG128" s="451"/>
      <c r="AH128" s="451"/>
      <c r="AI128" s="451"/>
      <c r="AJ128" s="454"/>
      <c r="AK128" s="447"/>
      <c r="AL128" s="448"/>
      <c r="AM128" s="448"/>
      <c r="AN128" s="447"/>
      <c r="AO128" s="447"/>
      <c r="AP128" s="447"/>
    </row>
    <row r="129" spans="2:42" s="28" customFormat="1">
      <c r="B129" s="449"/>
      <c r="C129" s="450"/>
      <c r="D129" s="451"/>
      <c r="E129" s="451"/>
      <c r="F129" s="451"/>
      <c r="G129" s="452"/>
      <c r="H129" s="451"/>
      <c r="I129" s="452"/>
      <c r="J129" s="451"/>
      <c r="K129" s="452"/>
      <c r="L129" s="452"/>
      <c r="M129" s="452"/>
      <c r="N129" s="452"/>
      <c r="O129" s="452"/>
      <c r="P129" s="452"/>
      <c r="Q129" s="451"/>
      <c r="R129" s="452"/>
      <c r="S129" s="452"/>
      <c r="T129" s="452"/>
      <c r="U129" s="452"/>
      <c r="V129" s="452"/>
      <c r="W129" s="451"/>
      <c r="X129" s="452"/>
      <c r="Y129" s="452"/>
      <c r="Z129" s="452"/>
      <c r="AA129" s="452"/>
      <c r="AB129" s="452"/>
      <c r="AC129" s="452"/>
      <c r="AD129" s="451"/>
      <c r="AE129" s="452"/>
      <c r="AF129" s="452"/>
      <c r="AG129" s="451"/>
      <c r="AH129" s="451"/>
      <c r="AI129" s="451"/>
      <c r="AJ129" s="454"/>
      <c r="AK129" s="447"/>
      <c r="AL129" s="448"/>
      <c r="AM129" s="448"/>
      <c r="AN129" s="447"/>
      <c r="AO129" s="447"/>
      <c r="AP129" s="447"/>
    </row>
    <row r="130" spans="2:42" s="51" customFormat="1" ht="18" customHeight="1">
      <c r="B130" s="467"/>
      <c r="C130" s="468" t="s">
        <v>47</v>
      </c>
      <c r="D130" s="469">
        <f>SUMIF($B$6:$B$129,"Total",D$6:D$129)</f>
        <v>110741924.64840001</v>
      </c>
      <c r="E130" s="469">
        <f>SUMIF($B$6:$B$129,"Total",E$6:E$129)</f>
        <v>111935079.85840002</v>
      </c>
      <c r="F130" s="469">
        <f>SUMIF($B$6:$B$129,"Total",F$6:F$129)</f>
        <v>104456755.14</v>
      </c>
      <c r="G130" s="469">
        <f>SUMIF($B$6:$B$129,"Total",G$6:G$129)</f>
        <v>504022</v>
      </c>
      <c r="H130" s="469">
        <v>33700000</v>
      </c>
      <c r="I130" s="469">
        <f t="shared" ref="I130:AA130" si="24">SUMIF($B$6:$B$129,"Total",I$6:I$129)</f>
        <v>10059526.380000001</v>
      </c>
      <c r="J130" s="469">
        <f t="shared" si="24"/>
        <v>0</v>
      </c>
      <c r="K130" s="469">
        <f t="shared" si="24"/>
        <v>104383450</v>
      </c>
      <c r="L130" s="469">
        <f t="shared" si="24"/>
        <v>123311216.57000001</v>
      </c>
      <c r="M130" s="469">
        <f t="shared" si="24"/>
        <v>119406877.20872924</v>
      </c>
      <c r="N130" s="469">
        <f t="shared" si="24"/>
        <v>0</v>
      </c>
      <c r="O130" s="469">
        <f t="shared" si="24"/>
        <v>3445181.12</v>
      </c>
      <c r="P130" s="469">
        <f t="shared" si="24"/>
        <v>0</v>
      </c>
      <c r="Q130" s="469">
        <f t="shared" si="24"/>
        <v>107319927.39740001</v>
      </c>
      <c r="R130" s="469">
        <f t="shared" si="24"/>
        <v>111147976.15739998</v>
      </c>
      <c r="S130" s="469">
        <f t="shared" si="24"/>
        <v>91600090.980818704</v>
      </c>
      <c r="T130" s="469">
        <f t="shared" si="24"/>
        <v>0</v>
      </c>
      <c r="U130" s="469">
        <f t="shared" si="24"/>
        <v>8405379.6099999994</v>
      </c>
      <c r="V130" s="469">
        <f t="shared" si="24"/>
        <v>0</v>
      </c>
      <c r="W130" s="469">
        <f t="shared" si="24"/>
        <v>110748887.89428151</v>
      </c>
      <c r="X130" s="469">
        <f t="shared" si="24"/>
        <v>116067711.72028151</v>
      </c>
      <c r="Y130" s="469">
        <f t="shared" si="24"/>
        <v>81653778.829999983</v>
      </c>
      <c r="Z130" s="469">
        <f t="shared" si="24"/>
        <v>0</v>
      </c>
      <c r="AA130" s="469">
        <f t="shared" si="24"/>
        <v>3788356.02</v>
      </c>
      <c r="AB130" s="469">
        <f>-'[4]Table 3 Funding Source'!H31</f>
        <v>1119842</v>
      </c>
      <c r="AC130" s="469">
        <f t="shared" ref="AC130:AI130" si="25">SUMIF($B$6:$B$129,"Total",AC$6:AC$129)</f>
        <v>102007604.99433386</v>
      </c>
      <c r="AD130" s="469">
        <f t="shared" si="25"/>
        <v>0.42148109556001145</v>
      </c>
      <c r="AE130" s="469">
        <f t="shared" si="25"/>
        <v>102007605.41581495</v>
      </c>
      <c r="AF130" s="469">
        <f t="shared" si="25"/>
        <v>33497804.970000006</v>
      </c>
      <c r="AG130" s="469">
        <f t="shared" si="25"/>
        <v>77886226.979999989</v>
      </c>
      <c r="AH130" s="469">
        <f t="shared" si="25"/>
        <v>0</v>
      </c>
      <c r="AI130" s="469">
        <f t="shared" si="25"/>
        <v>77886226.979999989</v>
      </c>
      <c r="AJ130" s="470"/>
      <c r="AK130" s="470"/>
      <c r="AL130" s="471"/>
      <c r="AM130" s="471"/>
      <c r="AN130" s="470"/>
      <c r="AO130" s="470"/>
      <c r="AP130" s="470"/>
    </row>
    <row r="131" spans="2:42" s="135" customFormat="1" ht="18" customHeight="1">
      <c r="B131" s="132"/>
      <c r="C131" s="133" t="s">
        <v>47</v>
      </c>
      <c r="D131" s="134">
        <v>111799473.64840001</v>
      </c>
      <c r="E131" s="134">
        <v>112992628.8584</v>
      </c>
      <c r="F131" s="134">
        <v>106130692.14</v>
      </c>
      <c r="G131" s="134">
        <v>504022</v>
      </c>
      <c r="H131" s="134">
        <v>33700000</v>
      </c>
      <c r="I131" s="134">
        <v>10059526.380000001</v>
      </c>
      <c r="J131" s="134">
        <v>0</v>
      </c>
      <c r="K131" s="134">
        <v>105466622</v>
      </c>
      <c r="L131" s="134">
        <v>124394388.57000002</v>
      </c>
      <c r="M131" s="134">
        <v>120725232.87503473</v>
      </c>
      <c r="N131" s="134">
        <v>0</v>
      </c>
      <c r="O131" s="134">
        <v>3445181.12</v>
      </c>
      <c r="P131" s="134">
        <v>0</v>
      </c>
      <c r="Q131" s="134">
        <v>108387341.7603</v>
      </c>
      <c r="R131" s="134">
        <v>112215390.5203</v>
      </c>
      <c r="S131" s="134">
        <v>92799643.998473346</v>
      </c>
      <c r="T131" s="134">
        <v>0</v>
      </c>
      <c r="U131" s="134">
        <v>8405379.6099999994</v>
      </c>
      <c r="V131" s="134">
        <v>0</v>
      </c>
      <c r="W131" s="134">
        <v>111797999.99508151</v>
      </c>
      <c r="X131" s="134">
        <v>116067711.95249151</v>
      </c>
      <c r="Y131" s="134">
        <v>81653778.829999983</v>
      </c>
      <c r="Z131" s="134">
        <v>0</v>
      </c>
      <c r="AA131" s="134">
        <v>3788356.02</v>
      </c>
      <c r="AB131" s="134">
        <f>AB130</f>
        <v>1119842</v>
      </c>
      <c r="AC131" s="134">
        <v>102007604.99433385</v>
      </c>
      <c r="AD131" s="134">
        <v>0.42148109532718081</v>
      </c>
      <c r="AE131" s="134">
        <v>102007605.41581495</v>
      </c>
      <c r="AF131" s="134">
        <v>33497804.970000006</v>
      </c>
      <c r="AG131" s="134">
        <f>AG130</f>
        <v>77886226.979999989</v>
      </c>
      <c r="AH131" s="134">
        <v>0</v>
      </c>
      <c r="AI131" s="134">
        <f>AI130</f>
        <v>77886226.979999989</v>
      </c>
      <c r="AJ131" s="463"/>
      <c r="AK131" s="463"/>
      <c r="AL131" s="463"/>
      <c r="AM131" s="463"/>
      <c r="AN131" s="463"/>
      <c r="AO131" s="463"/>
      <c r="AP131" s="463"/>
    </row>
    <row r="132" spans="2:42" s="135" customFormat="1" ht="18" customHeight="1">
      <c r="B132" s="132"/>
      <c r="C132" s="133"/>
      <c r="D132" s="134">
        <f>D130-D131</f>
        <v>-1057549</v>
      </c>
      <c r="E132" s="134">
        <f t="shared" ref="E132:AI132" si="26">E130-E131</f>
        <v>-1057548.9999999851</v>
      </c>
      <c r="F132" s="134">
        <f t="shared" si="26"/>
        <v>-1673937</v>
      </c>
      <c r="G132" s="134">
        <f t="shared" si="26"/>
        <v>0</v>
      </c>
      <c r="H132" s="134">
        <f t="shared" si="26"/>
        <v>0</v>
      </c>
      <c r="I132" s="134">
        <f t="shared" si="26"/>
        <v>0</v>
      </c>
      <c r="J132" s="134">
        <f t="shared" si="26"/>
        <v>0</v>
      </c>
      <c r="K132" s="134">
        <f t="shared" si="26"/>
        <v>-1083172</v>
      </c>
      <c r="L132" s="134">
        <f t="shared" si="26"/>
        <v>-1083172.0000000149</v>
      </c>
      <c r="M132" s="134">
        <f t="shared" si="26"/>
        <v>-1318355.6663054973</v>
      </c>
      <c r="N132" s="134">
        <f t="shared" si="26"/>
        <v>0</v>
      </c>
      <c r="O132" s="134">
        <f t="shared" si="26"/>
        <v>0</v>
      </c>
      <c r="P132" s="134">
        <f t="shared" si="26"/>
        <v>0</v>
      </c>
      <c r="Q132" s="134">
        <f t="shared" si="26"/>
        <v>-1067414.3628999889</v>
      </c>
      <c r="R132" s="134">
        <f t="shared" si="26"/>
        <v>-1067414.3629000187</v>
      </c>
      <c r="S132" s="134">
        <f t="shared" si="26"/>
        <v>-1199553.0176546425</v>
      </c>
      <c r="T132" s="134">
        <f t="shared" si="26"/>
        <v>0</v>
      </c>
      <c r="U132" s="134">
        <f t="shared" si="26"/>
        <v>0</v>
      </c>
      <c r="V132" s="134">
        <f t="shared" si="26"/>
        <v>0</v>
      </c>
      <c r="W132" s="134">
        <f t="shared" si="26"/>
        <v>-1049112.1008000076</v>
      </c>
      <c r="X132" s="134">
        <f t="shared" si="26"/>
        <v>-0.23220999538898468</v>
      </c>
      <c r="Y132" s="134">
        <f t="shared" si="26"/>
        <v>0</v>
      </c>
      <c r="Z132" s="134">
        <f t="shared" si="26"/>
        <v>0</v>
      </c>
      <c r="AA132" s="134">
        <f t="shared" si="26"/>
        <v>0</v>
      </c>
      <c r="AB132" s="134">
        <f t="shared" si="26"/>
        <v>0</v>
      </c>
      <c r="AC132" s="134">
        <f t="shared" si="26"/>
        <v>0</v>
      </c>
      <c r="AD132" s="134">
        <f t="shared" si="26"/>
        <v>2.3283064365386963E-10</v>
      </c>
      <c r="AE132" s="134">
        <f t="shared" si="26"/>
        <v>0</v>
      </c>
      <c r="AF132" s="134">
        <f t="shared" si="26"/>
        <v>0</v>
      </c>
      <c r="AG132" s="134">
        <f t="shared" si="26"/>
        <v>0</v>
      </c>
      <c r="AH132" s="134">
        <f t="shared" si="26"/>
        <v>0</v>
      </c>
      <c r="AI132" s="134">
        <f t="shared" si="26"/>
        <v>0</v>
      </c>
      <c r="AJ132" s="463"/>
      <c r="AK132" s="463"/>
      <c r="AL132" s="463"/>
      <c r="AM132" s="463"/>
      <c r="AN132" s="463"/>
      <c r="AO132" s="463"/>
      <c r="AP132" s="463"/>
    </row>
    <row r="133" spans="2:42" s="23" customFormat="1" ht="18" customHeight="1">
      <c r="B133" s="47">
        <v>3281</v>
      </c>
      <c r="C133" s="48" t="s">
        <v>46</v>
      </c>
      <c r="D133" s="49">
        <v>4656529</v>
      </c>
      <c r="E133" s="49">
        <v>4656529</v>
      </c>
      <c r="F133" s="49">
        <v>3404722.45</v>
      </c>
      <c r="G133" s="49">
        <v>1286868.6199999999</v>
      </c>
      <c r="H133" s="49">
        <v>0</v>
      </c>
      <c r="I133" s="49">
        <v>8138553</v>
      </c>
      <c r="J133" s="49">
        <v>0</v>
      </c>
      <c r="K133" s="49">
        <v>4658311</v>
      </c>
      <c r="L133" s="49">
        <v>7114246.0300000003</v>
      </c>
      <c r="M133" s="49">
        <v>775335.64</v>
      </c>
      <c r="N133" s="49">
        <v>0</v>
      </c>
      <c r="O133" s="49">
        <v>3882975</v>
      </c>
      <c r="P133" s="49">
        <v>0</v>
      </c>
      <c r="Q133" s="49">
        <f>SUM(Q134:Q135)</f>
        <v>4658311</v>
      </c>
      <c r="R133" s="49">
        <v>7640093.0800000001</v>
      </c>
      <c r="S133" s="49">
        <v>687639.15</v>
      </c>
      <c r="T133" s="49">
        <f t="shared" ref="T133:AI133" si="27">SUM(T134:T135)</f>
        <v>0</v>
      </c>
      <c r="U133" s="49">
        <v>3970672</v>
      </c>
      <c r="V133" s="49">
        <f t="shared" si="27"/>
        <v>0</v>
      </c>
      <c r="W133" s="49">
        <f>SUM(W134:W135)</f>
        <v>4658311</v>
      </c>
      <c r="X133" s="49">
        <v>4658311</v>
      </c>
      <c r="Y133" s="49">
        <v>622393.71999999939</v>
      </c>
      <c r="Z133" s="49">
        <f t="shared" ref="Z133" si="28">SUM(Z134:Z135)</f>
        <v>0</v>
      </c>
      <c r="AA133" s="49">
        <v>4035917</v>
      </c>
      <c r="AB133" s="49">
        <f t="shared" ref="AB133" si="29">SUM(AB134:AB135)</f>
        <v>0</v>
      </c>
      <c r="AC133" s="49">
        <f t="shared" si="27"/>
        <v>4658311</v>
      </c>
      <c r="AD133" s="49">
        <f t="shared" si="27"/>
        <v>0</v>
      </c>
      <c r="AE133" s="49">
        <f t="shared" si="27"/>
        <v>4658311</v>
      </c>
      <c r="AF133" s="49">
        <v>153325.97000000003</v>
      </c>
      <c r="AG133" s="49">
        <v>3599465.22</v>
      </c>
      <c r="AH133" s="49">
        <f t="shared" si="27"/>
        <v>0</v>
      </c>
      <c r="AI133" s="49">
        <f t="shared" si="27"/>
        <v>3599465.2199999997</v>
      </c>
      <c r="AJ133" s="49"/>
      <c r="AK133" s="464" t="s">
        <v>367</v>
      </c>
      <c r="AL133" s="448"/>
      <c r="AM133" s="448"/>
      <c r="AN133" s="464"/>
      <c r="AO133" s="465"/>
      <c r="AP133" s="465"/>
    </row>
    <row r="134" spans="2:42" s="50" customFormat="1">
      <c r="B134" s="466">
        <v>0.72502903600464574</v>
      </c>
      <c r="C134" s="462" t="s">
        <v>45</v>
      </c>
      <c r="D134" s="451">
        <v>3376118.7319976771</v>
      </c>
      <c r="E134" s="451">
        <v>3376118.7319976771</v>
      </c>
      <c r="F134" s="514">
        <v>2465940.5699999998</v>
      </c>
      <c r="G134" s="451">
        <v>933017.11502322869</v>
      </c>
      <c r="H134" s="451">
        <v>0</v>
      </c>
      <c r="I134" s="451">
        <v>5900687.2360627176</v>
      </c>
      <c r="J134" s="451">
        <v>0</v>
      </c>
      <c r="K134" s="451">
        <v>3377410.7337398375</v>
      </c>
      <c r="L134" s="451">
        <v>5158034.941030778</v>
      </c>
      <c r="M134" s="451">
        <v>562140.85164924501</v>
      </c>
      <c r="N134" s="451">
        <v>0</v>
      </c>
      <c r="O134" s="451">
        <v>2815269.6210801392</v>
      </c>
      <c r="P134" s="451">
        <v>0</v>
      </c>
      <c r="Q134" s="451">
        <v>3377410.7337398375</v>
      </c>
      <c r="R134" s="451">
        <f>R133*$B$134</f>
        <v>5539289.320778165</v>
      </c>
      <c r="S134" s="451">
        <f>S133*$B$134</f>
        <v>498558.35004355403</v>
      </c>
      <c r="T134" s="451"/>
      <c r="U134" s="451">
        <f>U133*$B$134</f>
        <v>2878852.4924506387</v>
      </c>
      <c r="V134" s="451"/>
      <c r="W134" s="451">
        <v>3377410.7337398375</v>
      </c>
      <c r="X134" s="451">
        <f>X133*$B$134</f>
        <v>3377410.7337398375</v>
      </c>
      <c r="Y134" s="451">
        <v>94396.27</v>
      </c>
      <c r="Z134" s="451"/>
      <c r="AA134" s="451">
        <f>$AA$133*B134</f>
        <v>2926157.0119047617</v>
      </c>
      <c r="AB134" s="451"/>
      <c r="AC134" s="451">
        <v>3377410.7337398375</v>
      </c>
      <c r="AD134" s="451">
        <v>0</v>
      </c>
      <c r="AE134" s="451">
        <f t="shared" ref="AE134:AE135" si="30">AC134+AD134</f>
        <v>3377410.7337398375</v>
      </c>
      <c r="AF134" s="451"/>
      <c r="AG134" s="451">
        <f>AG$133*$B$134</f>
        <v>2609716.7985888501</v>
      </c>
      <c r="AH134" s="451">
        <f t="shared" ref="AH134:AH135" si="31">J134+P134</f>
        <v>0</v>
      </c>
      <c r="AI134" s="451">
        <f t="shared" ref="AI134:AI135" si="32">AG134-AH134</f>
        <v>2609716.7985888501</v>
      </c>
      <c r="AJ134" s="454" t="s">
        <v>43</v>
      </c>
      <c r="AK134" s="454" t="s">
        <v>367</v>
      </c>
      <c r="AL134" s="448"/>
      <c r="AM134" s="448" t="s">
        <v>43</v>
      </c>
      <c r="AN134" s="454"/>
      <c r="AO134" s="454" t="s">
        <v>240</v>
      </c>
      <c r="AP134" s="454" t="s">
        <v>43</v>
      </c>
    </row>
    <row r="135" spans="2:42" s="50" customFormat="1">
      <c r="B135" s="466">
        <v>0.27497096399535426</v>
      </c>
      <c r="C135" s="462" t="s">
        <v>44</v>
      </c>
      <c r="D135" s="451">
        <v>1280410.2680023229</v>
      </c>
      <c r="E135" s="451">
        <v>1280410.2680023229</v>
      </c>
      <c r="F135" s="514">
        <v>938781.87999999989</v>
      </c>
      <c r="G135" s="451">
        <v>353851.50497677119</v>
      </c>
      <c r="H135" s="451">
        <v>0</v>
      </c>
      <c r="I135" s="451">
        <v>2237865.7639372824</v>
      </c>
      <c r="J135" s="451">
        <v>0</v>
      </c>
      <c r="K135" s="451">
        <v>1280900.2662601627</v>
      </c>
      <c r="L135" s="451">
        <v>1956211.088969222</v>
      </c>
      <c r="M135" s="451">
        <v>213194.78835075494</v>
      </c>
      <c r="N135" s="451">
        <v>0</v>
      </c>
      <c r="O135" s="451">
        <v>1067705.3789198606</v>
      </c>
      <c r="P135" s="451">
        <v>0</v>
      </c>
      <c r="Q135" s="451">
        <v>1280900.2662601627</v>
      </c>
      <c r="R135" s="451">
        <f>R134*$B$134</f>
        <v>4016145.5963946218</v>
      </c>
      <c r="S135" s="451">
        <f>S134*$B$134</f>
        <v>361469.27992414474</v>
      </c>
      <c r="T135" s="451"/>
      <c r="U135" s="451">
        <f>U134*$B$134</f>
        <v>2087251.6474010583</v>
      </c>
      <c r="V135" s="451"/>
      <c r="W135" s="451">
        <v>1280900.2662601627</v>
      </c>
      <c r="X135" s="451">
        <f>X133*$B$135</f>
        <v>1280900.2662601627</v>
      </c>
      <c r="Y135" s="451">
        <v>527997.44999999995</v>
      </c>
      <c r="Z135" s="451"/>
      <c r="AA135" s="451">
        <f>$AA$133*B135</f>
        <v>1109759.9880952381</v>
      </c>
      <c r="AB135" s="451"/>
      <c r="AC135" s="451">
        <v>1280900.2662601627</v>
      </c>
      <c r="AD135" s="451">
        <v>0</v>
      </c>
      <c r="AE135" s="451">
        <f t="shared" si="30"/>
        <v>1280900.2662601627</v>
      </c>
      <c r="AF135" s="451">
        <f>AF133</f>
        <v>153325.97000000003</v>
      </c>
      <c r="AG135" s="451">
        <f>AG$133*$B$135</f>
        <v>989748.4214111499</v>
      </c>
      <c r="AH135" s="451">
        <f t="shared" si="31"/>
        <v>0</v>
      </c>
      <c r="AI135" s="451">
        <f t="shared" si="32"/>
        <v>989748.4214111499</v>
      </c>
      <c r="AJ135" s="454" t="s">
        <v>43</v>
      </c>
      <c r="AK135" s="454" t="s">
        <v>367</v>
      </c>
      <c r="AL135" s="448"/>
      <c r="AM135" s="448" t="s">
        <v>43</v>
      </c>
      <c r="AN135" s="454"/>
      <c r="AO135" s="454" t="s">
        <v>240</v>
      </c>
      <c r="AP135" s="454" t="s">
        <v>43</v>
      </c>
    </row>
    <row r="136" spans="2:42" ht="13" collapsed="1">
      <c r="B136" s="23"/>
      <c r="C136" s="22" t="s">
        <v>42</v>
      </c>
      <c r="D136" s="42">
        <v>116456002.64840001</v>
      </c>
      <c r="E136" s="42">
        <v>117649157.8584</v>
      </c>
      <c r="F136" s="42">
        <v>109535414.59</v>
      </c>
      <c r="G136" s="42">
        <v>1790890.6199999999</v>
      </c>
      <c r="H136" s="42">
        <v>33700000</v>
      </c>
      <c r="I136" s="42">
        <v>18198079.380000003</v>
      </c>
      <c r="J136" s="43">
        <v>0</v>
      </c>
      <c r="K136" s="21">
        <v>110124933</v>
      </c>
      <c r="L136" s="21">
        <v>131508634.60000002</v>
      </c>
      <c r="M136" s="42">
        <v>121500568.51503474</v>
      </c>
      <c r="N136" s="21">
        <v>0</v>
      </c>
      <c r="O136" s="21">
        <v>7328156.1200000001</v>
      </c>
      <c r="P136" s="38">
        <v>0</v>
      </c>
      <c r="Q136" s="42">
        <f t="shared" ref="Q136:AI136" si="33">Q130+Q133</f>
        <v>111978238.39740001</v>
      </c>
      <c r="R136" s="21">
        <f t="shared" si="33"/>
        <v>118788069.23739998</v>
      </c>
      <c r="S136" s="42">
        <f t="shared" si="33"/>
        <v>92287730.13081871</v>
      </c>
      <c r="T136" s="21">
        <f t="shared" si="33"/>
        <v>0</v>
      </c>
      <c r="U136" s="21">
        <f t="shared" si="33"/>
        <v>12376051.609999999</v>
      </c>
      <c r="V136" s="38">
        <f t="shared" si="33"/>
        <v>0</v>
      </c>
      <c r="W136" s="42">
        <f t="shared" si="33"/>
        <v>115407198.89428151</v>
      </c>
      <c r="X136" s="21">
        <f t="shared" si="33"/>
        <v>120726022.72028151</v>
      </c>
      <c r="Y136" s="42">
        <f t="shared" si="33"/>
        <v>82276172.549999982</v>
      </c>
      <c r="Z136" s="21">
        <f t="shared" si="33"/>
        <v>0</v>
      </c>
      <c r="AA136" s="21">
        <f t="shared" si="33"/>
        <v>7824273.0199999996</v>
      </c>
      <c r="AB136" s="38">
        <f t="shared" si="33"/>
        <v>1119842</v>
      </c>
      <c r="AC136" s="42">
        <f t="shared" si="33"/>
        <v>106665915.99433386</v>
      </c>
      <c r="AD136" s="42">
        <f t="shared" si="33"/>
        <v>0.42148109556001145</v>
      </c>
      <c r="AE136" s="21">
        <f t="shared" si="33"/>
        <v>106665916.41581495</v>
      </c>
      <c r="AF136" s="21">
        <f t="shared" si="33"/>
        <v>33651130.940000005</v>
      </c>
      <c r="AG136" s="42">
        <f t="shared" si="33"/>
        <v>81485692.199999988</v>
      </c>
      <c r="AH136" s="42">
        <f t="shared" si="33"/>
        <v>0</v>
      </c>
      <c r="AI136" s="42">
        <f t="shared" si="33"/>
        <v>81485692.199999988</v>
      </c>
      <c r="AJ136" s="518"/>
      <c r="AK136" s="20"/>
      <c r="AL136" s="136"/>
      <c r="AM136" s="136"/>
      <c r="AN136" s="20"/>
      <c r="AO136" s="20"/>
      <c r="AP136" s="20"/>
    </row>
    <row r="137" spans="2:42" ht="13">
      <c r="B137" s="27"/>
      <c r="C137" s="26" t="s">
        <v>239</v>
      </c>
      <c r="D137" s="40">
        <v>0</v>
      </c>
      <c r="E137" s="40">
        <v>0</v>
      </c>
      <c r="F137" s="40">
        <v>0</v>
      </c>
      <c r="G137" s="40">
        <v>0</v>
      </c>
      <c r="H137" s="40">
        <v>0</v>
      </c>
      <c r="I137" s="40">
        <v>0</v>
      </c>
      <c r="J137" s="44">
        <v>0</v>
      </c>
      <c r="K137" s="64">
        <v>2980563</v>
      </c>
      <c r="L137" s="18">
        <v>0</v>
      </c>
      <c r="M137" s="40">
        <v>0</v>
      </c>
      <c r="N137" s="18">
        <v>0</v>
      </c>
      <c r="O137" s="18">
        <v>0</v>
      </c>
      <c r="P137" s="39">
        <v>0</v>
      </c>
      <c r="Q137" s="40">
        <v>0</v>
      </c>
      <c r="W137" s="40">
        <v>0</v>
      </c>
      <c r="AC137" s="18">
        <v>0</v>
      </c>
      <c r="AJ137" s="515"/>
      <c r="AK137" s="25"/>
      <c r="AL137" s="137"/>
      <c r="AM137" s="137"/>
      <c r="AN137" s="25"/>
      <c r="AO137" s="25"/>
      <c r="AP137" s="24"/>
    </row>
    <row r="138" spans="2:42" ht="13">
      <c r="B138" s="27"/>
      <c r="C138" s="26" t="s">
        <v>41</v>
      </c>
      <c r="D138" s="40">
        <v>0</v>
      </c>
      <c r="E138" s="40">
        <v>0</v>
      </c>
      <c r="F138" s="40">
        <v>0</v>
      </c>
      <c r="G138" s="40">
        <v>0</v>
      </c>
      <c r="H138" s="40">
        <v>0</v>
      </c>
      <c r="I138" s="40">
        <v>0</v>
      </c>
      <c r="J138" s="44">
        <v>0</v>
      </c>
      <c r="K138" s="18">
        <v>0</v>
      </c>
      <c r="L138" s="18">
        <v>0</v>
      </c>
      <c r="M138" s="40">
        <v>0</v>
      </c>
      <c r="N138" s="18">
        <v>0</v>
      </c>
      <c r="O138" s="18">
        <v>0</v>
      </c>
      <c r="P138" s="39">
        <v>0</v>
      </c>
      <c r="Q138" s="40">
        <v>0</v>
      </c>
      <c r="W138" s="40">
        <v>0</v>
      </c>
      <c r="AC138" s="18">
        <v>0</v>
      </c>
      <c r="AJ138" s="515"/>
      <c r="AK138" s="25"/>
      <c r="AL138" s="137"/>
      <c r="AM138" s="137"/>
      <c r="AN138" s="25"/>
      <c r="AO138" s="25"/>
      <c r="AP138" s="24"/>
    </row>
    <row r="139" spans="2:42" s="30" customFormat="1" ht="13" collapsed="1">
      <c r="B139" s="467"/>
      <c r="C139" s="468" t="s">
        <v>40</v>
      </c>
      <c r="D139" s="469">
        <v>116456002.64840001</v>
      </c>
      <c r="E139" s="469">
        <v>117649157.8584</v>
      </c>
      <c r="F139" s="469">
        <v>109535414.59</v>
      </c>
      <c r="G139" s="469">
        <v>1790890.6199999999</v>
      </c>
      <c r="H139" s="469">
        <v>33700000</v>
      </c>
      <c r="I139" s="469">
        <v>18198079.380000003</v>
      </c>
      <c r="J139" s="469">
        <v>0</v>
      </c>
      <c r="K139" s="469">
        <f>110124933+K137</f>
        <v>113105496</v>
      </c>
      <c r="L139" s="469">
        <v>131508634.60000002</v>
      </c>
      <c r="M139" s="469">
        <v>121500568.51503474</v>
      </c>
      <c r="N139" s="469">
        <v>0</v>
      </c>
      <c r="O139" s="469">
        <v>7328156.1200000001</v>
      </c>
      <c r="P139" s="469">
        <v>0</v>
      </c>
      <c r="Q139" s="469">
        <f>SUM(Q136:Q138)</f>
        <v>111978238.39740001</v>
      </c>
      <c r="R139" s="469">
        <f t="shared" ref="R139:AI139" si="34">SUM(R136:R138)</f>
        <v>118788069.23739998</v>
      </c>
      <c r="S139" s="469">
        <f t="shared" si="34"/>
        <v>92287730.13081871</v>
      </c>
      <c r="T139" s="469">
        <f t="shared" si="34"/>
        <v>0</v>
      </c>
      <c r="U139" s="469">
        <f t="shared" si="34"/>
        <v>12376051.609999999</v>
      </c>
      <c r="V139" s="469">
        <f t="shared" si="34"/>
        <v>0</v>
      </c>
      <c r="W139" s="469">
        <f>SUM(W136:W138)</f>
        <v>115407198.89428151</v>
      </c>
      <c r="X139" s="469">
        <f t="shared" ref="X139:AB139" si="35">SUM(X136:X138)</f>
        <v>120726022.72028151</v>
      </c>
      <c r="Y139" s="469">
        <f t="shared" si="35"/>
        <v>82276172.549999982</v>
      </c>
      <c r="Z139" s="469">
        <f t="shared" si="35"/>
        <v>0</v>
      </c>
      <c r="AA139" s="469">
        <f t="shared" si="35"/>
        <v>7824273.0199999996</v>
      </c>
      <c r="AB139" s="469">
        <f t="shared" si="35"/>
        <v>1119842</v>
      </c>
      <c r="AC139" s="469">
        <f t="shared" si="34"/>
        <v>106665915.99433386</v>
      </c>
      <c r="AD139" s="469">
        <f t="shared" si="34"/>
        <v>0.42148109556001145</v>
      </c>
      <c r="AE139" s="469">
        <f t="shared" si="34"/>
        <v>106665916.41581495</v>
      </c>
      <c r="AF139" s="469">
        <f t="shared" si="34"/>
        <v>33651130.940000005</v>
      </c>
      <c r="AG139" s="469">
        <f t="shared" si="34"/>
        <v>81485692.199999988</v>
      </c>
      <c r="AH139" s="469">
        <f t="shared" si="34"/>
        <v>0</v>
      </c>
      <c r="AI139" s="469">
        <f t="shared" si="34"/>
        <v>81485692.199999988</v>
      </c>
      <c r="AJ139" s="470"/>
      <c r="AK139" s="470"/>
      <c r="AL139" s="471"/>
      <c r="AM139" s="471"/>
      <c r="AN139" s="470"/>
      <c r="AO139" s="470"/>
      <c r="AP139" s="470"/>
    </row>
    <row r="140" spans="2:42">
      <c r="O140" s="39"/>
      <c r="U140" s="39"/>
      <c r="AA140" s="39"/>
      <c r="AL140" s="138"/>
      <c r="AM140" s="138"/>
    </row>
    <row r="141" spans="2:42" ht="14.5">
      <c r="B141" s="472"/>
      <c r="AL141" s="138"/>
      <c r="AM141" s="138"/>
    </row>
    <row r="142" spans="2:42" s="50" customFormat="1" ht="13">
      <c r="B142" s="522"/>
      <c r="C142" s="523" t="s">
        <v>1360</v>
      </c>
      <c r="D142" s="524">
        <v>5371148</v>
      </c>
      <c r="E142" s="524">
        <v>0</v>
      </c>
      <c r="F142" s="524">
        <v>2699628</v>
      </c>
      <c r="G142" s="524">
        <v>0</v>
      </c>
      <c r="H142" s="524">
        <v>0</v>
      </c>
      <c r="I142" s="524">
        <v>0</v>
      </c>
      <c r="J142" s="524">
        <v>0</v>
      </c>
      <c r="K142" s="524">
        <v>2973000</v>
      </c>
      <c r="L142" s="524">
        <v>2973000</v>
      </c>
      <c r="M142" s="524">
        <v>3112241.57</v>
      </c>
      <c r="N142" s="524">
        <v>0</v>
      </c>
      <c r="O142" s="524">
        <v>0</v>
      </c>
      <c r="P142" s="524">
        <v>0</v>
      </c>
      <c r="Q142" s="524">
        <f>Q143</f>
        <v>2793920</v>
      </c>
      <c r="R142" s="524">
        <f t="shared" ref="R142:AH142" si="36">R143</f>
        <v>2793920</v>
      </c>
      <c r="S142" s="524">
        <f t="shared" si="36"/>
        <v>2660010.2400000002</v>
      </c>
      <c r="T142" s="524">
        <f t="shared" si="36"/>
        <v>0</v>
      </c>
      <c r="U142" s="524">
        <f t="shared" si="36"/>
        <v>0</v>
      </c>
      <c r="V142" s="524">
        <f t="shared" si="36"/>
        <v>0</v>
      </c>
      <c r="W142" s="524">
        <f>W143</f>
        <v>3291635.89</v>
      </c>
      <c r="X142" s="524">
        <f t="shared" si="36"/>
        <v>3291635.89</v>
      </c>
      <c r="Y142" s="524">
        <f t="shared" si="36"/>
        <v>3722953.5899999957</v>
      </c>
      <c r="Z142" s="524">
        <f t="shared" si="36"/>
        <v>0</v>
      </c>
      <c r="AA142" s="524">
        <f t="shared" si="36"/>
        <v>0</v>
      </c>
      <c r="AB142" s="524">
        <f t="shared" si="36"/>
        <v>0</v>
      </c>
      <c r="AC142" s="524">
        <f t="shared" si="36"/>
        <v>2468726.9175</v>
      </c>
      <c r="AD142" s="524">
        <f t="shared" si="36"/>
        <v>0</v>
      </c>
      <c r="AE142" s="524">
        <f t="shared" si="36"/>
        <v>2468726.9175</v>
      </c>
      <c r="AF142" s="524">
        <f t="shared" si="36"/>
        <v>1139088.3699999996</v>
      </c>
      <c r="AG142" s="458">
        <f>AG143+AG144</f>
        <v>38547586</v>
      </c>
      <c r="AH142" s="458">
        <f t="shared" si="36"/>
        <v>0</v>
      </c>
      <c r="AI142" s="458">
        <f>AI143+AI144</f>
        <v>38547586</v>
      </c>
      <c r="AJ142" s="519"/>
      <c r="AK142" s="465"/>
      <c r="AL142" s="473"/>
      <c r="AM142" s="473"/>
      <c r="AN142" s="465"/>
      <c r="AO142" s="465"/>
      <c r="AP142" s="465"/>
    </row>
    <row r="143" spans="2:42" s="50" customFormat="1" ht="14.5">
      <c r="B143" s="461">
        <v>3259</v>
      </c>
      <c r="C143" s="462" t="s">
        <v>306</v>
      </c>
      <c r="D143" s="451">
        <v>5371148</v>
      </c>
      <c r="E143" s="451">
        <v>0</v>
      </c>
      <c r="F143" s="451">
        <v>2699628</v>
      </c>
      <c r="G143" s="452">
        <v>0</v>
      </c>
      <c r="H143" s="451"/>
      <c r="I143" s="452">
        <v>0</v>
      </c>
      <c r="J143" s="451">
        <v>0</v>
      </c>
      <c r="K143" s="452">
        <v>2973000</v>
      </c>
      <c r="L143" s="452">
        <v>2973000</v>
      </c>
      <c r="M143" s="452">
        <v>3112241.57</v>
      </c>
      <c r="N143" s="451">
        <v>0</v>
      </c>
      <c r="O143" s="452">
        <v>0</v>
      </c>
      <c r="P143" s="451">
        <v>0</v>
      </c>
      <c r="Q143" s="451">
        <v>2793920</v>
      </c>
      <c r="R143" s="452">
        <v>2793920</v>
      </c>
      <c r="S143" s="452">
        <v>2660010.2400000002</v>
      </c>
      <c r="T143" s="451"/>
      <c r="U143" s="452">
        <v>0</v>
      </c>
      <c r="V143" s="451"/>
      <c r="W143" s="451">
        <v>3291635.89</v>
      </c>
      <c r="X143" s="452">
        <v>3291635.89</v>
      </c>
      <c r="Y143" s="452">
        <v>3722953.5899999957</v>
      </c>
      <c r="Z143" s="451"/>
      <c r="AA143" s="452">
        <v>0</v>
      </c>
      <c r="AB143" s="451"/>
      <c r="AC143" s="451">
        <v>2468726.9175</v>
      </c>
      <c r="AD143" s="451">
        <v>0</v>
      </c>
      <c r="AE143" s="451">
        <f t="shared" ref="AE143" si="37">AC143+AD143</f>
        <v>2468726.9175</v>
      </c>
      <c r="AF143" s="451">
        <v>1139088.3699999996</v>
      </c>
      <c r="AG143" s="451">
        <v>3038433</v>
      </c>
      <c r="AH143" s="451"/>
      <c r="AI143" s="451">
        <f t="shared" ref="AI143:AI145" si="38">AG143-AH143</f>
        <v>3038433</v>
      </c>
      <c r="AJ143" s="454" t="s">
        <v>261</v>
      </c>
      <c r="AK143" s="447" t="s">
        <v>366</v>
      </c>
      <c r="AL143" s="448"/>
      <c r="AM143" s="448" t="s">
        <v>261</v>
      </c>
      <c r="AN143" s="447"/>
      <c r="AO143" s="454" t="s">
        <v>261</v>
      </c>
      <c r="AP143" s="454" t="s">
        <v>261</v>
      </c>
    </row>
    <row r="144" spans="2:42" s="50" customFormat="1" ht="14.5">
      <c r="B144" s="461"/>
      <c r="C144" s="462" t="s">
        <v>1361</v>
      </c>
      <c r="D144" s="451"/>
      <c r="E144" s="451"/>
      <c r="F144" s="451"/>
      <c r="G144" s="451"/>
      <c r="H144" s="451"/>
      <c r="I144" s="451"/>
      <c r="J144" s="451"/>
      <c r="K144" s="451"/>
      <c r="L144" s="451"/>
      <c r="M144" s="451"/>
      <c r="N144" s="451"/>
      <c r="O144" s="451"/>
      <c r="P144" s="451"/>
      <c r="Q144" s="451"/>
      <c r="R144" s="451"/>
      <c r="S144" s="451"/>
      <c r="T144" s="451"/>
      <c r="U144" s="451"/>
      <c r="V144" s="451"/>
      <c r="W144" s="451"/>
      <c r="X144" s="451"/>
      <c r="Y144" s="451"/>
      <c r="Z144" s="451"/>
      <c r="AA144" s="451"/>
      <c r="AB144" s="451"/>
      <c r="AC144" s="451"/>
      <c r="AD144" s="451"/>
      <c r="AE144" s="451"/>
      <c r="AF144" s="451"/>
      <c r="AG144" s="451">
        <v>35509153</v>
      </c>
      <c r="AH144" s="451"/>
      <c r="AI144" s="451">
        <f t="shared" si="38"/>
        <v>35509153</v>
      </c>
      <c r="AJ144" s="454"/>
      <c r="AK144" s="454"/>
      <c r="AL144" s="454"/>
      <c r="AM144" s="454"/>
      <c r="AN144" s="454"/>
      <c r="AO144" s="454"/>
      <c r="AP144" s="454"/>
    </row>
    <row r="145" spans="2:42" s="28" customFormat="1" ht="15">
      <c r="B145" s="47" t="s">
        <v>50</v>
      </c>
      <c r="C145" s="48" t="s">
        <v>307</v>
      </c>
      <c r="D145" s="49">
        <v>0</v>
      </c>
      <c r="E145" s="49">
        <v>115357</v>
      </c>
      <c r="F145" s="49">
        <v>1731140</v>
      </c>
      <c r="G145" s="49">
        <v>0</v>
      </c>
      <c r="H145" s="49">
        <v>0</v>
      </c>
      <c r="I145" s="66">
        <v>7947994</v>
      </c>
      <c r="J145" s="49">
        <v>0</v>
      </c>
      <c r="K145" s="49">
        <v>3350814</v>
      </c>
      <c r="L145" s="49">
        <v>2885217</v>
      </c>
      <c r="M145" s="49">
        <v>1620606.8576868582</v>
      </c>
      <c r="N145" s="49">
        <v>0</v>
      </c>
      <c r="O145" s="49">
        <v>0</v>
      </c>
      <c r="P145" s="49">
        <v>0</v>
      </c>
      <c r="Q145" s="49">
        <v>3410656.7206000001</v>
      </c>
      <c r="R145" s="49">
        <v>7414631.2105999999</v>
      </c>
      <c r="S145" s="49">
        <v>1030049.001526646</v>
      </c>
      <c r="T145" s="49">
        <v>0</v>
      </c>
      <c r="U145" s="49">
        <v>0</v>
      </c>
      <c r="V145" s="49">
        <v>0</v>
      </c>
      <c r="W145" s="49">
        <v>6964834.4303931594</v>
      </c>
      <c r="X145" s="49">
        <v>6964834.4303931594</v>
      </c>
      <c r="Y145" s="49">
        <v>664085.69000000006</v>
      </c>
      <c r="Z145" s="49">
        <v>0</v>
      </c>
      <c r="AA145" s="49">
        <v>0</v>
      </c>
      <c r="AB145" s="49">
        <v>0</v>
      </c>
      <c r="AC145" s="49">
        <v>6800749.2991232648</v>
      </c>
      <c r="AD145" s="49">
        <v>0</v>
      </c>
      <c r="AE145" s="49">
        <f t="shared" ref="AE145" si="39">AC145+AD145</f>
        <v>6800749.2991232648</v>
      </c>
      <c r="AF145" s="49">
        <v>754626.5</v>
      </c>
      <c r="AG145" s="517"/>
      <c r="AH145" s="517"/>
      <c r="AI145" s="517">
        <f t="shared" si="38"/>
        <v>0</v>
      </c>
      <c r="AJ145" s="520"/>
      <c r="AK145" s="521"/>
      <c r="AL145" s="521"/>
      <c r="AM145" s="521"/>
      <c r="AN145" s="521"/>
      <c r="AO145" s="521"/>
      <c r="AP145" s="521"/>
    </row>
    <row r="146" spans="2:42">
      <c r="R146" s="40"/>
      <c r="X146" s="40"/>
      <c r="AI146" s="30"/>
    </row>
    <row r="147" spans="2:42">
      <c r="B147" s="19" t="s">
        <v>299</v>
      </c>
      <c r="Y147" s="18"/>
      <c r="AB147" s="18"/>
      <c r="AD147" s="18"/>
    </row>
    <row r="148" spans="2:42">
      <c r="B148" s="19" t="s">
        <v>1362</v>
      </c>
      <c r="Y148" s="18"/>
      <c r="AB148" s="18"/>
      <c r="AD148" s="18"/>
    </row>
    <row r="149" spans="2:42">
      <c r="B149" s="19" t="s">
        <v>1363</v>
      </c>
      <c r="V149" s="37"/>
      <c r="Y149" s="18"/>
      <c r="AB149" s="18"/>
      <c r="AD149" s="18"/>
    </row>
    <row r="150" spans="2:42" s="30" customFormat="1">
      <c r="B150" s="109" t="s">
        <v>404</v>
      </c>
      <c r="C150" s="109"/>
      <c r="D150" s="40"/>
      <c r="E150" s="40"/>
      <c r="F150" s="40"/>
      <c r="G150" s="40"/>
      <c r="H150" s="40"/>
      <c r="I150" s="40"/>
      <c r="J150" s="44"/>
      <c r="K150" s="40"/>
      <c r="L150" s="40"/>
      <c r="M150" s="40"/>
      <c r="N150" s="40"/>
      <c r="O150" s="40"/>
      <c r="P150" s="44"/>
      <c r="Q150" s="40"/>
      <c r="R150" s="40"/>
      <c r="S150" s="40"/>
      <c r="T150" s="40"/>
      <c r="U150" s="40"/>
      <c r="V150" s="40"/>
      <c r="W150" s="40"/>
      <c r="X150" s="40"/>
      <c r="Y150" s="40"/>
      <c r="Z150" s="40"/>
      <c r="AA150" s="40"/>
      <c r="AB150" s="40"/>
      <c r="AC150" s="40"/>
      <c r="AD150" s="40"/>
      <c r="AE150" s="40"/>
      <c r="AF150" s="40"/>
      <c r="AG150" s="40"/>
      <c r="AH150" s="40"/>
      <c r="AI150" s="40"/>
      <c r="AJ150" s="110"/>
      <c r="AK150" s="110"/>
      <c r="AL150" s="110"/>
      <c r="AM150" s="110"/>
      <c r="AN150" s="110"/>
      <c r="AO150" s="110"/>
      <c r="AP150" s="111"/>
    </row>
    <row r="151" spans="2:42" s="30" customFormat="1">
      <c r="B151" s="109" t="s">
        <v>1364</v>
      </c>
      <c r="C151" s="109"/>
      <c r="D151" s="40"/>
      <c r="E151" s="40"/>
      <c r="F151" s="40"/>
      <c r="G151" s="40"/>
      <c r="H151" s="40"/>
      <c r="I151" s="40"/>
      <c r="J151" s="44"/>
      <c r="K151" s="40"/>
      <c r="L151" s="40"/>
      <c r="M151" s="40"/>
      <c r="N151" s="40"/>
      <c r="O151" s="40"/>
      <c r="P151" s="44"/>
      <c r="Q151" s="40"/>
      <c r="R151" s="40"/>
      <c r="S151" s="40"/>
      <c r="T151" s="40"/>
      <c r="U151" s="40"/>
      <c r="V151" s="44"/>
      <c r="W151" s="40"/>
      <c r="X151" s="40"/>
      <c r="Y151" s="40"/>
      <c r="Z151" s="40"/>
      <c r="AA151" s="40"/>
      <c r="AB151" s="44"/>
      <c r="AC151" s="40"/>
      <c r="AD151" s="40"/>
      <c r="AE151" s="40"/>
      <c r="AF151" s="40"/>
      <c r="AG151" s="40"/>
      <c r="AH151" s="40"/>
      <c r="AI151" s="40"/>
      <c r="AJ151" s="110"/>
      <c r="AK151" s="110"/>
      <c r="AL151" s="110"/>
      <c r="AM151" s="110"/>
      <c r="AN151" s="110"/>
      <c r="AO151" s="110"/>
      <c r="AP151" s="111"/>
    </row>
  </sheetData>
  <mergeCells count="2">
    <mergeCell ref="K5:P5"/>
    <mergeCell ref="AJ5:AP5"/>
  </mergeCells>
  <dataValidations count="4">
    <dataValidation type="list" allowBlank="1" showInputMessage="1" showErrorMessage="1" sqref="AN133 AO82 AN106:AN109 AN111:AN115 AN42 AN58 AN143:AN144 AN82:AN93 AN37:AN39 AN20:AN31 AN95:AN104 AN34:AN35 AN60:AN63 AJ142:AJ145 AN117:AN124 AN44:AN56 AJ7:AJ135 AN9:AN18" xr:uid="{3CE9EA39-A1E0-49DB-964A-36AE111955E6}">
      <formula1>Program_Type</formula1>
    </dataValidation>
    <dataValidation type="list" allowBlank="1" showInputMessage="1" showErrorMessage="1" sqref="AM142:AM145 AM7:AM135" xr:uid="{53C65777-5B3A-453F-9B7B-37ED75E2FE16}">
      <formula1>Market_Sector</formula1>
    </dataValidation>
    <dataValidation type="list" allowBlank="1" showInputMessage="1" showErrorMessage="1" sqref="AO142:AO145 AO83:AO135 AO7:AO81" xr:uid="{18715624-52FD-4E52-8860-8CC638A75529}">
      <formula1>Program_Status</formula1>
    </dataValidation>
    <dataValidation type="list" allowBlank="1" showInputMessage="1" showErrorMessage="1" sqref="AP142:AP145 AP7:AP135" xr:uid="{C5C4E53C-293B-4C57-8532-68141B68F221}">
      <formula1>Utility_Grouping</formula1>
    </dataValidation>
  </dataValidations>
  <pageMargins left="0.7" right="0.7" top="0.75" bottom="0.75" header="0.3" footer="0.3"/>
  <pageSetup paperSize="17" scale="3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807D-6186-4E85-A372-7CF4F72247F6}">
  <sheetPr>
    <tabColor rgb="FFFFFF00"/>
    <pageSetUpPr fitToPage="1"/>
  </sheetPr>
  <dimension ref="A1:I39"/>
  <sheetViews>
    <sheetView zoomScale="80" zoomScaleNormal="80" zoomScaleSheetLayoutView="100" workbookViewId="0">
      <pane xSplit="2" ySplit="5" topLeftCell="C12" activePane="bottomRight" state="frozen"/>
      <selection activeCell="D9" sqref="D9"/>
      <selection pane="topRight" activeCell="D9" sqref="D9"/>
      <selection pane="bottomLeft" activeCell="D9" sqref="D9"/>
      <selection pane="bottomRight" activeCell="B42" sqref="B42"/>
    </sheetView>
  </sheetViews>
  <sheetFormatPr defaultColWidth="8.83203125" defaultRowHeight="14.5"/>
  <cols>
    <col min="1" max="1" width="14.5" style="525" bestFit="1" customWidth="1"/>
    <col min="2" max="2" width="47.33203125" style="525" bestFit="1" customWidth="1"/>
    <col min="3" max="3" width="10.58203125" style="525" bestFit="1" customWidth="1"/>
    <col min="4" max="4" width="13.83203125" style="525" customWidth="1"/>
    <col min="5" max="5" width="11.83203125" style="525" bestFit="1" customWidth="1"/>
    <col min="6" max="6" width="13" style="525" bestFit="1" customWidth="1"/>
    <col min="7" max="8" width="8.83203125" style="525"/>
    <col min="9" max="9" width="10.58203125" style="525" bestFit="1" customWidth="1"/>
    <col min="10" max="10" width="14.08203125" style="525" bestFit="1" customWidth="1"/>
    <col min="11" max="16384" width="8.83203125" style="525"/>
  </cols>
  <sheetData>
    <row r="1" spans="1:9" ht="15.5">
      <c r="A1" s="478" t="s">
        <v>136</v>
      </c>
    </row>
    <row r="2" spans="1:9" ht="15.5">
      <c r="A2" s="478" t="s">
        <v>318</v>
      </c>
    </row>
    <row r="3" spans="1:9" ht="15.5">
      <c r="A3" s="478"/>
    </row>
    <row r="4" spans="1:9" ht="16" thickBot="1">
      <c r="A4" s="526"/>
      <c r="B4" s="657" t="s">
        <v>368</v>
      </c>
      <c r="C4" s="657"/>
      <c r="D4" s="657"/>
      <c r="E4" s="657"/>
      <c r="F4" s="657"/>
      <c r="G4" s="526"/>
    </row>
    <row r="5" spans="1:9" ht="69" customHeight="1">
      <c r="A5" s="526"/>
      <c r="B5" s="527" t="s">
        <v>292</v>
      </c>
      <c r="C5" s="528" t="s">
        <v>69</v>
      </c>
      <c r="D5" s="528" t="s">
        <v>70</v>
      </c>
      <c r="E5" s="528" t="s">
        <v>71</v>
      </c>
      <c r="F5" s="529" t="s">
        <v>72</v>
      </c>
      <c r="G5" s="530"/>
      <c r="I5" s="531"/>
    </row>
    <row r="6" spans="1:9" ht="15.75" customHeight="1">
      <c r="A6" s="526"/>
      <c r="B6" s="532" t="s">
        <v>73</v>
      </c>
      <c r="C6" s="533">
        <v>48643</v>
      </c>
      <c r="D6" s="533">
        <v>92550</v>
      </c>
      <c r="E6" s="533">
        <v>10283</v>
      </c>
      <c r="F6" s="534">
        <v>102833</v>
      </c>
      <c r="G6" s="530"/>
      <c r="I6" s="535"/>
    </row>
    <row r="7" spans="1:9" ht="15.75" customHeight="1">
      <c r="A7" s="526"/>
      <c r="B7" s="536" t="s">
        <v>74</v>
      </c>
      <c r="C7" s="537">
        <v>0</v>
      </c>
      <c r="D7" s="538">
        <v>0</v>
      </c>
      <c r="E7" s="538">
        <v>0</v>
      </c>
      <c r="F7" s="539">
        <v>0</v>
      </c>
      <c r="G7" s="530"/>
    </row>
    <row r="8" spans="1:9" ht="15.75" customHeight="1">
      <c r="A8" s="526"/>
      <c r="B8" s="536" t="s">
        <v>75</v>
      </c>
      <c r="C8" s="538">
        <v>0</v>
      </c>
      <c r="D8" s="538">
        <v>0</v>
      </c>
      <c r="E8" s="538">
        <v>0</v>
      </c>
      <c r="F8" s="539">
        <v>0</v>
      </c>
      <c r="G8" s="530"/>
    </row>
    <row r="9" spans="1:9" ht="15.75" customHeight="1" thickBot="1">
      <c r="A9" s="526"/>
      <c r="B9" s="536" t="s">
        <v>76</v>
      </c>
      <c r="C9" s="540">
        <v>0</v>
      </c>
      <c r="D9" s="541"/>
      <c r="E9" s="541"/>
      <c r="F9" s="542"/>
      <c r="G9" s="530"/>
    </row>
    <row r="10" spans="1:9" ht="20.149999999999999" customHeight="1" thickBot="1">
      <c r="A10" s="526"/>
      <c r="B10" s="543" t="s">
        <v>77</v>
      </c>
      <c r="C10" s="540">
        <v>48643</v>
      </c>
      <c r="D10" s="540">
        <v>92550</v>
      </c>
      <c r="E10" s="540">
        <v>10283</v>
      </c>
      <c r="F10" s="540">
        <v>102833</v>
      </c>
      <c r="G10" s="530"/>
    </row>
    <row r="11" spans="1:9" ht="15.5">
      <c r="A11" s="526"/>
      <c r="B11" s="532" t="s">
        <v>78</v>
      </c>
      <c r="C11" s="533">
        <v>4640</v>
      </c>
      <c r="D11" s="533">
        <v>100618</v>
      </c>
      <c r="E11" s="533">
        <v>11179.947100000001</v>
      </c>
      <c r="F11" s="534">
        <v>111797.8</v>
      </c>
      <c r="G11" s="530"/>
      <c r="I11" s="535"/>
    </row>
    <row r="12" spans="1:9" ht="15.5">
      <c r="A12" s="526"/>
      <c r="B12" s="536" t="s">
        <v>79</v>
      </c>
      <c r="C12" s="538">
        <v>0</v>
      </c>
      <c r="D12" s="538">
        <v>0</v>
      </c>
      <c r="E12" s="538">
        <v>0</v>
      </c>
      <c r="F12" s="539">
        <v>0</v>
      </c>
      <c r="G12" s="530"/>
    </row>
    <row r="13" spans="1:9" ht="15.5">
      <c r="A13" s="526"/>
      <c r="B13" s="536" t="s">
        <v>80</v>
      </c>
      <c r="C13" s="538">
        <v>0</v>
      </c>
      <c r="D13" s="538">
        <v>0</v>
      </c>
      <c r="E13" s="538">
        <v>0</v>
      </c>
      <c r="F13" s="539">
        <v>0</v>
      </c>
      <c r="G13" s="530"/>
    </row>
    <row r="14" spans="1:9" ht="16" thickBot="1">
      <c r="A14" s="526"/>
      <c r="B14" s="536" t="s">
        <v>81</v>
      </c>
      <c r="C14" s="538">
        <v>0</v>
      </c>
      <c r="D14" s="541">
        <v>4192</v>
      </c>
      <c r="E14" s="541">
        <v>465.65290000000005</v>
      </c>
      <c r="F14" s="542">
        <v>4658.3</v>
      </c>
      <c r="G14" s="530"/>
      <c r="I14" s="535"/>
    </row>
    <row r="15" spans="1:9" ht="20.149999999999999" customHeight="1" thickBot="1">
      <c r="A15" s="526"/>
      <c r="B15" s="543" t="s">
        <v>82</v>
      </c>
      <c r="C15" s="544">
        <v>4640</v>
      </c>
      <c r="D15" s="544">
        <v>104810</v>
      </c>
      <c r="E15" s="544">
        <v>11645.600000000002</v>
      </c>
      <c r="F15" s="544">
        <v>116456.1</v>
      </c>
      <c r="G15" s="530"/>
      <c r="I15" s="535"/>
    </row>
    <row r="16" spans="1:9" ht="15.5">
      <c r="A16" s="526"/>
      <c r="B16" s="532" t="s">
        <v>108</v>
      </c>
      <c r="C16" s="545">
        <v>4640</v>
      </c>
      <c r="D16" s="545">
        <v>100618</v>
      </c>
      <c r="E16" s="545">
        <v>11179.947100000001</v>
      </c>
      <c r="F16" s="546">
        <v>111797.8</v>
      </c>
      <c r="G16" s="530"/>
      <c r="I16" s="535"/>
    </row>
    <row r="17" spans="1:9" ht="15.5">
      <c r="A17" s="526"/>
      <c r="B17" s="536" t="s">
        <v>109</v>
      </c>
      <c r="C17" s="538">
        <v>0</v>
      </c>
      <c r="D17" s="538">
        <v>0</v>
      </c>
      <c r="E17" s="538">
        <v>0</v>
      </c>
      <c r="F17" s="539">
        <v>0</v>
      </c>
      <c r="G17" s="530"/>
      <c r="I17" s="535"/>
    </row>
    <row r="18" spans="1:9" ht="15.5">
      <c r="A18" s="526"/>
      <c r="B18" s="536" t="s">
        <v>110</v>
      </c>
      <c r="C18" s="538">
        <v>0</v>
      </c>
      <c r="D18" s="538">
        <v>0</v>
      </c>
      <c r="E18" s="538">
        <v>0</v>
      </c>
      <c r="F18" s="539">
        <v>0</v>
      </c>
      <c r="G18" s="530"/>
      <c r="I18" s="535"/>
    </row>
    <row r="19" spans="1:9" ht="16" thickBot="1">
      <c r="A19" s="526"/>
      <c r="B19" s="536" t="s">
        <v>111</v>
      </c>
      <c r="C19" s="538">
        <v>0</v>
      </c>
      <c r="D19" s="538">
        <v>4192</v>
      </c>
      <c r="E19" s="538">
        <v>465.65290000000005</v>
      </c>
      <c r="F19" s="539">
        <v>4658.3</v>
      </c>
      <c r="G19" s="530"/>
      <c r="I19" s="535"/>
    </row>
    <row r="20" spans="1:9" ht="20.149999999999999" customHeight="1" thickBot="1">
      <c r="A20" s="526"/>
      <c r="B20" s="543" t="s">
        <v>112</v>
      </c>
      <c r="C20" s="544">
        <v>4640</v>
      </c>
      <c r="D20" s="544">
        <v>104810</v>
      </c>
      <c r="E20" s="544">
        <v>11645.600000000002</v>
      </c>
      <c r="F20" s="544">
        <v>116456.1</v>
      </c>
      <c r="G20" s="530"/>
      <c r="I20" s="535"/>
    </row>
    <row r="21" spans="1:9" ht="15.5">
      <c r="A21" s="526"/>
      <c r="B21" s="532" t="s">
        <v>295</v>
      </c>
      <c r="C21" s="545">
        <v>4504</v>
      </c>
      <c r="D21" s="545">
        <v>100618</v>
      </c>
      <c r="E21" s="545">
        <v>11179.947100000001</v>
      </c>
      <c r="F21" s="546">
        <v>111797.8</v>
      </c>
      <c r="G21" s="530"/>
      <c r="I21" s="535"/>
    </row>
    <row r="22" spans="1:9" ht="15.5">
      <c r="A22" s="526"/>
      <c r="B22" s="536" t="s">
        <v>296</v>
      </c>
      <c r="C22" s="538">
        <v>0</v>
      </c>
      <c r="D22" s="538">
        <v>0</v>
      </c>
      <c r="E22" s="538">
        <v>0</v>
      </c>
      <c r="F22" s="539">
        <v>0</v>
      </c>
      <c r="G22" s="530"/>
      <c r="I22" s="535"/>
    </row>
    <row r="23" spans="1:9" ht="15.5">
      <c r="A23" s="526"/>
      <c r="B23" s="536" t="s">
        <v>297</v>
      </c>
      <c r="C23" s="538">
        <v>0</v>
      </c>
      <c r="D23" s="538">
        <v>0</v>
      </c>
      <c r="E23" s="538">
        <v>0</v>
      </c>
      <c r="F23" s="539">
        <v>0</v>
      </c>
      <c r="G23" s="530"/>
      <c r="I23" s="535"/>
    </row>
    <row r="24" spans="1:9" ht="16" thickBot="1">
      <c r="A24" s="526"/>
      <c r="B24" s="536" t="s">
        <v>298</v>
      </c>
      <c r="C24" s="538">
        <v>0</v>
      </c>
      <c r="D24" s="538">
        <v>4192</v>
      </c>
      <c r="E24" s="538">
        <v>465.65290000000005</v>
      </c>
      <c r="F24" s="539">
        <v>4658.3</v>
      </c>
      <c r="G24" s="530"/>
      <c r="I24" s="535"/>
    </row>
    <row r="25" spans="1:9" ht="20.149999999999999" customHeight="1" thickBot="1">
      <c r="A25" s="526"/>
      <c r="B25" s="543" t="s">
        <v>293</v>
      </c>
      <c r="C25" s="544">
        <v>4504</v>
      </c>
      <c r="D25" s="544">
        <v>104810</v>
      </c>
      <c r="E25" s="544">
        <v>11645.600000000002</v>
      </c>
      <c r="F25" s="544">
        <v>116456.1</v>
      </c>
      <c r="G25" s="530"/>
      <c r="I25" s="535"/>
    </row>
    <row r="26" spans="1:9" ht="15.5">
      <c r="A26" s="526"/>
      <c r="B26" s="532" t="s">
        <v>369</v>
      </c>
      <c r="C26" s="545">
        <v>7512.0720000000001</v>
      </c>
      <c r="D26" s="545">
        <v>91806.844499999992</v>
      </c>
      <c r="E26" s="545">
        <v>10200.7605</v>
      </c>
      <c r="F26" s="546">
        <v>102007.605</v>
      </c>
      <c r="G26" s="530"/>
      <c r="I26" s="535"/>
    </row>
    <row r="27" spans="1:9" ht="15.5">
      <c r="A27" s="526"/>
      <c r="B27" s="536" t="s">
        <v>370</v>
      </c>
      <c r="C27" s="538">
        <v>0</v>
      </c>
      <c r="D27" s="538">
        <v>0</v>
      </c>
      <c r="E27" s="538">
        <v>0</v>
      </c>
      <c r="F27" s="539">
        <v>0</v>
      </c>
      <c r="G27" s="530"/>
      <c r="I27" s="535"/>
    </row>
    <row r="28" spans="1:9" ht="15.5">
      <c r="A28" s="526"/>
      <c r="B28" s="536" t="s">
        <v>371</v>
      </c>
      <c r="C28" s="538">
        <v>0</v>
      </c>
      <c r="D28" s="538">
        <v>0</v>
      </c>
      <c r="E28" s="538">
        <v>0</v>
      </c>
      <c r="F28" s="539">
        <v>0</v>
      </c>
      <c r="G28" s="530"/>
      <c r="I28" s="535"/>
    </row>
    <row r="29" spans="1:9" ht="16" thickBot="1">
      <c r="A29" s="526"/>
      <c r="B29" s="536" t="s">
        <v>372</v>
      </c>
      <c r="C29" s="538">
        <v>0</v>
      </c>
      <c r="D29" s="538">
        <v>4192.4799000000003</v>
      </c>
      <c r="E29" s="538">
        <v>465.83109999999999</v>
      </c>
      <c r="F29" s="539">
        <v>4658.3109999999997</v>
      </c>
      <c r="G29" s="530"/>
      <c r="I29" s="535"/>
    </row>
    <row r="30" spans="1:9" ht="20.149999999999999" customHeight="1" thickBot="1">
      <c r="A30" s="526"/>
      <c r="B30" s="543" t="s">
        <v>294</v>
      </c>
      <c r="C30" s="544">
        <v>7512.0720000000001</v>
      </c>
      <c r="D30" s="544">
        <v>95999.324399999998</v>
      </c>
      <c r="E30" s="544">
        <v>10666.5916</v>
      </c>
      <c r="F30" s="544">
        <v>106665.916</v>
      </c>
      <c r="G30" s="530"/>
      <c r="I30" s="535"/>
    </row>
    <row r="31" spans="1:9" ht="15.5">
      <c r="A31" s="526"/>
      <c r="B31" s="532" t="s">
        <v>373</v>
      </c>
      <c r="C31" s="545">
        <v>4712.2214506999999</v>
      </c>
      <c r="D31" s="545">
        <v>73337.122799999997</v>
      </c>
      <c r="E31" s="545">
        <v>8148.5691999999999</v>
      </c>
      <c r="F31" s="546">
        <v>77886.226980000007</v>
      </c>
      <c r="G31" s="547"/>
      <c r="I31" s="535"/>
    </row>
    <row r="32" spans="1:9" ht="15.5">
      <c r="A32" s="526"/>
      <c r="B32" s="536" t="s">
        <v>374</v>
      </c>
      <c r="C32" s="538">
        <v>0</v>
      </c>
      <c r="D32" s="538">
        <v>0</v>
      </c>
      <c r="E32" s="538">
        <v>0</v>
      </c>
      <c r="F32" s="539">
        <v>0</v>
      </c>
      <c r="G32" s="530"/>
      <c r="I32" s="535"/>
    </row>
    <row r="33" spans="1:9" ht="15.5">
      <c r="A33" s="526"/>
      <c r="B33" s="536" t="s">
        <v>375</v>
      </c>
      <c r="C33" s="538">
        <v>0</v>
      </c>
      <c r="D33" s="538">
        <v>0</v>
      </c>
      <c r="E33" s="538">
        <v>0</v>
      </c>
      <c r="F33" s="539">
        <v>0</v>
      </c>
      <c r="G33" s="530"/>
      <c r="I33" s="535"/>
    </row>
    <row r="34" spans="1:9" ht="16" thickBot="1">
      <c r="A34" s="526"/>
      <c r="B34" s="536" t="s">
        <v>376</v>
      </c>
      <c r="C34" s="538">
        <v>0</v>
      </c>
      <c r="D34" s="538">
        <v>3239.5186980000003</v>
      </c>
      <c r="E34" s="538">
        <v>359.94652200000007</v>
      </c>
      <c r="F34" s="539">
        <v>3599.4652200000005</v>
      </c>
      <c r="G34" s="530"/>
      <c r="I34" s="535"/>
    </row>
    <row r="35" spans="1:9" ht="20.149999999999999" customHeight="1" thickBot="1">
      <c r="A35" s="526"/>
      <c r="B35" s="543" t="s">
        <v>377</v>
      </c>
      <c r="C35" s="544">
        <v>4712.2214506999999</v>
      </c>
      <c r="D35" s="544">
        <v>76576.641497999997</v>
      </c>
      <c r="E35" s="544">
        <v>8508.5157220000001</v>
      </c>
      <c r="F35" s="544">
        <v>81485.692200000005</v>
      </c>
      <c r="G35" s="530"/>
      <c r="I35" s="535"/>
    </row>
    <row r="36" spans="1:9" s="549" customFormat="1" ht="20.149999999999999" customHeight="1" thickBot="1">
      <c r="A36" s="548"/>
      <c r="B36" s="543" t="s">
        <v>378</v>
      </c>
      <c r="C36" s="540">
        <v>74651.293450700003</v>
      </c>
      <c r="D36" s="540">
        <v>579555.96589799994</v>
      </c>
      <c r="E36" s="540">
        <v>64394.907321999999</v>
      </c>
      <c r="F36" s="540">
        <v>640352.90820000006</v>
      </c>
      <c r="G36" s="530"/>
    </row>
    <row r="37" spans="1:9" ht="15.75" customHeight="1">
      <c r="A37" s="526"/>
      <c r="B37" s="658" t="s">
        <v>83</v>
      </c>
      <c r="C37" s="658"/>
      <c r="D37" s="658"/>
      <c r="E37" s="658"/>
      <c r="F37" s="658"/>
      <c r="G37" s="526"/>
    </row>
    <row r="38" spans="1:9">
      <c r="A38" s="526"/>
      <c r="B38" s="659"/>
      <c r="C38" s="659"/>
      <c r="D38" s="659"/>
      <c r="E38" s="659"/>
      <c r="F38" s="659"/>
      <c r="G38" s="526"/>
    </row>
    <row r="39" spans="1:9">
      <c r="A39" s="526"/>
      <c r="B39" s="526"/>
      <c r="C39" s="526"/>
      <c r="D39" s="526"/>
      <c r="E39" s="526"/>
      <c r="F39" s="526"/>
      <c r="G39" s="526"/>
    </row>
  </sheetData>
  <mergeCells count="2">
    <mergeCell ref="B4:F4"/>
    <mergeCell ref="B37:F38"/>
  </mergeCells>
  <pageMargins left="0.7" right="0.7" top="0.75" bottom="0.75" header="0.3" footer="0.3"/>
  <pageSetup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8C97-24C3-4545-9DC8-060081D9C69E}">
  <sheetPr>
    <tabColor rgb="FFFFFF00"/>
    <pageSetUpPr fitToPage="1"/>
  </sheetPr>
  <dimension ref="A1:E27"/>
  <sheetViews>
    <sheetView zoomScaleNormal="100" zoomScaleSheetLayoutView="100" workbookViewId="0">
      <selection activeCell="C30" sqref="C30"/>
    </sheetView>
  </sheetViews>
  <sheetFormatPr defaultColWidth="8.83203125" defaultRowHeight="14.5"/>
  <cols>
    <col min="1" max="1" width="14.08203125" style="140" bestFit="1" customWidth="1"/>
    <col min="2" max="2" width="46.58203125" style="140" bestFit="1" customWidth="1"/>
    <col min="3" max="3" width="21" style="140" customWidth="1"/>
    <col min="4" max="4" width="21.08203125" style="140" customWidth="1"/>
    <col min="5" max="5" width="13.25" style="140" customWidth="1"/>
    <col min="6" max="16384" width="8.83203125" style="140"/>
  </cols>
  <sheetData>
    <row r="1" spans="1:5" s="142" customFormat="1" ht="15.5">
      <c r="A1" s="116" t="s">
        <v>136</v>
      </c>
      <c r="C1" s="143"/>
    </row>
    <row r="2" spans="1:5" ht="15.5">
      <c r="A2" s="117" t="s">
        <v>318</v>
      </c>
    </row>
    <row r="3" spans="1:5" ht="15.5">
      <c r="A3" s="117"/>
    </row>
    <row r="4" spans="1:5">
      <c r="B4" s="144"/>
      <c r="D4" s="144"/>
      <c r="E4" s="144"/>
    </row>
    <row r="5" spans="1:5" ht="16" thickBot="1">
      <c r="B5" s="660" t="s">
        <v>379</v>
      </c>
      <c r="C5" s="660"/>
      <c r="D5" s="660"/>
      <c r="E5" s="660"/>
    </row>
    <row r="6" spans="1:5" ht="16.399999999999999" customHeight="1" thickBot="1">
      <c r="B6" s="145" t="s">
        <v>135</v>
      </c>
      <c r="C6" s="661" t="s">
        <v>84</v>
      </c>
      <c r="D6" s="661" t="s">
        <v>71</v>
      </c>
      <c r="E6" s="146"/>
    </row>
    <row r="7" spans="1:5" ht="16" thickBot="1">
      <c r="B7" s="147" t="s">
        <v>85</v>
      </c>
      <c r="C7" s="662"/>
      <c r="D7" s="662"/>
      <c r="E7" s="148" t="s">
        <v>86</v>
      </c>
    </row>
    <row r="8" spans="1:5" ht="19" thickBot="1">
      <c r="B8" s="149" t="s">
        <v>266</v>
      </c>
      <c r="C8" s="150">
        <v>1886.1589529999999</v>
      </c>
      <c r="D8" s="150">
        <v>209.573217</v>
      </c>
      <c r="E8" s="150">
        <v>2095.7321699999998</v>
      </c>
    </row>
    <row r="9" spans="1:5" ht="19" thickBot="1">
      <c r="B9" s="149" t="s">
        <v>267</v>
      </c>
      <c r="C9" s="150">
        <v>319.13352000000003</v>
      </c>
      <c r="D9" s="150">
        <v>35.45928</v>
      </c>
      <c r="E9" s="150">
        <v>354.59280000000001</v>
      </c>
    </row>
    <row r="10" spans="1:5" ht="16" thickBot="1">
      <c r="B10" s="151" t="s">
        <v>87</v>
      </c>
      <c r="C10" s="152">
        <v>0</v>
      </c>
      <c r="D10" s="152">
        <v>0</v>
      </c>
      <c r="E10" s="152">
        <v>0</v>
      </c>
    </row>
    <row r="11" spans="1:5" ht="16" thickBot="1">
      <c r="B11" s="151" t="s">
        <v>88</v>
      </c>
      <c r="C11" s="152">
        <v>0</v>
      </c>
      <c r="D11" s="152">
        <v>0</v>
      </c>
      <c r="E11" s="152">
        <v>0</v>
      </c>
    </row>
    <row r="12" spans="1:5" ht="19" thickBot="1">
      <c r="B12" s="149" t="s">
        <v>268</v>
      </c>
      <c r="C12" s="150">
        <v>3480.8440140000002</v>
      </c>
      <c r="D12" s="150">
        <v>386.760446</v>
      </c>
      <c r="E12" s="150">
        <v>3867.60446</v>
      </c>
    </row>
    <row r="13" spans="1:5" ht="19" thickBot="1">
      <c r="B13" s="149" t="s">
        <v>269</v>
      </c>
      <c r="C13" s="150">
        <v>153.537174333</v>
      </c>
      <c r="D13" s="150">
        <v>17.059686037000002</v>
      </c>
      <c r="E13" s="150">
        <v>170.59686037</v>
      </c>
    </row>
    <row r="14" spans="1:5" ht="16" thickBot="1">
      <c r="B14" s="151" t="s">
        <v>79</v>
      </c>
      <c r="C14" s="152">
        <v>0</v>
      </c>
      <c r="D14" s="152">
        <v>0</v>
      </c>
      <c r="E14" s="152">
        <v>0</v>
      </c>
    </row>
    <row r="15" spans="1:5" ht="16" thickBot="1">
      <c r="B15" s="151" t="s">
        <v>80</v>
      </c>
      <c r="C15" s="152">
        <v>0</v>
      </c>
      <c r="D15" s="152">
        <v>0</v>
      </c>
      <c r="E15" s="152">
        <v>0</v>
      </c>
    </row>
    <row r="16" spans="1:5" ht="19" thickBot="1">
      <c r="B16" s="149" t="s">
        <v>265</v>
      </c>
      <c r="C16" s="150">
        <v>3529.5818039999999</v>
      </c>
      <c r="D16" s="150">
        <v>392.17575600000004</v>
      </c>
      <c r="E16" s="150">
        <v>3921.75756</v>
      </c>
    </row>
    <row r="17" spans="2:5" ht="19" thickBot="1">
      <c r="B17" s="149" t="s">
        <v>264</v>
      </c>
      <c r="C17" s="150">
        <v>2288.7636210000001</v>
      </c>
      <c r="D17" s="150">
        <v>254.30706900000001</v>
      </c>
      <c r="E17" s="150">
        <v>2543.07069</v>
      </c>
    </row>
    <row r="18" spans="2:5" ht="16" thickBot="1">
      <c r="B18" s="151" t="s">
        <v>118</v>
      </c>
      <c r="C18" s="152">
        <v>0</v>
      </c>
      <c r="D18" s="152">
        <v>0</v>
      </c>
      <c r="E18" s="152">
        <v>0</v>
      </c>
    </row>
    <row r="19" spans="2:5" ht="16" thickBot="1">
      <c r="B19" s="151" t="s">
        <v>119</v>
      </c>
      <c r="C19" s="152">
        <v>0</v>
      </c>
      <c r="D19" s="152">
        <v>0</v>
      </c>
      <c r="E19" s="152">
        <v>0</v>
      </c>
    </row>
    <row r="20" spans="2:5" ht="19" thickBot="1">
      <c r="B20" s="149" t="s">
        <v>288</v>
      </c>
      <c r="C20" s="150">
        <v>3440.25342</v>
      </c>
      <c r="D20" s="150">
        <v>382.25038000000001</v>
      </c>
      <c r="E20" s="150">
        <v>3822.5038</v>
      </c>
    </row>
    <row r="21" spans="2:5" ht="19" thickBot="1">
      <c r="B21" s="149" t="s">
        <v>289</v>
      </c>
      <c r="C21" s="150">
        <v>2687.7927600000003</v>
      </c>
      <c r="D21" s="150">
        <v>298.64364</v>
      </c>
      <c r="E21" s="150">
        <v>2986.4364</v>
      </c>
    </row>
    <row r="22" spans="2:5" ht="16" thickBot="1">
      <c r="B22" s="151" t="s">
        <v>290</v>
      </c>
      <c r="C22" s="152">
        <v>0</v>
      </c>
      <c r="D22" s="152">
        <v>0</v>
      </c>
      <c r="E22" s="152">
        <v>0</v>
      </c>
    </row>
    <row r="23" spans="2:5" ht="16" thickBot="1">
      <c r="B23" s="151" t="s">
        <v>291</v>
      </c>
      <c r="C23" s="152">
        <v>0</v>
      </c>
      <c r="D23" s="152">
        <v>0</v>
      </c>
      <c r="E23" s="152">
        <v>0</v>
      </c>
    </row>
    <row r="24" spans="2:5" ht="19" thickBot="1">
      <c r="B24" s="149" t="s">
        <v>380</v>
      </c>
      <c r="C24" s="150">
        <v>0</v>
      </c>
      <c r="D24" s="150">
        <v>0</v>
      </c>
      <c r="E24" s="150">
        <v>0</v>
      </c>
    </row>
    <row r="25" spans="2:5" ht="19" thickBot="1">
      <c r="B25" s="149" t="s">
        <v>381</v>
      </c>
      <c r="C25" s="150">
        <v>2961.702135</v>
      </c>
      <c r="D25" s="150">
        <v>329.07801500000005</v>
      </c>
      <c r="E25" s="150">
        <v>3290.78015</v>
      </c>
    </row>
    <row r="26" spans="2:5" ht="16" thickBot="1">
      <c r="B26" s="151" t="s">
        <v>382</v>
      </c>
      <c r="C26" s="152">
        <v>0</v>
      </c>
      <c r="D26" s="152">
        <v>0</v>
      </c>
      <c r="E26" s="152">
        <v>0</v>
      </c>
    </row>
    <row r="27" spans="2:5" ht="16" thickBot="1">
      <c r="B27" s="151" t="s">
        <v>383</v>
      </c>
      <c r="C27" s="152">
        <v>0</v>
      </c>
      <c r="D27" s="152">
        <v>0</v>
      </c>
      <c r="E27" s="152">
        <v>0</v>
      </c>
    </row>
  </sheetData>
  <mergeCells count="3">
    <mergeCell ref="B5:E5"/>
    <mergeCell ref="C6:C7"/>
    <mergeCell ref="D6:D7"/>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FEAB-435C-49D7-B195-FEB07DFE93F6}">
  <sheetPr>
    <tabColor rgb="FFFFFF00"/>
    <pageSetUpPr fitToPage="1"/>
  </sheetPr>
  <dimension ref="A1:H20"/>
  <sheetViews>
    <sheetView zoomScaleNormal="100" zoomScaleSheetLayoutView="100" workbookViewId="0">
      <selection activeCell="B15" sqref="B15:F15"/>
    </sheetView>
  </sheetViews>
  <sheetFormatPr defaultColWidth="8.83203125" defaultRowHeight="14.5"/>
  <cols>
    <col min="1" max="1" width="14.5" style="140" bestFit="1" customWidth="1"/>
    <col min="2" max="2" width="47.08203125" style="140" bestFit="1" customWidth="1"/>
    <col min="3" max="3" width="13.83203125" style="140" customWidth="1"/>
    <col min="4" max="4" width="15.25" style="140" bestFit="1" customWidth="1"/>
    <col min="5" max="5" width="11.83203125" style="140" bestFit="1" customWidth="1"/>
    <col min="6" max="16384" width="8.83203125" style="140"/>
  </cols>
  <sheetData>
    <row r="1" spans="1:8" ht="15.5">
      <c r="A1" s="116" t="s">
        <v>136</v>
      </c>
    </row>
    <row r="2" spans="1:8" ht="15.5">
      <c r="A2" s="117" t="s">
        <v>318</v>
      </c>
    </row>
    <row r="3" spans="1:8">
      <c r="C3" s="72"/>
      <c r="D3" s="72"/>
    </row>
    <row r="4" spans="1:8" ht="16" thickBot="1">
      <c r="B4" s="660" t="s">
        <v>384</v>
      </c>
      <c r="C4" s="660"/>
      <c r="D4" s="660"/>
      <c r="E4" s="660"/>
    </row>
    <row r="5" spans="1:8" ht="80.25" customHeight="1">
      <c r="B5" s="153" t="s">
        <v>89</v>
      </c>
      <c r="C5" s="665" t="s">
        <v>84</v>
      </c>
      <c r="D5" s="665" t="s">
        <v>71</v>
      </c>
      <c r="E5" s="667" t="s">
        <v>86</v>
      </c>
      <c r="G5" s="154"/>
      <c r="H5" s="154"/>
    </row>
    <row r="6" spans="1:8" ht="15.5">
      <c r="B6" s="155" t="s">
        <v>85</v>
      </c>
      <c r="C6" s="666"/>
      <c r="D6" s="666"/>
      <c r="E6" s="668"/>
      <c r="F6" s="142"/>
      <c r="G6" s="156"/>
      <c r="H6" s="156"/>
    </row>
    <row r="7" spans="1:8" ht="20.149999999999999" customHeight="1">
      <c r="B7" s="157" t="s">
        <v>385</v>
      </c>
      <c r="C7" s="158">
        <v>91806.844499999992</v>
      </c>
      <c r="D7" s="158">
        <v>10200.7605</v>
      </c>
      <c r="E7" s="158">
        <v>102007.605</v>
      </c>
      <c r="G7" s="159"/>
      <c r="H7" s="159"/>
    </row>
    <row r="8" spans="1:8" ht="20.149999999999999" customHeight="1">
      <c r="B8" s="157" t="s">
        <v>386</v>
      </c>
      <c r="C8" s="160">
        <v>30148.024473000005</v>
      </c>
      <c r="D8" s="160">
        <v>3349.7804970000007</v>
      </c>
      <c r="E8" s="158">
        <v>33497.804970000005</v>
      </c>
      <c r="G8" s="159"/>
      <c r="H8" s="159"/>
    </row>
    <row r="9" spans="1:8" ht="20.149999999999999" customHeight="1">
      <c r="B9" s="141" t="s">
        <v>387</v>
      </c>
      <c r="C9" s="161"/>
      <c r="D9" s="161"/>
      <c r="E9" s="162"/>
      <c r="G9" s="159"/>
      <c r="H9" s="159"/>
    </row>
    <row r="10" spans="1:8" ht="18.5">
      <c r="B10" s="163" t="s">
        <v>388</v>
      </c>
      <c r="C10" s="158">
        <v>2961.702135</v>
      </c>
      <c r="D10" s="158">
        <v>329.07801500000005</v>
      </c>
      <c r="E10" s="158">
        <v>3290.78015</v>
      </c>
      <c r="G10" s="159"/>
      <c r="H10" s="159"/>
    </row>
    <row r="11" spans="1:8" ht="44.25" customHeight="1" thickBot="1">
      <c r="B11" s="164" t="s">
        <v>389</v>
      </c>
      <c r="C11" s="165">
        <v>-13000</v>
      </c>
      <c r="D11" s="165">
        <v>-8000</v>
      </c>
      <c r="E11" s="158">
        <v>-21000</v>
      </c>
      <c r="G11" s="159"/>
      <c r="H11" s="159"/>
    </row>
    <row r="12" spans="1:8" ht="13" customHeight="1">
      <c r="B12" s="669"/>
      <c r="C12" s="669"/>
      <c r="D12" s="669"/>
      <c r="E12" s="669"/>
      <c r="G12" s="156"/>
      <c r="H12" s="156"/>
    </row>
    <row r="13" spans="1:8" s="142" customFormat="1" ht="13" customHeight="1">
      <c r="B13" s="670"/>
      <c r="C13" s="670"/>
      <c r="D13" s="670"/>
      <c r="E13" s="670"/>
    </row>
    <row r="14" spans="1:8" ht="42" customHeight="1">
      <c r="B14" s="663" t="s">
        <v>390</v>
      </c>
      <c r="C14" s="664"/>
      <c r="D14" s="664"/>
      <c r="E14" s="664"/>
      <c r="F14" s="664"/>
    </row>
    <row r="15" spans="1:8">
      <c r="B15" s="663" t="s">
        <v>391</v>
      </c>
      <c r="C15" s="664"/>
      <c r="D15" s="664"/>
      <c r="E15" s="664"/>
      <c r="F15" s="664"/>
    </row>
    <row r="16" spans="1:8">
      <c r="B16" s="663" t="s">
        <v>392</v>
      </c>
      <c r="C16" s="664"/>
      <c r="D16" s="664"/>
      <c r="E16" s="664"/>
      <c r="F16" s="664"/>
    </row>
    <row r="20" spans="4:4">
      <c r="D20" s="156"/>
    </row>
  </sheetData>
  <mergeCells count="9">
    <mergeCell ref="B14:F14"/>
    <mergeCell ref="B15:F15"/>
    <mergeCell ref="B16:F16"/>
    <mergeCell ref="B4:E4"/>
    <mergeCell ref="C5:C6"/>
    <mergeCell ref="D5:D6"/>
    <mergeCell ref="E5:E6"/>
    <mergeCell ref="B12:E12"/>
    <mergeCell ref="B13:E13"/>
  </mergeCell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AC88-A39B-40D1-B9B0-E48807E56E9D}">
  <sheetPr>
    <pageSetUpPr fitToPage="1"/>
  </sheetPr>
  <dimension ref="A1:W34"/>
  <sheetViews>
    <sheetView zoomScaleNormal="100" workbookViewId="0">
      <selection activeCell="J26" sqref="J26"/>
    </sheetView>
  </sheetViews>
  <sheetFormatPr defaultColWidth="11.25" defaultRowHeight="15.5"/>
  <cols>
    <col min="1" max="1" width="2.33203125" style="203" customWidth="1"/>
    <col min="2" max="2" width="43.08203125" style="291" customWidth="1"/>
    <col min="3" max="3" width="11.25" style="203"/>
    <col min="4" max="6" width="15.83203125" style="203" customWidth="1"/>
    <col min="7" max="7" width="12.75" style="203" customWidth="1"/>
    <col min="8" max="11" width="15.33203125" style="203" customWidth="1"/>
    <col min="12" max="15" width="11.58203125" style="203" customWidth="1"/>
    <col min="16" max="19" width="13.58203125" style="203" customWidth="1"/>
    <col min="20" max="23" width="12.58203125" style="203" customWidth="1"/>
    <col min="24" max="16384" width="11.25" style="203"/>
  </cols>
  <sheetData>
    <row r="1" spans="1:23" s="197" customFormat="1" ht="32.25" customHeight="1">
      <c r="A1" s="116" t="s">
        <v>136</v>
      </c>
      <c r="B1" s="198"/>
      <c r="D1" s="199"/>
      <c r="E1" s="199"/>
      <c r="H1" s="690" t="s">
        <v>529</v>
      </c>
      <c r="I1" s="705"/>
      <c r="J1" s="705"/>
      <c r="K1" s="705"/>
      <c r="L1" s="690" t="s">
        <v>530</v>
      </c>
      <c r="M1" s="690" t="s">
        <v>531</v>
      </c>
      <c r="N1" s="690" t="s">
        <v>532</v>
      </c>
      <c r="O1" s="690" t="s">
        <v>533</v>
      </c>
      <c r="P1" s="690" t="s">
        <v>534</v>
      </c>
      <c r="Q1" s="690" t="s">
        <v>535</v>
      </c>
      <c r="R1" s="690" t="s">
        <v>536</v>
      </c>
      <c r="S1" s="690" t="s">
        <v>537</v>
      </c>
    </row>
    <row r="2" spans="1:23" s="200" customFormat="1" ht="16.5" customHeight="1" thickBot="1">
      <c r="A2" s="117" t="s">
        <v>318</v>
      </c>
      <c r="B2" s="199"/>
      <c r="D2" s="201" t="s">
        <v>538</v>
      </c>
      <c r="E2" s="201" t="s">
        <v>539</v>
      </c>
      <c r="F2" s="200" t="s">
        <v>540</v>
      </c>
      <c r="G2" s="200" t="s">
        <v>541</v>
      </c>
      <c r="H2" s="202" t="s">
        <v>542</v>
      </c>
      <c r="I2" s="202" t="s">
        <v>543</v>
      </c>
      <c r="J2" s="202" t="s">
        <v>544</v>
      </c>
      <c r="K2" s="202" t="s">
        <v>545</v>
      </c>
      <c r="L2" s="691"/>
      <c r="M2" s="691"/>
      <c r="N2" s="691"/>
      <c r="O2" s="691"/>
      <c r="P2" s="691"/>
      <c r="Q2" s="691"/>
      <c r="R2" s="691"/>
      <c r="S2" s="691"/>
      <c r="T2" s="200" t="s">
        <v>546</v>
      </c>
      <c r="U2" s="200" t="s">
        <v>547</v>
      </c>
      <c r="V2" s="200" t="s">
        <v>548</v>
      </c>
      <c r="W2" s="200" t="s">
        <v>549</v>
      </c>
    </row>
    <row r="3" spans="1:23" ht="44.25" customHeight="1" thickBot="1">
      <c r="B3" s="692" t="s">
        <v>550</v>
      </c>
      <c r="C3" s="694" t="s">
        <v>551</v>
      </c>
      <c r="D3" s="696" t="s">
        <v>552</v>
      </c>
      <c r="E3" s="696" t="s">
        <v>553</v>
      </c>
      <c r="F3" s="698" t="s">
        <v>554</v>
      </c>
      <c r="G3" s="700" t="s">
        <v>555</v>
      </c>
      <c r="H3" s="702" t="s">
        <v>556</v>
      </c>
      <c r="I3" s="703"/>
      <c r="J3" s="703"/>
      <c r="K3" s="704"/>
      <c r="L3" s="678" t="s">
        <v>557</v>
      </c>
      <c r="M3" s="679"/>
      <c r="N3" s="679"/>
      <c r="O3" s="680"/>
      <c r="P3" s="681" t="s">
        <v>558</v>
      </c>
      <c r="Q3" s="682"/>
      <c r="R3" s="682"/>
      <c r="S3" s="683"/>
      <c r="T3" s="684" t="s">
        <v>559</v>
      </c>
      <c r="U3" s="685"/>
      <c r="V3" s="685"/>
      <c r="W3" s="686"/>
    </row>
    <row r="4" spans="1:23" s="204" customFormat="1" ht="21" customHeight="1" thickBot="1">
      <c r="B4" s="693"/>
      <c r="C4" s="695"/>
      <c r="D4" s="697"/>
      <c r="E4" s="697"/>
      <c r="F4" s="699"/>
      <c r="G4" s="701"/>
      <c r="H4" s="205" t="s">
        <v>560</v>
      </c>
      <c r="I4" s="206" t="s">
        <v>561</v>
      </c>
      <c r="J4" s="206" t="s">
        <v>562</v>
      </c>
      <c r="K4" s="207" t="s">
        <v>563</v>
      </c>
      <c r="L4" s="208" t="s">
        <v>560</v>
      </c>
      <c r="M4" s="209" t="s">
        <v>561</v>
      </c>
      <c r="N4" s="209" t="s">
        <v>562</v>
      </c>
      <c r="O4" s="210" t="s">
        <v>563</v>
      </c>
      <c r="P4" s="211" t="s">
        <v>560</v>
      </c>
      <c r="Q4" s="212" t="s">
        <v>561</v>
      </c>
      <c r="R4" s="212" t="s">
        <v>562</v>
      </c>
      <c r="S4" s="213" t="s">
        <v>563</v>
      </c>
      <c r="T4" s="208" t="s">
        <v>560</v>
      </c>
      <c r="U4" s="209" t="s">
        <v>561</v>
      </c>
      <c r="V4" s="209" t="s">
        <v>562</v>
      </c>
      <c r="W4" s="210" t="s">
        <v>563</v>
      </c>
    </row>
    <row r="5" spans="1:23" s="214" customFormat="1" ht="31">
      <c r="B5" s="215" t="s">
        <v>564</v>
      </c>
      <c r="C5" s="687" t="s">
        <v>560</v>
      </c>
      <c r="D5" s="216">
        <v>0</v>
      </c>
      <c r="E5" s="217">
        <v>2112569</v>
      </c>
      <c r="F5" s="218">
        <v>44197</v>
      </c>
      <c r="G5" s="219">
        <v>0.8</v>
      </c>
      <c r="H5" s="220">
        <f t="shared" ref="H5:H20" si="0">$G5*$F$31+(1-$G5)*$G$31</f>
        <v>0.45599999999999996</v>
      </c>
      <c r="I5" s="221">
        <f t="shared" ref="I5:I20" si="1">$G5*$F$32+(1-$G5)*$G$32</f>
        <v>0.1396</v>
      </c>
      <c r="J5" s="222">
        <f t="shared" ref="J5:J20" si="2">$G5*$F$33+(1-$G5)*$G$33</f>
        <v>0.32080000000000003</v>
      </c>
      <c r="K5" s="223">
        <f t="shared" ref="K5:K20" si="3">$G5*$F$34+(1-$G5)*$G$34</f>
        <v>8.359999999999998E-2</v>
      </c>
      <c r="L5" s="224">
        <f>$D5*H5</f>
        <v>0</v>
      </c>
      <c r="M5" s="225">
        <f>$D5*I5</f>
        <v>0</v>
      </c>
      <c r="N5" s="225">
        <f>$D5*J5</f>
        <v>0</v>
      </c>
      <c r="O5" s="226">
        <f>$D5*K5</f>
        <v>0</v>
      </c>
      <c r="P5" s="227">
        <f>($E5*(12/12))*H5</f>
        <v>963331.46399999992</v>
      </c>
      <c r="Q5" s="228">
        <f>($E5*(12/12))*I5</f>
        <v>294914.6324</v>
      </c>
      <c r="R5" s="228">
        <f>($E5*(12/12))*J5</f>
        <v>677712.13520000002</v>
      </c>
      <c r="S5" s="229">
        <f>($E5*(12/12))*K5</f>
        <v>176610.76839999997</v>
      </c>
      <c r="T5" s="230">
        <f>H5*2112569</f>
        <v>963331.46399999992</v>
      </c>
      <c r="U5" s="231">
        <f t="shared" ref="U5:W5" si="4">I5*2112569</f>
        <v>294914.6324</v>
      </c>
      <c r="V5" s="231">
        <f t="shared" si="4"/>
        <v>677712.13520000002</v>
      </c>
      <c r="W5" s="232">
        <f t="shared" si="4"/>
        <v>176610.76839999997</v>
      </c>
    </row>
    <row r="6" spans="1:23" s="214" customFormat="1">
      <c r="A6" s="233"/>
      <c r="B6" s="234" t="s">
        <v>565</v>
      </c>
      <c r="C6" s="688"/>
      <c r="D6" s="235">
        <f>(1/12)*12000000</f>
        <v>1000000</v>
      </c>
      <c r="E6" s="236">
        <v>12000000</v>
      </c>
      <c r="F6" s="237">
        <v>44166</v>
      </c>
      <c r="G6" s="238">
        <v>0.8</v>
      </c>
      <c r="H6" s="239">
        <f t="shared" si="0"/>
        <v>0.45599999999999996</v>
      </c>
      <c r="I6" s="240">
        <f t="shared" si="1"/>
        <v>0.1396</v>
      </c>
      <c r="J6" s="241">
        <f t="shared" si="2"/>
        <v>0.32080000000000003</v>
      </c>
      <c r="K6" s="242">
        <f t="shared" si="3"/>
        <v>8.359999999999998E-2</v>
      </c>
      <c r="L6" s="243">
        <f t="shared" ref="L6:O20" si="5">$D6*H6</f>
        <v>455999.99999999994</v>
      </c>
      <c r="M6" s="244">
        <f t="shared" si="5"/>
        <v>139600</v>
      </c>
      <c r="N6" s="244">
        <f t="shared" si="5"/>
        <v>320800.00000000006</v>
      </c>
      <c r="O6" s="245">
        <f t="shared" si="5"/>
        <v>83599.999999999985</v>
      </c>
      <c r="P6" s="243">
        <f t="shared" ref="P6:S20" si="6">($E6*(12/12))*H6</f>
        <v>5471999.9999999991</v>
      </c>
      <c r="Q6" s="244">
        <f t="shared" si="6"/>
        <v>1675200</v>
      </c>
      <c r="R6" s="244">
        <f t="shared" si="6"/>
        <v>3849600.0000000005</v>
      </c>
      <c r="S6" s="245">
        <f t="shared" si="6"/>
        <v>1003199.9999999998</v>
      </c>
      <c r="T6" s="246">
        <f>H6*12000000</f>
        <v>5471999.9999999991</v>
      </c>
      <c r="U6" s="247">
        <f t="shared" ref="U6:W6" si="7">I6*12000000</f>
        <v>1675200</v>
      </c>
      <c r="V6" s="247">
        <f t="shared" si="7"/>
        <v>3849600.0000000005</v>
      </c>
      <c r="W6" s="248">
        <f t="shared" si="7"/>
        <v>1003199.9999999998</v>
      </c>
    </row>
    <row r="7" spans="1:23" s="214" customFormat="1">
      <c r="B7" s="234" t="s">
        <v>566</v>
      </c>
      <c r="C7" s="688"/>
      <c r="D7" s="235">
        <f>(1/12)*20000000</f>
        <v>1666666.6666666665</v>
      </c>
      <c r="E7" s="236">
        <v>20000000</v>
      </c>
      <c r="F7" s="237">
        <v>44166</v>
      </c>
      <c r="G7" s="238">
        <v>0.8</v>
      </c>
      <c r="H7" s="239">
        <f>$G7*$F$31+(1-$G7)*$G$31</f>
        <v>0.45599999999999996</v>
      </c>
      <c r="I7" s="240">
        <f t="shared" si="1"/>
        <v>0.1396</v>
      </c>
      <c r="J7" s="241">
        <f t="shared" si="2"/>
        <v>0.32080000000000003</v>
      </c>
      <c r="K7" s="242">
        <f t="shared" si="3"/>
        <v>8.359999999999998E-2</v>
      </c>
      <c r="L7" s="243">
        <f t="shared" si="5"/>
        <v>759999.99999999988</v>
      </c>
      <c r="M7" s="244">
        <f t="shared" si="5"/>
        <v>232666.66666666666</v>
      </c>
      <c r="N7" s="244">
        <f t="shared" si="5"/>
        <v>534666.66666666663</v>
      </c>
      <c r="O7" s="245">
        <f t="shared" si="5"/>
        <v>139333.33333333328</v>
      </c>
      <c r="P7" s="243">
        <f t="shared" si="6"/>
        <v>9120000</v>
      </c>
      <c r="Q7" s="244">
        <f t="shared" si="6"/>
        <v>2792000</v>
      </c>
      <c r="R7" s="244">
        <f t="shared" si="6"/>
        <v>6416000.0000000009</v>
      </c>
      <c r="S7" s="245">
        <f t="shared" si="6"/>
        <v>1671999.9999999995</v>
      </c>
      <c r="T7" s="246">
        <f>H7*20000000</f>
        <v>9120000</v>
      </c>
      <c r="U7" s="247">
        <f t="shared" ref="U7:W7" si="8">I7*20000000</f>
        <v>2792000</v>
      </c>
      <c r="V7" s="247">
        <f t="shared" si="8"/>
        <v>6416000.0000000009</v>
      </c>
      <c r="W7" s="248">
        <f t="shared" si="8"/>
        <v>1671999.9999999995</v>
      </c>
    </row>
    <row r="8" spans="1:23" s="214" customFormat="1">
      <c r="B8" s="234" t="s">
        <v>567</v>
      </c>
      <c r="C8" s="688"/>
      <c r="D8" s="235">
        <v>13155000</v>
      </c>
      <c r="E8" s="236">
        <v>13155000</v>
      </c>
      <c r="F8" s="237">
        <v>43831</v>
      </c>
      <c r="G8" s="238">
        <v>0.8</v>
      </c>
      <c r="H8" s="239">
        <f>$G8*$F$31+(1-$G8)*$G$31</f>
        <v>0.45599999999999996</v>
      </c>
      <c r="I8" s="240">
        <f t="shared" si="1"/>
        <v>0.1396</v>
      </c>
      <c r="J8" s="241">
        <f t="shared" si="2"/>
        <v>0.32080000000000003</v>
      </c>
      <c r="K8" s="242">
        <f t="shared" si="3"/>
        <v>8.359999999999998E-2</v>
      </c>
      <c r="L8" s="243">
        <f t="shared" si="5"/>
        <v>5998679.9999999991</v>
      </c>
      <c r="M8" s="244">
        <f t="shared" si="5"/>
        <v>1836438</v>
      </c>
      <c r="N8" s="244">
        <f t="shared" si="5"/>
        <v>4220124</v>
      </c>
      <c r="O8" s="245">
        <f t="shared" si="5"/>
        <v>1099757.9999999998</v>
      </c>
      <c r="P8" s="243">
        <f t="shared" si="6"/>
        <v>5998679.9999999991</v>
      </c>
      <c r="Q8" s="244">
        <f t="shared" si="6"/>
        <v>1836438</v>
      </c>
      <c r="R8" s="244">
        <f t="shared" si="6"/>
        <v>4220124</v>
      </c>
      <c r="S8" s="245">
        <f t="shared" si="6"/>
        <v>1099757.9999999998</v>
      </c>
      <c r="T8" s="246">
        <f>H8*13155000</f>
        <v>5998679.9999999991</v>
      </c>
      <c r="U8" s="247">
        <f t="shared" ref="U8:W8" si="9">I8*13155000</f>
        <v>1836438</v>
      </c>
      <c r="V8" s="247">
        <f t="shared" si="9"/>
        <v>4220124</v>
      </c>
      <c r="W8" s="248">
        <f t="shared" si="9"/>
        <v>1099757.9999999998</v>
      </c>
    </row>
    <row r="9" spans="1:23" s="214" customFormat="1" ht="31">
      <c r="B9" s="234" t="s">
        <v>568</v>
      </c>
      <c r="C9" s="688"/>
      <c r="D9" s="235">
        <v>0</v>
      </c>
      <c r="E9" s="236">
        <v>2500000</v>
      </c>
      <c r="F9" s="237">
        <v>44197</v>
      </c>
      <c r="G9" s="238">
        <v>0.8</v>
      </c>
      <c r="H9" s="239">
        <f t="shared" si="0"/>
        <v>0.45599999999999996</v>
      </c>
      <c r="I9" s="240">
        <f t="shared" si="1"/>
        <v>0.1396</v>
      </c>
      <c r="J9" s="241">
        <f t="shared" si="2"/>
        <v>0.32080000000000003</v>
      </c>
      <c r="K9" s="242">
        <f t="shared" si="3"/>
        <v>8.359999999999998E-2</v>
      </c>
      <c r="L9" s="243">
        <f t="shared" si="5"/>
        <v>0</v>
      </c>
      <c r="M9" s="244">
        <f t="shared" si="5"/>
        <v>0</v>
      </c>
      <c r="N9" s="244">
        <f t="shared" si="5"/>
        <v>0</v>
      </c>
      <c r="O9" s="245">
        <f t="shared" si="5"/>
        <v>0</v>
      </c>
      <c r="P9" s="243">
        <f t="shared" si="6"/>
        <v>1140000</v>
      </c>
      <c r="Q9" s="244">
        <f t="shared" si="6"/>
        <v>349000</v>
      </c>
      <c r="R9" s="244">
        <f t="shared" si="6"/>
        <v>802000.00000000012</v>
      </c>
      <c r="S9" s="245">
        <f t="shared" si="6"/>
        <v>208999.99999999994</v>
      </c>
      <c r="T9" s="246">
        <f>H9*2500000</f>
        <v>1140000</v>
      </c>
      <c r="U9" s="247">
        <f t="shared" ref="U9:W9" si="10">I9*2500000</f>
        <v>349000</v>
      </c>
      <c r="V9" s="247">
        <f t="shared" si="10"/>
        <v>802000.00000000012</v>
      </c>
      <c r="W9" s="248">
        <f t="shared" si="10"/>
        <v>208999.99999999994</v>
      </c>
    </row>
    <row r="10" spans="1:23" s="214" customFormat="1" ht="16" thickBot="1">
      <c r="B10" s="249" t="s">
        <v>569</v>
      </c>
      <c r="C10" s="689"/>
      <c r="D10" s="250">
        <v>0</v>
      </c>
      <c r="E10" s="217">
        <v>2041431</v>
      </c>
      <c r="F10" s="251">
        <v>44197</v>
      </c>
      <c r="G10" s="252">
        <v>0.8</v>
      </c>
      <c r="H10" s="253">
        <f t="shared" si="0"/>
        <v>0.45599999999999996</v>
      </c>
      <c r="I10" s="254">
        <f t="shared" si="1"/>
        <v>0.1396</v>
      </c>
      <c r="J10" s="255">
        <f t="shared" si="2"/>
        <v>0.32080000000000003</v>
      </c>
      <c r="K10" s="256">
        <f t="shared" si="3"/>
        <v>8.359999999999998E-2</v>
      </c>
      <c r="L10" s="257">
        <f t="shared" si="5"/>
        <v>0</v>
      </c>
      <c r="M10" s="258">
        <f t="shared" si="5"/>
        <v>0</v>
      </c>
      <c r="N10" s="258">
        <f t="shared" si="5"/>
        <v>0</v>
      </c>
      <c r="O10" s="259">
        <f t="shared" si="5"/>
        <v>0</v>
      </c>
      <c r="P10" s="257">
        <f t="shared" si="6"/>
        <v>930892.53599999996</v>
      </c>
      <c r="Q10" s="258">
        <f t="shared" si="6"/>
        <v>284983.76760000002</v>
      </c>
      <c r="R10" s="258">
        <f t="shared" si="6"/>
        <v>654891.06480000005</v>
      </c>
      <c r="S10" s="259">
        <f t="shared" si="6"/>
        <v>170663.63159999996</v>
      </c>
      <c r="T10" s="260">
        <f>H10*2041431</f>
        <v>930892.53599999996</v>
      </c>
      <c r="U10" s="261">
        <f t="shared" ref="U10:W10" si="11">I10*2041431</f>
        <v>284983.76760000002</v>
      </c>
      <c r="V10" s="261">
        <f t="shared" si="11"/>
        <v>654891.06480000005</v>
      </c>
      <c r="W10" s="262">
        <f t="shared" si="11"/>
        <v>170663.63159999996</v>
      </c>
    </row>
    <row r="11" spans="1:23" s="214" customFormat="1">
      <c r="B11" s="215" t="s">
        <v>570</v>
      </c>
      <c r="C11" s="671" t="s">
        <v>562</v>
      </c>
      <c r="D11" s="216">
        <v>0</v>
      </c>
      <c r="E11" s="263">
        <v>5300000</v>
      </c>
      <c r="F11" s="218">
        <v>44287</v>
      </c>
      <c r="G11" s="219">
        <v>0.8</v>
      </c>
      <c r="H11" s="264">
        <f t="shared" si="0"/>
        <v>0.45599999999999996</v>
      </c>
      <c r="I11" s="265">
        <f t="shared" si="1"/>
        <v>0.1396</v>
      </c>
      <c r="J11" s="266">
        <f t="shared" si="2"/>
        <v>0.32080000000000003</v>
      </c>
      <c r="K11" s="267">
        <f t="shared" si="3"/>
        <v>8.359999999999998E-2</v>
      </c>
      <c r="L11" s="227">
        <f t="shared" si="5"/>
        <v>0</v>
      </c>
      <c r="M11" s="228">
        <f t="shared" si="5"/>
        <v>0</v>
      </c>
      <c r="N11" s="228">
        <f t="shared" si="5"/>
        <v>0</v>
      </c>
      <c r="O11" s="229">
        <f t="shared" si="5"/>
        <v>0</v>
      </c>
      <c r="P11" s="227">
        <f>($E11*(9/12))*H11</f>
        <v>1812599.9999999998</v>
      </c>
      <c r="Q11" s="228">
        <f>($E11*(9/12))*I11</f>
        <v>554910</v>
      </c>
      <c r="R11" s="228">
        <f>($E11*(9/12))*J11</f>
        <v>1275180.0000000002</v>
      </c>
      <c r="S11" s="229">
        <f>($E11*(9/12))*K11</f>
        <v>332309.99999999994</v>
      </c>
      <c r="T11" s="230">
        <f>H11*5300000</f>
        <v>2416800</v>
      </c>
      <c r="U11" s="231">
        <f t="shared" ref="U11:W11" si="12">I11*5300000</f>
        <v>739880</v>
      </c>
      <c r="V11" s="231">
        <f t="shared" si="12"/>
        <v>1700240.0000000002</v>
      </c>
      <c r="W11" s="232">
        <f t="shared" si="12"/>
        <v>443079.99999999988</v>
      </c>
    </row>
    <row r="12" spans="1:23" s="214" customFormat="1">
      <c r="B12" s="234" t="s">
        <v>571</v>
      </c>
      <c r="C12" s="672"/>
      <c r="D12" s="235">
        <v>0</v>
      </c>
      <c r="E12" s="236">
        <v>12000000</v>
      </c>
      <c r="F12" s="237">
        <v>44197</v>
      </c>
      <c r="G12" s="238">
        <v>1</v>
      </c>
      <c r="H12" s="239">
        <f t="shared" si="0"/>
        <v>0.44400000000000001</v>
      </c>
      <c r="I12" s="240">
        <f t="shared" si="1"/>
        <v>0.155</v>
      </c>
      <c r="J12" s="241">
        <f t="shared" si="2"/>
        <v>0.40100000000000002</v>
      </c>
      <c r="K12" s="242">
        <f t="shared" si="3"/>
        <v>0</v>
      </c>
      <c r="L12" s="243">
        <f t="shared" si="5"/>
        <v>0</v>
      </c>
      <c r="M12" s="244">
        <f t="shared" si="5"/>
        <v>0</v>
      </c>
      <c r="N12" s="244">
        <f t="shared" si="5"/>
        <v>0</v>
      </c>
      <c r="O12" s="245">
        <f t="shared" si="5"/>
        <v>0</v>
      </c>
      <c r="P12" s="243">
        <f t="shared" si="6"/>
        <v>5328000</v>
      </c>
      <c r="Q12" s="244">
        <f t="shared" si="6"/>
        <v>1860000</v>
      </c>
      <c r="R12" s="244">
        <f t="shared" si="6"/>
        <v>4812000</v>
      </c>
      <c r="S12" s="245">
        <f t="shared" si="6"/>
        <v>0</v>
      </c>
      <c r="T12" s="246">
        <f>H12*12000000</f>
        <v>5328000</v>
      </c>
      <c r="U12" s="247">
        <f t="shared" ref="U12:W12" si="13">I12*12000000</f>
        <v>1860000</v>
      </c>
      <c r="V12" s="247">
        <f t="shared" si="13"/>
        <v>4812000</v>
      </c>
      <c r="W12" s="248">
        <f t="shared" si="13"/>
        <v>0</v>
      </c>
    </row>
    <row r="13" spans="1:23" s="214" customFormat="1">
      <c r="B13" s="234" t="s">
        <v>572</v>
      </c>
      <c r="C13" s="672"/>
      <c r="D13" s="235">
        <v>0</v>
      </c>
      <c r="E13" s="236">
        <v>17897000</v>
      </c>
      <c r="F13" s="237">
        <v>44287</v>
      </c>
      <c r="G13" s="238">
        <v>1</v>
      </c>
      <c r="H13" s="239">
        <f t="shared" si="0"/>
        <v>0.44400000000000001</v>
      </c>
      <c r="I13" s="240">
        <f t="shared" si="1"/>
        <v>0.155</v>
      </c>
      <c r="J13" s="241">
        <f t="shared" si="2"/>
        <v>0.40100000000000002</v>
      </c>
      <c r="K13" s="242">
        <f t="shared" si="3"/>
        <v>0</v>
      </c>
      <c r="L13" s="243">
        <f t="shared" si="5"/>
        <v>0</v>
      </c>
      <c r="M13" s="244">
        <f t="shared" si="5"/>
        <v>0</v>
      </c>
      <c r="N13" s="244">
        <f t="shared" si="5"/>
        <v>0</v>
      </c>
      <c r="O13" s="245">
        <f t="shared" si="5"/>
        <v>0</v>
      </c>
      <c r="P13" s="243">
        <f t="shared" ref="P13:S15" si="14">($E13*(9/12))*H13</f>
        <v>5959701</v>
      </c>
      <c r="Q13" s="244">
        <f t="shared" si="14"/>
        <v>2080526.25</v>
      </c>
      <c r="R13" s="244">
        <f t="shared" si="14"/>
        <v>5382522.75</v>
      </c>
      <c r="S13" s="245">
        <f t="shared" si="14"/>
        <v>0</v>
      </c>
      <c r="T13" s="246">
        <f>H13*17897000</f>
        <v>7946268</v>
      </c>
      <c r="U13" s="247">
        <f t="shared" ref="U13:W13" si="15">I13*17897000</f>
        <v>2774035</v>
      </c>
      <c r="V13" s="247">
        <f t="shared" si="15"/>
        <v>7176697</v>
      </c>
      <c r="W13" s="248">
        <f t="shared" si="15"/>
        <v>0</v>
      </c>
    </row>
    <row r="14" spans="1:23" s="214" customFormat="1" ht="16" thickBot="1">
      <c r="B14" s="249" t="s">
        <v>573</v>
      </c>
      <c r="C14" s="673"/>
      <c r="D14" s="250">
        <v>0</v>
      </c>
      <c r="E14" s="268">
        <v>4000000</v>
      </c>
      <c r="F14" s="251">
        <v>44287</v>
      </c>
      <c r="G14" s="252">
        <v>0.8</v>
      </c>
      <c r="H14" s="253">
        <f t="shared" si="0"/>
        <v>0.45599999999999996</v>
      </c>
      <c r="I14" s="254">
        <f t="shared" si="1"/>
        <v>0.1396</v>
      </c>
      <c r="J14" s="255">
        <f t="shared" si="2"/>
        <v>0.32080000000000003</v>
      </c>
      <c r="K14" s="256">
        <f t="shared" si="3"/>
        <v>8.359999999999998E-2</v>
      </c>
      <c r="L14" s="257">
        <f t="shared" si="5"/>
        <v>0</v>
      </c>
      <c r="M14" s="258">
        <f t="shared" si="5"/>
        <v>0</v>
      </c>
      <c r="N14" s="258">
        <f t="shared" si="5"/>
        <v>0</v>
      </c>
      <c r="O14" s="259">
        <f t="shared" si="5"/>
        <v>0</v>
      </c>
      <c r="P14" s="257">
        <f t="shared" si="14"/>
        <v>1367999.9999999998</v>
      </c>
      <c r="Q14" s="258">
        <f t="shared" si="14"/>
        <v>418800</v>
      </c>
      <c r="R14" s="258">
        <f t="shared" si="14"/>
        <v>962400.00000000012</v>
      </c>
      <c r="S14" s="259">
        <f t="shared" si="14"/>
        <v>250799.99999999994</v>
      </c>
      <c r="T14" s="260">
        <f>H14*4000000</f>
        <v>1823999.9999999998</v>
      </c>
      <c r="U14" s="261">
        <f t="shared" ref="U14:W14" si="16">I14*4000000</f>
        <v>558400</v>
      </c>
      <c r="V14" s="261">
        <f t="shared" si="16"/>
        <v>1283200.0000000002</v>
      </c>
      <c r="W14" s="262">
        <f t="shared" si="16"/>
        <v>334399.99999999994</v>
      </c>
    </row>
    <row r="15" spans="1:23" s="214" customFormat="1">
      <c r="B15" s="215" t="s">
        <v>574</v>
      </c>
      <c r="C15" s="671" t="s">
        <v>563</v>
      </c>
      <c r="D15" s="216">
        <v>0</v>
      </c>
      <c r="E15" s="263">
        <v>3000000</v>
      </c>
      <c r="F15" s="218">
        <v>44287</v>
      </c>
      <c r="G15" s="269">
        <v>0</v>
      </c>
      <c r="H15" s="264">
        <f t="shared" si="0"/>
        <v>0.504</v>
      </c>
      <c r="I15" s="265">
        <f t="shared" si="1"/>
        <v>7.8E-2</v>
      </c>
      <c r="J15" s="266">
        <f t="shared" si="2"/>
        <v>0</v>
      </c>
      <c r="K15" s="267">
        <f t="shared" si="3"/>
        <v>0.41799999999999998</v>
      </c>
      <c r="L15" s="227">
        <f t="shared" si="5"/>
        <v>0</v>
      </c>
      <c r="M15" s="228">
        <f t="shared" si="5"/>
        <v>0</v>
      </c>
      <c r="N15" s="228">
        <f t="shared" si="5"/>
        <v>0</v>
      </c>
      <c r="O15" s="229">
        <f t="shared" si="5"/>
        <v>0</v>
      </c>
      <c r="P15" s="227">
        <f t="shared" si="14"/>
        <v>1134000</v>
      </c>
      <c r="Q15" s="228">
        <f t="shared" si="14"/>
        <v>175500</v>
      </c>
      <c r="R15" s="228">
        <f t="shared" si="14"/>
        <v>0</v>
      </c>
      <c r="S15" s="229">
        <f t="shared" si="14"/>
        <v>940500</v>
      </c>
      <c r="T15" s="230">
        <f>H15*3000000</f>
        <v>1512000</v>
      </c>
      <c r="U15" s="231">
        <f t="shared" ref="U15:W15" si="17">I15*3000000</f>
        <v>234000</v>
      </c>
      <c r="V15" s="231">
        <f t="shared" si="17"/>
        <v>0</v>
      </c>
      <c r="W15" s="232">
        <f t="shared" si="17"/>
        <v>1254000</v>
      </c>
    </row>
    <row r="16" spans="1:23" s="214" customFormat="1">
      <c r="B16" s="234" t="s">
        <v>575</v>
      </c>
      <c r="C16" s="672"/>
      <c r="D16" s="235">
        <v>0</v>
      </c>
      <c r="E16" s="236">
        <v>19500000</v>
      </c>
      <c r="F16" s="237">
        <v>44228</v>
      </c>
      <c r="G16" s="238">
        <v>0.4</v>
      </c>
      <c r="H16" s="239">
        <f t="shared" si="0"/>
        <v>0.48</v>
      </c>
      <c r="I16" s="240">
        <f t="shared" si="1"/>
        <v>0.10880000000000001</v>
      </c>
      <c r="J16" s="241">
        <f t="shared" si="2"/>
        <v>0.16040000000000001</v>
      </c>
      <c r="K16" s="242">
        <f t="shared" si="3"/>
        <v>0.25079999999999997</v>
      </c>
      <c r="L16" s="243">
        <f t="shared" si="5"/>
        <v>0</v>
      </c>
      <c r="M16" s="244">
        <f t="shared" si="5"/>
        <v>0</v>
      </c>
      <c r="N16" s="244">
        <f t="shared" si="5"/>
        <v>0</v>
      </c>
      <c r="O16" s="245">
        <f t="shared" si="5"/>
        <v>0</v>
      </c>
      <c r="P16" s="243">
        <f t="shared" ref="P16:S17" si="18">($E16*(11/12))*H16</f>
        <v>8580000</v>
      </c>
      <c r="Q16" s="244">
        <f t="shared" si="18"/>
        <v>1944800.0000000002</v>
      </c>
      <c r="R16" s="244">
        <f t="shared" si="18"/>
        <v>2867150.0000000005</v>
      </c>
      <c r="S16" s="245">
        <f t="shared" si="18"/>
        <v>4483049.9999999991</v>
      </c>
      <c r="T16" s="246">
        <f>H16*19500000</f>
        <v>9360000</v>
      </c>
      <c r="U16" s="247">
        <f t="shared" ref="U16:W16" si="19">I16*19500000</f>
        <v>2121600</v>
      </c>
      <c r="V16" s="247">
        <f t="shared" si="19"/>
        <v>3127800.0000000005</v>
      </c>
      <c r="W16" s="248">
        <f t="shared" si="19"/>
        <v>4890599.9999999991</v>
      </c>
    </row>
    <row r="17" spans="2:23" s="214" customFormat="1" ht="16" thickBot="1">
      <c r="B17" s="249" t="s">
        <v>576</v>
      </c>
      <c r="C17" s="673"/>
      <c r="D17" s="250">
        <v>0</v>
      </c>
      <c r="E17" s="268">
        <v>11000000</v>
      </c>
      <c r="F17" s="237">
        <v>44228</v>
      </c>
      <c r="G17" s="252">
        <v>0.4</v>
      </c>
      <c r="H17" s="253">
        <f t="shared" si="0"/>
        <v>0.48</v>
      </c>
      <c r="I17" s="254">
        <f t="shared" si="1"/>
        <v>0.10880000000000001</v>
      </c>
      <c r="J17" s="255">
        <f t="shared" si="2"/>
        <v>0.16040000000000001</v>
      </c>
      <c r="K17" s="256">
        <f t="shared" si="3"/>
        <v>0.25079999999999997</v>
      </c>
      <c r="L17" s="257">
        <f t="shared" si="5"/>
        <v>0</v>
      </c>
      <c r="M17" s="258">
        <f t="shared" si="5"/>
        <v>0</v>
      </c>
      <c r="N17" s="258">
        <f t="shared" si="5"/>
        <v>0</v>
      </c>
      <c r="O17" s="259">
        <f t="shared" si="5"/>
        <v>0</v>
      </c>
      <c r="P17" s="257">
        <f t="shared" si="18"/>
        <v>4839999.9999999991</v>
      </c>
      <c r="Q17" s="258">
        <f t="shared" si="18"/>
        <v>1097066.6666666665</v>
      </c>
      <c r="R17" s="258">
        <f t="shared" si="18"/>
        <v>1617366.6666666665</v>
      </c>
      <c r="S17" s="259">
        <f t="shared" si="18"/>
        <v>2528899.9999999995</v>
      </c>
      <c r="T17" s="260">
        <f>H17*11000000</f>
        <v>5280000</v>
      </c>
      <c r="U17" s="261">
        <f>I17*11000000</f>
        <v>1196800</v>
      </c>
      <c r="V17" s="261">
        <f>J17*11000000</f>
        <v>1764400.0000000002</v>
      </c>
      <c r="W17" s="262">
        <f>K17*11000000</f>
        <v>2758799.9999999995</v>
      </c>
    </row>
    <row r="18" spans="2:23" s="214" customFormat="1">
      <c r="B18" s="215" t="s">
        <v>577</v>
      </c>
      <c r="C18" s="671" t="s">
        <v>561</v>
      </c>
      <c r="D18" s="270">
        <v>0</v>
      </c>
      <c r="E18" s="231">
        <v>6900000</v>
      </c>
      <c r="F18" s="271">
        <v>44470</v>
      </c>
      <c r="G18" s="269">
        <v>0.8</v>
      </c>
      <c r="H18" s="264">
        <f t="shared" si="0"/>
        <v>0.45599999999999996</v>
      </c>
      <c r="I18" s="265">
        <f t="shared" si="1"/>
        <v>0.1396</v>
      </c>
      <c r="J18" s="266">
        <f t="shared" si="2"/>
        <v>0.32080000000000003</v>
      </c>
      <c r="K18" s="267">
        <f t="shared" si="3"/>
        <v>8.359999999999998E-2</v>
      </c>
      <c r="L18" s="227">
        <f t="shared" si="5"/>
        <v>0</v>
      </c>
      <c r="M18" s="228">
        <f t="shared" si="5"/>
        <v>0</v>
      </c>
      <c r="N18" s="228">
        <f t="shared" si="5"/>
        <v>0</v>
      </c>
      <c r="O18" s="229">
        <f t="shared" si="5"/>
        <v>0</v>
      </c>
      <c r="P18" s="227">
        <f>($E18*(3/12))*H18</f>
        <v>786599.99999999988</v>
      </c>
      <c r="Q18" s="228">
        <f>($E18*(3/12))*I18</f>
        <v>240810</v>
      </c>
      <c r="R18" s="228">
        <f>($E18*(3/12))*J18</f>
        <v>553380</v>
      </c>
      <c r="S18" s="229">
        <f>($E18*(3/12))*K18</f>
        <v>144209.99999999997</v>
      </c>
      <c r="T18" s="230">
        <f>H18*6900000</f>
        <v>3146399.9999999995</v>
      </c>
      <c r="U18" s="231">
        <f t="shared" ref="U18:W18" si="20">I18*6900000</f>
        <v>963240</v>
      </c>
      <c r="V18" s="231">
        <f t="shared" si="20"/>
        <v>2213520</v>
      </c>
      <c r="W18" s="232">
        <f t="shared" si="20"/>
        <v>576839.99999999988</v>
      </c>
    </row>
    <row r="19" spans="2:23" s="214" customFormat="1">
      <c r="B19" s="234" t="s">
        <v>578</v>
      </c>
      <c r="C19" s="672"/>
      <c r="D19" s="272">
        <v>0</v>
      </c>
      <c r="E19" s="247">
        <v>29356559</v>
      </c>
      <c r="F19" s="237">
        <v>44287</v>
      </c>
      <c r="G19" s="238">
        <v>0.8</v>
      </c>
      <c r="H19" s="239">
        <f t="shared" si="0"/>
        <v>0.45599999999999996</v>
      </c>
      <c r="I19" s="240">
        <f t="shared" si="1"/>
        <v>0.1396</v>
      </c>
      <c r="J19" s="241">
        <f t="shared" si="2"/>
        <v>0.32080000000000003</v>
      </c>
      <c r="K19" s="242">
        <f t="shared" si="3"/>
        <v>8.359999999999998E-2</v>
      </c>
      <c r="L19" s="243">
        <f t="shared" si="5"/>
        <v>0</v>
      </c>
      <c r="M19" s="244">
        <f t="shared" si="5"/>
        <v>0</v>
      </c>
      <c r="N19" s="244">
        <f t="shared" si="5"/>
        <v>0</v>
      </c>
      <c r="O19" s="245">
        <f t="shared" si="5"/>
        <v>0</v>
      </c>
      <c r="P19" s="243">
        <f>($E19*(9/12))*H19</f>
        <v>10039943.177999999</v>
      </c>
      <c r="Q19" s="244">
        <f>($E19*(9/12))*I19</f>
        <v>3073631.7272999999</v>
      </c>
      <c r="R19" s="244">
        <f>($E19*(9/12))*J19</f>
        <v>7063188.0954000009</v>
      </c>
      <c r="S19" s="245">
        <f>($E19*(9/12))*K19</f>
        <v>1840656.2492999996</v>
      </c>
      <c r="T19" s="246">
        <f>H19*29356559</f>
        <v>13386590.903999999</v>
      </c>
      <c r="U19" s="247">
        <f t="shared" ref="U19:W19" si="21">I19*29356559</f>
        <v>4098175.6364000002</v>
      </c>
      <c r="V19" s="247">
        <f t="shared" si="21"/>
        <v>9417584.1272</v>
      </c>
      <c r="W19" s="248">
        <f t="shared" si="21"/>
        <v>2454208.3323999993</v>
      </c>
    </row>
    <row r="20" spans="2:23" s="214" customFormat="1" ht="16" thickBot="1">
      <c r="B20" s="249" t="s">
        <v>579</v>
      </c>
      <c r="C20" s="673"/>
      <c r="D20" s="273">
        <v>0</v>
      </c>
      <c r="E20" s="261">
        <v>23000000</v>
      </c>
      <c r="F20" s="251">
        <v>44197</v>
      </c>
      <c r="G20" s="252">
        <v>0.8</v>
      </c>
      <c r="H20" s="253">
        <f t="shared" si="0"/>
        <v>0.45599999999999996</v>
      </c>
      <c r="I20" s="254">
        <f t="shared" si="1"/>
        <v>0.1396</v>
      </c>
      <c r="J20" s="255">
        <f t="shared" si="2"/>
        <v>0.32080000000000003</v>
      </c>
      <c r="K20" s="256">
        <f t="shared" si="3"/>
        <v>8.359999999999998E-2</v>
      </c>
      <c r="L20" s="257">
        <f t="shared" si="5"/>
        <v>0</v>
      </c>
      <c r="M20" s="258">
        <f t="shared" si="5"/>
        <v>0</v>
      </c>
      <c r="N20" s="258">
        <f t="shared" si="5"/>
        <v>0</v>
      </c>
      <c r="O20" s="259">
        <f t="shared" si="5"/>
        <v>0</v>
      </c>
      <c r="P20" s="257">
        <f t="shared" si="6"/>
        <v>10488000</v>
      </c>
      <c r="Q20" s="258">
        <f t="shared" si="6"/>
        <v>3210800</v>
      </c>
      <c r="R20" s="258">
        <f t="shared" si="6"/>
        <v>7378400.0000000009</v>
      </c>
      <c r="S20" s="259">
        <f t="shared" si="6"/>
        <v>1922799.9999999995</v>
      </c>
      <c r="T20" s="260">
        <f>H20*23000000</f>
        <v>10488000</v>
      </c>
      <c r="U20" s="261">
        <f t="shared" ref="U20:W20" si="22">I20*23000000</f>
        <v>3210800</v>
      </c>
      <c r="V20" s="261">
        <f t="shared" si="22"/>
        <v>7378400.0000000009</v>
      </c>
      <c r="W20" s="262">
        <f t="shared" si="22"/>
        <v>1922799.9999999995</v>
      </c>
    </row>
    <row r="21" spans="2:23" s="285" customFormat="1" ht="16" thickBot="1">
      <c r="B21" s="274" t="s">
        <v>86</v>
      </c>
      <c r="C21" s="275"/>
      <c r="D21" s="276">
        <f>SUM(D5:D20)</f>
        <v>15821666.666666666</v>
      </c>
      <c r="E21" s="277">
        <f>SUM(E5:E20)</f>
        <v>183762559</v>
      </c>
      <c r="F21" s="278"/>
      <c r="G21" s="279"/>
      <c r="H21" s="280"/>
      <c r="I21" s="281"/>
      <c r="J21" s="282"/>
      <c r="K21" s="283"/>
      <c r="L21" s="276">
        <f t="shared" ref="L21:W21" si="23">SUM(L5:L20)</f>
        <v>7214679.9999999991</v>
      </c>
      <c r="M21" s="277">
        <f t="shared" si="23"/>
        <v>2208704.6666666665</v>
      </c>
      <c r="N21" s="277">
        <f t="shared" si="23"/>
        <v>5075590.666666667</v>
      </c>
      <c r="O21" s="284">
        <f t="shared" si="23"/>
        <v>1322691.333333333</v>
      </c>
      <c r="P21" s="276">
        <f t="shared" si="23"/>
        <v>73961748.178000003</v>
      </c>
      <c r="Q21" s="277">
        <f t="shared" si="23"/>
        <v>21889381.043966666</v>
      </c>
      <c r="R21" s="277">
        <f t="shared" si="23"/>
        <v>48531914.712066673</v>
      </c>
      <c r="S21" s="284">
        <f t="shared" si="23"/>
        <v>16774458.649299998</v>
      </c>
      <c r="T21" s="276">
        <f t="shared" si="23"/>
        <v>84312962.903999999</v>
      </c>
      <c r="U21" s="277">
        <f t="shared" si="23"/>
        <v>24989467.036399998</v>
      </c>
      <c r="V21" s="277">
        <f t="shared" si="23"/>
        <v>55494168.327200003</v>
      </c>
      <c r="W21" s="284">
        <f t="shared" si="23"/>
        <v>18965960.732399996</v>
      </c>
    </row>
    <row r="22" spans="2:23" s="214" customFormat="1" ht="8.25" customHeight="1">
      <c r="B22" s="233"/>
      <c r="C22" s="286"/>
      <c r="D22" s="286"/>
      <c r="E22" s="286"/>
      <c r="F22" s="286"/>
    </row>
    <row r="23" spans="2:23" s="289" customFormat="1">
      <c r="B23" s="287" t="s">
        <v>580</v>
      </c>
      <c r="C23" s="288"/>
      <c r="D23" s="288"/>
      <c r="E23" s="288"/>
      <c r="F23" s="288"/>
      <c r="G23" s="288"/>
    </row>
    <row r="24" spans="2:23" s="289" customFormat="1">
      <c r="B24" s="287" t="s">
        <v>581</v>
      </c>
      <c r="C24" s="288"/>
      <c r="D24" s="288"/>
      <c r="E24" s="288"/>
      <c r="F24" s="288"/>
      <c r="G24" s="288"/>
    </row>
    <row r="25" spans="2:23" s="289" customFormat="1">
      <c r="B25" s="287" t="s">
        <v>582</v>
      </c>
      <c r="C25" s="288"/>
      <c r="D25" s="288"/>
      <c r="E25" s="288"/>
      <c r="F25" s="288"/>
      <c r="G25" s="288"/>
    </row>
    <row r="26" spans="2:23" s="214" customFormat="1">
      <c r="B26" s="290"/>
      <c r="C26" s="290"/>
      <c r="D26" s="290"/>
      <c r="E26" s="290"/>
      <c r="F26" s="290"/>
      <c r="G26" s="290"/>
    </row>
    <row r="27" spans="2:23" s="289" customFormat="1" ht="36" customHeight="1">
      <c r="B27" s="674" t="s">
        <v>583</v>
      </c>
      <c r="C27" s="674"/>
      <c r="D27" s="674"/>
      <c r="E27" s="674"/>
      <c r="F27" s="674"/>
      <c r="G27" s="674"/>
      <c r="H27" s="674"/>
      <c r="I27" s="674"/>
      <c r="J27" s="674"/>
      <c r="K27" s="674"/>
      <c r="L27" s="674"/>
      <c r="M27" s="674"/>
      <c r="N27" s="674"/>
      <c r="O27" s="674"/>
      <c r="P27" s="674"/>
      <c r="Q27" s="674"/>
      <c r="R27" s="674"/>
      <c r="S27" s="674"/>
      <c r="T27" s="674"/>
      <c r="U27" s="674"/>
      <c r="V27" s="674"/>
      <c r="W27" s="674"/>
    </row>
    <row r="28" spans="2:23" ht="16" thickBot="1"/>
    <row r="29" spans="2:23" ht="16" thickBot="1">
      <c r="C29" s="675" t="s">
        <v>584</v>
      </c>
      <c r="D29" s="676"/>
      <c r="E29" s="676"/>
      <c r="F29" s="676"/>
      <c r="G29" s="677"/>
    </row>
    <row r="30" spans="2:23" ht="46.5">
      <c r="C30" s="292" t="s">
        <v>585</v>
      </c>
      <c r="D30" s="293" t="s">
        <v>586</v>
      </c>
      <c r="E30" s="293" t="s">
        <v>587</v>
      </c>
      <c r="F30" s="293" t="s">
        <v>588</v>
      </c>
      <c r="G30" s="294" t="s">
        <v>589</v>
      </c>
    </row>
    <row r="31" spans="2:23">
      <c r="C31" s="295" t="s">
        <v>560</v>
      </c>
      <c r="D31" s="296">
        <v>0.8</v>
      </c>
      <c r="E31" s="296">
        <v>0.2</v>
      </c>
      <c r="F31" s="297">
        <v>0.44400000000000001</v>
      </c>
      <c r="G31" s="298">
        <v>0.504</v>
      </c>
    </row>
    <row r="32" spans="2:23">
      <c r="C32" s="295" t="s">
        <v>561</v>
      </c>
      <c r="D32" s="296">
        <v>0.9</v>
      </c>
      <c r="E32" s="296">
        <v>0.1</v>
      </c>
      <c r="F32" s="297">
        <v>0.155</v>
      </c>
      <c r="G32" s="298">
        <v>7.8E-2</v>
      </c>
    </row>
    <row r="33" spans="3:7">
      <c r="C33" s="295" t="s">
        <v>562</v>
      </c>
      <c r="D33" s="296">
        <v>1</v>
      </c>
      <c r="E33" s="296">
        <v>0</v>
      </c>
      <c r="F33" s="297">
        <v>0.40100000000000002</v>
      </c>
      <c r="G33" s="298">
        <v>0</v>
      </c>
    </row>
    <row r="34" spans="3:7" ht="16" thickBot="1">
      <c r="C34" s="299" t="s">
        <v>590</v>
      </c>
      <c r="D34" s="300">
        <v>0</v>
      </c>
      <c r="E34" s="300">
        <v>1</v>
      </c>
      <c r="F34" s="301">
        <v>0</v>
      </c>
      <c r="G34" s="302">
        <v>0.41799999999999998</v>
      </c>
    </row>
  </sheetData>
  <mergeCells count="25">
    <mergeCell ref="Q1:Q2"/>
    <mergeCell ref="R1:R2"/>
    <mergeCell ref="S1:S2"/>
    <mergeCell ref="B3:B4"/>
    <mergeCell ref="C3:C4"/>
    <mergeCell ref="D3:D4"/>
    <mergeCell ref="E3:E4"/>
    <mergeCell ref="F3:F4"/>
    <mergeCell ref="G3:G4"/>
    <mergeCell ref="H3:K3"/>
    <mergeCell ref="H1:K1"/>
    <mergeCell ref="L1:L2"/>
    <mergeCell ref="M1:M2"/>
    <mergeCell ref="N1:N2"/>
    <mergeCell ref="O1:O2"/>
    <mergeCell ref="P1:P2"/>
    <mergeCell ref="C18:C20"/>
    <mergeCell ref="B27:W27"/>
    <mergeCell ref="C29:G29"/>
    <mergeCell ref="L3:O3"/>
    <mergeCell ref="P3:S3"/>
    <mergeCell ref="T3:W3"/>
    <mergeCell ref="C5:C10"/>
    <mergeCell ref="C11:C14"/>
    <mergeCell ref="C15:C17"/>
  </mergeCells>
  <pageMargins left="0.7" right="0.7" top="0.75" bottom="0.75" header="0.3" footer="0.3"/>
  <pageSetup paperSize="17"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7127-F13F-4E5C-BAFB-59EDD83B415C}">
  <sheetPr>
    <pageSetUpPr fitToPage="1"/>
  </sheetPr>
  <dimension ref="A1:L47"/>
  <sheetViews>
    <sheetView showGridLines="0" workbookViewId="0">
      <pane xSplit="1" ySplit="4" topLeftCell="B5" activePane="bottomRight" state="frozen"/>
      <selection pane="topRight" activeCell="B1" sqref="B1"/>
      <selection pane="bottomLeft" activeCell="A5" sqref="A5"/>
      <selection pane="bottomRight" activeCell="E19" sqref="E19"/>
    </sheetView>
  </sheetViews>
  <sheetFormatPr defaultColWidth="8.08203125" defaultRowHeight="15.5"/>
  <cols>
    <col min="1" max="1" width="70.33203125" style="550" customWidth="1"/>
    <col min="2" max="2" width="24.83203125" style="550" customWidth="1"/>
    <col min="3" max="3" width="13.08203125" style="551" customWidth="1"/>
    <col min="4" max="4" width="11.33203125" style="550" customWidth="1"/>
    <col min="5" max="5" width="14.08203125" style="550" customWidth="1"/>
    <col min="6" max="7" width="9.33203125" style="550" customWidth="1"/>
    <col min="8" max="8" width="12.83203125" style="550" customWidth="1"/>
    <col min="9" max="9" width="19.75" style="552" bestFit="1" customWidth="1"/>
    <col min="10" max="10" width="11.33203125" style="550" customWidth="1"/>
    <col min="11" max="11" width="21.33203125" style="550" bestFit="1" customWidth="1"/>
    <col min="12" max="12" width="11.5" style="550" bestFit="1" customWidth="1"/>
    <col min="13" max="16384" width="8.08203125" style="550"/>
  </cols>
  <sheetData>
    <row r="1" spans="1:12">
      <c r="A1" s="474" t="s">
        <v>136</v>
      </c>
    </row>
    <row r="2" spans="1:12" ht="16" thickBot="1">
      <c r="A2" s="478" t="s">
        <v>318</v>
      </c>
    </row>
    <row r="3" spans="1:12" ht="15" customHeight="1" thickTop="1">
      <c r="B3" s="553"/>
      <c r="C3" s="706" t="s">
        <v>1351</v>
      </c>
      <c r="D3" s="707"/>
      <c r="E3" s="707"/>
      <c r="F3" s="554"/>
      <c r="G3" s="554"/>
      <c r="H3" s="554"/>
      <c r="I3" s="555"/>
      <c r="J3" s="556"/>
    </row>
    <row r="4" spans="1:12" ht="31.5" customHeight="1" thickBot="1">
      <c r="A4" s="557" t="s">
        <v>411</v>
      </c>
      <c r="B4" s="558" t="s">
        <v>1350</v>
      </c>
      <c r="C4" s="559" t="s">
        <v>1349</v>
      </c>
      <c r="D4" s="559" t="s">
        <v>1348</v>
      </c>
      <c r="E4" s="560" t="s">
        <v>1347</v>
      </c>
    </row>
    <row r="5" spans="1:12" ht="16.5" customHeight="1" thickTop="1">
      <c r="A5" s="561" t="s">
        <v>6</v>
      </c>
      <c r="B5" s="562">
        <v>14269143.555831756</v>
      </c>
      <c r="C5" s="563">
        <v>53219269</v>
      </c>
      <c r="D5" s="563">
        <v>10298.9</v>
      </c>
      <c r="E5" s="563">
        <v>1850019</v>
      </c>
    </row>
    <row r="6" spans="1:12">
      <c r="A6" s="564" t="s">
        <v>146</v>
      </c>
      <c r="B6" s="562">
        <v>40541466.816829026</v>
      </c>
      <c r="C6" s="563">
        <v>69212377</v>
      </c>
      <c r="D6" s="565">
        <v>9599.2000000000007</v>
      </c>
      <c r="E6" s="565">
        <v>4642078</v>
      </c>
      <c r="I6" s="566"/>
      <c r="J6" s="567"/>
      <c r="K6" s="567"/>
      <c r="L6" s="567"/>
    </row>
    <row r="7" spans="1:12">
      <c r="A7" s="564" t="s">
        <v>12</v>
      </c>
      <c r="B7" s="562">
        <v>3602891.6457343739</v>
      </c>
      <c r="C7" s="563">
        <v>12518663</v>
      </c>
      <c r="D7" s="565">
        <v>1355.7999999999997</v>
      </c>
      <c r="E7" s="565">
        <v>712413</v>
      </c>
      <c r="I7" s="566"/>
      <c r="J7" s="567"/>
      <c r="K7" s="567"/>
      <c r="L7" s="567"/>
    </row>
    <row r="8" spans="1:12">
      <c r="A8" s="564" t="s">
        <v>1346</v>
      </c>
      <c r="B8" s="562">
        <v>995236.25159878493</v>
      </c>
      <c r="C8" s="563">
        <v>6615359</v>
      </c>
      <c r="D8" s="563">
        <v>818</v>
      </c>
      <c r="E8" s="563">
        <v>38055</v>
      </c>
      <c r="I8" s="566"/>
      <c r="J8" s="567"/>
      <c r="K8" s="567"/>
      <c r="L8" s="567"/>
    </row>
    <row r="9" spans="1:12">
      <c r="A9" s="564" t="s">
        <v>1345</v>
      </c>
      <c r="B9" s="562">
        <v>1430624.6048000001</v>
      </c>
      <c r="C9" s="563">
        <v>0</v>
      </c>
      <c r="D9" s="563">
        <v>0</v>
      </c>
      <c r="E9" s="563">
        <v>0</v>
      </c>
      <c r="I9" s="566"/>
      <c r="J9" s="567"/>
      <c r="K9" s="567"/>
      <c r="L9" s="567"/>
    </row>
    <row r="10" spans="1:12">
      <c r="A10" s="564" t="s">
        <v>304</v>
      </c>
      <c r="B10" s="562">
        <v>9046064.7191000022</v>
      </c>
      <c r="C10" s="563">
        <v>0</v>
      </c>
      <c r="D10" s="563">
        <v>0</v>
      </c>
      <c r="E10" s="563">
        <v>0</v>
      </c>
      <c r="I10" s="566"/>
      <c r="J10" s="567"/>
      <c r="K10" s="567"/>
      <c r="L10" s="567"/>
    </row>
    <row r="11" spans="1:12">
      <c r="A11" s="564" t="s">
        <v>308</v>
      </c>
      <c r="B11" s="562">
        <v>4852009.4223999996</v>
      </c>
      <c r="C11" s="563">
        <v>0</v>
      </c>
      <c r="D11" s="563">
        <v>0</v>
      </c>
      <c r="E11" s="563">
        <v>0</v>
      </c>
      <c r="I11" s="566"/>
      <c r="J11" s="567"/>
      <c r="K11" s="567"/>
      <c r="L11" s="567"/>
    </row>
    <row r="12" spans="1:12">
      <c r="A12" s="568" t="s">
        <v>357</v>
      </c>
      <c r="B12" s="569">
        <v>516453.8063</v>
      </c>
      <c r="C12" s="570">
        <v>0</v>
      </c>
      <c r="D12" s="570">
        <v>0</v>
      </c>
      <c r="E12" s="570">
        <v>0</v>
      </c>
      <c r="I12" s="566"/>
      <c r="J12" s="567"/>
      <c r="K12" s="567"/>
      <c r="L12" s="567"/>
    </row>
    <row r="13" spans="1:12" ht="16" thickBot="1">
      <c r="A13" s="571" t="s">
        <v>1344</v>
      </c>
      <c r="B13" s="572">
        <v>0</v>
      </c>
      <c r="C13" s="573">
        <v>0</v>
      </c>
      <c r="D13" s="573">
        <v>0</v>
      </c>
      <c r="E13" s="573">
        <v>0</v>
      </c>
      <c r="I13" s="566"/>
      <c r="J13" s="567"/>
      <c r="K13" s="567"/>
      <c r="L13" s="567"/>
    </row>
    <row r="14" spans="1:12" ht="16.5" thickTop="1" thickBot="1">
      <c r="A14" s="574" t="s">
        <v>1371</v>
      </c>
      <c r="B14" s="575">
        <f>SUM(B5:B13)</f>
        <v>75253890.822593942</v>
      </c>
      <c r="C14" s="576">
        <f>SUM(C5:C13)</f>
        <v>141565668</v>
      </c>
      <c r="D14" s="576">
        <f>SUM(D5:D13)</f>
        <v>22071.899999999998</v>
      </c>
      <c r="E14" s="576">
        <f>SUM(E5:E13)</f>
        <v>7242565</v>
      </c>
      <c r="I14" s="566"/>
      <c r="J14" s="567"/>
      <c r="K14" s="567"/>
      <c r="L14" s="567"/>
    </row>
    <row r="15" spans="1:12" ht="16.5" thickTop="1" thickBot="1">
      <c r="A15" s="577"/>
      <c r="B15" s="578" t="s">
        <v>1356</v>
      </c>
      <c r="C15" s="576">
        <v>79000000</v>
      </c>
      <c r="D15" s="576">
        <v>15000</v>
      </c>
      <c r="E15" s="576">
        <v>2000000</v>
      </c>
      <c r="I15" s="566"/>
      <c r="J15" s="567"/>
      <c r="K15" s="567"/>
      <c r="L15" s="567"/>
    </row>
    <row r="16" spans="1:12" ht="16.5" thickTop="1" thickBot="1">
      <c r="A16" s="579"/>
      <c r="B16" s="580" t="s">
        <v>1343</v>
      </c>
      <c r="C16" s="581">
        <f>C14/C15</f>
        <v>1.7919704810126582</v>
      </c>
      <c r="D16" s="581">
        <f>D14/D15</f>
        <v>1.4714599999999998</v>
      </c>
      <c r="E16" s="581">
        <f>E14/E15</f>
        <v>3.6212825</v>
      </c>
      <c r="I16" s="566"/>
      <c r="J16" s="567"/>
      <c r="K16" s="582"/>
      <c r="L16" s="567"/>
    </row>
    <row r="17" spans="1:11" ht="16.5" thickTop="1" thickBot="1">
      <c r="A17" s="568" t="s">
        <v>216</v>
      </c>
      <c r="B17" s="583">
        <v>2632336.2641999982</v>
      </c>
      <c r="C17" s="576">
        <v>226391855</v>
      </c>
      <c r="D17" s="576">
        <v>46041.1</v>
      </c>
      <c r="E17" s="576">
        <v>2770085</v>
      </c>
      <c r="K17" s="584"/>
    </row>
    <row r="18" spans="1:11" ht="16" thickTop="1">
      <c r="A18" s="585" t="s">
        <v>1342</v>
      </c>
      <c r="B18" s="586">
        <v>3599465.22</v>
      </c>
      <c r="C18" s="587"/>
      <c r="D18" s="588"/>
      <c r="E18" s="588"/>
      <c r="K18" s="584"/>
    </row>
    <row r="19" spans="1:11" ht="17" thickBot="1">
      <c r="A19" s="589" t="s">
        <v>1341</v>
      </c>
      <c r="B19" s="590">
        <f>B14+B18+B17</f>
        <v>81485692.306793943</v>
      </c>
      <c r="C19" s="587"/>
      <c r="D19" s="588"/>
      <c r="E19" s="588"/>
      <c r="K19" s="584"/>
    </row>
    <row r="20" spans="1:11" ht="17.5" thickTop="1" thickBot="1">
      <c r="A20" s="591" t="s">
        <v>1340</v>
      </c>
      <c r="B20" s="592">
        <v>21000000</v>
      </c>
    </row>
    <row r="21" spans="1:11" ht="29.25" customHeight="1" thickTop="1" thickBot="1">
      <c r="A21" s="593" t="s">
        <v>1339</v>
      </c>
      <c r="B21" s="594">
        <f>B19-B20</f>
        <v>60485692.306793943</v>
      </c>
      <c r="D21" s="576"/>
    </row>
    <row r="22" spans="1:11" ht="29.25" customHeight="1" thickTop="1" thickBot="1">
      <c r="A22" s="591" t="s">
        <v>1338</v>
      </c>
      <c r="B22" s="595">
        <v>116000000</v>
      </c>
      <c r="C22" s="576"/>
    </row>
    <row r="23" spans="1:11" ht="25.5" hidden="1" customHeight="1" thickTop="1" thickBot="1">
      <c r="A23" s="585" t="s">
        <v>1337</v>
      </c>
      <c r="B23" s="596">
        <v>0</v>
      </c>
      <c r="C23" s="597"/>
      <c r="E23" s="598"/>
      <c r="F23" s="598"/>
      <c r="G23" s="598"/>
      <c r="H23" s="599"/>
      <c r="I23" s="600"/>
      <c r="J23" s="599"/>
      <c r="K23" s="599"/>
    </row>
    <row r="24" spans="1:11" ht="17.5" hidden="1" thickTop="1" thickBot="1">
      <c r="A24" s="585" t="s">
        <v>1336</v>
      </c>
      <c r="B24" s="601">
        <v>0</v>
      </c>
      <c r="C24" s="597"/>
      <c r="D24" s="584"/>
      <c r="E24" s="584"/>
      <c r="F24" s="602"/>
      <c r="G24" s="584"/>
      <c r="H24" s="602"/>
      <c r="I24" s="603"/>
      <c r="J24" s="602"/>
      <c r="K24" s="602"/>
    </row>
    <row r="25" spans="1:11" ht="33" customHeight="1" thickTop="1" thickBot="1">
      <c r="A25" s="593" t="s">
        <v>1335</v>
      </c>
      <c r="B25" s="594">
        <f>SUM(B21,B23,B24)</f>
        <v>60485692.306793943</v>
      </c>
      <c r="C25" s="597"/>
      <c r="D25" s="584"/>
      <c r="E25" s="584"/>
      <c r="F25" s="584"/>
      <c r="G25" s="584"/>
      <c r="H25" s="584"/>
      <c r="I25" s="604"/>
      <c r="J25" s="584"/>
      <c r="K25" s="584"/>
    </row>
    <row r="26" spans="1:11" ht="16.5" thickTop="1" thickBot="1">
      <c r="A26" s="591" t="s">
        <v>1334</v>
      </c>
      <c r="B26" s="605">
        <v>1.26</v>
      </c>
      <c r="C26" s="606"/>
      <c r="D26" s="584"/>
      <c r="E26" s="584"/>
      <c r="F26" s="584"/>
      <c r="G26" s="584"/>
      <c r="H26" s="584"/>
    </row>
    <row r="27" spans="1:11" ht="16.5" thickTop="1" thickBot="1">
      <c r="A27" s="607" t="s">
        <v>1333</v>
      </c>
      <c r="B27" s="608">
        <v>1.54</v>
      </c>
      <c r="C27" s="597"/>
      <c r="D27" s="584"/>
      <c r="E27" s="584"/>
    </row>
    <row r="28" spans="1:11" ht="16" thickTop="1">
      <c r="A28" s="609"/>
      <c r="B28" s="599"/>
      <c r="C28" s="606"/>
      <c r="D28" s="584"/>
      <c r="E28" s="584"/>
    </row>
    <row r="29" spans="1:11" ht="16" thickBot="1">
      <c r="A29" s="609" t="s">
        <v>1332</v>
      </c>
      <c r="B29" s="599"/>
      <c r="C29" s="606"/>
      <c r="D29" s="584"/>
      <c r="E29" s="584"/>
      <c r="F29" s="584"/>
      <c r="G29" s="584"/>
      <c r="H29" s="584"/>
      <c r="I29" s="604"/>
      <c r="J29" s="584"/>
      <c r="K29" s="584"/>
    </row>
    <row r="30" spans="1:11" ht="16.5" thickTop="1" thickBot="1">
      <c r="A30" s="610" t="s">
        <v>1331</v>
      </c>
      <c r="B30" s="596">
        <v>1</v>
      </c>
    </row>
    <row r="31" spans="1:11" ht="16.5" thickTop="1" thickBot="1">
      <c r="A31" s="611" t="s">
        <v>1330</v>
      </c>
      <c r="B31" s="612">
        <v>1</v>
      </c>
    </row>
    <row r="32" spans="1:11" ht="16.5" thickTop="1" thickBot="1">
      <c r="A32" s="613" t="s">
        <v>1329</v>
      </c>
      <c r="B32" s="614">
        <f>SUM(B18+B30+B31)</f>
        <v>3599467.22</v>
      </c>
    </row>
    <row r="33" spans="1:9" s="551" customFormat="1" ht="16" thickTop="1">
      <c r="A33" s="615"/>
      <c r="B33" s="616"/>
      <c r="D33" s="550"/>
      <c r="E33" s="550"/>
      <c r="F33" s="550"/>
      <c r="G33" s="550"/>
      <c r="H33" s="550"/>
      <c r="I33" s="552"/>
    </row>
    <row r="34" spans="1:9" s="551" customFormat="1" ht="16.5">
      <c r="A34" s="609" t="s">
        <v>1328</v>
      </c>
      <c r="B34" s="550"/>
      <c r="D34" s="550"/>
      <c r="E34" s="550"/>
      <c r="F34" s="550"/>
      <c r="G34" s="550"/>
      <c r="H34" s="550"/>
      <c r="I34" s="552"/>
    </row>
    <row r="35" spans="1:9" s="551" customFormat="1" ht="16.5">
      <c r="A35" s="609" t="s">
        <v>1327</v>
      </c>
      <c r="B35" s="550"/>
      <c r="D35" s="550"/>
      <c r="E35" s="550"/>
      <c r="F35" s="550"/>
      <c r="G35" s="550"/>
      <c r="H35" s="550"/>
      <c r="I35" s="552"/>
    </row>
    <row r="36" spans="1:9" s="551" customFormat="1" ht="16.5">
      <c r="A36" s="615" t="s">
        <v>1326</v>
      </c>
      <c r="B36" s="550"/>
      <c r="D36" s="550"/>
      <c r="E36" s="550"/>
      <c r="F36" s="550"/>
      <c r="G36" s="550"/>
      <c r="H36" s="550"/>
      <c r="I36" s="552"/>
    </row>
    <row r="37" spans="1:9" s="551" customFormat="1" ht="16.5">
      <c r="A37" s="615" t="s">
        <v>1325</v>
      </c>
      <c r="B37" s="550"/>
      <c r="D37" s="550"/>
      <c r="E37" s="550"/>
      <c r="F37" s="550"/>
      <c r="G37" s="550"/>
      <c r="H37" s="550"/>
      <c r="I37" s="552"/>
    </row>
    <row r="38" spans="1:9" s="551" customFormat="1" ht="16.5">
      <c r="A38" s="609" t="s">
        <v>1324</v>
      </c>
      <c r="B38" s="550"/>
      <c r="D38" s="550"/>
      <c r="E38" s="550"/>
      <c r="F38" s="550"/>
      <c r="G38" s="550"/>
      <c r="H38" s="550"/>
      <c r="I38" s="552"/>
    </row>
    <row r="39" spans="1:9" s="551" customFormat="1">
      <c r="A39" s="609"/>
      <c r="B39" s="550"/>
      <c r="D39" s="550"/>
      <c r="E39" s="550"/>
      <c r="F39" s="550"/>
      <c r="G39" s="550"/>
      <c r="H39" s="550"/>
      <c r="I39" s="552"/>
    </row>
    <row r="41" spans="1:9" s="551" customFormat="1">
      <c r="A41" s="609"/>
      <c r="B41" s="550"/>
      <c r="D41" s="550"/>
      <c r="E41" s="550"/>
      <c r="F41" s="550"/>
      <c r="G41" s="550"/>
      <c r="H41" s="550"/>
      <c r="I41" s="552"/>
    </row>
    <row r="42" spans="1:9" s="551" customFormat="1">
      <c r="A42" s="550"/>
      <c r="B42" s="584"/>
      <c r="D42" s="550"/>
      <c r="E42" s="550"/>
      <c r="F42" s="550"/>
      <c r="G42" s="550"/>
      <c r="H42" s="550"/>
      <c r="I42" s="552"/>
    </row>
    <row r="44" spans="1:9" s="551" customFormat="1">
      <c r="A44" s="617"/>
      <c r="B44" s="550"/>
      <c r="D44" s="550"/>
      <c r="E44" s="550"/>
      <c r="F44" s="550"/>
      <c r="G44" s="550"/>
      <c r="H44" s="550"/>
      <c r="I44" s="552"/>
    </row>
    <row r="47" spans="1:9" s="551" customFormat="1">
      <c r="A47" s="618"/>
      <c r="B47" s="550"/>
      <c r="D47" s="550"/>
      <c r="E47" s="550"/>
      <c r="F47" s="550"/>
      <c r="G47" s="550"/>
      <c r="H47" s="550"/>
      <c r="I47" s="552"/>
    </row>
  </sheetData>
  <mergeCells count="1">
    <mergeCell ref="C3:E3"/>
  </mergeCells>
  <pageMargins left="0.19125" right="0.7" top="0.75" bottom="0.75" header="0.3" footer="0.3"/>
  <pageSetup scale="54" orientation="landscape" r:id="rId1"/>
  <headerFooter>
    <oddHeader>&amp;C&amp;A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522BF51919F14F84F3F1C9680DD17D" ma:contentTypeVersion="8" ma:contentTypeDescription="Create a new document." ma:contentTypeScope="" ma:versionID="c5289ebc4f4be54151dc7d84e932af3a">
  <xsd:schema xmlns:xsd="http://www.w3.org/2001/XMLSchema" xmlns:xs="http://www.w3.org/2001/XMLSchema" xmlns:p="http://schemas.microsoft.com/office/2006/metadata/properties" xmlns:ns3="b6dfc9e5-59d7-4089-932f-2b4d1c9549c0" targetNamespace="http://schemas.microsoft.com/office/2006/metadata/properties" ma:root="true" ma:fieldsID="9f866c71b41d7514cf46dcc370c6935f" ns3:_="">
    <xsd:import namespace="b6dfc9e5-59d7-4089-932f-2b4d1c9549c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dfc9e5-59d7-4089-932f-2b4d1c9549c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6EE21C-712C-4F46-A870-85D0B8F58495}">
  <ds:schemaRefs>
    <ds:schemaRef ds:uri="http://schemas.microsoft.com/sharepoint/v3/contenttype/forms"/>
  </ds:schemaRefs>
</ds:datastoreItem>
</file>

<file path=customXml/itemProps2.xml><?xml version="1.0" encoding="utf-8"?>
<ds:datastoreItem xmlns:ds="http://schemas.openxmlformats.org/officeDocument/2006/customXml" ds:itemID="{7134CB44-14CA-421D-A695-202D1CB00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dfc9e5-59d7-4089-932f-2b4d1c954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C614E2-92FA-457C-84CF-E5112FFC73B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b6dfc9e5-59d7-4089-932f-2b4d1c9549c0"/>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Table 1 Bill Payer Impacts </vt:lpstr>
      <vt:lpstr>Table 2 Rates Rev</vt:lpstr>
      <vt:lpstr>Table 3 Funding Source</vt:lpstr>
      <vt:lpstr>Table 4 Carryover</vt:lpstr>
      <vt:lpstr>Table 5 Budget Request</vt:lpstr>
      <vt:lpstr>Table 6 Commitments</vt:lpstr>
      <vt:lpstr>Table 7 2019 Spent-Unspent</vt:lpstr>
      <vt:lpstr>Table 8 StatewidePgms</vt:lpstr>
      <vt:lpstr>1a. IOU PY budget_savings</vt:lpstr>
      <vt:lpstr>Functions Definitions</vt:lpstr>
      <vt:lpstr>Table 9 Portfolio Summary</vt:lpstr>
      <vt:lpstr>Table 10 Portfolio FTE</vt:lpstr>
      <vt:lpstr>Table 11 Residential</vt:lpstr>
      <vt:lpstr>Table 12 Commercial</vt:lpstr>
      <vt:lpstr>Table 13 Industrial</vt:lpstr>
      <vt:lpstr>Table 14 Agricultural</vt:lpstr>
      <vt:lpstr>Table 15 Public Sector</vt:lpstr>
      <vt:lpstr>Table 16 Cross Cutting</vt:lpstr>
      <vt:lpstr>Table 17 2018 Metrics</vt:lpstr>
      <vt:lpstr>'Table 17 2018 Metrics'!Print_Area</vt:lpstr>
      <vt:lpstr>'Table 2 Rates Rev'!Print_Area</vt:lpstr>
      <vt:lpstr>'Table 4 Carryover'!Print_Area</vt:lpstr>
      <vt:lpstr>'Table 5 Budget Request'!Print_Area</vt:lpstr>
      <vt:lpstr>'Table 6 Commitments'!Print_Area</vt:lpstr>
      <vt:lpstr>'Table 7 2019 Spent-Unspent'!Print_Area</vt:lpstr>
      <vt:lpstr>'Table 8 StatewidePgms'!Print_Area</vt:lpstr>
      <vt:lpstr>'Table 17 2018 Metrics'!Print_Titles</vt:lpstr>
    </vt:vector>
  </TitlesOfParts>
  <Company>Itron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Hungeling, Christine</dc:creator>
  <cp:lastModifiedBy>Besa, Athena</cp:lastModifiedBy>
  <cp:lastPrinted>2017-09-01T15:40:39Z</cp:lastPrinted>
  <dcterms:created xsi:type="dcterms:W3CDTF">2017-07-18T23:45:09Z</dcterms:created>
  <dcterms:modified xsi:type="dcterms:W3CDTF">2019-11-15T22:59:56Z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0x01010000522BF51919F14F84F3F1C9680DD17D</vt:lpwstr>
  </property>
</Properties>
</file>