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6.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empra.sharepoint.com/teams/gassystemplanningoir/Shared Documents/G. Distribution Cost Ruling/Legal Filing Documents/Dec 9 Filing/Dec_9_SDGE_Excel_Files/"/>
    </mc:Choice>
  </mc:AlternateContent>
  <xr:revisionPtr revIDLastSave="8" documentId="8_{821ABED5-B4BB-47CC-9C30-781E04A09A3C}" xr6:coauthVersionLast="47" xr6:coauthVersionMax="47" xr10:uidLastSave="{CAAE294E-9951-49BA-A3C7-33B0F737A7D5}"/>
  <bookViews>
    <workbookView xWindow="-120" yWindow="-120" windowWidth="51840" windowHeight="21120" xr2:uid="{79446AAD-70E6-4E1D-B48D-92C43DFA041E}"/>
  </bookViews>
  <sheets>
    <sheet name="Summary" sheetId="2" r:id="rId1"/>
    <sheet name="Costs by Operating District" sheetId="4" r:id="rId2"/>
    <sheet name="Pressure Districts" sheetId="7" r:id="rId3"/>
    <sheet name="Directions" sheetId="11" r:id="rId4"/>
    <sheet name="Definitions" sheetId="12" r:id="rId5"/>
    <sheet name="Definitions of Other Misc Costs" sheetId="10" r:id="rId6"/>
  </sheets>
  <definedNames>
    <definedName name="_ftn1" localSheetId="1">'Costs by Operating District'!$A$14</definedName>
    <definedName name="_ftn1" localSheetId="5">'Definitions of Other Misc Costs'!#REF!</definedName>
    <definedName name="_ftn1" localSheetId="2">'Pressure Districts'!#REF!</definedName>
    <definedName name="_ftn1" localSheetId="0">Summary!$A$14</definedName>
    <definedName name="_ftn2" localSheetId="1">'Costs by Operating District'!$A$15</definedName>
    <definedName name="_ftn2" localSheetId="5">'Definitions of Other Misc Costs'!#REF!</definedName>
    <definedName name="_ftn2" localSheetId="2">'Pressure Districts'!#REF!</definedName>
    <definedName name="_ftn2" localSheetId="0">Summary!$A$15</definedName>
    <definedName name="_ftn4" localSheetId="4">Definitions!$B$33</definedName>
    <definedName name="_ftn5" localSheetId="4">Definitions!$B$34</definedName>
    <definedName name="_ftn6" localSheetId="4">Definitions!$B$35</definedName>
    <definedName name="_ftn7" localSheetId="4">Definitions!$B$36</definedName>
    <definedName name="_ftnref1" localSheetId="1">'Costs by Operating District'!$E$3</definedName>
    <definedName name="_ftnref1" localSheetId="5">'Definitions of Other Misc Costs'!#REF!</definedName>
    <definedName name="_ftnref1" localSheetId="2">'Pressure Districts'!#REF!</definedName>
    <definedName name="_ftnref1" localSheetId="0">Summary!$E$3</definedName>
    <definedName name="_ftnref10" localSheetId="4">Definitions!$B$23</definedName>
    <definedName name="_ftnref11" localSheetId="4">Definitions!$B$25</definedName>
    <definedName name="_ftnref2" localSheetId="1">'Costs by Operating District'!$E$7</definedName>
    <definedName name="_ftnref2" localSheetId="5">'Definitions of Other Misc Costs'!#REF!</definedName>
    <definedName name="_ftnref2" localSheetId="2">'Pressure Districts'!#REF!</definedName>
    <definedName name="_ftnref2" localSheetId="0">Summary!$E$7</definedName>
    <definedName name="_ftnref3" localSheetId="4">Definitions!$B$14</definedName>
    <definedName name="_ftnref4" localSheetId="4">Definitions!$B$15</definedName>
    <definedName name="_ftnref5" localSheetId="4">Definitions!$B$16</definedName>
    <definedName name="_ftnref6" localSheetId="4">Definitions!$B$17</definedName>
    <definedName name="_ftnref7" localSheetId="4">Definitions!$B$18</definedName>
    <definedName name="_ftnref8" localSheetId="4">Definitions!$B$21</definedName>
    <definedName name="_ftnref9" localSheetId="4">Definitions!$B$22</definedName>
    <definedName name="_Hlk206443901" localSheetId="3">Directions!$B$8</definedName>
    <definedName name="_xlnm.Print_Area" localSheetId="1">'Costs by Operating District'!$A$1:$K$23</definedName>
    <definedName name="_xlnm.Print_Area" localSheetId="4">Definitions!$B$1:$B$40</definedName>
    <definedName name="_xlnm.Print_Area" localSheetId="5">'Definitions of Other Misc Costs'!$A$1:$C$7</definedName>
    <definedName name="_xlnm.Print_Area" localSheetId="3">Directions!$B$1:$B$8</definedName>
    <definedName name="_xlnm.Print_Area" localSheetId="2">'Pressure Districts'!$A$2:$M$95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 l="1"/>
  <c r="H10" i="4"/>
  <c r="H3" i="4" s="1"/>
  <c r="I10" i="4"/>
  <c r="I3" i="4" s="1"/>
  <c r="C95" i="7"/>
  <c r="D95" i="7"/>
  <c r="E95" i="7"/>
  <c r="K95" i="7"/>
  <c r="I95" i="7"/>
  <c r="J95" i="7"/>
  <c r="H95" i="7"/>
  <c r="K17" i="4"/>
  <c r="K16" i="4"/>
  <c r="K15" i="4"/>
  <c r="K14" i="4"/>
  <c r="K13" i="4"/>
  <c r="K12" i="4"/>
  <c r="F7" i="4"/>
  <c r="C48" i="7"/>
  <c r="F95" i="7"/>
  <c r="H2" i="4" l="1"/>
  <c r="I2" i="4"/>
  <c r="E6" i="4"/>
  <c r="K6" i="4" s="1"/>
  <c r="D6" i="2" s="1"/>
  <c r="G7" i="4"/>
  <c r="C53" i="7"/>
  <c r="I7" i="4"/>
  <c r="H7" i="4"/>
  <c r="C93" i="7"/>
  <c r="I92" i="7"/>
  <c r="D92" i="7" s="1"/>
  <c r="I93" i="7"/>
  <c r="D93" i="7" s="1"/>
  <c r="I40" i="7"/>
  <c r="D40" i="7" s="1"/>
  <c r="I4"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9" i="7"/>
  <c r="C50" i="7"/>
  <c r="C51" i="7"/>
  <c r="C52"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4" i="7"/>
  <c r="C4" i="7"/>
  <c r="F8" i="4" s="1"/>
  <c r="F5" i="4" s="1"/>
  <c r="C9" i="7"/>
  <c r="C8" i="7"/>
  <c r="C7" i="7"/>
  <c r="C6" i="7"/>
  <c r="C5" i="7"/>
  <c r="C10" i="7"/>
  <c r="I15" i="7"/>
  <c r="D15" i="7" s="1"/>
  <c r="I12" i="7"/>
  <c r="D12" i="7" s="1"/>
  <c r="I13" i="7"/>
  <c r="D13" i="7" s="1"/>
  <c r="I14" i="7"/>
  <c r="D14" i="7" s="1"/>
  <c r="I16" i="7"/>
  <c r="D16" i="7" s="1"/>
  <c r="I17" i="7"/>
  <c r="D17" i="7" s="1"/>
  <c r="I18" i="7"/>
  <c r="D18" i="7" s="1"/>
  <c r="I19" i="7"/>
  <c r="D19" i="7" s="1"/>
  <c r="I20" i="7"/>
  <c r="D20" i="7" s="1"/>
  <c r="I21" i="7"/>
  <c r="D21" i="7" s="1"/>
  <c r="I22" i="7"/>
  <c r="D22" i="7" s="1"/>
  <c r="I23" i="7"/>
  <c r="D23" i="7" s="1"/>
  <c r="I24" i="7"/>
  <c r="D24" i="7" s="1"/>
  <c r="I25" i="7"/>
  <c r="D25" i="7" s="1"/>
  <c r="I26" i="7"/>
  <c r="D26" i="7" s="1"/>
  <c r="I27" i="7"/>
  <c r="D27" i="7" s="1"/>
  <c r="I28" i="7"/>
  <c r="D28" i="7" s="1"/>
  <c r="I29" i="7"/>
  <c r="D29" i="7" s="1"/>
  <c r="I30" i="7"/>
  <c r="D30" i="7" s="1"/>
  <c r="I31" i="7"/>
  <c r="D31" i="7" s="1"/>
  <c r="I32" i="7"/>
  <c r="D32" i="7" s="1"/>
  <c r="I33" i="7"/>
  <c r="D33" i="7" s="1"/>
  <c r="I34" i="7"/>
  <c r="D34" i="7" s="1"/>
  <c r="I35" i="7"/>
  <c r="D35" i="7" s="1"/>
  <c r="I36" i="7"/>
  <c r="D36" i="7" s="1"/>
  <c r="I37" i="7"/>
  <c r="D37" i="7" s="1"/>
  <c r="I38" i="7"/>
  <c r="D38" i="7" s="1"/>
  <c r="I39" i="7"/>
  <c r="D39" i="7" s="1"/>
  <c r="I41" i="7"/>
  <c r="D41" i="7" s="1"/>
  <c r="I42" i="7"/>
  <c r="D42" i="7" s="1"/>
  <c r="I43" i="7"/>
  <c r="D43" i="7" s="1"/>
  <c r="I44" i="7"/>
  <c r="D44" i="7" s="1"/>
  <c r="I45" i="7"/>
  <c r="D45" i="7" s="1"/>
  <c r="I46" i="7"/>
  <c r="D46" i="7" s="1"/>
  <c r="I47" i="7"/>
  <c r="D47" i="7" s="1"/>
  <c r="I48" i="7"/>
  <c r="D48" i="7" s="1"/>
  <c r="I49" i="7"/>
  <c r="D49" i="7" s="1"/>
  <c r="I50" i="7"/>
  <c r="D50" i="7" s="1"/>
  <c r="I51" i="7"/>
  <c r="D51" i="7" s="1"/>
  <c r="I52" i="7"/>
  <c r="D52" i="7" s="1"/>
  <c r="I53" i="7"/>
  <c r="D53" i="7" s="1"/>
  <c r="I54" i="7"/>
  <c r="D54" i="7" s="1"/>
  <c r="I55" i="7"/>
  <c r="D55" i="7" s="1"/>
  <c r="I56" i="7"/>
  <c r="D56" i="7" s="1"/>
  <c r="I57" i="7"/>
  <c r="D57" i="7" s="1"/>
  <c r="I58" i="7"/>
  <c r="D58" i="7" s="1"/>
  <c r="I59" i="7"/>
  <c r="D59" i="7" s="1"/>
  <c r="I60" i="7"/>
  <c r="D60" i="7" s="1"/>
  <c r="I61" i="7"/>
  <c r="D61" i="7" s="1"/>
  <c r="I62" i="7"/>
  <c r="D62" i="7" s="1"/>
  <c r="I63" i="7"/>
  <c r="D63" i="7" s="1"/>
  <c r="I64" i="7"/>
  <c r="D64" i="7" s="1"/>
  <c r="I65" i="7"/>
  <c r="D65" i="7" s="1"/>
  <c r="I66" i="7"/>
  <c r="D66" i="7" s="1"/>
  <c r="I67" i="7"/>
  <c r="D67" i="7" s="1"/>
  <c r="I68" i="7"/>
  <c r="D68" i="7" s="1"/>
  <c r="I69" i="7"/>
  <c r="D69" i="7" s="1"/>
  <c r="I70" i="7"/>
  <c r="D70" i="7" s="1"/>
  <c r="I71" i="7"/>
  <c r="D71" i="7" s="1"/>
  <c r="I72" i="7"/>
  <c r="D72" i="7" s="1"/>
  <c r="I73" i="7"/>
  <c r="D73" i="7" s="1"/>
  <c r="I74" i="7"/>
  <c r="D74" i="7" s="1"/>
  <c r="I75" i="7"/>
  <c r="D75" i="7" s="1"/>
  <c r="I76" i="7"/>
  <c r="D76" i="7" s="1"/>
  <c r="I77" i="7"/>
  <c r="D77" i="7" s="1"/>
  <c r="I78" i="7"/>
  <c r="D78" i="7" s="1"/>
  <c r="I79" i="7"/>
  <c r="D79" i="7" s="1"/>
  <c r="I80" i="7"/>
  <c r="D80" i="7" s="1"/>
  <c r="I81" i="7"/>
  <c r="D81" i="7" s="1"/>
  <c r="I82" i="7"/>
  <c r="D82" i="7" s="1"/>
  <c r="I83" i="7"/>
  <c r="D83" i="7" s="1"/>
  <c r="I84" i="7"/>
  <c r="D84" i="7" s="1"/>
  <c r="I85" i="7"/>
  <c r="D85" i="7" s="1"/>
  <c r="I86" i="7"/>
  <c r="D86" i="7" s="1"/>
  <c r="I87" i="7"/>
  <c r="D87" i="7" s="1"/>
  <c r="I88" i="7"/>
  <c r="D88" i="7" s="1"/>
  <c r="I89" i="7"/>
  <c r="D89" i="7" s="1"/>
  <c r="I90" i="7"/>
  <c r="D90" i="7" s="1"/>
  <c r="I91" i="7"/>
  <c r="D91" i="7" s="1"/>
  <c r="I94" i="7"/>
  <c r="D94" i="7" s="1"/>
  <c r="I5" i="7"/>
  <c r="D5" i="7" s="1"/>
  <c r="I6" i="7"/>
  <c r="D6" i="7" s="1"/>
  <c r="I7" i="7"/>
  <c r="D7" i="7" s="1"/>
  <c r="I8" i="7"/>
  <c r="D8" i="7" s="1"/>
  <c r="I9" i="7"/>
  <c r="D9" i="7" s="1"/>
  <c r="I10" i="7"/>
  <c r="D10" i="7" s="1"/>
  <c r="I11" i="7"/>
  <c r="D11" i="7" s="1"/>
  <c r="C11" i="7"/>
  <c r="F10" i="4"/>
  <c r="G10" i="4"/>
  <c r="E10" i="4"/>
  <c r="E5" i="4"/>
  <c r="K5" i="4" s="1"/>
  <c r="D12" i="2"/>
  <c r="G5" i="4" l="1"/>
  <c r="G6" i="4"/>
  <c r="I5" i="4"/>
  <c r="I6" i="4"/>
  <c r="G4" i="4"/>
  <c r="G2" i="4"/>
  <c r="G3" i="4"/>
  <c r="F4" i="4"/>
  <c r="F2" i="4"/>
  <c r="I4" i="4"/>
  <c r="H5" i="4"/>
  <c r="H6" i="4"/>
  <c r="H4" i="4"/>
  <c r="D5" i="2"/>
  <c r="D4" i="7"/>
  <c r="F9" i="4" s="1"/>
  <c r="F6" i="4" s="1"/>
  <c r="K7" i="4"/>
  <c r="E4" i="4"/>
  <c r="K4" i="4" s="1"/>
  <c r="K10" i="4"/>
  <c r="E2" i="4"/>
  <c r="K2" i="4" s="1"/>
  <c r="K8" i="4"/>
  <c r="E3" i="4"/>
  <c r="K3" i="4" s="1"/>
  <c r="F3" i="4" l="1"/>
  <c r="K9" i="4"/>
  <c r="D2" i="2"/>
  <c r="D4" i="2"/>
  <c r="D10" i="2"/>
  <c r="D7" i="2"/>
  <c r="D3" i="2"/>
  <c r="D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tc={DD08D59F-7378-4BE5-89AA-FD2196BA32A0}</author>
  </authors>
  <commentList>
    <comment ref="B16" authorId="0" shapeId="0" xr:uid="{DD08D59F-7378-4BE5-89AA-FD2196BA32A0}">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<sst xmlns="http://schemas.openxmlformats.org/spreadsheetml/2006/main" count="530" uniqueCount="261">
  <si>
    <t>Row ID</t>
  </si>
  <si>
    <t>Program Category</t>
  </si>
  <si>
    <t>Row Name</t>
  </si>
  <si>
    <t>Value</t>
  </si>
  <si>
    <t>Definition [3]</t>
  </si>
  <si>
    <t>D1</t>
  </si>
  <si>
    <t>Regulator station replacement programs [2]</t>
  </si>
  <si>
    <t>Cost per service, for regulator station replacement</t>
  </si>
  <si>
    <t>Average cost of replacing gas distribution regulator stations, per service. Also shown in next table, row E1, final column.</t>
  </si>
  <si>
    <t>D2</t>
  </si>
  <si>
    <t>Cost per customer meter, for regulator station replacement</t>
  </si>
  <si>
    <t>Average cost of replacing gas distribution regulator stations, per meter. Also shown in next table, row E2, final column.</t>
  </si>
  <si>
    <t>D3</t>
  </si>
  <si>
    <t>Cost per regulator station replaced</t>
  </si>
  <si>
    <t>Average cost of replacing a gas distribution regulator station. Also shown in next table, row E3, final column.</t>
  </si>
  <si>
    <t>D4</t>
  </si>
  <si>
    <t>Services per station, for replaced regulator stations</t>
  </si>
  <si>
    <t>Average number of services served by a replaced regulator station.  Also shown in next table, row E4, final column.</t>
  </si>
  <si>
    <t>D5</t>
  </si>
  <si>
    <t>Meters per station, for replaced regulator stations</t>
  </si>
  <si>
    <t xml:space="preserve">Average number of meters[1] served by a replaced regulator station.  Also shown in next table, row E5, final column. </t>
  </si>
  <si>
    <t>D6</t>
  </si>
  <si>
    <t>Regulator station replacement programs</t>
  </si>
  <si>
    <t>Regulator stations replaced per year</t>
  </si>
  <si>
    <t>Average regulator stations replaced per year. Also shown in next table, row E6, final column.</t>
  </si>
  <si>
    <t>D7</t>
  </si>
  <si>
    <t>Services affected by replaced regulator stations</t>
  </si>
  <si>
    <t>Services served by replaced regulator stations.  Also shown in next table, row E7, final column.</t>
  </si>
  <si>
    <t>D8</t>
  </si>
  <si>
    <t>Meters affected by replaced regulator stations</t>
  </si>
  <si>
    <t>Meters served by replaced regulator stations.  Also shown in next table, row E8, final column.</t>
  </si>
  <si>
    <t>D9</t>
  </si>
  <si>
    <t>Total costs, for regulator station replacement</t>
  </si>
  <si>
    <t>Total costs of regulator station replacement program work orders.  Also shown in next table, row E9, final column.</t>
  </si>
  <si>
    <t>D10</t>
  </si>
  <si>
    <t>NA</t>
  </si>
  <si>
    <t>Maintenance cost per regulator station</t>
  </si>
  <si>
    <t>Average cost of regulator station maintenance, per service, not including replacement costs. Also shown in later table, cell H1.</t>
  </si>
  <si>
    <t>D11</t>
  </si>
  <si>
    <t>Project planning period, for regulator station replacement</t>
  </si>
  <si>
    <t>Average days between the date that the regulator station was identified for replacement and the date that replacement activities broke ground. Also shown in next table, row E14, final column.</t>
  </si>
  <si>
    <t>[1]  [Note: Footnote From Template] Meters analogous to “customers” reported in existing data.</t>
  </si>
  <si>
    <t xml:space="preserve">[3] All values are calculated as defined in the "Definition" column for every field that includes a cell calculation or equivalent field in "Definition."	</t>
  </si>
  <si>
    <t>Definition [4]</t>
  </si>
  <si>
    <t>Metro (2021-2024)</t>
  </si>
  <si>
    <t>Beach Cities(2021-2024)</t>
  </si>
  <si>
    <t>North East (2021-2024)</t>
  </si>
  <si>
    <t>North Coast (2021-2024)</t>
  </si>
  <si>
    <t>Eastern (2021-2024)</t>
  </si>
  <si>
    <t>…</t>
  </si>
  <si>
    <t>Totals or Averages Across All Operating Districts</t>
  </si>
  <si>
    <t>E1</t>
  </si>
  <si>
    <r>
      <t>Average cost of replacing gas distribution regulator stations</t>
    </r>
    <r>
      <rPr>
        <sz val="12"/>
        <color rgb="FF000000"/>
        <rFont val="Book Antiqua"/>
        <family val="1"/>
      </rPr>
      <t>, per service. Calculated by dividing E9 by E7.</t>
    </r>
  </si>
  <si>
    <t>E2</t>
  </si>
  <si>
    <r>
      <t>Average cost of replacing gas distribution regulator stations</t>
    </r>
    <r>
      <rPr>
        <sz val="12"/>
        <color rgb="FF000000"/>
        <rFont val="Book Antiqua"/>
        <family val="1"/>
      </rPr>
      <t>, per meter. Calculated by dividing E9 by E8.</t>
    </r>
  </si>
  <si>
    <t>E3</t>
  </si>
  <si>
    <t>Average cost of replacing a gas distribution regulator station. Calculated by dividing E9 by E6.</t>
  </si>
  <si>
    <t>E4</t>
  </si>
  <si>
    <t xml:space="preserve">Average number of services served by a replaced regulator station.  Calculated by dividing E7 by E6. </t>
  </si>
  <si>
    <t>E5</t>
  </si>
  <si>
    <t xml:space="preserve">Average number of meters served by a replaced regulator station.  Calculated by dividing E8 by E6. </t>
  </si>
  <si>
    <t>E6</t>
  </si>
  <si>
    <t>Average regulator stations replaced per year.</t>
  </si>
  <si>
    <t>E7</t>
  </si>
  <si>
    <t xml:space="preserve">Average number of services served by replaced regulator stations.  In cases where a pressure district is served by more than one regulator station, include only the replaced regulator station’s share of the pressure district’s services in the calculation.[1] </t>
  </si>
  <si>
    <t>E8</t>
  </si>
  <si>
    <t xml:space="preserve">Average number of meters served by replaced regulator stations.  In cases where a pressure district is served by more than one regulator station, include only the replaced regulator station’s share of the pressure district’s meters in the calculation.[2] </t>
  </si>
  <si>
    <t>E9</t>
  </si>
  <si>
    <t>Total costs of regulator station replacement program work orders. Calculated by summing E10, E11, E12 and E13.</t>
  </si>
  <si>
    <t>Cost Group</t>
  </si>
  <si>
    <t>E10</t>
  </si>
  <si>
    <t>Regulator station replacement programs [3]</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</si>
  <si>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</si>
  <si>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</si>
  <si>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N/A</t>
  </si>
  <si>
    <t>E11</t>
  </si>
  <si>
    <t>External Labor and Related Costs</t>
  </si>
  <si>
    <t xml:space="preserve">Combine “external labor” and contracts costs.  Includes contracts for services and for employees.  Include equipment rental here. </t>
  </si>
  <si>
    <t>E12</t>
  </si>
  <si>
    <t>Materials</t>
  </si>
  <si>
    <t>Cost of pipe, valves, fittings, regulators, and other materials installed at the project.</t>
  </si>
  <si>
    <t>E13</t>
  </si>
  <si>
    <t>Other Misc Costs</t>
  </si>
  <si>
    <t>Sum of costs in the cost categories “Fleet,” “Permitting,” “AFUDC,” “Land,” “Other,” and “Administrative &amp; General Costs” as defined above.</t>
  </si>
  <si>
    <t>E14</t>
  </si>
  <si>
    <t>Average days between the date that the regulator station was identified for replacement and the date that replacement activities broke ground.</t>
  </si>
  <si>
    <t>E15</t>
  </si>
  <si>
    <t>Project time to completion, for regulator station replacement</t>
  </si>
  <si>
    <t>Average days between the date that the regulator station was identified for replacement and the date that the replacement station was placed in operation.</t>
  </si>
  <si>
    <t>[1] If all regulator stations in a pressure district serve an equal number of services, then that value would be shown in F2 for that pressure district.</t>
  </si>
  <si>
    <t>[2] If all regulator stations in a pressure district serve an equal number of meters, then that value would be shown in F3 for that pressure district.</t>
  </si>
  <si>
    <t>[3] Reg station replacement projects that occurred between years 2021-2024 were a component of much larger projects.  Work order dollar amounts are not reflective of true costs of regulator station replacement costs only.</t>
  </si>
  <si>
    <t xml:space="preserve">[4] All values are calculated as defined in the "Definition" column for every field that includes a cell calculation or equivalent field in "Definition."	</t>
  </si>
  <si>
    <t>Column ID</t>
  </si>
  <si>
    <t>F1</t>
  </si>
  <si>
    <t>F2</t>
  </si>
  <si>
    <t>F3</t>
  </si>
  <si>
    <t>F4</t>
  </si>
  <si>
    <t>F5</t>
  </si>
  <si>
    <t>F6</t>
  </si>
  <si>
    <t>F7</t>
  </si>
  <si>
    <t>F8</t>
  </si>
  <si>
    <t>F9</t>
  </si>
  <si>
    <t>F10</t>
  </si>
  <si>
    <t>F11</t>
  </si>
  <si>
    <t>F12</t>
  </si>
  <si>
    <t>Column Name</t>
  </si>
  <si>
    <t>Pressure district</t>
  </si>
  <si>
    <t>Services per regulator station</t>
  </si>
  <si>
    <t>Meters per regulator station</t>
  </si>
  <si>
    <t>Regulator stations</t>
  </si>
  <si>
    <t>Regulator stations identified for replacement</t>
  </si>
  <si>
    <t>Pressure category</t>
  </si>
  <si>
    <t>Services served</t>
  </si>
  <si>
    <t>Meters served</t>
  </si>
  <si>
    <t>Core meters served</t>
  </si>
  <si>
    <t>Non-core meters served</t>
  </si>
  <si>
    <t>Operating district</t>
  </si>
  <si>
    <t>Census tracts</t>
  </si>
  <si>
    <t>Definition</t>
  </si>
  <si>
    <t>ID number for the pressure district.</t>
  </si>
  <si>
    <t>Average number of services served by regulator stations in the pressure district. Calculated by dividing F7 by F4.</t>
  </si>
  <si>
    <t>Average number of meters served by regulator stations in the pressure district. Calculated by dividing F8 by F4.</t>
  </si>
  <si>
    <t>Number of gas distribution regulator stations immediately serving the pressure district.</t>
  </si>
  <si>
    <r>
      <rPr>
        <sz val="12"/>
        <color rgb="FF000000"/>
        <rFont val="Book Antiqua"/>
        <family val="1"/>
      </rPr>
      <t>Regulator stations whose replacement is forecast to begin during the next ten years, identified consistent with each utility’s existing project selection methods, at an annual replacement rate consistent with the rates approved in each utility’s most recently adopted general rate case decision.</t>
    </r>
    <r>
      <rPr>
        <sz val="12"/>
        <color rgb="FF000000"/>
        <rFont val="Garamond"/>
        <family val="1"/>
      </rPr>
      <t xml:space="preserve">  </t>
    </r>
    <r>
      <rPr>
        <sz val="8"/>
        <color rgb="FF000000"/>
        <rFont val="Book Antiqua"/>
        <family val="1"/>
      </rPr>
      <t> </t>
    </r>
  </si>
  <si>
    <t>“Medium-pressure” or “low-pressure.”</t>
  </si>
  <si>
    <t>Number of customer services connected to the pressure district.</t>
  </si>
  <si>
    <t>Number of customer meters connected to the pressure district. Sum of F9 and F10.</t>
  </si>
  <si>
    <t>Number of core customer meters connected to the pressure district.</t>
  </si>
  <si>
    <t>Number of non-core customer meters connected to the pressure district.</t>
  </si>
  <si>
    <t>Name and ID number of the operating district that the pressure district is in.</t>
  </si>
  <si>
    <t>ID numbers of all 2020 census tracts overlapping the district.</t>
  </si>
  <si>
    <t>Medium Pressure</t>
  </si>
  <si>
    <t>NORTHCOAST, NORTHEAST, BEACHCITIES</t>
  </si>
  <si>
    <t>6073017021, 6073008358, 6073017053, 6073020027, 6073018609, 6073020019, 6073020214, 6073017107, 6073017037, 6073017045, 6073019405, 6073019806, 6073019302, 6073019904, 6073019301, 6073019207, 6073017808, 6073008348, 6073020403, 6073019403, 6073019903, 6073008347, 6073018300, 6073018511, 6073017046, 6073018603, 6073017604, 6073008356, 6073019303, 6073008355, 6073019905, 6073019809, 6073017056, 6073020710, , 6073008324, 6073018507, 6073021500, 6073008350, 6073017811, 6073019602, 6073020306, 6073020404, 6073019503, 6073017044, 6073018513, 6073020401, 6073020602, 6073019406, 6073017200, 6073020500, 6073019205, 6073017051, 6073008327, 6073008354, 6073017018, 6073019808, 6073008360, 6073018611, 6073008335, 6073018514, 6073017404, 6073018610, 6073019804, 6073020305, 6073020017, 6073008346, 6073008337, 6073017110, 6073020025, 6073018400, 6073018510, 6073008351, 6073017047, 6073019902, 6073017022, 6073017015, 6073017040, 6073019502, 6073017403, 6073020706, 6073017049, 6073017030, 6073019501, 6073017304, 6073017033, 6073019803, 6073020707, 6073017010, 6073017041, 6073018000, 6073017019, 6073008328, 6073020015, 6073017601, 6073019805, 6073020029, 6073017603, 6073020304, 6073009504, 6073020103, 6073018100, 6073018200, 6073017109, 6073017050, 6073017048, 6073017014, 6073017809, 6073020020, 6073017502, 6073017034, 6073017900, 6073017108, 6073019404, 6073020211, 6073008349, 6073019702, 6073020013, 6073020106, 6073020705, 6073018512, 6073017031, 6073008333, 6073020308, 6073018516, 6073017036, 6073020016, 6073020202, 6073020109, 6073020708, 6073019203, 6073019601, 6073017052, 6073020014, 6073020021, 6073020028, 6073017039, 6073018608, 6073017009, 6073017020, 6073018517, 6073019701, 6073018519, 6073017801, 6073018504, 6073017055, 6073008366, 6073008330, 6073018614, 6073017042, 6073017401, 6073020105, 6073008352, 6073017032, 6073020210, 6073017054, 6073020307, 6073018515, 6073020018, 6073020023, 6073018518, 6073020108, 6073020206, 6073020026, 6073019206, 6073017303, 6073020024, 6073017810, 6073020209, 6073008331, 6073020207, 6073020022, 6073017501, 6073008329, 6073018612, 6073020405, 6073008336, 6073020208, 6073020709, 6073018613, 6073020601, 6073017701, 6073019208, 6073008353, 6073018509, 6073017035, 6073020309, 6073017006, 6073017029, 6073017813, 6073017702, 6073008365, 6073017043, 6073017104, 6073020107, 6073018601, 6073022100, 6073008357, 6073017306, 6073020213, 6073008339, 6073008359, 6073017106, 6073005300, 6073020902, 6073009400</t>
  </si>
  <si>
    <t>BEACHCITIES, EASTERN, METRO</t>
  </si>
  <si>
    <t>6073016806, 6073014200, 6073003304, 6073003401, 6073013411, 6073013312, 6073002302, 6073016809, 6073006801, 6073008510, 6073009107, 6073013415, 6073005600, 6073007301, 6073010013, 6073003207, 6073002202, 6073015601, 6073001300, 6073016605, 6073009706, 6073009704, 6073000700, 6073016614, 6073004501, 6073016302, 6073012304, 6073014700, 6073013206, 6073013505, 6073012200, 6073014804, 6073010103, 6073003115, 6073008901, 6073003212, 6073013414, 6073005900, 6073009000, 6073001500, 6073016301, 6073013309, 6073013104, 6073013906, 6073004900, 6073002502, 6073013601, 6073013801, 6073013302, 6073009805, 6073016804, 6073003502, 6073010009, 6073010401, 6073002702, 6073015802, 6073012700, 6073007100, 6073009304, 6073008511, 6073013417, 6073009103, 6073004000, 6073013421, 6073010107, 6073010010, 6073015701, 6073003301, 6073014102, 6073007502, 6073010106, 6073013908, 6073021900, 6073015403, 6073009604, 6073016612, 6073007501, 6073015405, 6073014902, 6073008501, 6073003108, 6073012303, 6073016807, 6073003303, 6073008502, 6073004400, 6073013604, 6073009804, 6073003201, 6073013401, 6073009705, 6073013204, 6073010003, 6073005700, 6073008512, 6073003403, 6073016616, 6073002905, 6073002201, 6073016201, 6073001200, 6073014002, 6073012102, 6073002804, 6073013314, 6073003901, 6073003103, 6073002703, 6073015703, 6073002401, 6073001000, 6073009801, 6073006900, 6073008506, 6073002710, 6073013410, 6073013313, 6073008504, 6073013205, 6073016607, 6073007400, 6073000400, 6073009101, 6073014806, 6073016617, 6073003305, 6073016606, 6073000100, 6073016402, 6073016608, 6073003902, 6073009703, 6073015704, 6073010014, 6073013907, 6073009202, 6073002100, 6073001600, 6073002707, 6073003404, 6073014803, 6073004200, 6073016609, 6073008509, 6073010104, 6073011802, 6073009201, 6073008600, 6073015404, 6073013412, 6073013306, 6073016701, 6073010402, 6073002002, 6073002904, 6073022000, 6073016702, 6073021400, 6073003111, 6073015406, , 6073000202, 6073003204, 6073010300, 6073016811, 6073009602, 6073003101, 6073001100, 6073009305, 6073006802, 6073002501, 6073016901, 6073013909, 6073013311, 6073012900, 6073003001, 6073012402, 6073013102, 6073008701, 6073000201, 6073004100, 6073009802, 6073013606, 6073010109, 6073010005, 6073011602, 6073003501, 6073015301, 6073015100, 6073003105, 6073002708, 6073002803, 6073002402, 6073010200, 6073011902, 6073013701, 6073015200, 6073012003, 6073003603, 6073003107, 6073015302, 6073016613, 6073000900, 6073003602, 6073002902, 6073006100, 6073012101, 6073013702, 6073008702, 6073014300, 6073001800, 6073009104, 6073003112, 6073010004, 6073008505, 6073016502, 6073003214, 6073002705, 6073002601, 6073002711, 6073014805, 6073012502, 6073013303, 6073015902, 6073010502, 6073003003, 6073001700, 6073009102, 6073006000, 6073006500, 6073014601, 6073014901, 6073008513, 6073001400, 6073012401, 6073009306, 6073013903, 6073003004, 6073003213, 6073016100, 6073014500, 6073013416, 6073009301, 6073010110, 6073000500, 6073013503, 6073013605, 6073004300, 6073015502, 6073010015, 6073002801, 6073013301, 6073000300, 6073010112, 6073005400, 6073011601, 6073012800, 6073014400, 6073002001, 6073013418, 6073008503, 6073013409, 6073002903, 6073013000, 6073004600, 6073003113, 6073007200, 6073002602, 6073016810, 6073004700, 6073015801, 6073014101, 6073016202, 6073015000, 6073014001, 6073003202, 6073011700, 6073012600, 6073003209, 6073007002, 6073012501, 6073016610, 6073005000, 6073003114, 6073011801, 6073015901, 6073000800, 6073000600, 6073010011, 6073010001, 6073002712, 6073013103, 6073003208, 6073013307, 6073013310, 6073004800, 6073012002, 6073008800, 6073010012, 6073009106, 6073014602, 6073007302, 6073001900, 6073002709, 6073012302, 6073015602, 6073003601, 6073013506, 6073013905, 6073013504, 6073010501, 6073008507, 6073013419, 6073003211, 6073013802, 6073002301, 6073010111, 6073009603, 6073016401, 6073005100, 6073016000, 6073013203, 6073015501, 6073013308, 6073003109, 6073016503, 6073009507, 6073006600, 6073009509, 6073013420, 6073016504, 6073016615, 6073021303, 6073009504, 6073005200, 6073005300, 6073005800, 6073016902, 6073006200, 6073009902, 6073008312, 6073016802, 6073009901, 6073005500, 6073007600, 6073008902, 6073003800, 6073009400, 6073010601</t>
  </si>
  <si>
    <t>NORTHEAST, NORTHCOAST</t>
  </si>
  <si>
    <t>6073018905, 6073018801, 6073018904, 6073018906, 6073018802, 6073018903, , 6073019001, 6073018803, 6073018611, 6073019002</t>
  </si>
  <si>
    <t>NORTHEAST</t>
  </si>
  <si>
    <t>6073019101</t>
  </si>
  <si>
    <t>METRO</t>
  </si>
  <si>
    <t>6073011000, 6073021800, 6073011100, 6073010601, 6073010800, 6073010900, 6073021600</t>
  </si>
  <si>
    <t>BEACHCITIES</t>
  </si>
  <si>
    <t>6073008364, 6073008305, 6073008340, 6073008363, , 6073008343, 6073008341, 6073008339</t>
  </si>
  <si>
    <t>6073008902, 6073009304, 6073001100, , 6073000100, 6073001900, 6073000201, 6073001000, 6073000400</t>
  </si>
  <si>
    <t>6073008362, 6073008361, 6073008313, , 6073008364</t>
  </si>
  <si>
    <t xml:space="preserve">6073009502, 6073009507, 6073009505, 6073009506, 6073009509, </t>
  </si>
  <si>
    <t>NORTHCOAST</t>
  </si>
  <si>
    <t>6073017029, 6073017106</t>
  </si>
  <si>
    <t>6073019002, , 6073019101</t>
  </si>
  <si>
    <t>EASTERN</t>
  </si>
  <si>
    <t/>
  </si>
  <si>
    <t>6073018801</t>
  </si>
  <si>
    <t>6073005400, 6073009902, 6073005100</t>
  </si>
  <si>
    <t>6073017604, 6073017502</t>
  </si>
  <si>
    <t>6073018801, 6073018802</t>
  </si>
  <si>
    <t>6073018802</t>
  </si>
  <si>
    <t>6073017403, 6073017106</t>
  </si>
  <si>
    <t>6073008333, , 6073021500</t>
  </si>
  <si>
    <t>6073010015</t>
  </si>
  <si>
    <t>6073021204, 6073016802, 6073015501, 6073021205, 6073015502, 6073016811, 6073016809</t>
  </si>
  <si>
    <t>6073019105, 6073019103</t>
  </si>
  <si>
    <t>6073019001</t>
  </si>
  <si>
    <t>6073020709, 6073020706</t>
  </si>
  <si>
    <t>6073010103</t>
  </si>
  <si>
    <t>6073019101, , 6073019002</t>
  </si>
  <si>
    <t xml:space="preserve">6073018612, </t>
  </si>
  <si>
    <t>, 6073008339, 6073008312, 6073008305</t>
  </si>
  <si>
    <t xml:space="preserve">6073008307, 6073008344, 6073008306, 6073008345, </t>
  </si>
  <si>
    <t xml:space="preserve">6073017029, 6073017306, 6073017106, 6073017305, </t>
  </si>
  <si>
    <t>6073007600, , 6073001000</t>
  </si>
  <si>
    <t>6073021600</t>
  </si>
  <si>
    <t>6073015000</t>
  </si>
  <si>
    <t>6073008200, 6073007908, 6073008301, 6073007600, 6073007910, 6073008313, 6073007907, 6073007903, 6073007701, 6073008002, 6073007702, 6073008310, 6073008003, 6073008102, 6073008006, 6073008303, 6073007905, 6073008312, 6073007800, 6073008311, 6073008101, , 6073008503</t>
  </si>
  <si>
    <t>6073008312, 6059042108</t>
  </si>
  <si>
    <t>6073018611</t>
  </si>
  <si>
    <t xml:space="preserve">6073018700, </t>
  </si>
  <si>
    <t>6073019101, 6073019103</t>
  </si>
  <si>
    <t>6073019002</t>
  </si>
  <si>
    <t>6073021205, 6073021204, 6073021206, , 6073021202</t>
  </si>
  <si>
    <t>6073018612</t>
  </si>
  <si>
    <t>6073019105</t>
  </si>
  <si>
    <t xml:space="preserve">NORTHCOAST </t>
  </si>
  <si>
    <t>6073013506</t>
  </si>
  <si>
    <t xml:space="preserve">6073013506, 6073013505, </t>
  </si>
  <si>
    <t>6073018802, 6073018611</t>
  </si>
  <si>
    <t>6073019101, , 6073019002, 6073018904, 6073019001, 6073018803</t>
  </si>
  <si>
    <t>6073018601, 6073018700, 6073018300, 6073018603, , 6073018613, 6073018612</t>
  </si>
  <si>
    <t xml:space="preserve">6073017813, </t>
  </si>
  <si>
    <t>6073019002, 6073019001</t>
  </si>
  <si>
    <t>6073021303,</t>
  </si>
  <si>
    <t>6073018700, 6073018507, , 6073018603</t>
  </si>
  <si>
    <t xml:space="preserve">6073019106, 6073020103, 6073019105, 6073019103, </t>
  </si>
  <si>
    <t>6073017305, 6073017306, 6073017106</t>
  </si>
  <si>
    <t>6073009504</t>
  </si>
  <si>
    <t xml:space="preserve">6073008902, 6073008901, </t>
  </si>
  <si>
    <t>6073010014, 6073010015, , 6073010103, 6073013314, 6073007800</t>
  </si>
  <si>
    <t>NORTH COAST</t>
  </si>
  <si>
    <t>6073017306, 6073008327</t>
  </si>
  <si>
    <t xml:space="preserve">6073002001, </t>
  </si>
  <si>
    <t>6073019002, 6073019101</t>
  </si>
  <si>
    <t>Totals or Averages Across All Pressure Districts</t>
  </si>
  <si>
    <t>Summary</t>
  </si>
  <si>
    <t>a.   	In the tab “Summary,” provide the rows of information shown. In the first column, provide the Row ID, as shown; in the second column, provide the Program Category, as shown; in the third column, provide the Row Name, as shown; in the fourth column, provide the value, calculated as described in the definition, averaged across 2021 through 2024; and in the fifth column, provide the Definition, as shown.</t>
  </si>
  <si>
    <t>Costs by Operating District</t>
  </si>
  <si>
    <t>b.   	In the tab “Costs by Operating District,” provide the program accomplishments and costs shown (rows), broken down by operating district (columns). In the first four columns, provide the Row ID, Program Category, Row Name and Definition, as shown. Next provide a column for each operating district, with the heading stating the district’s name and ID number, and in it, include only the information for work orders in that operating district. In the last column, provide the information across all operating districts (totals unless definition is an average, in which case provide average across all operating districts).</t>
  </si>
  <si>
    <t>Pressure Districts</t>
  </si>
  <si>
    <t>c.   	In the tab “Pressure Districts,” provide the columns of information shown for all pressure districts operated by the utility, with a row for each pressure district. In the first row, provide the Column Name, as shown; in the second row, provide the Definition, as shown; and in the following rows, provide the current value, calculated or identified as described in the definition. In the last row, provide the information across all pressure districts (totals unless definition is an average, in which case provide average across all pressure districts shown in preceding columns).</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</si>
  <si>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</si>
  <si>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</si>
  <si>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</si>
  <si>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</si>
  <si>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</si>
  <si>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</si>
  <si>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</si>
  <si>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</si>
  <si>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</si>
  <si>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</si>
  <si>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iii.     Southwest Gas: Customer-Owned Yard Line Program (school and non-school locations)</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</si>
  <si>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</si>
  <si>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</si>
  <si>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</si>
  <si>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</si>
  <si>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</si>
  <si>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</si>
  <si>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</si>
  <si>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</si>
  <si>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</si>
  <si>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</si>
  <si>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</si>
  <si>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</si>
  <si>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</si>
  <si>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</si>
  <si>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</si>
  <si>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</si>
  <si>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r>
      <t>[1]</t>
    </r>
    <r>
      <rPr>
        <sz val="11"/>
        <color theme="1"/>
        <rFont val="Book Antiqua"/>
        <family val="1"/>
      </rPr>
      <t xml:space="preserve"> Workpaper includes these codes within work group 252. Southern California Gas Company, submitted in SoCalGas General Rate Case A.22-05-015 for years 2024-2027, Work Unit/Activity Level Estimates, SCG-04-CWP-R_Mario_Aguirre-Gas_Distribution_49456.pdf, pp. 45 &amp;ff. </t>
    </r>
  </si>
  <si>
    <r>
      <t>[2]</t>
    </r>
    <r>
      <rPr>
        <sz val="11"/>
        <color theme="1"/>
        <rFont val="Book Antiqua"/>
        <family val="1"/>
      </rPr>
      <t xml:space="preserve"> Driscopipe 7000 was installed in 1974-1980. See Prepared Direct Testimony of Kevin Lang on behalf of Southwest Gas Corporation, submitted in Southwest Gas General Rate Case A.22-05-015, August 2019, https://docs.cpuc.ca.gov/PublishedDocs/SupDoc/A1908015/2695/338276400.pdf, p. 5.</t>
    </r>
  </si>
  <si>
    <r>
      <t>[3]</t>
    </r>
    <r>
      <rPr>
        <sz val="11"/>
        <color theme="1"/>
        <rFont val="Book Antiqua"/>
        <family val="1"/>
      </rPr>
      <t xml:space="preserve"> Consistent definitions were used for Operating District in Gas System Census Tract Data, filed by gas utilities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14, and 17, 2024, posted on the CPUC’s R.24-09-012 webpage, https://www.cpuc.ca.gov/industries-and-topics/natural-gas/long-term-gas-planning-rulemaking. See definitions in </t>
    </r>
    <r>
      <rPr>
        <i/>
        <sz val="11"/>
        <color theme="1"/>
        <rFont val="Book Antiqua"/>
        <family val="1"/>
      </rPr>
      <t xml:space="preserve">Administrative Law Judge’s Ruling Seeking Revised Data from Gas Utilities </t>
    </r>
    <r>
      <rPr>
        <sz val="11"/>
        <color theme="1"/>
        <rFont val="Book Antiqua"/>
        <family val="1"/>
      </rPr>
      <t>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r>
  </si>
  <si>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</si>
  <si>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</si>
  <si>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</si>
  <si>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</si>
  <si>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r>
      <t>[8]</t>
    </r>
    <r>
      <rPr>
        <sz val="11"/>
        <color theme="1"/>
        <rFont val="Book Antiqua"/>
        <family val="1"/>
      </rPr>
      <t xml:space="preserve"> Pressure districts are also discussed in </t>
    </r>
    <r>
      <rPr>
        <i/>
        <sz val="11"/>
        <color theme="1"/>
        <rFont val="Book Antiqua"/>
        <family val="1"/>
      </rPr>
      <t>Recommendations for SB 1221 California Natural Gas System Mapping</t>
    </r>
    <r>
      <rPr>
        <sz val="11"/>
        <color theme="1"/>
        <rFont val="Book Antiqua"/>
        <family val="1"/>
      </rPr>
      <t xml:space="preserve">, CPUC Energy Division Staff Proposal, February 20, 2025, https://docs.cpuc.ca.gov/PublishedDocs/Efile/G000/M556/K897/556897432.PDF, p. 15.  For additional background on pressure zones, see DeWitte, Tom and Coolidge, Tom, </t>
    </r>
    <r>
      <rPr>
        <i/>
        <sz val="11"/>
        <color theme="1"/>
        <rFont val="Book Antiqua"/>
        <family val="1"/>
      </rPr>
      <t>Understanding Pressure Zones,</t>
    </r>
    <r>
      <rPr>
        <sz val="11"/>
        <color theme="1"/>
        <rFont val="Book Antiqua"/>
        <family val="1"/>
      </rPr>
      <t xml:space="preserve"> April 2024, https://community.esri.com/t5/gas-and-pipeline-blog/understanding-pressure-zones/ba-p/1416830. </t>
    </r>
  </si>
  <si>
    <r>
      <t>[9]</t>
    </r>
    <r>
      <rPr>
        <sz val="11"/>
        <color theme="1"/>
        <rFont val="Book Antiqua"/>
        <family val="1"/>
      </rPr>
      <t xml:space="preserve">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r>
  </si>
  <si>
    <r>
      <t>[10]</t>
    </r>
    <r>
      <rPr>
        <sz val="11"/>
        <color theme="1"/>
        <rFont val="Book Antiqua"/>
        <family val="1"/>
      </rPr>
      <t xml:space="preserve"> </t>
    </r>
    <r>
      <rPr>
        <i/>
        <sz val="11"/>
        <color theme="1"/>
        <rFont val="Book Antiqua"/>
        <family val="1"/>
      </rPr>
      <t>Recommendations for SB 1221 California Natural Gas System Mapping</t>
    </r>
    <r>
      <rPr>
        <sz val="11"/>
        <color theme="1"/>
        <rFont val="Book Antiqua"/>
        <family val="1"/>
      </rPr>
      <t xml:space="preserve">, p. 15. See also Gas System Census Tract Data Notes, filed by PG&amp;E in response to </t>
    </r>
    <r>
      <rPr>
        <i/>
        <sz val="11"/>
        <color theme="1"/>
        <rFont val="Book Antiqua"/>
        <family val="1"/>
      </rPr>
      <t>Administrative Law Judge’s Ruling Seeking Data from Gas</t>
    </r>
    <r>
      <rPr>
        <sz val="11"/>
        <color theme="1"/>
        <rFont val="Book Antiqua"/>
        <family val="1"/>
      </rPr>
      <t xml:space="preserve"> </t>
    </r>
    <r>
      <rPr>
        <i/>
        <sz val="11"/>
        <color theme="1"/>
        <rFont val="Book Antiqua"/>
        <family val="1"/>
      </rPr>
      <t>Utilities</t>
    </r>
    <r>
      <rPr>
        <sz val="11"/>
        <color theme="1"/>
        <rFont val="Book Antiqua"/>
        <family val="1"/>
      </rPr>
      <t xml:space="preserve">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r>
  </si>
  <si>
    <r>
      <t>[11]</t>
    </r>
    <r>
      <rPr>
        <sz val="11"/>
        <color theme="1"/>
        <rFont val="Book Antiqua"/>
        <family val="1"/>
      </rPr>
      <t xml:space="preserve">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t>
    </r>
    <r>
      <rPr>
        <i/>
        <sz val="11"/>
        <color theme="1"/>
        <rFont val="Book Antiqua"/>
        <family val="1"/>
      </rPr>
      <t xml:space="preserve">Direction to Utilities Draft for Comment,  </t>
    </r>
    <r>
      <rPr>
        <sz val="11"/>
        <color theme="1"/>
        <rFont val="Book Antiqua"/>
        <family val="1"/>
      </rPr>
      <t>https://docs.cpuc.ca.gov/PublishedDocs/Efile/G000/M556/K897/556897318.PDF. Transmission-level regulator stations are not included.</t>
    </r>
  </si>
  <si>
    <t>Cost Category</t>
  </si>
  <si>
    <t>Fleet</t>
  </si>
  <si>
    <t>Use of utility-owned vehicles.</t>
  </si>
  <si>
    <t>Permitting</t>
  </si>
  <si>
    <t>Costs of acquiring local permits.</t>
  </si>
  <si>
    <t>AFUDC</t>
  </si>
  <si>
    <t>Allowance funds used during construction. Refers to the costs of construction-related borrowing.</t>
  </si>
  <si>
    <t>Land</t>
  </si>
  <si>
    <t>Payments for easements or right-of-way.</t>
  </si>
  <si>
    <t>Other</t>
  </si>
  <si>
    <t>Include utility-owned and utility-rented building and facilities overhead; taxes other than payroll; discounts from contractors; minor materials, e.g. fuel, office supplies and safety equipment; shipping and hazardous waste costs; and other minor costs associated with these activities. Also include these gas distribution replacement activities’ share of the cost of capital tools, e.g., pipe cutting and tapping equipment.</t>
  </si>
  <si>
    <t>Administrative &amp; General Costs</t>
  </si>
  <si>
    <t>Exclude permitting. Include other capitalized A&amp;G costs. Note this tends to be a relatively large category.</t>
  </si>
  <si>
    <t>[2] Reg station replacement projects that occurred between years 2021-2024 were a component of much larger projects. Eight of nine stations associated with Line 1600 Test vs Replacement Plan Project; one of nine stations associated with City of San Diego Pure Water Project. Work order dollar amounts are not reflective of true costs of regulator station replacement costs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</si>
</sst>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0.000"/>
  </numFmts>
  <fonts count="20" x14ac:knownFonts="1">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sz val="8"/>
      <color theme="1"/>
      <name val="Book Antiqua"/>
      <family val="1"/>
    </font>
    <font>
      <i/>
      <sz val="12"/>
      <color theme="1"/>
      <name val="Book Antiqua"/>
      <family val="1"/>
    </font>
    <font>
      <u/>
      <sz val="11"/>
      <color theme="10"/>
      <name val="Aptos Narrow"/>
      <family val="2"/>
      <scheme val="minor"/>
    </font>
    <font>
      <b/>
      <sz val="12"/>
      <color theme="1"/>
      <name val="Book Antiqua"/>
      <family val="1"/>
    </font>
    <font>
      <sz val="13"/>
      <color theme="1"/>
      <name val="Book Antiqua"/>
      <family val="1"/>
    </font>
    <font>
      <i/>
      <sz val="13"/>
      <color theme="1"/>
      <name val="Book Antiqua"/>
      <family val="1"/>
    </font>
    <font>
      <sz val="11"/>
      <color theme="1"/>
      <name val="Book Antiqua"/>
      <family val="1"/>
    </font>
    <font>
      <sz val="8"/>
      <name val="Aptos Narrow"/>
      <family val="2"/>
      <scheme val="minor"/>
    </font>
    <font>
      <i/>
      <sz val="13"/>
      <color theme="1"/>
      <name val="Times New Roman"/>
      <family val="1"/>
    </font>
    <font>
      <i/>
      <sz val="11"/>
      <color theme="1"/>
      <name val="Book Antiqua"/>
      <family val="1"/>
    </font>
    <font>
      <sz val="11"/>
      <name val="Book Antiqua"/>
      <family val="1"/>
    </font>
    <font>
      <sz val="12"/>
      <color rgb="FF000000"/>
      <name val="Garamond"/>
      <family val="1"/>
    </font>
    <font>
      <sz val="8"/>
      <color rgb="FF000000"/>
      <name val="Book Antiqua"/>
      <family val="1"/>
    </font>
    <font>
      <sz val="11"/>
      <color theme="1"/>
      <name val="Aptos Narrow"/>
      <family val="2"/>
      <scheme val="minor"/>
    </font>
    <font>
      <sz val="12"/>
      <name val="Book Antiqua"/>
      <family val="1"/>
    </font>
    <font>
      <u/>
      <sz val="11"/>
      <color theme="10"/>
      <name val="Book Antiqua"/>
      <family val="1"/>
    </font>
  </fonts>
  <fills count="2">
    <fill>
      <patternFill patternType="none"/>
    </fill>
    <fill>
      <patternFill patternType="gray125"/>
    </fill>
  </fills>
  <borders count="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medium">
        <color indexed="64"/>
      </bottom>
      <diagonal/>
    </border>
  </borders>
  <cellStyleXfs count="3">
    <xf numFmtId="0" fontId="0" fillId="0" borderId="0"/>
    <xf numFmtId="0" fontId="6" fillId="0" borderId="0" applyNumberFormat="0" applyFill="0" applyBorder="0" applyAlignment="0" applyProtection="0"/>
    <xf numFmtId="44" fontId="17" fillId="0" borderId="0" applyFont="0" applyFill="0" applyBorder="0" applyAlignment="0" applyProtection="0"/>
  </cellStyleXfs>
  <cellXfs count="35">
    <xf numFmtId="0" fontId="0" fillId="0" borderId="0" xfId="0"/>
    <xf numFmtId="0" fontId="1" fillId="0" borderId="0" xfId="0" applyFont="1"/>
    <xf numFmtId="0" fontId="1" fillId="0" borderId="2" xfId="0" applyFont="1" applyBorder="1" applyAlignment="1">
      <alignment vertical="center" wrapText="1"/>
    </xf>
    <xf numFmtId="0" fontId="5" fillId="0" borderId="2" xfId="0" applyFont="1" applyBorder="1" applyAlignment="1">
      <alignment vertical="center" wrapText="1"/>
    </xf>
    <xf numFmtId="0" fontId="3" fillId="0" borderId="2" xfId="0" applyFont="1" applyBorder="1" applyAlignment="1">
      <alignment vertical="center" wrapText="1"/>
    </xf>
    <xf numFmtId="0" fontId="0" fillId="0" borderId="0" xfId="0" applyAlignment="1">
      <alignment wrapText="1"/>
    </xf>
    <xf numFmtId="0" fontId="1" fillId="0" borderId="0" xfId="0" applyFont="1" applyAlignment="1">
      <alignment wrapText="1"/>
    </xf>
    <xf numFmtId="0" fontId="7" fillId="0" borderId="1" xfId="0" applyFont="1" applyBorder="1" applyAlignment="1">
      <alignment vertical="center" wrapText="1"/>
    </xf>
    <xf numFmtId="0" fontId="4" fillId="0" borderId="0" xfId="0" applyFont="1" applyAlignment="1">
      <alignment vertical="center"/>
    </xf>
    <xf numFmtId="0" fontId="8" fillId="0" borderId="0" xfId="0" applyFont="1" applyAlignment="1">
      <alignment horizontal="left" vertical="center" wrapText="1" indent="12"/>
    </xf>
    <xf numFmtId="0" fontId="9" fillId="0" borderId="0" xfId="0" applyFont="1" applyAlignment="1">
      <alignment horizontal="left" vertical="center" wrapText="1"/>
    </xf>
    <xf numFmtId="0" fontId="8" fillId="0" borderId="0" xfId="0" applyFont="1" applyAlignment="1">
      <alignment horizontal="left" vertical="center" wrapText="1"/>
    </xf>
    <xf numFmtId="0" fontId="14" fillId="0" borderId="0" xfId="1" applyFont="1" applyAlignment="1">
      <alignment horizontal="left" vertical="top" wrapText="1"/>
    </xf>
    <xf numFmtId="0" fontId="0" fillId="0" borderId="0" xfId="0" applyAlignment="1">
      <alignment vertical="center" wrapText="1"/>
    </xf>
    <xf numFmtId="0" fontId="2" fillId="0" borderId="3" xfId="0" applyFont="1" applyBorder="1" applyAlignment="1">
      <alignment vertical="center"/>
    </xf>
    <xf numFmtId="0" fontId="1" fillId="0" borderId="3" xfId="0" applyFont="1" applyBorder="1" applyAlignment="1">
      <alignment vertical="center"/>
    </xf>
    <xf numFmtId="0" fontId="2" fillId="0" borderId="3" xfId="0" applyFont="1" applyBorder="1" applyAlignment="1">
      <alignment vertical="center" wrapText="1"/>
    </xf>
    <xf numFmtId="0" fontId="1" fillId="0" borderId="3" xfId="0" applyFont="1" applyBorder="1" applyAlignment="1">
      <alignment vertical="center" wrapText="1"/>
    </xf>
    <xf numFmtId="0" fontId="5" fillId="0" borderId="3" xfId="0" applyFont="1" applyBorder="1" applyAlignment="1">
      <alignment vertical="center" wrapText="1"/>
    </xf>
    <xf numFmtId="0" fontId="3" fillId="0" borderId="3" xfId="0" applyFont="1" applyBorder="1" applyAlignment="1">
      <alignment vertical="center" wrapText="1"/>
    </xf>
    <xf numFmtId="164" fontId="3" fillId="0" borderId="3" xfId="0" applyNumberFormat="1" applyFont="1" applyBorder="1" applyAlignment="1">
      <alignment vertical="center" wrapText="1"/>
    </xf>
    <xf numFmtId="1" fontId="3" fillId="0" borderId="3" xfId="0" applyNumberFormat="1" applyFont="1" applyBorder="1" applyAlignment="1">
      <alignment vertical="center" wrapText="1"/>
    </xf>
    <xf numFmtId="0" fontId="6" fillId="0" borderId="3" xfId="1" applyFill="1" applyBorder="1" applyAlignment="1">
      <alignment vertical="center" wrapText="1"/>
    </xf>
    <xf numFmtId="0" fontId="5" fillId="0" borderId="3" xfId="0" applyFont="1" applyBorder="1" applyAlignment="1">
      <alignment vertical="center"/>
    </xf>
    <xf numFmtId="164" fontId="1" fillId="0" borderId="3" xfId="0" applyNumberFormat="1" applyFont="1" applyBorder="1" applyAlignment="1">
      <alignment vertical="center"/>
    </xf>
    <xf numFmtId="0" fontId="18" fillId="0" borderId="3" xfId="0" applyFont="1" applyBorder="1" applyAlignment="1">
      <alignment vertical="center" wrapText="1"/>
    </xf>
    <xf numFmtId="44" fontId="5" fillId="0" borderId="3" xfId="2" applyFont="1" applyFill="1" applyBorder="1" applyAlignment="1">
      <alignment vertical="center"/>
    </xf>
    <xf numFmtId="1" fontId="1" fillId="0" borderId="0" xfId="0" applyNumberFormat="1" applyFont="1" applyAlignment="1">
      <alignment wrapText="1"/>
    </xf>
    <xf numFmtId="0" fontId="19" fillId="0" borderId="3" xfId="1" applyFont="1" applyBorder="1" applyAlignment="1">
      <alignment vertical="center" wrapText="1"/>
    </xf>
    <xf numFmtId="0" fontId="7" fillId="0" borderId="4" xfId="0" applyFont="1" applyBorder="1" applyAlignment="1">
      <alignment vertical="center" wrapText="1"/>
    </xf>
    <xf numFmtId="0" fontId="1" fillId="0" borderId="5" xfId="0" applyFont="1" applyBorder="1" applyAlignment="1">
      <alignment vertical="center" wrapText="1"/>
    </xf>
    <xf numFmtId="0" fontId="14" fillId="0" borderId="0" xfId="1" applyFont="1" applyFill="1" applyAlignment="1">
      <alignment horizontal="left" vertical="top" wrapText="1"/>
    </xf>
    <xf numFmtId="0" fontId="10" fillId="0" borderId="0" xfId="0" applyFont="1" applyAlignment="1">
      <alignment vertical="center" wrapText="1"/>
    </xf>
    <xf numFmtId="0" fontId="14" fillId="0" borderId="0" xfId="1" applyFont="1" applyAlignment="1">
      <alignment horizontal="left" vertical="top" wrapText="1"/>
    </xf>
    <xf numFmtId="0" fontId="1" fillId="0" borderId="0" xfId="0" applyFont="1" applyAlignment="1">
      <alignment vertical="center" wrapText="1"/>
    </xf>
  </cellXfs>
  <cellStyles count="3">
    <cellStyle name="Currency" xfId="2" builtinId="4"/>
    <cellStyle name="Hyperlink" xfId="1" builtinId="8"/>
    <cellStyle name="Normal" xfId="0" builtinId="0"/>
  </cellStyles>
  <dxfs count="2">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CBE9358B-AFEA-4F49-B608-44591CCCBEF6}"/>
  </tableStyles>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lavka, Eileen" id="{CED90092-0159-4F5A-BA13-986F0491E615}"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CED90092-0159-4F5A-BA13-986F0491E615}" id="{DD08D59F-7378-4BE5-89AA-FD2196BA32A0}">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5.bin"/><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sheetPr>
    <pageSetUpPr fitToPage="1"/>
  </sheetPr>
  <dimension ref="A1:E17"/>
  <sheetViews>
    <sheetView tabSelected="1" topLeftCell="A9" zoomScale="140" zoomScaleNormal="140" workbookViewId="0">
      <selection activeCell="K16" sqref="K16"/>
    </sheetView>
  </sheetViews>
  <sheetFormatPr defaultColWidth="8.7109375" defaultRowHeight="15.75" x14ac:dyDescent="0.25"/>
  <cols>
    <col min="1" max="1" width="13.42578125" style="6" customWidth="1"/>
    <col min="2" max="2" width="18" style="6" customWidth="1"/>
    <col min="3" max="4" width="13.42578125" style="6" customWidth="1"/>
    <col min="5" max="5" width="31.85546875" style="6" customWidth="1"/>
    <col min="6" max="16384" width="8.7109375" style="1"/>
  </cols>
  <sheetData>
    <row r="1" spans="1:5" ht="33" x14ac:dyDescent="0.25">
      <c r="A1" s="16" t="s">
        <v>0</v>
      </c>
      <c r="B1" s="16" t="s">
        <v>1</v>
      </c>
      <c r="C1" s="16" t="s">
        <v>2</v>
      </c>
      <c r="D1" s="14" t="s">
        <v>3</v>
      </c>
      <c r="E1" s="14" t="s">
        <v>4</v>
      </c>
    </row>
    <row r="2" spans="1:5" ht="78.75" x14ac:dyDescent="0.25">
      <c r="A2" s="17" t="s">
        <v>5</v>
      </c>
      <c r="B2" s="28" t="s">
        <v>6</v>
      </c>
      <c r="C2" s="18" t="s">
        <v>7</v>
      </c>
      <c r="D2" s="23" t="e">
        <f>'Costs by Operating District'!K2</f>
        <v>#DIV/0!</v>
      </c>
      <c r="E2" s="19" t="s">
        <v>8</v>
      </c>
    </row>
    <row r="3" spans="1:5" ht="102.75" customHeight="1" x14ac:dyDescent="0.25">
      <c r="A3" s="17" t="s">
        <v>9</v>
      </c>
      <c r="B3" s="28" t="s">
        <v>6</v>
      </c>
      <c r="C3" s="17" t="s">
        <v>10</v>
      </c>
      <c r="D3" s="15" t="e">
        <f>'Costs by Operating District'!K3</f>
        <v>#DIV/0!</v>
      </c>
      <c r="E3" s="19" t="s">
        <v>11</v>
      </c>
    </row>
    <row r="4" spans="1:5" ht="63" x14ac:dyDescent="0.25">
      <c r="A4" s="17" t="s">
        <v>12</v>
      </c>
      <c r="B4" s="28" t="s">
        <v>6</v>
      </c>
      <c r="C4" s="18" t="s">
        <v>13</v>
      </c>
      <c r="D4" s="23" t="e">
        <f>'Costs by Operating District'!K4</f>
        <v>#DIV/0!</v>
      </c>
      <c r="E4" s="19" t="s">
        <v>14</v>
      </c>
    </row>
    <row r="5" spans="1:5" ht="78.75" x14ac:dyDescent="0.25">
      <c r="A5" s="17" t="s">
        <v>15</v>
      </c>
      <c r="B5" s="28" t="s">
        <v>6</v>
      </c>
      <c r="C5" s="17" t="s">
        <v>16</v>
      </c>
      <c r="D5" s="15" t="e">
        <f>'Costs by Operating District'!K5</f>
        <v>#DIV/0!</v>
      </c>
      <c r="E5" s="19" t="s">
        <v>17</v>
      </c>
    </row>
    <row r="6" spans="1:5" ht="78.75" x14ac:dyDescent="0.25">
      <c r="A6" s="17" t="s">
        <v>18</v>
      </c>
      <c r="B6" s="28" t="s">
        <v>6</v>
      </c>
      <c r="C6" s="17" t="s">
        <v>19</v>
      </c>
      <c r="D6" s="15" t="e">
        <f>'Costs by Operating District'!K6</f>
        <v>#DIV/0!</v>
      </c>
      <c r="E6" s="19" t="s">
        <v>20</v>
      </c>
    </row>
    <row r="7" spans="1:5" ht="63" x14ac:dyDescent="0.25">
      <c r="A7" s="17" t="s">
        <v>21</v>
      </c>
      <c r="B7" s="17" t="s">
        <v>22</v>
      </c>
      <c r="C7" s="17" t="s">
        <v>23</v>
      </c>
      <c r="D7" s="15">
        <f>'Costs by Operating District'!K7</f>
        <v>2.5</v>
      </c>
      <c r="E7" s="19" t="s">
        <v>24</v>
      </c>
    </row>
    <row r="8" spans="1:5" ht="78.75" x14ac:dyDescent="0.25">
      <c r="A8" s="17" t="s">
        <v>25</v>
      </c>
      <c r="B8" s="17" t="s">
        <v>22</v>
      </c>
      <c r="C8" s="17" t="s">
        <v>26</v>
      </c>
      <c r="D8" s="24">
        <f>'Costs by Operating District'!K8</f>
        <v>4138.2826086956538</v>
      </c>
      <c r="E8" s="19" t="s">
        <v>27</v>
      </c>
    </row>
    <row r="9" spans="1:5" ht="78.75" x14ac:dyDescent="0.25">
      <c r="A9" s="17" t="s">
        <v>28</v>
      </c>
      <c r="B9" s="17" t="s">
        <v>22</v>
      </c>
      <c r="C9" s="17" t="s">
        <v>29</v>
      </c>
      <c r="D9" s="24">
        <f>'Costs by Operating District'!K9</f>
        <v>4196.2391304347821</v>
      </c>
      <c r="E9" s="17" t="s">
        <v>30</v>
      </c>
    </row>
    <row r="10" spans="1:5" ht="94.5" x14ac:dyDescent="0.25">
      <c r="A10" s="17" t="s">
        <v>31</v>
      </c>
      <c r="B10" s="17" t="s">
        <v>22</v>
      </c>
      <c r="C10" s="17" t="s">
        <v>32</v>
      </c>
      <c r="D10" s="15">
        <f>'Costs by Operating District'!K10</f>
        <v>0</v>
      </c>
      <c r="E10" s="19" t="s">
        <v>33</v>
      </c>
    </row>
    <row r="11" spans="1:5" ht="78.75" x14ac:dyDescent="0.25">
      <c r="A11" s="17" t="s">
        <v>34</v>
      </c>
      <c r="B11" s="17" t="s">
        <v>35</v>
      </c>
      <c r="C11" s="18" t="s">
        <v>36</v>
      </c>
      <c r="D11" s="26">
        <v>3649.8104705882402</v>
      </c>
      <c r="E11" s="19" t="s">
        <v>37</v>
      </c>
    </row>
    <row r="12" spans="1:5" ht="110.25" x14ac:dyDescent="0.25">
      <c r="A12" s="17" t="s">
        <v>38</v>
      </c>
      <c r="B12" s="17" t="s">
        <v>22</v>
      </c>
      <c r="C12" s="18" t="s">
        <v>39</v>
      </c>
      <c r="D12" s="23">
        <f>'Costs by Operating District'!K17</f>
        <v>0</v>
      </c>
      <c r="E12" s="25" t="s">
        <v>40</v>
      </c>
    </row>
    <row r="13" spans="1:5" x14ac:dyDescent="0.25">
      <c r="A13"/>
      <c r="B13"/>
      <c r="C13" s="5"/>
      <c r="D13"/>
      <c r="E13" s="5"/>
    </row>
    <row r="14" spans="1:5" x14ac:dyDescent="0.25">
      <c r="A14"/>
      <c r="B14"/>
      <c r="C14" s="5"/>
      <c r="D14"/>
      <c r="E14" s="5"/>
    </row>
    <row r="15" spans="1:5" ht="21" customHeight="1" x14ac:dyDescent="0.25">
      <c r="A15" s="31" t="s">
        <v>41</v>
      </c>
      <c r="B15" s="31"/>
      <c r="C15" s="31"/>
      <c r="D15" s="31"/>
      <c r="E15" s="31"/>
    </row>
    <row r="16" spans="1:5" ht="77.25" customHeight="1" x14ac:dyDescent="0.25">
      <c r="A16" s="32" t="s">
        <v>260</v>
      </c>
      <c r="B16" s="32"/>
      <c r="C16" s="32"/>
      <c r="D16" s="32"/>
      <c r="E16" s="32"/>
    </row>
    <row r="17" spans="1:5" ht="31.5" customHeight="1" x14ac:dyDescent="0.25">
      <c r="A17" s="32" t="s">
        <v>42</v>
      </c>
      <c r="B17" s="32"/>
      <c r="C17" s="32"/>
      <c r="D17" s="32"/>
      <c r="E17" s="32"/>
    </row>
  </sheetData>
  <mergeCells count="3">
    <mergeCell ref="A15:E15"/>
    <mergeCell ref="A16:E16"/>
    <mergeCell ref="A17:E17"/>
  </mergeCells>
  <hyperlinks>
    <hyperlink ref="E3" location="_ftn1" display="_ftn1" xr:uid="{73BE6466-791B-436C-9473-BC201CBFAAC8}"/>
    <hyperlink ref="A15" location="_ftnref1" display="_ftnref1" xr:uid="{F732CF9A-7492-4D3A-985B-62DB97A7D172}"/>
    <hyperlink ref="E7" location="_ftn2" display="_ftn2" xr:uid="{6F7B1A5F-D444-44AC-9B57-2CF6C279F18F}"/>
    <hyperlink ref="B2" location="'Summary'!A16" display="Regulator station replacement programs [2]" xr:uid="{F82CC6CC-2FE0-4455-9596-2A51830EBAFF}"/>
    <hyperlink ref="B3" location="'Summary'!A16" display="Regulator station replacement programs [2]" xr:uid="{02E5CD27-9457-4682-AFE8-8F2E160993E5}"/>
    <hyperlink ref="B4" location="'Summary'!A16" display="Regulator station replacement programs [2]" xr:uid="{33ECF558-DDED-478F-BCC8-3EEF3C8BC225}"/>
    <hyperlink ref="B5" location="'Summary'!A16" display="Regulator station replacement programs [2]" xr:uid="{2A3D8836-FD2B-4A15-B83E-DDCC178794A6}"/>
    <hyperlink ref="B6" location="'Summary'!A16" display="Regulator station replacement programs [2]" xr:uid="{17DB47D0-7FB7-43A9-AF5E-F44E4CC96EE3}"/>
    <hyperlink ref="E1" location="'Summary'!A17" display="Definition [3]" xr:uid="{70086BA0-5D6D-49A9-A5AD-787919C47AD7}"/>
  </hyperlinks>
  <printOptions horizontalCentered="1"/>
  <pageMargins left="0.25" right="0.25" top="0.75" bottom="0.75" header="0.3" footer="0.3"/>
  <pageSetup fitToHeight="0"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K23"/>
  <sheetViews>
    <sheetView zoomScale="70" zoomScaleNormal="70" workbookViewId="0">
      <pane ySplit="1" topLeftCell="A8" activePane="bottomLeft" state="frozen"/>
      <selection pane="bottomLeft" activeCell="Q9" sqref="Q9"/>
    </sheetView>
  </sheetViews>
  <sheetFormatPr defaultColWidth="8.7109375" defaultRowHeight="15.75" x14ac:dyDescent="0.25"/>
  <cols>
    <col min="1" max="1" width="11.140625" style="6" customWidth="1"/>
    <col min="2" max="2" width="18.28515625" style="6" customWidth="1"/>
    <col min="3" max="3" width="14.85546875" style="6" customWidth="1"/>
    <col min="4" max="4" width="32.140625" style="6" customWidth="1"/>
    <col min="5" max="5" width="19.7109375" style="6" bestFit="1" customWidth="1"/>
    <col min="6" max="8" width="20.140625" style="6" customWidth="1"/>
    <col min="9" max="9" width="22.5703125" style="6" customWidth="1"/>
    <col min="10" max="10" width="8.140625" style="6" customWidth="1"/>
    <col min="11" max="11" width="20.140625" style="6" customWidth="1"/>
    <col min="12" max="16384" width="8.7109375" style="6"/>
  </cols>
  <sheetData>
    <row r="1" spans="1:11" ht="66" x14ac:dyDescent="0.25">
      <c r="A1" s="16" t="s">
        <v>0</v>
      </c>
      <c r="B1" s="16" t="s">
        <v>1</v>
      </c>
      <c r="C1" s="16" t="s">
        <v>2</v>
      </c>
      <c r="D1" s="16" t="s">
        <v>43</v>
      </c>
      <c r="E1" s="16" t="s">
        <v>44</v>
      </c>
      <c r="F1" s="16" t="s">
        <v>45</v>
      </c>
      <c r="G1" s="16" t="s">
        <v>46</v>
      </c>
      <c r="H1" s="16" t="s">
        <v>47</v>
      </c>
      <c r="I1" s="16" t="s">
        <v>48</v>
      </c>
      <c r="J1" s="16" t="s">
        <v>49</v>
      </c>
      <c r="K1" s="16" t="s">
        <v>50</v>
      </c>
    </row>
    <row r="2" spans="1:11" ht="78.75" x14ac:dyDescent="0.25">
      <c r="A2" s="17" t="s">
        <v>51</v>
      </c>
      <c r="B2" s="17" t="s">
        <v>22</v>
      </c>
      <c r="C2" s="18" t="s">
        <v>7</v>
      </c>
      <c r="D2" s="17" t="s">
        <v>52</v>
      </c>
      <c r="E2" s="19" t="e">
        <f>E10/E8</f>
        <v>#DIV/0!</v>
      </c>
      <c r="F2" s="19">
        <f t="shared" ref="F2:I2" si="0">F10/F8</f>
        <v>0</v>
      </c>
      <c r="G2" s="19">
        <f t="shared" si="0"/>
        <v>0</v>
      </c>
      <c r="H2" s="19">
        <f t="shared" si="0"/>
        <v>0</v>
      </c>
      <c r="I2" s="19" t="e">
        <f t="shared" si="0"/>
        <v>#DIV/0!</v>
      </c>
      <c r="J2" s="19"/>
      <c r="K2" s="19" t="e">
        <f>AVERAGE(E2:I2)</f>
        <v>#DIV/0!</v>
      </c>
    </row>
    <row r="3" spans="1:11" ht="94.5" x14ac:dyDescent="0.25">
      <c r="A3" s="17" t="s">
        <v>53</v>
      </c>
      <c r="B3" s="17" t="s">
        <v>22</v>
      </c>
      <c r="C3" s="17" t="s">
        <v>10</v>
      </c>
      <c r="D3" s="17" t="s">
        <v>54</v>
      </c>
      <c r="E3" s="19" t="e">
        <f>E10/E9</f>
        <v>#DIV/0!</v>
      </c>
      <c r="F3" s="19">
        <f t="shared" ref="F3:I3" si="1">F10/F9</f>
        <v>0</v>
      </c>
      <c r="G3" s="19">
        <f t="shared" si="1"/>
        <v>0</v>
      </c>
      <c r="H3" s="19">
        <f t="shared" si="1"/>
        <v>0</v>
      </c>
      <c r="I3" s="19" t="e">
        <f t="shared" si="1"/>
        <v>#DIV/0!</v>
      </c>
      <c r="J3" s="19"/>
      <c r="K3" s="19" t="e">
        <f>AVERAGE(E3:I3)</f>
        <v>#DIV/0!</v>
      </c>
    </row>
    <row r="4" spans="1:11" ht="63" x14ac:dyDescent="0.25">
      <c r="A4" s="17" t="s">
        <v>55</v>
      </c>
      <c r="B4" s="17" t="s">
        <v>22</v>
      </c>
      <c r="C4" s="18" t="s">
        <v>13</v>
      </c>
      <c r="D4" s="19" t="s">
        <v>56</v>
      </c>
      <c r="E4" s="19" t="e">
        <f>E10/E7</f>
        <v>#DIV/0!</v>
      </c>
      <c r="F4" s="19">
        <f t="shared" ref="F4:I4" si="2">F10/F7</f>
        <v>0</v>
      </c>
      <c r="G4" s="19">
        <f t="shared" si="2"/>
        <v>0</v>
      </c>
      <c r="H4" s="19">
        <f t="shared" si="2"/>
        <v>0</v>
      </c>
      <c r="I4" s="19" t="e">
        <f t="shared" si="2"/>
        <v>#DIV/0!</v>
      </c>
      <c r="J4" s="19"/>
      <c r="K4" s="19" t="e">
        <f>AVERAGE(E4:I4)</f>
        <v>#DIV/0!</v>
      </c>
    </row>
    <row r="5" spans="1:11" ht="78.75" x14ac:dyDescent="0.25">
      <c r="A5" s="17" t="s">
        <v>57</v>
      </c>
      <c r="B5" s="17" t="s">
        <v>22</v>
      </c>
      <c r="C5" s="17" t="s">
        <v>16</v>
      </c>
      <c r="D5" s="19" t="s">
        <v>58</v>
      </c>
      <c r="E5" s="19" t="e">
        <f>E8/E7</f>
        <v>#DIV/0!</v>
      </c>
      <c r="F5" s="20">
        <f t="shared" ref="F5:I5" si="3">F8/F7</f>
        <v>1717.5496894409939</v>
      </c>
      <c r="G5" s="20">
        <f t="shared" si="3"/>
        <v>1783.7863354037279</v>
      </c>
      <c r="H5" s="20">
        <f t="shared" si="3"/>
        <v>764</v>
      </c>
      <c r="I5" s="19" t="e">
        <f t="shared" si="3"/>
        <v>#DIV/0!</v>
      </c>
      <c r="J5" s="19"/>
      <c r="K5" s="19" t="e">
        <f>AVERAGE(E5:I5)</f>
        <v>#DIV/0!</v>
      </c>
    </row>
    <row r="6" spans="1:11" ht="78.75" x14ac:dyDescent="0.25">
      <c r="A6" s="17" t="s">
        <v>59</v>
      </c>
      <c r="B6" s="17" t="s">
        <v>22</v>
      </c>
      <c r="C6" s="17" t="s">
        <v>19</v>
      </c>
      <c r="D6" s="19" t="s">
        <v>60</v>
      </c>
      <c r="E6" s="19" t="e">
        <f>E9/E7</f>
        <v>#DIV/0!</v>
      </c>
      <c r="F6" s="20">
        <f t="shared" ref="F6:I6" si="4">F9/F7</f>
        <v>1670.2453416149067</v>
      </c>
      <c r="G6" s="20">
        <f t="shared" si="4"/>
        <v>1733.5950310559006</v>
      </c>
      <c r="H6" s="19">
        <f t="shared" si="4"/>
        <v>1436</v>
      </c>
      <c r="I6" s="19" t="e">
        <f t="shared" si="4"/>
        <v>#DIV/0!</v>
      </c>
      <c r="J6" s="19"/>
      <c r="K6" s="19" t="e">
        <f>AVERAGE(E6:I6)</f>
        <v>#DIV/0!</v>
      </c>
    </row>
    <row r="7" spans="1:11" ht="63" x14ac:dyDescent="0.25">
      <c r="A7" s="17" t="s">
        <v>61</v>
      </c>
      <c r="B7" s="17" t="s">
        <v>22</v>
      </c>
      <c r="C7" s="17" t="s">
        <v>23</v>
      </c>
      <c r="D7" s="19" t="s">
        <v>62</v>
      </c>
      <c r="E7" s="21">
        <v>0</v>
      </c>
      <c r="F7" s="21">
        <f>4/4</f>
        <v>1</v>
      </c>
      <c r="G7" s="21">
        <f>5/4</f>
        <v>1.25</v>
      </c>
      <c r="H7" s="21">
        <f>1/4</f>
        <v>0.25</v>
      </c>
      <c r="I7" s="21">
        <f>0/4</f>
        <v>0</v>
      </c>
      <c r="J7" s="22"/>
      <c r="K7" s="19">
        <f>SUM(E7:I7)</f>
        <v>2.5</v>
      </c>
    </row>
    <row r="8" spans="1:11" ht="141.75" x14ac:dyDescent="0.25">
      <c r="A8" s="17" t="s">
        <v>63</v>
      </c>
      <c r="B8" s="17" t="s">
        <v>22</v>
      </c>
      <c r="C8" s="17" t="s">
        <v>26</v>
      </c>
      <c r="D8" s="19" t="s">
        <v>64</v>
      </c>
      <c r="E8" s="21">
        <v>0</v>
      </c>
      <c r="F8" s="21">
        <f>(181+3*'Pressure Districts'!C4)/4</f>
        <v>1717.5496894409939</v>
      </c>
      <c r="G8" s="21">
        <v>2229.7329192546599</v>
      </c>
      <c r="H8" s="21">
        <v>191</v>
      </c>
      <c r="I8" s="21">
        <v>0</v>
      </c>
      <c r="J8" s="22"/>
      <c r="K8" s="20">
        <f>SUM(E8:I8)</f>
        <v>4138.2826086956538</v>
      </c>
    </row>
    <row r="9" spans="1:11" ht="141.75" x14ac:dyDescent="0.25">
      <c r="A9" s="17" t="s">
        <v>65</v>
      </c>
      <c r="B9" s="17" t="s">
        <v>22</v>
      </c>
      <c r="C9" s="17" t="s">
        <v>29</v>
      </c>
      <c r="D9" s="19" t="s">
        <v>66</v>
      </c>
      <c r="E9" s="21">
        <v>0</v>
      </c>
      <c r="F9" s="21">
        <f>('Pressure Districts'!D41+3*'Pressure Districts'!D4)/4</f>
        <v>1670.2453416149067</v>
      </c>
      <c r="G9" s="21">
        <v>2166.9937888198756</v>
      </c>
      <c r="H9" s="21">
        <v>359</v>
      </c>
      <c r="I9" s="21">
        <v>0</v>
      </c>
      <c r="J9" s="22"/>
      <c r="K9" s="20">
        <f>SUM(E9:I9)</f>
        <v>4196.2391304347821</v>
      </c>
    </row>
    <row r="10" spans="1:11" ht="78.75" x14ac:dyDescent="0.25">
      <c r="A10" s="17" t="s">
        <v>67</v>
      </c>
      <c r="B10" s="17" t="s">
        <v>22</v>
      </c>
      <c r="C10" s="17" t="s">
        <v>32</v>
      </c>
      <c r="D10" s="19" t="s">
        <v>68</v>
      </c>
      <c r="E10" s="21">
        <f>SUM(E12:E15)</f>
        <v>0</v>
      </c>
      <c r="F10" s="21">
        <f t="shared" ref="F10:I10" si="5">SUM(F12:F15)</f>
        <v>0</v>
      </c>
      <c r="G10" s="21">
        <f t="shared" si="5"/>
        <v>0</v>
      </c>
      <c r="H10" s="21">
        <f t="shared" si="5"/>
        <v>0</v>
      </c>
      <c r="I10" s="21">
        <f t="shared" si="5"/>
        <v>0</v>
      </c>
      <c r="J10" s="19"/>
      <c r="K10" s="19">
        <f>SUM(E10:I10)</f>
        <v>0</v>
      </c>
    </row>
    <row r="11" spans="1:11" ht="63" x14ac:dyDescent="0.25">
      <c r="A11" s="17"/>
      <c r="B11" s="17" t="s">
        <v>22</v>
      </c>
      <c r="C11" s="17" t="s">
        <v>69</v>
      </c>
      <c r="D11" s="19"/>
      <c r="E11" s="19"/>
      <c r="F11" s="19"/>
      <c r="G11" s="19"/>
      <c r="H11" s="19"/>
      <c r="I11" s="19"/>
      <c r="J11" s="19"/>
      <c r="K11" s="17"/>
    </row>
    <row r="12" spans="1:11" ht="157.5" x14ac:dyDescent="0.25">
      <c r="A12" s="17" t="s">
        <v>70</v>
      </c>
      <c r="B12" s="28" t="s">
        <v>71</v>
      </c>
      <c r="C12" s="17" t="s">
        <v>72</v>
      </c>
      <c r="D12" s="17" t="s">
        <v>73</v>
      </c>
      <c r="E12" s="19" t="s">
        <v>74</v>
      </c>
      <c r="F12" s="19" t="s">
        <v>74</v>
      </c>
      <c r="G12" s="19" t="s">
        <v>74</v>
      </c>
      <c r="H12" s="19" t="s">
        <v>74</v>
      </c>
      <c r="I12" s="19" t="s">
        <v>74</v>
      </c>
      <c r="J12" s="19"/>
      <c r="K12" s="19">
        <f t="shared" ref="K12:K17" si="6">SUM(E12:I12)</f>
        <v>0</v>
      </c>
    </row>
    <row r="13" spans="1:11" ht="78.75" x14ac:dyDescent="0.25">
      <c r="A13" s="17" t="s">
        <v>75</v>
      </c>
      <c r="B13" s="28" t="s">
        <v>71</v>
      </c>
      <c r="C13" s="17" t="s">
        <v>76</v>
      </c>
      <c r="D13" s="17" t="s">
        <v>77</v>
      </c>
      <c r="E13" s="19" t="s">
        <v>74</v>
      </c>
      <c r="F13" s="19" t="s">
        <v>74</v>
      </c>
      <c r="G13" s="19" t="s">
        <v>74</v>
      </c>
      <c r="H13" s="19" t="s">
        <v>74</v>
      </c>
      <c r="I13" s="19" t="s">
        <v>74</v>
      </c>
      <c r="J13" s="19"/>
      <c r="K13" s="19">
        <f t="shared" si="6"/>
        <v>0</v>
      </c>
    </row>
    <row r="14" spans="1:11" ht="63" x14ac:dyDescent="0.25">
      <c r="A14" s="17" t="s">
        <v>78</v>
      </c>
      <c r="B14" s="28" t="s">
        <v>71</v>
      </c>
      <c r="C14" s="17" t="s">
        <v>79</v>
      </c>
      <c r="D14" s="17" t="s">
        <v>80</v>
      </c>
      <c r="E14" s="19" t="s">
        <v>74</v>
      </c>
      <c r="F14" s="19" t="s">
        <v>74</v>
      </c>
      <c r="G14" s="19" t="s">
        <v>74</v>
      </c>
      <c r="H14" s="19" t="s">
        <v>74</v>
      </c>
      <c r="I14" s="19" t="s">
        <v>74</v>
      </c>
      <c r="J14" s="19"/>
      <c r="K14" s="19">
        <f t="shared" si="6"/>
        <v>0</v>
      </c>
    </row>
    <row r="15" spans="1:11" ht="94.5" x14ac:dyDescent="0.25">
      <c r="A15" s="17" t="s">
        <v>81</v>
      </c>
      <c r="B15" s="28" t="s">
        <v>71</v>
      </c>
      <c r="C15" s="19" t="s">
        <v>82</v>
      </c>
      <c r="D15" s="19" t="s">
        <v>83</v>
      </c>
      <c r="E15" s="19" t="s">
        <v>74</v>
      </c>
      <c r="F15" s="19" t="s">
        <v>74</v>
      </c>
      <c r="G15" s="19" t="s">
        <v>74</v>
      </c>
      <c r="H15" s="19" t="s">
        <v>74</v>
      </c>
      <c r="I15" s="19" t="s">
        <v>74</v>
      </c>
      <c r="J15" s="19"/>
      <c r="K15" s="19">
        <f t="shared" si="6"/>
        <v>0</v>
      </c>
    </row>
    <row r="16" spans="1:11" ht="94.5" x14ac:dyDescent="0.25">
      <c r="A16" s="17" t="s">
        <v>84</v>
      </c>
      <c r="B16" s="28" t="s">
        <v>71</v>
      </c>
      <c r="C16" s="18" t="s">
        <v>39</v>
      </c>
      <c r="D16" s="19" t="s">
        <v>85</v>
      </c>
      <c r="E16" s="19" t="s">
        <v>74</v>
      </c>
      <c r="F16" s="19" t="s">
        <v>74</v>
      </c>
      <c r="G16" s="19" t="s">
        <v>74</v>
      </c>
      <c r="H16" s="19" t="s">
        <v>74</v>
      </c>
      <c r="I16" s="19" t="s">
        <v>74</v>
      </c>
      <c r="J16" s="19"/>
      <c r="K16" s="19">
        <f t="shared" si="6"/>
        <v>0</v>
      </c>
    </row>
    <row r="17" spans="1:11" ht="94.5" x14ac:dyDescent="0.25">
      <c r="A17" s="17" t="s">
        <v>86</v>
      </c>
      <c r="B17" s="28" t="s">
        <v>71</v>
      </c>
      <c r="C17" s="17" t="s">
        <v>87</v>
      </c>
      <c r="D17" s="19" t="s">
        <v>88</v>
      </c>
      <c r="E17" s="19" t="s">
        <v>74</v>
      </c>
      <c r="F17" s="19" t="s">
        <v>74</v>
      </c>
      <c r="G17" s="19" t="s">
        <v>74</v>
      </c>
      <c r="H17" s="19" t="s">
        <v>74</v>
      </c>
      <c r="I17" s="19" t="s">
        <v>74</v>
      </c>
      <c r="J17" s="19"/>
      <c r="K17" s="19">
        <f t="shared" si="6"/>
        <v>0</v>
      </c>
    </row>
    <row r="18" spans="1:11" x14ac:dyDescent="0.25">
      <c r="A18" s="5"/>
      <c r="B18" s="5"/>
      <c r="C18" s="5"/>
      <c r="D18" s="5"/>
      <c r="E18" s="5"/>
      <c r="F18" s="5"/>
      <c r="G18" s="5"/>
      <c r="H18" s="5"/>
      <c r="I18" s="5"/>
      <c r="J18" s="5"/>
      <c r="K18" s="5"/>
    </row>
    <row r="19" spans="1:11" x14ac:dyDescent="0.25">
      <c r="A19" s="5"/>
      <c r="B19" s="5"/>
      <c r="C19" s="5"/>
      <c r="D19" s="5"/>
      <c r="E19" s="5"/>
      <c r="F19" s="5"/>
      <c r="G19" s="5"/>
      <c r="H19" s="5"/>
      <c r="I19" s="5"/>
      <c r="J19" s="5"/>
      <c r="K19" s="5"/>
    </row>
    <row r="20" spans="1:11" ht="32.450000000000003" customHeight="1" x14ac:dyDescent="0.25">
      <c r="A20" s="33" t="s">
        <v>89</v>
      </c>
      <c r="B20" s="33"/>
      <c r="C20" s="33"/>
      <c r="D20" s="33"/>
      <c r="E20" s="33"/>
      <c r="F20" s="33"/>
      <c r="G20" s="5"/>
      <c r="H20" s="5"/>
      <c r="I20" s="5"/>
      <c r="J20" s="5"/>
      <c r="K20" s="5"/>
    </row>
    <row r="21" spans="1:11" ht="35.1" customHeight="1" x14ac:dyDescent="0.25">
      <c r="A21" s="33" t="s">
        <v>90</v>
      </c>
      <c r="B21" s="33"/>
      <c r="C21" s="33"/>
      <c r="D21" s="33"/>
      <c r="E21" s="33"/>
      <c r="F21" s="5"/>
      <c r="G21" s="5"/>
      <c r="H21" s="5"/>
      <c r="I21" s="5"/>
      <c r="J21" s="5"/>
      <c r="K21" s="5"/>
    </row>
    <row r="22" spans="1:11" ht="33.75" customHeight="1" x14ac:dyDescent="0.25">
      <c r="A22" s="33" t="s">
        <v>91</v>
      </c>
      <c r="B22" s="33"/>
      <c r="C22" s="33"/>
      <c r="D22" s="33"/>
      <c r="E22" s="33"/>
      <c r="F22" s="5"/>
      <c r="G22" s="5"/>
      <c r="H22" s="5"/>
      <c r="I22" s="5"/>
      <c r="J22" s="5"/>
      <c r="K22" s="5"/>
    </row>
    <row r="23" spans="1:11" ht="32.25" customHeight="1" x14ac:dyDescent="0.25">
      <c r="A23" s="34" t="s">
        <v>92</v>
      </c>
      <c r="B23" s="34"/>
      <c r="C23" s="34"/>
      <c r="D23" s="34"/>
      <c r="E23" s="34"/>
      <c r="F23" s="34"/>
      <c r="G23" s="5"/>
      <c r="H23" s="5"/>
      <c r="I23" s="5"/>
      <c r="J23" s="5"/>
      <c r="K23" s="5"/>
    </row>
  </sheetData>
  <mergeCells count="4">
    <mergeCell ref="A21:E21"/>
    <mergeCell ref="A22:E22"/>
    <mergeCell ref="A20:F20"/>
    <mergeCell ref="A23:F23"/>
  </mergeCells>
  <conditionalFormatting sqref="D7:D9 D11:D19 D21:D22 D24:D1048576">
    <cfRule type="containsText" dxfId="1" priority="1" operator="containsText" text="Calculated">
      <formula>NOT(ISERROR(SEARCH("Calculated",D7)))</formula>
    </cfRule>
  </conditionalFormatting>
  <hyperlinks>
    <hyperlink ref="A20" location="_ftnref1" display="_ftnref1" xr:uid="{A055E93B-1E8F-4257-9A52-B1A60C61F08D}"/>
    <hyperlink ref="D9" location="_ftn2" display="_ftn2" xr:uid="{04A76858-C1FA-428B-93C3-68CE4EBA0D1F}"/>
    <hyperlink ref="D8" location="_ftn1" display="_ftn1" xr:uid="{10AD7F5E-E993-4F95-8DF1-F33D1BDBF620}"/>
    <hyperlink ref="A21" location="_ftnref2" display="_ftnref2" xr:uid="{6D4FC1DF-7771-4378-AB6F-BC515C8454C4}"/>
    <hyperlink ref="B12" location="'Costs by Operating District'!A22" display="Regulator station replacement programs [3]" xr:uid="{549B72A1-8056-4E36-86FC-E206FB492A67}"/>
    <hyperlink ref="B13" location="'Costs by Operating District'!A22" display="Regulator station replacement programs [3]" xr:uid="{14F8BA79-481F-4E86-BA21-6167BD3CBFBA}"/>
    <hyperlink ref="B14" location="'Costs by Operating District'!A22" display="Regulator station replacement programs [3]" xr:uid="{40CE78C1-D7A5-4775-823C-C3CF94F596C3}"/>
    <hyperlink ref="B15" location="'Costs by Operating District'!A22" display="Regulator station replacement programs [3]" xr:uid="{44B271F1-32C8-4293-BD75-1971E5614B35}"/>
    <hyperlink ref="B16" location="'Costs by Operating District'!A22" display="Regulator station replacement programs [3]" xr:uid="{FADD8DB4-4892-41D7-9BC4-FAD2C7A33549}"/>
    <hyperlink ref="B17" location="'Costs by Operating District'!A22" display="Regulator station replacement programs [3]" xr:uid="{6E4FD87E-AB92-4DA4-8824-A6B2A062D2FF}"/>
    <hyperlink ref="D1" location="'Costs by Operating District'!A23" display="Definition [4]" xr:uid="{06004662-E6DE-4AB6-88D9-B7E63FE29FD1}"/>
  </hyperlinks>
  <printOptions horizontalCentered="1"/>
  <pageMargins left="0.25" right="0.25" top="0.75" bottom="0.75" header="0.3" footer="0.3"/>
  <pageSetup paperSize="5" fitToHeight="0"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8931-7CED-40FD-A8D2-9A5F592B4DDF}">
  <sheetPr>
    <pageSetUpPr fitToPage="1"/>
  </sheetPr>
  <dimension ref="A1:N107"/>
  <sheetViews>
    <sheetView zoomScaleNormal="100" workbookViewId="0">
      <pane ySplit="3" topLeftCell="A4" activePane="bottomLeft" state="frozen"/>
      <selection pane="bottomLeft" activeCell="H4" sqref="H4"/>
    </sheetView>
  </sheetViews>
  <sheetFormatPr defaultColWidth="8.7109375" defaultRowHeight="15.75" x14ac:dyDescent="0.25"/>
  <cols>
    <col min="1" max="1" width="16.140625" style="6" customWidth="1"/>
    <col min="2" max="2" width="13.85546875" style="6" customWidth="1"/>
    <col min="3" max="5" width="22.140625" style="6" customWidth="1"/>
    <col min="6" max="6" width="33" style="6" customWidth="1"/>
    <col min="7" max="13" width="22.140625" style="6" customWidth="1"/>
    <col min="14" max="16384" width="8.7109375" style="6"/>
  </cols>
  <sheetData>
    <row r="1" spans="1:14" s="1" customFormat="1" ht="16.5" x14ac:dyDescent="0.25">
      <c r="A1" s="14" t="s">
        <v>93</v>
      </c>
      <c r="B1" s="15" t="s">
        <v>94</v>
      </c>
      <c r="C1" s="15" t="s">
        <v>95</v>
      </c>
      <c r="D1" s="15" t="s">
        <v>96</v>
      </c>
      <c r="E1" s="15" t="s">
        <v>97</v>
      </c>
      <c r="F1" s="15" t="s">
        <v>98</v>
      </c>
      <c r="G1" s="15" t="s">
        <v>99</v>
      </c>
      <c r="H1" s="15" t="s">
        <v>100</v>
      </c>
      <c r="I1" s="15" t="s">
        <v>101</v>
      </c>
      <c r="J1" s="15" t="s">
        <v>102</v>
      </c>
      <c r="K1" s="15" t="s">
        <v>103</v>
      </c>
      <c r="L1" s="15" t="s">
        <v>104</v>
      </c>
      <c r="M1" s="15" t="s">
        <v>105</v>
      </c>
      <c r="N1" s="8"/>
    </row>
    <row r="2" spans="1:14" ht="33" x14ac:dyDescent="0.25">
      <c r="A2" s="16" t="s">
        <v>106</v>
      </c>
      <c r="B2" s="17" t="s">
        <v>107</v>
      </c>
      <c r="C2" s="18" t="s">
        <v>108</v>
      </c>
      <c r="D2" s="18" t="s">
        <v>109</v>
      </c>
      <c r="E2" s="17" t="s">
        <v>110</v>
      </c>
      <c r="F2" s="17" t="s">
        <v>111</v>
      </c>
      <c r="G2" s="17" t="s">
        <v>112</v>
      </c>
      <c r="H2" s="17" t="s">
        <v>113</v>
      </c>
      <c r="I2" s="17" t="s">
        <v>114</v>
      </c>
      <c r="J2" s="17" t="s">
        <v>115</v>
      </c>
      <c r="K2" s="17" t="s">
        <v>116</v>
      </c>
      <c r="L2" s="17" t="s">
        <v>117</v>
      </c>
      <c r="M2" s="17" t="s">
        <v>118</v>
      </c>
      <c r="N2" s="5"/>
    </row>
    <row r="3" spans="1:14" ht="184.5" customHeight="1" x14ac:dyDescent="0.25">
      <c r="A3" s="16" t="s">
        <v>119</v>
      </c>
      <c r="B3" s="19" t="s">
        <v>120</v>
      </c>
      <c r="C3" s="19" t="s">
        <v>121</v>
      </c>
      <c r="D3" s="19" t="s">
        <v>122</v>
      </c>
      <c r="E3" s="19" t="s">
        <v>123</v>
      </c>
      <c r="F3" s="19" t="s">
        <v>124</v>
      </c>
      <c r="G3" s="19" t="s">
        <v>125</v>
      </c>
      <c r="H3" s="19" t="s">
        <v>126</v>
      </c>
      <c r="I3" s="19" t="s">
        <v>127</v>
      </c>
      <c r="J3" s="19" t="s">
        <v>128</v>
      </c>
      <c r="K3" s="19" t="s">
        <v>129</v>
      </c>
      <c r="L3" s="19" t="s">
        <v>130</v>
      </c>
      <c r="M3" s="19" t="s">
        <v>131</v>
      </c>
      <c r="N3" s="5"/>
    </row>
    <row r="4" spans="1:14" ht="409.5" x14ac:dyDescent="0.25">
      <c r="A4" s="16"/>
      <c r="B4" s="16">
        <v>1001</v>
      </c>
      <c r="C4" s="20">
        <f>H4/E4</f>
        <v>2229.7329192546586</v>
      </c>
      <c r="D4" s="20">
        <f>I4/E4</f>
        <v>2166.9937888198756</v>
      </c>
      <c r="E4" s="19">
        <v>161</v>
      </c>
      <c r="F4" s="19">
        <v>7</v>
      </c>
      <c r="G4" s="19" t="s">
        <v>132</v>
      </c>
      <c r="H4" s="19">
        <v>358987</v>
      </c>
      <c r="I4" s="19">
        <f>SUM(J4, K4)</f>
        <v>348886</v>
      </c>
      <c r="J4" s="19">
        <v>348869</v>
      </c>
      <c r="K4" s="19">
        <v>17</v>
      </c>
      <c r="L4" s="19" t="s">
        <v>133</v>
      </c>
      <c r="M4" s="19" t="s">
        <v>134</v>
      </c>
      <c r="N4" s="13"/>
    </row>
    <row r="5" spans="1:14" ht="409.5" x14ac:dyDescent="0.25">
      <c r="A5" s="16"/>
      <c r="B5" s="16">
        <v>1004</v>
      </c>
      <c r="C5" s="20">
        <f t="shared" ref="C5:C9" si="0">H5/E5</f>
        <v>2876.4676258992804</v>
      </c>
      <c r="D5" s="20">
        <f t="shared" ref="D5:D9" si="1">I5/E5</f>
        <v>3380.0071942446043</v>
      </c>
      <c r="E5" s="19">
        <v>139</v>
      </c>
      <c r="F5" s="19">
        <v>4</v>
      </c>
      <c r="G5" s="19" t="s">
        <v>132</v>
      </c>
      <c r="H5" s="19">
        <v>399829</v>
      </c>
      <c r="I5" s="19">
        <f t="shared" ref="I5:I61" si="2">SUM(J5, K5)</f>
        <v>469821</v>
      </c>
      <c r="J5" s="19">
        <v>469807</v>
      </c>
      <c r="K5" s="19">
        <v>14</v>
      </c>
      <c r="L5" s="19" t="s">
        <v>135</v>
      </c>
      <c r="M5" s="19" t="s">
        <v>136</v>
      </c>
      <c r="N5" s="13"/>
    </row>
    <row r="6" spans="1:14" ht="157.5" x14ac:dyDescent="0.25">
      <c r="A6" s="16"/>
      <c r="B6" s="16">
        <v>1005</v>
      </c>
      <c r="C6" s="19">
        <f t="shared" si="0"/>
        <v>2898</v>
      </c>
      <c r="D6" s="19">
        <f t="shared" si="1"/>
        <v>2520</v>
      </c>
      <c r="E6" s="19">
        <v>3</v>
      </c>
      <c r="F6" s="19">
        <v>1</v>
      </c>
      <c r="G6" s="19" t="s">
        <v>132</v>
      </c>
      <c r="H6" s="19">
        <v>8694</v>
      </c>
      <c r="I6" s="19">
        <f t="shared" si="2"/>
        <v>7560</v>
      </c>
      <c r="J6" s="19">
        <v>7560</v>
      </c>
      <c r="K6" s="19">
        <v>0</v>
      </c>
      <c r="L6" s="19" t="s">
        <v>137</v>
      </c>
      <c r="M6" s="19" t="s">
        <v>138</v>
      </c>
      <c r="N6" s="13"/>
    </row>
    <row r="7" spans="1:14" ht="16.5" x14ac:dyDescent="0.25">
      <c r="A7" s="16"/>
      <c r="B7" s="16">
        <v>1006</v>
      </c>
      <c r="C7" s="19">
        <f t="shared" si="0"/>
        <v>8</v>
      </c>
      <c r="D7" s="19">
        <f t="shared" si="1"/>
        <v>5</v>
      </c>
      <c r="E7" s="19">
        <v>1</v>
      </c>
      <c r="F7" s="19">
        <v>0</v>
      </c>
      <c r="G7" s="19" t="s">
        <v>132</v>
      </c>
      <c r="H7" s="19">
        <v>8</v>
      </c>
      <c r="I7" s="19">
        <f t="shared" si="2"/>
        <v>5</v>
      </c>
      <c r="J7" s="19">
        <v>5</v>
      </c>
      <c r="K7" s="19">
        <v>0</v>
      </c>
      <c r="L7" s="19" t="s">
        <v>139</v>
      </c>
      <c r="M7" s="19" t="s">
        <v>140</v>
      </c>
      <c r="N7" s="13"/>
    </row>
    <row r="8" spans="1:14" ht="110.25" x14ac:dyDescent="0.25">
      <c r="A8" s="16"/>
      <c r="B8" s="16">
        <v>1008</v>
      </c>
      <c r="C8" s="20">
        <f t="shared" si="0"/>
        <v>2244.6666666666665</v>
      </c>
      <c r="D8" s="20">
        <f t="shared" si="1"/>
        <v>2367.3333333333335</v>
      </c>
      <c r="E8" s="19">
        <v>3</v>
      </c>
      <c r="F8" s="19">
        <v>0</v>
      </c>
      <c r="G8" s="19" t="s">
        <v>132</v>
      </c>
      <c r="H8" s="19">
        <v>6734</v>
      </c>
      <c r="I8" s="19">
        <f t="shared" si="2"/>
        <v>7102</v>
      </c>
      <c r="J8" s="19">
        <v>7102</v>
      </c>
      <c r="K8" s="19">
        <v>0</v>
      </c>
      <c r="L8" s="19" t="s">
        <v>141</v>
      </c>
      <c r="M8" s="19" t="s">
        <v>142</v>
      </c>
      <c r="N8" s="13"/>
    </row>
    <row r="9" spans="1:14" ht="16.5" x14ac:dyDescent="0.25">
      <c r="A9" s="16"/>
      <c r="B9" s="16">
        <v>1012</v>
      </c>
      <c r="C9" s="19">
        <f t="shared" si="0"/>
        <v>0</v>
      </c>
      <c r="D9" s="19">
        <f t="shared" si="1"/>
        <v>381</v>
      </c>
      <c r="E9" s="19">
        <v>1</v>
      </c>
      <c r="F9" s="19">
        <v>0</v>
      </c>
      <c r="G9" s="19" t="s">
        <v>132</v>
      </c>
      <c r="H9" s="19">
        <v>0</v>
      </c>
      <c r="I9" s="19">
        <f t="shared" si="2"/>
        <v>381</v>
      </c>
      <c r="J9" s="19">
        <v>381</v>
      </c>
      <c r="K9" s="19">
        <v>0</v>
      </c>
      <c r="L9" s="19"/>
      <c r="M9" s="19" t="e">
        <v>#N/A</v>
      </c>
      <c r="N9" s="13"/>
    </row>
    <row r="10" spans="1:14" ht="110.25" x14ac:dyDescent="0.25">
      <c r="A10" s="16"/>
      <c r="B10" s="16">
        <v>1015</v>
      </c>
      <c r="C10" s="19">
        <f>H10/E10</f>
        <v>727</v>
      </c>
      <c r="D10" s="19">
        <f t="shared" ref="D10:D66" si="3">I10/E10</f>
        <v>1790</v>
      </c>
      <c r="E10" s="19">
        <v>3</v>
      </c>
      <c r="F10" s="19">
        <v>0</v>
      </c>
      <c r="G10" s="19" t="s">
        <v>132</v>
      </c>
      <c r="H10" s="19">
        <v>2181</v>
      </c>
      <c r="I10" s="19">
        <f t="shared" si="2"/>
        <v>5370</v>
      </c>
      <c r="J10" s="19">
        <v>5367</v>
      </c>
      <c r="K10" s="19">
        <v>3</v>
      </c>
      <c r="L10" s="19" t="s">
        <v>143</v>
      </c>
      <c r="M10" s="19" t="s">
        <v>144</v>
      </c>
      <c r="N10" s="13"/>
    </row>
    <row r="11" spans="1:14" ht="126" x14ac:dyDescent="0.25">
      <c r="A11" s="16"/>
      <c r="B11" s="16">
        <v>1027</v>
      </c>
      <c r="C11" s="19">
        <f t="shared" ref="C11:C67" si="4">H11/E11</f>
        <v>109</v>
      </c>
      <c r="D11" s="20">
        <f t="shared" si="3"/>
        <v>187.33333333333334</v>
      </c>
      <c r="E11" s="19">
        <v>3</v>
      </c>
      <c r="F11" s="19">
        <v>1</v>
      </c>
      <c r="G11" s="19" t="s">
        <v>132</v>
      </c>
      <c r="H11" s="19">
        <v>327</v>
      </c>
      <c r="I11" s="19">
        <f t="shared" si="2"/>
        <v>562</v>
      </c>
      <c r="J11" s="19">
        <v>562</v>
      </c>
      <c r="K11" s="19">
        <v>0</v>
      </c>
      <c r="L11" s="19" t="s">
        <v>141</v>
      </c>
      <c r="M11" s="19" t="s">
        <v>145</v>
      </c>
      <c r="N11" s="13"/>
    </row>
    <row r="12" spans="1:14" ht="63" x14ac:dyDescent="0.25">
      <c r="A12" s="16"/>
      <c r="B12" s="16">
        <v>1035</v>
      </c>
      <c r="C12" s="19">
        <f t="shared" si="4"/>
        <v>231.5</v>
      </c>
      <c r="D12" s="19">
        <f t="shared" si="3"/>
        <v>904</v>
      </c>
      <c r="E12" s="19">
        <v>2</v>
      </c>
      <c r="F12" s="19">
        <v>0</v>
      </c>
      <c r="G12" s="19" t="s">
        <v>132</v>
      </c>
      <c r="H12" s="19">
        <v>463</v>
      </c>
      <c r="I12" s="19">
        <f t="shared" si="2"/>
        <v>1808</v>
      </c>
      <c r="J12" s="19">
        <v>1808</v>
      </c>
      <c r="K12" s="19">
        <v>0</v>
      </c>
      <c r="L12" s="19" t="s">
        <v>143</v>
      </c>
      <c r="M12" s="19" t="s">
        <v>146</v>
      </c>
      <c r="N12" s="13"/>
    </row>
    <row r="13" spans="1:14" ht="78.75" x14ac:dyDescent="0.25">
      <c r="A13" s="16"/>
      <c r="B13" s="16">
        <v>1046</v>
      </c>
      <c r="C13" s="19">
        <f t="shared" si="4"/>
        <v>1177.4000000000001</v>
      </c>
      <c r="D13" s="19">
        <f t="shared" si="3"/>
        <v>1441</v>
      </c>
      <c r="E13" s="19">
        <v>5</v>
      </c>
      <c r="F13" s="19">
        <v>0</v>
      </c>
      <c r="G13" s="19" t="s">
        <v>132</v>
      </c>
      <c r="H13" s="19">
        <v>5887</v>
      </c>
      <c r="I13" s="19">
        <f t="shared" si="2"/>
        <v>7205</v>
      </c>
      <c r="J13" s="19">
        <v>7205</v>
      </c>
      <c r="K13" s="19">
        <v>0</v>
      </c>
      <c r="L13" s="19" t="s">
        <v>143</v>
      </c>
      <c r="M13" s="19" t="s">
        <v>147</v>
      </c>
      <c r="N13" s="13"/>
    </row>
    <row r="14" spans="1:14" ht="31.5" x14ac:dyDescent="0.25">
      <c r="A14" s="16"/>
      <c r="B14" s="16">
        <v>1053</v>
      </c>
      <c r="C14" s="19">
        <f t="shared" si="4"/>
        <v>606</v>
      </c>
      <c r="D14" s="19">
        <f t="shared" si="3"/>
        <v>622</v>
      </c>
      <c r="E14" s="19">
        <v>1</v>
      </c>
      <c r="F14" s="19">
        <v>0</v>
      </c>
      <c r="G14" s="19" t="s">
        <v>132</v>
      </c>
      <c r="H14" s="19">
        <v>606</v>
      </c>
      <c r="I14" s="19">
        <f t="shared" si="2"/>
        <v>622</v>
      </c>
      <c r="J14" s="19">
        <v>622</v>
      </c>
      <c r="K14" s="19">
        <v>0</v>
      </c>
      <c r="L14" s="19" t="s">
        <v>148</v>
      </c>
      <c r="M14" s="19" t="s">
        <v>149</v>
      </c>
      <c r="N14" s="13"/>
    </row>
    <row r="15" spans="1:14" ht="31.5" x14ac:dyDescent="0.25">
      <c r="A15" s="16"/>
      <c r="B15" s="16">
        <v>1077</v>
      </c>
      <c r="C15" s="19">
        <f t="shared" si="4"/>
        <v>14</v>
      </c>
      <c r="D15" s="19">
        <f t="shared" si="3"/>
        <v>8</v>
      </c>
      <c r="E15" s="19">
        <v>1</v>
      </c>
      <c r="F15" s="19">
        <v>0</v>
      </c>
      <c r="G15" s="19" t="s">
        <v>132</v>
      </c>
      <c r="H15" s="19">
        <v>14</v>
      </c>
      <c r="I15" s="19">
        <f>SUM(J15, K15)</f>
        <v>8</v>
      </c>
      <c r="J15" s="19">
        <v>8</v>
      </c>
      <c r="K15" s="19">
        <v>0</v>
      </c>
      <c r="L15" s="19" t="s">
        <v>139</v>
      </c>
      <c r="M15" s="19" t="s">
        <v>150</v>
      </c>
      <c r="N15" s="13"/>
    </row>
    <row r="16" spans="1:14" ht="16.5" x14ac:dyDescent="0.25">
      <c r="A16" s="16"/>
      <c r="B16" s="16">
        <v>1078</v>
      </c>
      <c r="C16" s="19">
        <f t="shared" si="4"/>
        <v>3</v>
      </c>
      <c r="D16" s="19">
        <f t="shared" si="3"/>
        <v>1</v>
      </c>
      <c r="E16" s="19">
        <v>1</v>
      </c>
      <c r="F16" s="19">
        <v>0</v>
      </c>
      <c r="G16" s="19" t="s">
        <v>132</v>
      </c>
      <c r="H16" s="19">
        <v>3</v>
      </c>
      <c r="I16" s="19">
        <f t="shared" si="2"/>
        <v>1</v>
      </c>
      <c r="J16" s="19">
        <v>1</v>
      </c>
      <c r="K16" s="19">
        <v>0</v>
      </c>
      <c r="L16" s="19" t="s">
        <v>151</v>
      </c>
      <c r="M16" s="19" t="s">
        <v>152</v>
      </c>
      <c r="N16" s="13"/>
    </row>
    <row r="17" spans="1:14" ht="16.5" x14ac:dyDescent="0.25">
      <c r="A17" s="16"/>
      <c r="B17" s="16">
        <v>1083</v>
      </c>
      <c r="C17" s="19">
        <f t="shared" si="4"/>
        <v>72</v>
      </c>
      <c r="D17" s="19">
        <f t="shared" si="3"/>
        <v>33</v>
      </c>
      <c r="E17" s="19">
        <v>1</v>
      </c>
      <c r="F17" s="19">
        <v>0</v>
      </c>
      <c r="G17" s="19" t="s">
        <v>132</v>
      </c>
      <c r="H17" s="19">
        <v>72</v>
      </c>
      <c r="I17" s="19">
        <f t="shared" si="2"/>
        <v>33</v>
      </c>
      <c r="J17" s="19">
        <v>33</v>
      </c>
      <c r="K17" s="19">
        <v>0</v>
      </c>
      <c r="L17" s="19" t="s">
        <v>139</v>
      </c>
      <c r="M17" s="19" t="s">
        <v>153</v>
      </c>
      <c r="N17" s="13"/>
    </row>
    <row r="18" spans="1:14" ht="47.25" x14ac:dyDescent="0.25">
      <c r="A18" s="16"/>
      <c r="B18" s="16">
        <v>1017</v>
      </c>
      <c r="C18" s="19">
        <f t="shared" si="4"/>
        <v>12</v>
      </c>
      <c r="D18" s="19">
        <f t="shared" si="3"/>
        <v>42</v>
      </c>
      <c r="E18" s="19">
        <v>1</v>
      </c>
      <c r="F18" s="19">
        <v>0</v>
      </c>
      <c r="G18" s="19" t="s">
        <v>132</v>
      </c>
      <c r="H18" s="19">
        <v>12</v>
      </c>
      <c r="I18" s="19">
        <f t="shared" si="2"/>
        <v>42</v>
      </c>
      <c r="J18" s="19">
        <v>42</v>
      </c>
      <c r="K18" s="19">
        <v>0</v>
      </c>
      <c r="L18" s="19" t="s">
        <v>141</v>
      </c>
      <c r="M18" s="19" t="s">
        <v>154</v>
      </c>
      <c r="N18" s="13"/>
    </row>
    <row r="19" spans="1:14" ht="31.5" x14ac:dyDescent="0.25">
      <c r="A19" s="16"/>
      <c r="B19" s="16">
        <v>1070</v>
      </c>
      <c r="C19" s="19">
        <f t="shared" si="4"/>
        <v>77</v>
      </c>
      <c r="D19" s="19">
        <f t="shared" si="3"/>
        <v>183</v>
      </c>
      <c r="E19" s="19">
        <v>1</v>
      </c>
      <c r="F19" s="19">
        <v>0</v>
      </c>
      <c r="G19" s="19" t="s">
        <v>132</v>
      </c>
      <c r="H19" s="19">
        <v>77</v>
      </c>
      <c r="I19" s="19">
        <f t="shared" si="2"/>
        <v>183</v>
      </c>
      <c r="J19" s="19">
        <v>183</v>
      </c>
      <c r="K19" s="19">
        <v>0</v>
      </c>
      <c r="L19" s="19" t="s">
        <v>148</v>
      </c>
      <c r="M19" s="19" t="s">
        <v>155</v>
      </c>
      <c r="N19" s="13"/>
    </row>
    <row r="20" spans="1:14" ht="31.5" x14ac:dyDescent="0.25">
      <c r="A20" s="16"/>
      <c r="B20" s="16">
        <v>1103</v>
      </c>
      <c r="C20" s="19">
        <f t="shared" si="4"/>
        <v>4</v>
      </c>
      <c r="D20" s="19">
        <f t="shared" si="3"/>
        <v>5</v>
      </c>
      <c r="E20" s="19">
        <v>1</v>
      </c>
      <c r="F20" s="19">
        <v>0</v>
      </c>
      <c r="G20" s="19" t="s">
        <v>132</v>
      </c>
      <c r="H20" s="19">
        <v>4</v>
      </c>
      <c r="I20" s="19">
        <f t="shared" si="2"/>
        <v>5</v>
      </c>
      <c r="J20" s="19">
        <v>5</v>
      </c>
      <c r="K20" s="19">
        <v>0</v>
      </c>
      <c r="L20" s="19" t="s">
        <v>139</v>
      </c>
      <c r="M20" s="19" t="s">
        <v>156</v>
      </c>
      <c r="N20" s="13"/>
    </row>
    <row r="21" spans="1:14" ht="16.5" x14ac:dyDescent="0.25">
      <c r="A21" s="16"/>
      <c r="B21" s="16">
        <v>1080</v>
      </c>
      <c r="C21" s="19">
        <f t="shared" si="4"/>
        <v>11</v>
      </c>
      <c r="D21" s="19">
        <f t="shared" si="3"/>
        <v>6</v>
      </c>
      <c r="E21" s="19">
        <v>1</v>
      </c>
      <c r="F21" s="19">
        <v>0</v>
      </c>
      <c r="G21" s="19" t="s">
        <v>132</v>
      </c>
      <c r="H21" s="19">
        <v>11</v>
      </c>
      <c r="I21" s="19">
        <f t="shared" si="2"/>
        <v>6</v>
      </c>
      <c r="J21" s="19">
        <v>6</v>
      </c>
      <c r="K21" s="19">
        <v>0</v>
      </c>
      <c r="L21" s="19" t="s">
        <v>139</v>
      </c>
      <c r="M21" s="19">
        <v>6073019002</v>
      </c>
      <c r="N21" s="13"/>
    </row>
    <row r="22" spans="1:14" ht="16.5" x14ac:dyDescent="0.25">
      <c r="A22" s="16"/>
      <c r="B22" s="16">
        <v>1076</v>
      </c>
      <c r="C22" s="19">
        <f t="shared" si="4"/>
        <v>31</v>
      </c>
      <c r="D22" s="19">
        <f t="shared" si="3"/>
        <v>54</v>
      </c>
      <c r="E22" s="19">
        <v>1</v>
      </c>
      <c r="F22" s="19">
        <v>0</v>
      </c>
      <c r="G22" s="19" t="s">
        <v>132</v>
      </c>
      <c r="H22" s="19">
        <v>31</v>
      </c>
      <c r="I22" s="19">
        <f t="shared" si="2"/>
        <v>54</v>
      </c>
      <c r="J22" s="19">
        <v>54</v>
      </c>
      <c r="K22" s="19">
        <v>0</v>
      </c>
      <c r="L22" s="19" t="s">
        <v>151</v>
      </c>
      <c r="M22" s="19">
        <v>6073016202</v>
      </c>
      <c r="N22" s="13"/>
    </row>
    <row r="23" spans="1:14" ht="16.5" x14ac:dyDescent="0.25">
      <c r="A23" s="16"/>
      <c r="B23" s="16">
        <v>1095</v>
      </c>
      <c r="C23" s="19">
        <f t="shared" si="4"/>
        <v>2</v>
      </c>
      <c r="D23" s="19">
        <f t="shared" si="3"/>
        <v>2</v>
      </c>
      <c r="E23" s="19">
        <v>1</v>
      </c>
      <c r="F23" s="19">
        <v>0</v>
      </c>
      <c r="G23" s="19" t="s">
        <v>132</v>
      </c>
      <c r="H23" s="19">
        <v>2</v>
      </c>
      <c r="I23" s="19">
        <f t="shared" si="2"/>
        <v>2</v>
      </c>
      <c r="J23" s="19">
        <v>2</v>
      </c>
      <c r="K23" s="19">
        <v>0</v>
      </c>
      <c r="L23" s="19" t="s">
        <v>139</v>
      </c>
      <c r="M23" s="19" t="s">
        <v>157</v>
      </c>
      <c r="N23" s="13"/>
    </row>
    <row r="24" spans="1:14" ht="16.5" x14ac:dyDescent="0.25">
      <c r="A24" s="16"/>
      <c r="B24" s="16">
        <v>1109</v>
      </c>
      <c r="C24" s="19">
        <f t="shared" si="4"/>
        <v>78</v>
      </c>
      <c r="D24" s="19">
        <f t="shared" si="3"/>
        <v>40</v>
      </c>
      <c r="E24" s="19">
        <v>1</v>
      </c>
      <c r="F24" s="19">
        <v>0</v>
      </c>
      <c r="G24" s="19" t="s">
        <v>132</v>
      </c>
      <c r="H24" s="19">
        <v>78</v>
      </c>
      <c r="I24" s="19">
        <f t="shared" si="2"/>
        <v>40</v>
      </c>
      <c r="J24" s="19">
        <v>40</v>
      </c>
      <c r="K24" s="19">
        <v>0</v>
      </c>
      <c r="L24" s="19" t="s">
        <v>139</v>
      </c>
      <c r="M24" s="19" t="s">
        <v>153</v>
      </c>
      <c r="N24" s="13"/>
    </row>
    <row r="25" spans="1:14" ht="31.5" x14ac:dyDescent="0.25">
      <c r="A25" s="16"/>
      <c r="B25" s="16">
        <v>1058</v>
      </c>
      <c r="C25" s="19">
        <f t="shared" si="4"/>
        <v>136</v>
      </c>
      <c r="D25" s="19">
        <f t="shared" si="3"/>
        <v>125</v>
      </c>
      <c r="E25" s="19">
        <v>1</v>
      </c>
      <c r="F25" s="19">
        <v>0</v>
      </c>
      <c r="G25" s="19" t="s">
        <v>132</v>
      </c>
      <c r="H25" s="19">
        <v>136</v>
      </c>
      <c r="I25" s="19">
        <f t="shared" si="2"/>
        <v>125</v>
      </c>
      <c r="J25" s="19">
        <v>125</v>
      </c>
      <c r="K25" s="19">
        <v>0</v>
      </c>
      <c r="L25" s="19" t="s">
        <v>148</v>
      </c>
      <c r="M25" s="19" t="s">
        <v>158</v>
      </c>
      <c r="N25" s="13"/>
    </row>
    <row r="26" spans="1:14" ht="16.5" x14ac:dyDescent="0.25">
      <c r="A26" s="16"/>
      <c r="B26" s="16">
        <v>1124</v>
      </c>
      <c r="C26" s="19">
        <f t="shared" si="4"/>
        <v>1</v>
      </c>
      <c r="D26" s="19">
        <f t="shared" si="3"/>
        <v>0</v>
      </c>
      <c r="E26" s="19">
        <v>1</v>
      </c>
      <c r="F26" s="19">
        <v>0</v>
      </c>
      <c r="G26" s="19" t="s">
        <v>132</v>
      </c>
      <c r="H26" s="19">
        <v>1</v>
      </c>
      <c r="I26" s="19">
        <f t="shared" si="2"/>
        <v>0</v>
      </c>
      <c r="J26" s="19">
        <v>0</v>
      </c>
      <c r="K26" s="19">
        <v>0</v>
      </c>
      <c r="L26" s="19" t="s">
        <v>151</v>
      </c>
      <c r="M26" s="19" t="s">
        <v>152</v>
      </c>
      <c r="N26" s="13"/>
    </row>
    <row r="27" spans="1:14" ht="16.5" x14ac:dyDescent="0.25">
      <c r="A27" s="16"/>
      <c r="B27" s="16">
        <v>1091</v>
      </c>
      <c r="C27" s="19">
        <f t="shared" si="4"/>
        <v>1</v>
      </c>
      <c r="D27" s="19">
        <f t="shared" si="3"/>
        <v>1</v>
      </c>
      <c r="E27" s="19">
        <v>1</v>
      </c>
      <c r="F27" s="19">
        <v>0</v>
      </c>
      <c r="G27" s="19" t="s">
        <v>132</v>
      </c>
      <c r="H27" s="19">
        <v>1</v>
      </c>
      <c r="I27" s="19">
        <f t="shared" si="2"/>
        <v>1</v>
      </c>
      <c r="J27" s="19">
        <v>1</v>
      </c>
      <c r="K27" s="19">
        <v>0</v>
      </c>
      <c r="L27" s="19" t="s">
        <v>139</v>
      </c>
      <c r="M27" s="19" t="s">
        <v>152</v>
      </c>
      <c r="N27" s="13"/>
    </row>
    <row r="28" spans="1:14" ht="31.5" x14ac:dyDescent="0.25">
      <c r="A28" s="16"/>
      <c r="B28" s="16">
        <v>1106</v>
      </c>
      <c r="C28" s="19">
        <f t="shared" si="4"/>
        <v>52</v>
      </c>
      <c r="D28" s="19">
        <f t="shared" si="3"/>
        <v>535</v>
      </c>
      <c r="E28" s="19">
        <v>1</v>
      </c>
      <c r="F28" s="19">
        <v>0</v>
      </c>
      <c r="G28" s="19" t="s">
        <v>132</v>
      </c>
      <c r="H28" s="19">
        <v>52</v>
      </c>
      <c r="I28" s="19">
        <f t="shared" si="2"/>
        <v>535</v>
      </c>
      <c r="J28" s="19">
        <v>535</v>
      </c>
      <c r="K28" s="19">
        <v>0</v>
      </c>
      <c r="L28" s="19" t="s">
        <v>143</v>
      </c>
      <c r="M28" s="19" t="s">
        <v>159</v>
      </c>
      <c r="N28" s="13"/>
    </row>
    <row r="29" spans="1:14" ht="16.5" x14ac:dyDescent="0.25">
      <c r="A29" s="16"/>
      <c r="B29" s="16">
        <v>1122</v>
      </c>
      <c r="C29" s="19">
        <f t="shared" si="4"/>
        <v>459</v>
      </c>
      <c r="D29" s="19">
        <f t="shared" si="3"/>
        <v>0</v>
      </c>
      <c r="E29" s="19">
        <v>1</v>
      </c>
      <c r="F29" s="19">
        <v>0</v>
      </c>
      <c r="G29" s="19" t="s">
        <v>132</v>
      </c>
      <c r="H29" s="19">
        <v>459</v>
      </c>
      <c r="I29" s="19">
        <f t="shared" si="2"/>
        <v>0</v>
      </c>
      <c r="J29" s="19"/>
      <c r="K29" s="19"/>
      <c r="L29" s="19" t="s">
        <v>141</v>
      </c>
      <c r="M29" s="19" t="s">
        <v>160</v>
      </c>
      <c r="N29" s="13"/>
    </row>
    <row r="30" spans="1:14" ht="16.5" x14ac:dyDescent="0.25">
      <c r="A30" s="16"/>
      <c r="B30" s="16">
        <v>1011</v>
      </c>
      <c r="C30" s="19">
        <f t="shared" si="4"/>
        <v>312</v>
      </c>
      <c r="D30" s="19">
        <f t="shared" si="3"/>
        <v>582</v>
      </c>
      <c r="E30" s="19">
        <v>2</v>
      </c>
      <c r="F30" s="19">
        <v>0</v>
      </c>
      <c r="G30" s="19" t="s">
        <v>132</v>
      </c>
      <c r="H30" s="19">
        <v>624</v>
      </c>
      <c r="I30" s="19">
        <f t="shared" si="2"/>
        <v>1164</v>
      </c>
      <c r="J30" s="19">
        <v>1164</v>
      </c>
      <c r="K30" s="19">
        <v>0</v>
      </c>
      <c r="L30" s="19" t="s">
        <v>148</v>
      </c>
      <c r="M30" s="19">
        <v>6073018700</v>
      </c>
      <c r="N30" s="13"/>
    </row>
    <row r="31" spans="1:14" ht="110.25" x14ac:dyDescent="0.25">
      <c r="A31" s="16"/>
      <c r="B31" s="16">
        <v>1018</v>
      </c>
      <c r="C31" s="19">
        <f t="shared" si="4"/>
        <v>795.5</v>
      </c>
      <c r="D31" s="19">
        <f t="shared" si="3"/>
        <v>591.75</v>
      </c>
      <c r="E31" s="19">
        <v>4</v>
      </c>
      <c r="F31" s="19">
        <v>0</v>
      </c>
      <c r="G31" s="19" t="s">
        <v>132</v>
      </c>
      <c r="H31" s="19">
        <v>3182</v>
      </c>
      <c r="I31" s="19">
        <f t="shared" si="2"/>
        <v>2367</v>
      </c>
      <c r="J31" s="19">
        <v>2367</v>
      </c>
      <c r="K31" s="19">
        <v>0</v>
      </c>
      <c r="L31" s="19" t="s">
        <v>151</v>
      </c>
      <c r="M31" s="19" t="s">
        <v>161</v>
      </c>
      <c r="N31" s="13"/>
    </row>
    <row r="32" spans="1:14" ht="31.5" x14ac:dyDescent="0.25">
      <c r="A32" s="16"/>
      <c r="B32" s="16">
        <v>1019</v>
      </c>
      <c r="C32" s="19">
        <f t="shared" si="4"/>
        <v>44</v>
      </c>
      <c r="D32" s="19">
        <f t="shared" si="3"/>
        <v>33</v>
      </c>
      <c r="E32" s="19">
        <v>1</v>
      </c>
      <c r="F32" s="19">
        <v>0</v>
      </c>
      <c r="G32" s="19" t="s">
        <v>132</v>
      </c>
      <c r="H32" s="19">
        <v>44</v>
      </c>
      <c r="I32" s="19">
        <f t="shared" si="2"/>
        <v>33</v>
      </c>
      <c r="J32" s="19">
        <v>33</v>
      </c>
      <c r="K32" s="19">
        <v>0</v>
      </c>
      <c r="L32" s="19" t="s">
        <v>139</v>
      </c>
      <c r="M32" s="19" t="s">
        <v>162</v>
      </c>
      <c r="N32" s="13"/>
    </row>
    <row r="33" spans="1:14" ht="16.5" x14ac:dyDescent="0.25">
      <c r="A33" s="16"/>
      <c r="B33" s="16">
        <v>1029</v>
      </c>
      <c r="C33" s="19">
        <f t="shared" si="4"/>
        <v>62</v>
      </c>
      <c r="D33" s="19">
        <f t="shared" si="3"/>
        <v>31</v>
      </c>
      <c r="E33" s="19">
        <v>1</v>
      </c>
      <c r="F33" s="19">
        <v>0</v>
      </c>
      <c r="G33" s="19" t="s">
        <v>132</v>
      </c>
      <c r="H33" s="19">
        <v>62</v>
      </c>
      <c r="I33" s="19">
        <f t="shared" si="2"/>
        <v>31</v>
      </c>
      <c r="J33" s="19">
        <v>31</v>
      </c>
      <c r="K33" s="19">
        <v>0</v>
      </c>
      <c r="L33" s="19" t="s">
        <v>139</v>
      </c>
      <c r="M33" s="19" t="s">
        <v>163</v>
      </c>
      <c r="N33" s="13"/>
    </row>
    <row r="34" spans="1:14" ht="31.5" x14ac:dyDescent="0.25">
      <c r="A34" s="16"/>
      <c r="B34" s="16">
        <v>1112</v>
      </c>
      <c r="C34" s="19">
        <f t="shared" si="4"/>
        <v>1061</v>
      </c>
      <c r="D34" s="19">
        <f t="shared" si="3"/>
        <v>697</v>
      </c>
      <c r="E34" s="19">
        <v>1</v>
      </c>
      <c r="F34" s="19">
        <v>0</v>
      </c>
      <c r="G34" s="19" t="s">
        <v>132</v>
      </c>
      <c r="H34" s="19">
        <v>1061</v>
      </c>
      <c r="I34" s="19">
        <f t="shared" si="2"/>
        <v>697</v>
      </c>
      <c r="J34" s="19">
        <v>697</v>
      </c>
      <c r="K34" s="19">
        <v>0</v>
      </c>
      <c r="L34" s="19" t="s">
        <v>139</v>
      </c>
      <c r="M34" s="19" t="s">
        <v>164</v>
      </c>
      <c r="N34" s="13"/>
    </row>
    <row r="35" spans="1:14" ht="16.5" x14ac:dyDescent="0.25">
      <c r="A35" s="16"/>
      <c r="B35" s="16">
        <v>1136</v>
      </c>
      <c r="C35" s="19">
        <f t="shared" si="4"/>
        <v>1</v>
      </c>
      <c r="D35" s="19">
        <f t="shared" si="3"/>
        <v>1</v>
      </c>
      <c r="E35" s="19">
        <v>1</v>
      </c>
      <c r="F35" s="19">
        <v>1</v>
      </c>
      <c r="G35" s="19" t="s">
        <v>132</v>
      </c>
      <c r="H35" s="19">
        <v>1</v>
      </c>
      <c r="I35" s="19">
        <f t="shared" si="2"/>
        <v>1</v>
      </c>
      <c r="J35" s="19">
        <v>1</v>
      </c>
      <c r="K35" s="19">
        <v>0</v>
      </c>
      <c r="L35" s="19" t="s">
        <v>141</v>
      </c>
      <c r="M35" s="19" t="s">
        <v>165</v>
      </c>
      <c r="N35" s="13"/>
    </row>
    <row r="36" spans="1:14" ht="31.5" x14ac:dyDescent="0.25">
      <c r="A36" s="16"/>
      <c r="B36" s="16">
        <v>1149</v>
      </c>
      <c r="C36" s="19">
        <f t="shared" si="4"/>
        <v>5</v>
      </c>
      <c r="D36" s="19">
        <f t="shared" si="3"/>
        <v>3</v>
      </c>
      <c r="E36" s="19">
        <v>1</v>
      </c>
      <c r="F36" s="19">
        <v>0</v>
      </c>
      <c r="G36" s="19" t="s">
        <v>132</v>
      </c>
      <c r="H36" s="19">
        <v>5</v>
      </c>
      <c r="I36" s="19">
        <f t="shared" si="2"/>
        <v>3</v>
      </c>
      <c r="J36" s="19">
        <v>3</v>
      </c>
      <c r="K36" s="19">
        <v>0</v>
      </c>
      <c r="L36" s="19" t="s">
        <v>139</v>
      </c>
      <c r="M36" s="19" t="s">
        <v>166</v>
      </c>
      <c r="N36" s="13"/>
    </row>
    <row r="37" spans="1:14" ht="16.5" x14ac:dyDescent="0.25">
      <c r="A37" s="16"/>
      <c r="B37" s="16">
        <v>1063</v>
      </c>
      <c r="C37" s="19">
        <f t="shared" si="4"/>
        <v>29</v>
      </c>
      <c r="D37" s="19">
        <f t="shared" si="3"/>
        <v>27</v>
      </c>
      <c r="E37" s="19">
        <v>1</v>
      </c>
      <c r="F37" s="19">
        <v>0</v>
      </c>
      <c r="G37" s="19" t="s">
        <v>132</v>
      </c>
      <c r="H37" s="19">
        <v>29</v>
      </c>
      <c r="I37" s="19">
        <f t="shared" si="2"/>
        <v>27</v>
      </c>
      <c r="J37" s="19">
        <v>27</v>
      </c>
      <c r="K37" s="19">
        <v>0</v>
      </c>
      <c r="L37" s="19" t="s">
        <v>139</v>
      </c>
      <c r="M37" s="19" t="s">
        <v>167</v>
      </c>
      <c r="N37" s="13"/>
    </row>
    <row r="38" spans="1:14" ht="47.25" x14ac:dyDescent="0.25">
      <c r="A38" s="16"/>
      <c r="B38" s="16">
        <v>1025</v>
      </c>
      <c r="C38" s="19">
        <f t="shared" si="4"/>
        <v>74.5</v>
      </c>
      <c r="D38" s="19">
        <f t="shared" si="3"/>
        <v>13.5</v>
      </c>
      <c r="E38" s="19">
        <v>2</v>
      </c>
      <c r="F38" s="19">
        <v>0</v>
      </c>
      <c r="G38" s="19" t="s">
        <v>132</v>
      </c>
      <c r="H38" s="19">
        <v>149</v>
      </c>
      <c r="I38" s="19">
        <f t="shared" si="2"/>
        <v>27</v>
      </c>
      <c r="J38" s="19">
        <v>26</v>
      </c>
      <c r="K38" s="19">
        <v>1</v>
      </c>
      <c r="L38" s="19" t="s">
        <v>143</v>
      </c>
      <c r="M38" s="19" t="s">
        <v>168</v>
      </c>
      <c r="N38" s="13"/>
    </row>
    <row r="39" spans="1:14" ht="63" x14ac:dyDescent="0.25">
      <c r="A39" s="16"/>
      <c r="B39" s="16">
        <v>1047</v>
      </c>
      <c r="C39" s="20">
        <f t="shared" si="4"/>
        <v>1630.3333333333333</v>
      </c>
      <c r="D39" s="20">
        <f>I39/E39</f>
        <v>1787.3333333333333</v>
      </c>
      <c r="E39" s="19">
        <v>3</v>
      </c>
      <c r="F39" s="19">
        <v>0</v>
      </c>
      <c r="G39" s="19" t="s">
        <v>132</v>
      </c>
      <c r="H39" s="19">
        <v>4891</v>
      </c>
      <c r="I39" s="19">
        <f t="shared" si="2"/>
        <v>5362</v>
      </c>
      <c r="J39" s="19">
        <v>5362</v>
      </c>
      <c r="K39" s="19">
        <v>0</v>
      </c>
      <c r="L39" s="19" t="s">
        <v>143</v>
      </c>
      <c r="M39" s="19" t="s">
        <v>169</v>
      </c>
      <c r="N39" s="13"/>
    </row>
    <row r="40" spans="1:14" ht="63" x14ac:dyDescent="0.25">
      <c r="A40" s="16"/>
      <c r="B40" s="16">
        <v>1051</v>
      </c>
      <c r="C40" s="19">
        <f t="shared" si="4"/>
        <v>438</v>
      </c>
      <c r="D40" s="19">
        <f t="shared" si="3"/>
        <v>307</v>
      </c>
      <c r="E40" s="19">
        <v>1</v>
      </c>
      <c r="F40" s="19">
        <v>0</v>
      </c>
      <c r="G40" s="19" t="s">
        <v>132</v>
      </c>
      <c r="H40" s="19">
        <v>438</v>
      </c>
      <c r="I40" s="19">
        <f>SUM(J40, K40)</f>
        <v>307</v>
      </c>
      <c r="J40" s="19">
        <v>307</v>
      </c>
      <c r="K40" s="19">
        <v>0</v>
      </c>
      <c r="L40" s="19" t="s">
        <v>148</v>
      </c>
      <c r="M40" s="19" t="s">
        <v>170</v>
      </c>
      <c r="N40" s="13"/>
    </row>
    <row r="41" spans="1:14" ht="16.5" x14ac:dyDescent="0.25">
      <c r="A41" s="16"/>
      <c r="B41" s="16">
        <v>1057</v>
      </c>
      <c r="C41" s="19">
        <f t="shared" si="4"/>
        <v>85</v>
      </c>
      <c r="D41" s="19">
        <f t="shared" si="3"/>
        <v>180</v>
      </c>
      <c r="E41" s="19">
        <v>1</v>
      </c>
      <c r="F41" s="19">
        <v>0</v>
      </c>
      <c r="G41" s="19" t="s">
        <v>132</v>
      </c>
      <c r="H41" s="19">
        <v>85</v>
      </c>
      <c r="I41" s="19">
        <f t="shared" si="2"/>
        <v>180</v>
      </c>
      <c r="J41" s="19">
        <v>180</v>
      </c>
      <c r="K41" s="19">
        <v>0</v>
      </c>
      <c r="L41" s="19" t="s">
        <v>143</v>
      </c>
      <c r="M41" s="19">
        <v>6073009400</v>
      </c>
      <c r="N41" s="13"/>
    </row>
    <row r="42" spans="1:14" ht="31.5" x14ac:dyDescent="0.25">
      <c r="A42" s="16"/>
      <c r="B42" s="16">
        <v>1059</v>
      </c>
      <c r="C42" s="19">
        <f t="shared" si="4"/>
        <v>9</v>
      </c>
      <c r="D42" s="19">
        <f t="shared" si="3"/>
        <v>6</v>
      </c>
      <c r="E42" s="19">
        <v>2</v>
      </c>
      <c r="F42" s="19">
        <v>0</v>
      </c>
      <c r="G42" s="19" t="s">
        <v>132</v>
      </c>
      <c r="H42" s="19">
        <v>18</v>
      </c>
      <c r="I42" s="19">
        <f t="shared" si="2"/>
        <v>12</v>
      </c>
      <c r="J42" s="19">
        <v>12</v>
      </c>
      <c r="K42" s="19">
        <v>0</v>
      </c>
      <c r="L42" s="19" t="s">
        <v>139</v>
      </c>
      <c r="M42" s="19" t="s">
        <v>162</v>
      </c>
      <c r="N42" s="13"/>
    </row>
    <row r="43" spans="1:14" ht="31.5" x14ac:dyDescent="0.25">
      <c r="A43" s="16"/>
      <c r="B43" s="16">
        <v>1064</v>
      </c>
      <c r="C43" s="19">
        <f t="shared" si="4"/>
        <v>18</v>
      </c>
      <c r="D43" s="19">
        <f t="shared" si="3"/>
        <v>5</v>
      </c>
      <c r="E43" s="19">
        <v>1</v>
      </c>
      <c r="F43" s="19">
        <v>0</v>
      </c>
      <c r="G43" s="19" t="s">
        <v>132</v>
      </c>
      <c r="H43" s="19">
        <v>18</v>
      </c>
      <c r="I43" s="19">
        <f t="shared" si="2"/>
        <v>5</v>
      </c>
      <c r="J43" s="19">
        <v>5</v>
      </c>
      <c r="K43" s="19">
        <v>0</v>
      </c>
      <c r="L43" s="19" t="s">
        <v>143</v>
      </c>
      <c r="M43" s="19" t="s">
        <v>171</v>
      </c>
      <c r="N43" s="13"/>
    </row>
    <row r="44" spans="1:14" ht="16.5" x14ac:dyDescent="0.25">
      <c r="A44" s="16"/>
      <c r="B44" s="16">
        <v>1043</v>
      </c>
      <c r="C44" s="19">
        <f t="shared" si="4"/>
        <v>213</v>
      </c>
      <c r="D44" s="19">
        <f t="shared" si="3"/>
        <v>211</v>
      </c>
      <c r="E44" s="19">
        <v>1</v>
      </c>
      <c r="F44" s="19">
        <v>0</v>
      </c>
      <c r="G44" s="19" t="s">
        <v>132</v>
      </c>
      <c r="H44" s="19">
        <v>213</v>
      </c>
      <c r="I44" s="19">
        <f t="shared" si="2"/>
        <v>211</v>
      </c>
      <c r="J44" s="19">
        <v>211</v>
      </c>
      <c r="K44" s="19">
        <v>0</v>
      </c>
      <c r="L44" s="19" t="s">
        <v>141</v>
      </c>
      <c r="M44" s="19" t="s">
        <v>172</v>
      </c>
      <c r="N44" s="13"/>
    </row>
    <row r="45" spans="1:14" ht="16.5" x14ac:dyDescent="0.25">
      <c r="A45" s="16"/>
      <c r="B45" s="16">
        <v>1081</v>
      </c>
      <c r="C45" s="19">
        <f t="shared" si="4"/>
        <v>28</v>
      </c>
      <c r="D45" s="19">
        <f t="shared" si="3"/>
        <v>17</v>
      </c>
      <c r="E45" s="19">
        <v>1</v>
      </c>
      <c r="F45" s="19">
        <v>0</v>
      </c>
      <c r="G45" s="19" t="s">
        <v>132</v>
      </c>
      <c r="H45" s="19">
        <v>28</v>
      </c>
      <c r="I45" s="19">
        <f t="shared" si="2"/>
        <v>17</v>
      </c>
      <c r="J45" s="19">
        <v>17</v>
      </c>
      <c r="K45" s="19">
        <v>0</v>
      </c>
      <c r="L45" s="19" t="s">
        <v>139</v>
      </c>
      <c r="M45" s="19" t="s">
        <v>163</v>
      </c>
      <c r="N45" s="13"/>
    </row>
    <row r="46" spans="1:14" ht="16.5" x14ac:dyDescent="0.25">
      <c r="A46" s="16"/>
      <c r="B46" s="16">
        <v>1097</v>
      </c>
      <c r="C46" s="19">
        <f t="shared" si="4"/>
        <v>3</v>
      </c>
      <c r="D46" s="19">
        <f t="shared" si="3"/>
        <v>0</v>
      </c>
      <c r="E46" s="19">
        <v>1</v>
      </c>
      <c r="F46" s="19">
        <v>0</v>
      </c>
      <c r="G46" s="19" t="s">
        <v>132</v>
      </c>
      <c r="H46" s="19">
        <v>3</v>
      </c>
      <c r="I46" s="19">
        <f t="shared" si="2"/>
        <v>0</v>
      </c>
      <c r="J46" s="19">
        <v>0</v>
      </c>
      <c r="K46" s="19">
        <v>0</v>
      </c>
      <c r="L46" s="19" t="s">
        <v>151</v>
      </c>
      <c r="M46" s="19" t="s">
        <v>173</v>
      </c>
      <c r="N46" s="13"/>
    </row>
    <row r="47" spans="1:14" ht="16.5" x14ac:dyDescent="0.25">
      <c r="A47" s="16"/>
      <c r="B47" s="16">
        <v>1132</v>
      </c>
      <c r="C47" s="19">
        <f t="shared" si="4"/>
        <v>2</v>
      </c>
      <c r="D47" s="19">
        <f t="shared" si="3"/>
        <v>0</v>
      </c>
      <c r="E47" s="19">
        <v>1</v>
      </c>
      <c r="F47" s="19">
        <v>0</v>
      </c>
      <c r="G47" s="19" t="s">
        <v>132</v>
      </c>
      <c r="H47" s="19">
        <v>2</v>
      </c>
      <c r="I47" s="19">
        <f t="shared" si="2"/>
        <v>0</v>
      </c>
      <c r="J47" s="19">
        <v>0</v>
      </c>
      <c r="K47" s="19">
        <v>0</v>
      </c>
      <c r="L47" s="19" t="s">
        <v>148</v>
      </c>
      <c r="M47" s="19" t="s">
        <v>152</v>
      </c>
      <c r="N47" s="13"/>
    </row>
    <row r="48" spans="1:14" ht="346.5" x14ac:dyDescent="0.25">
      <c r="A48" s="16"/>
      <c r="B48" s="16">
        <v>1156</v>
      </c>
      <c r="C48" s="19">
        <f>H48/E48</f>
        <v>5168</v>
      </c>
      <c r="D48" s="19">
        <f t="shared" si="3"/>
        <v>6520.6</v>
      </c>
      <c r="E48" s="19">
        <v>5</v>
      </c>
      <c r="F48" s="19">
        <v>0</v>
      </c>
      <c r="G48" s="19" t="s">
        <v>132</v>
      </c>
      <c r="H48" s="19">
        <v>25840</v>
      </c>
      <c r="I48" s="19">
        <f t="shared" si="2"/>
        <v>32603</v>
      </c>
      <c r="J48" s="19">
        <v>32603</v>
      </c>
      <c r="K48" s="19">
        <v>0</v>
      </c>
      <c r="L48" s="19" t="s">
        <v>143</v>
      </c>
      <c r="M48" s="19" t="s">
        <v>174</v>
      </c>
      <c r="N48" s="13"/>
    </row>
    <row r="49" spans="1:14" ht="31.5" x14ac:dyDescent="0.25">
      <c r="A49" s="16"/>
      <c r="B49" s="16">
        <v>1022</v>
      </c>
      <c r="C49" s="19">
        <f t="shared" si="4"/>
        <v>1</v>
      </c>
      <c r="D49" s="19">
        <f t="shared" si="3"/>
        <v>0</v>
      </c>
      <c r="E49" s="19">
        <v>1</v>
      </c>
      <c r="F49" s="19">
        <v>0</v>
      </c>
      <c r="G49" s="19" t="s">
        <v>132</v>
      </c>
      <c r="H49" s="19">
        <v>1</v>
      </c>
      <c r="I49" s="19">
        <f t="shared" si="2"/>
        <v>0</v>
      </c>
      <c r="J49" s="19">
        <v>0</v>
      </c>
      <c r="K49" s="19">
        <v>0</v>
      </c>
      <c r="L49" s="19" t="s">
        <v>148</v>
      </c>
      <c r="M49" s="19" t="s">
        <v>175</v>
      </c>
      <c r="N49" s="13"/>
    </row>
    <row r="50" spans="1:14" ht="16.5" x14ac:dyDescent="0.25">
      <c r="A50" s="16"/>
      <c r="B50" s="16">
        <v>1009</v>
      </c>
      <c r="C50" s="19">
        <f t="shared" si="4"/>
        <v>5</v>
      </c>
      <c r="D50" s="19">
        <f t="shared" si="3"/>
        <v>1</v>
      </c>
      <c r="E50" s="19">
        <v>1</v>
      </c>
      <c r="F50" s="19">
        <v>0</v>
      </c>
      <c r="G50" s="19" t="s">
        <v>132</v>
      </c>
      <c r="H50" s="19">
        <v>5</v>
      </c>
      <c r="I50" s="19">
        <f t="shared" si="2"/>
        <v>1</v>
      </c>
      <c r="J50" s="19">
        <v>1</v>
      </c>
      <c r="K50" s="19">
        <v>0</v>
      </c>
      <c r="L50" s="19" t="s">
        <v>139</v>
      </c>
      <c r="M50" s="19">
        <v>6073018801</v>
      </c>
      <c r="N50" s="13"/>
    </row>
    <row r="51" spans="1:14" ht="16.5" x14ac:dyDescent="0.25">
      <c r="A51" s="16"/>
      <c r="B51" s="16">
        <v>1014</v>
      </c>
      <c r="C51" s="19">
        <f t="shared" si="4"/>
        <v>181</v>
      </c>
      <c r="D51" s="19">
        <f t="shared" si="3"/>
        <v>177</v>
      </c>
      <c r="E51" s="19">
        <v>1</v>
      </c>
      <c r="F51" s="19">
        <v>0</v>
      </c>
      <c r="G51" s="19" t="s">
        <v>132</v>
      </c>
      <c r="H51" s="19">
        <v>181</v>
      </c>
      <c r="I51" s="19">
        <f t="shared" si="2"/>
        <v>177</v>
      </c>
      <c r="J51" s="19">
        <v>177</v>
      </c>
      <c r="K51" s="19">
        <v>0</v>
      </c>
      <c r="L51" s="19" t="s">
        <v>148</v>
      </c>
      <c r="M51" s="19">
        <v>6073018700</v>
      </c>
      <c r="N51" s="13"/>
    </row>
    <row r="52" spans="1:14" ht="16.5" x14ac:dyDescent="0.25">
      <c r="A52" s="16"/>
      <c r="B52" s="16">
        <v>1034</v>
      </c>
      <c r="C52" s="19">
        <f t="shared" si="4"/>
        <v>34</v>
      </c>
      <c r="D52" s="19">
        <f t="shared" si="3"/>
        <v>22</v>
      </c>
      <c r="E52" s="19">
        <v>1</v>
      </c>
      <c r="F52" s="19">
        <v>0</v>
      </c>
      <c r="G52" s="19" t="s">
        <v>132</v>
      </c>
      <c r="H52" s="19">
        <v>34</v>
      </c>
      <c r="I52" s="19">
        <f t="shared" si="2"/>
        <v>22</v>
      </c>
      <c r="J52" s="19">
        <v>22</v>
      </c>
      <c r="K52" s="19">
        <v>0</v>
      </c>
      <c r="L52" s="19" t="s">
        <v>139</v>
      </c>
      <c r="M52" s="19" t="s">
        <v>176</v>
      </c>
      <c r="N52" s="13"/>
    </row>
    <row r="53" spans="1:14" ht="16.5" x14ac:dyDescent="0.25">
      <c r="A53" s="16"/>
      <c r="B53" s="16">
        <v>1066</v>
      </c>
      <c r="C53" s="19">
        <f>H53/E53</f>
        <v>191</v>
      </c>
      <c r="D53" s="19">
        <f>I53/E53</f>
        <v>359</v>
      </c>
      <c r="E53" s="19">
        <v>2</v>
      </c>
      <c r="F53" s="19">
        <v>0</v>
      </c>
      <c r="G53" s="19" t="s">
        <v>132</v>
      </c>
      <c r="H53" s="19">
        <v>382</v>
      </c>
      <c r="I53" s="19">
        <f t="shared" si="2"/>
        <v>718</v>
      </c>
      <c r="J53" s="19">
        <v>718</v>
      </c>
      <c r="K53" s="19">
        <v>0</v>
      </c>
      <c r="L53" s="19" t="s">
        <v>148</v>
      </c>
      <c r="M53" s="19" t="s">
        <v>177</v>
      </c>
      <c r="N53" s="13"/>
    </row>
    <row r="54" spans="1:14" ht="31.5" x14ac:dyDescent="0.25">
      <c r="A54" s="16"/>
      <c r="B54" s="16">
        <v>1071</v>
      </c>
      <c r="C54" s="19">
        <f t="shared" si="4"/>
        <v>9</v>
      </c>
      <c r="D54" s="19">
        <f t="shared" si="3"/>
        <v>4.5</v>
      </c>
      <c r="E54" s="19">
        <v>2</v>
      </c>
      <c r="F54" s="19">
        <v>0</v>
      </c>
      <c r="G54" s="19" t="s">
        <v>132</v>
      </c>
      <c r="H54" s="19">
        <v>18</v>
      </c>
      <c r="I54" s="19">
        <f t="shared" si="2"/>
        <v>9</v>
      </c>
      <c r="J54" s="19">
        <v>9</v>
      </c>
      <c r="K54" s="19">
        <v>0</v>
      </c>
      <c r="L54" s="19" t="s">
        <v>139</v>
      </c>
      <c r="M54" s="19" t="s">
        <v>178</v>
      </c>
      <c r="N54" s="13"/>
    </row>
    <row r="55" spans="1:14" ht="16.5" x14ac:dyDescent="0.25">
      <c r="A55" s="16"/>
      <c r="B55" s="16">
        <v>1082</v>
      </c>
      <c r="C55" s="19">
        <f t="shared" si="4"/>
        <v>5</v>
      </c>
      <c r="D55" s="19">
        <f t="shared" si="3"/>
        <v>5</v>
      </c>
      <c r="E55" s="19">
        <v>1</v>
      </c>
      <c r="F55" s="19">
        <v>0</v>
      </c>
      <c r="G55" s="19" t="s">
        <v>132</v>
      </c>
      <c r="H55" s="19">
        <v>5</v>
      </c>
      <c r="I55" s="19">
        <f t="shared" si="2"/>
        <v>5</v>
      </c>
      <c r="J55" s="19">
        <v>5</v>
      </c>
      <c r="K55" s="19">
        <v>0</v>
      </c>
      <c r="L55" s="19" t="s">
        <v>139</v>
      </c>
      <c r="M55" s="19" t="s">
        <v>163</v>
      </c>
      <c r="N55" s="13"/>
    </row>
    <row r="56" spans="1:14" ht="16.5" x14ac:dyDescent="0.25">
      <c r="A56" s="16"/>
      <c r="B56" s="16">
        <v>1086</v>
      </c>
      <c r="C56" s="19">
        <f t="shared" si="4"/>
        <v>1</v>
      </c>
      <c r="D56" s="19">
        <f t="shared" si="3"/>
        <v>1</v>
      </c>
      <c r="E56" s="19">
        <v>1</v>
      </c>
      <c r="F56" s="19">
        <v>0</v>
      </c>
      <c r="G56" s="19" t="s">
        <v>132</v>
      </c>
      <c r="H56" s="19">
        <v>1</v>
      </c>
      <c r="I56" s="19">
        <f t="shared" si="2"/>
        <v>1</v>
      </c>
      <c r="J56" s="19">
        <v>1</v>
      </c>
      <c r="K56" s="19">
        <v>0</v>
      </c>
      <c r="L56" s="19" t="s">
        <v>139</v>
      </c>
      <c r="M56" s="19" t="s">
        <v>179</v>
      </c>
      <c r="N56" s="13"/>
    </row>
    <row r="57" spans="1:14" ht="63" x14ac:dyDescent="0.25">
      <c r="A57" s="16"/>
      <c r="B57" s="16">
        <v>1089</v>
      </c>
      <c r="C57" s="19">
        <f t="shared" si="4"/>
        <v>1773</v>
      </c>
      <c r="D57" s="19">
        <f t="shared" si="3"/>
        <v>1708</v>
      </c>
      <c r="E57" s="19">
        <v>1</v>
      </c>
      <c r="F57" s="19">
        <v>0</v>
      </c>
      <c r="G57" s="19" t="s">
        <v>132</v>
      </c>
      <c r="H57" s="19">
        <v>1773</v>
      </c>
      <c r="I57" s="19">
        <f t="shared" si="2"/>
        <v>1708</v>
      </c>
      <c r="J57" s="19">
        <v>1708</v>
      </c>
      <c r="K57" s="19">
        <v>0</v>
      </c>
      <c r="L57" s="19" t="s">
        <v>151</v>
      </c>
      <c r="M57" s="19" t="s">
        <v>180</v>
      </c>
      <c r="N57" s="13"/>
    </row>
    <row r="58" spans="1:14" ht="16.5" x14ac:dyDescent="0.25">
      <c r="A58" s="16"/>
      <c r="B58" s="16">
        <v>1090</v>
      </c>
      <c r="C58" s="19">
        <f t="shared" si="4"/>
        <v>1</v>
      </c>
      <c r="D58" s="19">
        <f t="shared" si="3"/>
        <v>0</v>
      </c>
      <c r="E58" s="19">
        <v>1</v>
      </c>
      <c r="F58" s="19">
        <v>0</v>
      </c>
      <c r="G58" s="19" t="s">
        <v>132</v>
      </c>
      <c r="H58" s="19">
        <v>1</v>
      </c>
      <c r="I58" s="19">
        <f t="shared" si="2"/>
        <v>0</v>
      </c>
      <c r="J58" s="19">
        <v>0</v>
      </c>
      <c r="K58" s="19">
        <v>0</v>
      </c>
      <c r="L58" s="19" t="s">
        <v>141</v>
      </c>
      <c r="M58" s="19" t="s">
        <v>152</v>
      </c>
      <c r="N58" s="13"/>
    </row>
    <row r="59" spans="1:14" ht="16.5" x14ac:dyDescent="0.25">
      <c r="A59" s="16"/>
      <c r="B59" s="16">
        <v>1092</v>
      </c>
      <c r="C59" s="19">
        <f t="shared" si="4"/>
        <v>1</v>
      </c>
      <c r="D59" s="19">
        <f t="shared" si="3"/>
        <v>1</v>
      </c>
      <c r="E59" s="19">
        <v>1</v>
      </c>
      <c r="F59" s="19">
        <v>0</v>
      </c>
      <c r="G59" s="19" t="s">
        <v>132</v>
      </c>
      <c r="H59" s="19">
        <v>1</v>
      </c>
      <c r="I59" s="19">
        <f t="shared" si="2"/>
        <v>1</v>
      </c>
      <c r="J59" s="19">
        <v>1</v>
      </c>
      <c r="K59" s="19">
        <v>0</v>
      </c>
      <c r="L59" s="19" t="s">
        <v>139</v>
      </c>
      <c r="M59" s="19" t="s">
        <v>163</v>
      </c>
      <c r="N59" s="13"/>
    </row>
    <row r="60" spans="1:14" ht="16.5" x14ac:dyDescent="0.25">
      <c r="A60" s="16"/>
      <c r="B60" s="16">
        <v>1104</v>
      </c>
      <c r="C60" s="19">
        <f t="shared" si="4"/>
        <v>1</v>
      </c>
      <c r="D60" s="19">
        <f t="shared" si="3"/>
        <v>1</v>
      </c>
      <c r="E60" s="19">
        <v>1</v>
      </c>
      <c r="F60" s="19">
        <v>0</v>
      </c>
      <c r="G60" s="19" t="s">
        <v>132</v>
      </c>
      <c r="H60" s="19">
        <v>1</v>
      </c>
      <c r="I60" s="19">
        <f t="shared" si="2"/>
        <v>1</v>
      </c>
      <c r="J60" s="19">
        <v>1</v>
      </c>
      <c r="K60" s="19">
        <v>0</v>
      </c>
      <c r="L60" s="19" t="s">
        <v>139</v>
      </c>
      <c r="M60" s="19" t="s">
        <v>157</v>
      </c>
      <c r="N60" s="13"/>
    </row>
    <row r="61" spans="1:14" ht="16.5" x14ac:dyDescent="0.25">
      <c r="A61" s="16"/>
      <c r="B61" s="16">
        <v>1105</v>
      </c>
      <c r="C61" s="19">
        <f t="shared" si="4"/>
        <v>3</v>
      </c>
      <c r="D61" s="19">
        <f t="shared" si="3"/>
        <v>0</v>
      </c>
      <c r="E61" s="19">
        <v>1</v>
      </c>
      <c r="F61" s="19">
        <v>0</v>
      </c>
      <c r="G61" s="19" t="s">
        <v>132</v>
      </c>
      <c r="H61" s="19">
        <v>3</v>
      </c>
      <c r="I61" s="19">
        <f t="shared" si="2"/>
        <v>0</v>
      </c>
      <c r="J61" s="19">
        <v>0</v>
      </c>
      <c r="K61" s="19">
        <v>0</v>
      </c>
      <c r="L61" s="19" t="s">
        <v>139</v>
      </c>
      <c r="M61" s="19" t="s">
        <v>176</v>
      </c>
      <c r="N61" s="13"/>
    </row>
    <row r="62" spans="1:14" ht="16.5" x14ac:dyDescent="0.25">
      <c r="A62" s="16"/>
      <c r="B62" s="16">
        <v>1121</v>
      </c>
      <c r="C62" s="19">
        <f t="shared" si="4"/>
        <v>2</v>
      </c>
      <c r="D62" s="19">
        <f t="shared" si="3"/>
        <v>0</v>
      </c>
      <c r="E62" s="19">
        <v>1</v>
      </c>
      <c r="F62" s="19">
        <v>0</v>
      </c>
      <c r="G62" s="19" t="s">
        <v>132</v>
      </c>
      <c r="H62" s="19">
        <v>2</v>
      </c>
      <c r="I62" s="19">
        <f t="shared" ref="I62:I94" si="5">SUM(J62, K62)</f>
        <v>0</v>
      </c>
      <c r="J62" s="19">
        <v>0</v>
      </c>
      <c r="K62" s="19">
        <v>0</v>
      </c>
      <c r="L62" s="19" t="s">
        <v>139</v>
      </c>
      <c r="M62" s="19" t="s">
        <v>181</v>
      </c>
      <c r="N62" s="13"/>
    </row>
    <row r="63" spans="1:14" ht="16.5" x14ac:dyDescent="0.25">
      <c r="A63" s="16"/>
      <c r="B63" s="16">
        <v>1125</v>
      </c>
      <c r="C63" s="19">
        <f t="shared" si="4"/>
        <v>5</v>
      </c>
      <c r="D63" s="19">
        <f t="shared" si="3"/>
        <v>2</v>
      </c>
      <c r="E63" s="19">
        <v>1</v>
      </c>
      <c r="F63" s="19">
        <v>0</v>
      </c>
      <c r="G63" s="19" t="s">
        <v>132</v>
      </c>
      <c r="H63" s="19">
        <v>5</v>
      </c>
      <c r="I63" s="19">
        <f t="shared" si="5"/>
        <v>2</v>
      </c>
      <c r="J63" s="19">
        <v>2</v>
      </c>
      <c r="K63" s="19">
        <v>0</v>
      </c>
      <c r="L63" s="19" t="s">
        <v>139</v>
      </c>
      <c r="M63" s="19" t="s">
        <v>182</v>
      </c>
      <c r="N63" s="13"/>
    </row>
    <row r="64" spans="1:14" ht="16.5" x14ac:dyDescent="0.25">
      <c r="A64" s="16"/>
      <c r="B64" s="16">
        <v>1127</v>
      </c>
      <c r="C64" s="19">
        <f t="shared" si="4"/>
        <v>230</v>
      </c>
      <c r="D64" s="19">
        <f t="shared" si="3"/>
        <v>222</v>
      </c>
      <c r="E64" s="19">
        <v>1</v>
      </c>
      <c r="F64" s="19">
        <v>0</v>
      </c>
      <c r="G64" s="19" t="s">
        <v>132</v>
      </c>
      <c r="H64" s="19">
        <v>230</v>
      </c>
      <c r="I64" s="19">
        <f t="shared" si="5"/>
        <v>222</v>
      </c>
      <c r="J64" s="19">
        <v>222</v>
      </c>
      <c r="K64" s="19">
        <v>0</v>
      </c>
      <c r="L64" s="19" t="s">
        <v>148</v>
      </c>
      <c r="M64" s="19" t="s">
        <v>177</v>
      </c>
      <c r="N64" s="13"/>
    </row>
    <row r="65" spans="1:14" ht="16.5" x14ac:dyDescent="0.25">
      <c r="A65" s="16"/>
      <c r="B65" s="16">
        <v>1133</v>
      </c>
      <c r="C65" s="19">
        <f t="shared" si="4"/>
        <v>1</v>
      </c>
      <c r="D65" s="19">
        <f t="shared" si="3"/>
        <v>0</v>
      </c>
      <c r="E65" s="19">
        <v>1</v>
      </c>
      <c r="F65" s="19">
        <v>0</v>
      </c>
      <c r="G65" s="19" t="s">
        <v>132</v>
      </c>
      <c r="H65" s="19">
        <v>1</v>
      </c>
      <c r="I65" s="19">
        <f t="shared" si="5"/>
        <v>0</v>
      </c>
      <c r="J65" s="19">
        <v>0</v>
      </c>
      <c r="K65" s="19">
        <v>0</v>
      </c>
      <c r="L65" s="19" t="s">
        <v>183</v>
      </c>
      <c r="M65" s="19" t="s">
        <v>152</v>
      </c>
      <c r="N65" s="13"/>
    </row>
    <row r="66" spans="1:14" ht="16.5" x14ac:dyDescent="0.25">
      <c r="A66" s="16"/>
      <c r="B66" s="16">
        <v>1135</v>
      </c>
      <c r="C66" s="19">
        <f t="shared" si="4"/>
        <v>1</v>
      </c>
      <c r="D66" s="19">
        <f t="shared" si="3"/>
        <v>0</v>
      </c>
      <c r="E66" s="19">
        <v>1</v>
      </c>
      <c r="F66" s="19">
        <v>0</v>
      </c>
      <c r="G66" s="19" t="s">
        <v>132</v>
      </c>
      <c r="H66" s="19">
        <v>1</v>
      </c>
      <c r="I66" s="19">
        <f t="shared" si="5"/>
        <v>0</v>
      </c>
      <c r="J66" s="19">
        <v>0</v>
      </c>
      <c r="K66" s="19">
        <v>0</v>
      </c>
      <c r="L66" s="19" t="s">
        <v>183</v>
      </c>
      <c r="M66" s="19" t="s">
        <v>152</v>
      </c>
      <c r="N66" s="13"/>
    </row>
    <row r="67" spans="1:14" ht="16.5" x14ac:dyDescent="0.25">
      <c r="A67" s="16"/>
      <c r="B67" s="16">
        <v>1150</v>
      </c>
      <c r="C67" s="19">
        <f t="shared" si="4"/>
        <v>1</v>
      </c>
      <c r="D67" s="19">
        <f t="shared" ref="D67:D94" si="6">I67/E67</f>
        <v>1</v>
      </c>
      <c r="E67" s="19">
        <v>1</v>
      </c>
      <c r="F67" s="19">
        <v>0</v>
      </c>
      <c r="G67" s="19" t="s">
        <v>132</v>
      </c>
      <c r="H67" s="19">
        <v>1</v>
      </c>
      <c r="I67" s="19">
        <f t="shared" si="5"/>
        <v>1</v>
      </c>
      <c r="J67" s="19">
        <v>1</v>
      </c>
      <c r="K67" s="19">
        <v>0</v>
      </c>
      <c r="L67" s="19" t="s">
        <v>139</v>
      </c>
      <c r="M67" s="19" t="e">
        <v>#N/A</v>
      </c>
      <c r="N67" s="13"/>
    </row>
    <row r="68" spans="1:14" ht="16.5" x14ac:dyDescent="0.25">
      <c r="A68" s="16"/>
      <c r="B68" s="16">
        <v>9995</v>
      </c>
      <c r="C68" s="19">
        <f t="shared" ref="C68:C94" si="7">H68/E68</f>
        <v>0.5</v>
      </c>
      <c r="D68" s="19">
        <f t="shared" si="6"/>
        <v>0</v>
      </c>
      <c r="E68" s="19">
        <v>2</v>
      </c>
      <c r="F68" s="19">
        <v>0</v>
      </c>
      <c r="G68" s="19" t="s">
        <v>132</v>
      </c>
      <c r="H68" s="19">
        <v>1</v>
      </c>
      <c r="I68" s="19">
        <f t="shared" si="5"/>
        <v>0</v>
      </c>
      <c r="J68" s="19"/>
      <c r="K68" s="19"/>
      <c r="L68" s="19" t="s">
        <v>183</v>
      </c>
      <c r="M68" s="19" t="s">
        <v>152</v>
      </c>
      <c r="N68" s="13"/>
    </row>
    <row r="69" spans="1:14" ht="16.5" x14ac:dyDescent="0.25">
      <c r="A69" s="16"/>
      <c r="B69" s="16">
        <v>1067</v>
      </c>
      <c r="C69" s="19">
        <f t="shared" si="7"/>
        <v>2</v>
      </c>
      <c r="D69" s="19">
        <f t="shared" si="6"/>
        <v>0</v>
      </c>
      <c r="E69" s="19">
        <v>1</v>
      </c>
      <c r="F69" s="19">
        <v>0</v>
      </c>
      <c r="G69" s="19" t="s">
        <v>132</v>
      </c>
      <c r="H69" s="19">
        <v>2</v>
      </c>
      <c r="I69" s="19">
        <f t="shared" si="5"/>
        <v>0</v>
      </c>
      <c r="J69" s="19">
        <v>0</v>
      </c>
      <c r="K69" s="19">
        <v>0</v>
      </c>
      <c r="L69" s="19" t="s">
        <v>151</v>
      </c>
      <c r="M69" s="19" t="s">
        <v>184</v>
      </c>
      <c r="N69" s="13"/>
    </row>
    <row r="70" spans="1:14" ht="31.5" x14ac:dyDescent="0.25">
      <c r="A70" s="16"/>
      <c r="B70" s="16">
        <v>1068</v>
      </c>
      <c r="C70" s="19">
        <f t="shared" si="7"/>
        <v>4.5</v>
      </c>
      <c r="D70" s="19">
        <f t="shared" si="6"/>
        <v>3.5</v>
      </c>
      <c r="E70" s="19">
        <v>2</v>
      </c>
      <c r="F70" s="19">
        <v>0</v>
      </c>
      <c r="G70" s="19" t="s">
        <v>132</v>
      </c>
      <c r="H70" s="19">
        <v>9</v>
      </c>
      <c r="I70" s="19">
        <f t="shared" si="5"/>
        <v>7</v>
      </c>
      <c r="J70" s="19">
        <v>7</v>
      </c>
      <c r="K70" s="19">
        <v>0</v>
      </c>
      <c r="L70" s="19" t="s">
        <v>139</v>
      </c>
      <c r="M70" s="19" t="s">
        <v>178</v>
      </c>
      <c r="N70" s="13"/>
    </row>
    <row r="71" spans="1:14" ht="16.5" x14ac:dyDescent="0.25">
      <c r="A71" s="16"/>
      <c r="B71" s="16">
        <v>1079</v>
      </c>
      <c r="C71" s="19">
        <f t="shared" si="7"/>
        <v>8</v>
      </c>
      <c r="D71" s="19">
        <f t="shared" si="6"/>
        <v>5</v>
      </c>
      <c r="E71" s="19">
        <v>1</v>
      </c>
      <c r="F71" s="19">
        <v>0</v>
      </c>
      <c r="G71" s="19" t="s">
        <v>132</v>
      </c>
      <c r="H71" s="19">
        <v>8</v>
      </c>
      <c r="I71" s="19">
        <f t="shared" si="5"/>
        <v>5</v>
      </c>
      <c r="J71" s="19">
        <v>5</v>
      </c>
      <c r="K71" s="19">
        <v>0</v>
      </c>
      <c r="L71" s="19" t="s">
        <v>139</v>
      </c>
      <c r="M71" s="19" t="s">
        <v>179</v>
      </c>
      <c r="N71" s="13"/>
    </row>
    <row r="72" spans="1:14" ht="16.5" x14ac:dyDescent="0.25">
      <c r="A72" s="16"/>
      <c r="B72" s="16">
        <v>1098</v>
      </c>
      <c r="C72" s="19">
        <f t="shared" si="7"/>
        <v>4</v>
      </c>
      <c r="D72" s="19">
        <f t="shared" si="6"/>
        <v>3</v>
      </c>
      <c r="E72" s="19">
        <v>1</v>
      </c>
      <c r="F72" s="19">
        <v>0</v>
      </c>
      <c r="G72" s="19" t="s">
        <v>132</v>
      </c>
      <c r="H72" s="19">
        <v>4</v>
      </c>
      <c r="I72" s="19">
        <f t="shared" si="5"/>
        <v>3</v>
      </c>
      <c r="J72" s="19">
        <v>3</v>
      </c>
      <c r="K72" s="19">
        <v>0</v>
      </c>
      <c r="L72" s="19" t="s">
        <v>139</v>
      </c>
      <c r="M72" s="19" t="s">
        <v>140</v>
      </c>
      <c r="N72" s="13"/>
    </row>
    <row r="73" spans="1:14" ht="16.5" x14ac:dyDescent="0.25">
      <c r="A73" s="16"/>
      <c r="B73" s="16">
        <v>1148</v>
      </c>
      <c r="C73" s="19">
        <f t="shared" si="7"/>
        <v>2</v>
      </c>
      <c r="D73" s="19">
        <f t="shared" si="6"/>
        <v>2</v>
      </c>
      <c r="E73" s="19">
        <v>1</v>
      </c>
      <c r="F73" s="19">
        <v>0</v>
      </c>
      <c r="G73" s="19" t="s">
        <v>132</v>
      </c>
      <c r="H73" s="19">
        <v>2</v>
      </c>
      <c r="I73" s="19">
        <f t="shared" si="5"/>
        <v>2</v>
      </c>
      <c r="J73" s="19">
        <v>2</v>
      </c>
      <c r="K73" s="19">
        <v>0</v>
      </c>
      <c r="L73" s="19" t="s">
        <v>139</v>
      </c>
      <c r="M73" s="19" t="s">
        <v>140</v>
      </c>
      <c r="N73" s="13"/>
    </row>
    <row r="74" spans="1:14" ht="16.5" x14ac:dyDescent="0.25">
      <c r="A74" s="16"/>
      <c r="B74" s="16">
        <v>1072</v>
      </c>
      <c r="C74" s="19">
        <f t="shared" si="7"/>
        <v>39</v>
      </c>
      <c r="D74" s="19">
        <f t="shared" si="6"/>
        <v>25</v>
      </c>
      <c r="E74" s="19">
        <v>1</v>
      </c>
      <c r="F74" s="19">
        <v>0</v>
      </c>
      <c r="G74" s="19" t="s">
        <v>132</v>
      </c>
      <c r="H74" s="19">
        <v>39</v>
      </c>
      <c r="I74" s="19">
        <f t="shared" si="5"/>
        <v>25</v>
      </c>
      <c r="J74" s="19">
        <v>25</v>
      </c>
      <c r="K74" s="19">
        <v>0</v>
      </c>
      <c r="L74" s="19" t="s">
        <v>139</v>
      </c>
      <c r="M74" s="19" t="s">
        <v>163</v>
      </c>
      <c r="N74" s="13"/>
    </row>
    <row r="75" spans="1:14" ht="16.5" x14ac:dyDescent="0.25">
      <c r="A75" s="16"/>
      <c r="B75" s="16">
        <v>1042</v>
      </c>
      <c r="C75" s="19">
        <f t="shared" si="7"/>
        <v>28</v>
      </c>
      <c r="D75" s="19">
        <f t="shared" si="6"/>
        <v>2</v>
      </c>
      <c r="E75" s="19">
        <v>1</v>
      </c>
      <c r="F75" s="19">
        <v>0</v>
      </c>
      <c r="G75" s="19" t="s">
        <v>132</v>
      </c>
      <c r="H75" s="19">
        <v>28</v>
      </c>
      <c r="I75" s="19">
        <f t="shared" si="5"/>
        <v>2</v>
      </c>
      <c r="J75" s="19">
        <v>2</v>
      </c>
      <c r="K75" s="19">
        <v>0</v>
      </c>
      <c r="L75" s="19" t="s">
        <v>143</v>
      </c>
      <c r="M75" s="19">
        <v>6073008339</v>
      </c>
      <c r="N75" s="13"/>
    </row>
    <row r="76" spans="1:14" ht="31.5" x14ac:dyDescent="0.25">
      <c r="A76" s="16"/>
      <c r="B76" s="16">
        <v>1024</v>
      </c>
      <c r="C76" s="19">
        <f t="shared" si="7"/>
        <v>460</v>
      </c>
      <c r="D76" s="19">
        <f t="shared" si="6"/>
        <v>546</v>
      </c>
      <c r="E76" s="19">
        <v>1</v>
      </c>
      <c r="F76" s="19">
        <v>0</v>
      </c>
      <c r="G76" s="19" t="s">
        <v>132</v>
      </c>
      <c r="H76" s="19">
        <v>460</v>
      </c>
      <c r="I76" s="19">
        <f t="shared" si="5"/>
        <v>546</v>
      </c>
      <c r="J76" s="19">
        <v>546</v>
      </c>
      <c r="K76" s="19">
        <v>0</v>
      </c>
      <c r="L76" s="19" t="s">
        <v>151</v>
      </c>
      <c r="M76" s="19" t="s">
        <v>185</v>
      </c>
      <c r="N76" s="13"/>
    </row>
    <row r="77" spans="1:14" ht="31.5" x14ac:dyDescent="0.25">
      <c r="A77" s="16"/>
      <c r="B77" s="16">
        <v>1036</v>
      </c>
      <c r="C77" s="19">
        <f t="shared" si="7"/>
        <v>324</v>
      </c>
      <c r="D77" s="19">
        <f t="shared" si="6"/>
        <v>180</v>
      </c>
      <c r="E77" s="19">
        <v>1</v>
      </c>
      <c r="F77" s="19">
        <v>0</v>
      </c>
      <c r="G77" s="19" t="s">
        <v>132</v>
      </c>
      <c r="H77" s="19">
        <v>324</v>
      </c>
      <c r="I77" s="19">
        <f t="shared" si="5"/>
        <v>180</v>
      </c>
      <c r="J77" s="19">
        <v>180</v>
      </c>
      <c r="K77" s="19">
        <v>0</v>
      </c>
      <c r="L77" s="19" t="s">
        <v>139</v>
      </c>
      <c r="M77" s="19" t="s">
        <v>186</v>
      </c>
      <c r="N77" s="13"/>
    </row>
    <row r="78" spans="1:14" ht="78.75" x14ac:dyDescent="0.25">
      <c r="A78" s="16"/>
      <c r="B78" s="16">
        <v>1003</v>
      </c>
      <c r="C78" s="19">
        <f t="shared" si="7"/>
        <v>3908</v>
      </c>
      <c r="D78" s="19">
        <f t="shared" si="6"/>
        <v>1775</v>
      </c>
      <c r="E78" s="19">
        <v>1</v>
      </c>
      <c r="F78" s="19">
        <v>0</v>
      </c>
      <c r="G78" s="19" t="s">
        <v>132</v>
      </c>
      <c r="H78" s="19">
        <v>3908</v>
      </c>
      <c r="I78" s="19">
        <f t="shared" si="5"/>
        <v>1775</v>
      </c>
      <c r="J78" s="19">
        <v>1775</v>
      </c>
      <c r="K78" s="19">
        <v>0</v>
      </c>
      <c r="L78" s="19" t="s">
        <v>139</v>
      </c>
      <c r="M78" s="19" t="s">
        <v>187</v>
      </c>
      <c r="N78" s="13"/>
    </row>
    <row r="79" spans="1:14" ht="94.5" x14ac:dyDescent="0.25">
      <c r="A79" s="16"/>
      <c r="B79" s="16">
        <v>1032</v>
      </c>
      <c r="C79" s="19">
        <f t="shared" si="7"/>
        <v>1224</v>
      </c>
      <c r="D79" s="19">
        <f t="shared" si="6"/>
        <v>2067</v>
      </c>
      <c r="E79" s="19">
        <v>1</v>
      </c>
      <c r="F79" s="19">
        <v>0</v>
      </c>
      <c r="G79" s="19" t="s">
        <v>132</v>
      </c>
      <c r="H79" s="19">
        <v>1224</v>
      </c>
      <c r="I79" s="19">
        <f t="shared" si="5"/>
        <v>2067</v>
      </c>
      <c r="J79" s="19">
        <v>2067</v>
      </c>
      <c r="K79" s="19">
        <v>0</v>
      </c>
      <c r="L79" s="19" t="s">
        <v>148</v>
      </c>
      <c r="M79" s="19" t="s">
        <v>188</v>
      </c>
      <c r="N79" s="13"/>
    </row>
    <row r="80" spans="1:14" ht="16.5" x14ac:dyDescent="0.25">
      <c r="A80" s="16"/>
      <c r="B80" s="16">
        <v>1020</v>
      </c>
      <c r="C80" s="19">
        <f t="shared" si="7"/>
        <v>1302</v>
      </c>
      <c r="D80" s="19">
        <f t="shared" si="6"/>
        <v>937</v>
      </c>
      <c r="E80" s="19">
        <v>1</v>
      </c>
      <c r="F80" s="19">
        <v>0</v>
      </c>
      <c r="G80" s="19" t="s">
        <v>132</v>
      </c>
      <c r="H80" s="19">
        <v>1302</v>
      </c>
      <c r="I80" s="19">
        <f t="shared" si="5"/>
        <v>937</v>
      </c>
      <c r="J80" s="19">
        <v>937</v>
      </c>
      <c r="K80" s="19">
        <v>0</v>
      </c>
      <c r="L80" s="19" t="s">
        <v>148</v>
      </c>
      <c r="M80" s="19" t="s">
        <v>189</v>
      </c>
      <c r="N80" s="13"/>
    </row>
    <row r="81" spans="1:14" ht="31.5" x14ac:dyDescent="0.25">
      <c r="A81" s="16"/>
      <c r="B81" s="16">
        <v>1026</v>
      </c>
      <c r="C81" s="19">
        <f t="shared" si="7"/>
        <v>131.5</v>
      </c>
      <c r="D81" s="19">
        <f t="shared" si="6"/>
        <v>115.5</v>
      </c>
      <c r="E81" s="19">
        <v>2</v>
      </c>
      <c r="F81" s="19">
        <v>0</v>
      </c>
      <c r="G81" s="19" t="s">
        <v>132</v>
      </c>
      <c r="H81" s="19">
        <v>263</v>
      </c>
      <c r="I81" s="19">
        <f t="shared" si="5"/>
        <v>231</v>
      </c>
      <c r="J81" s="19">
        <v>231</v>
      </c>
      <c r="K81" s="19">
        <v>0</v>
      </c>
      <c r="L81" s="19" t="s">
        <v>139</v>
      </c>
      <c r="M81" s="19" t="s">
        <v>190</v>
      </c>
      <c r="N81" s="13"/>
    </row>
    <row r="82" spans="1:14" ht="16.5" x14ac:dyDescent="0.25">
      <c r="A82" s="16"/>
      <c r="B82" s="16">
        <v>1028</v>
      </c>
      <c r="C82" s="19">
        <f t="shared" si="7"/>
        <v>811</v>
      </c>
      <c r="D82" s="19">
        <f t="shared" si="6"/>
        <v>521</v>
      </c>
      <c r="E82" s="19">
        <v>1</v>
      </c>
      <c r="F82" s="19">
        <v>0</v>
      </c>
      <c r="G82" s="19" t="s">
        <v>132</v>
      </c>
      <c r="H82" s="19">
        <v>811</v>
      </c>
      <c r="I82" s="19">
        <f t="shared" si="5"/>
        <v>521</v>
      </c>
      <c r="J82" s="19">
        <v>521</v>
      </c>
      <c r="K82" s="19">
        <v>0</v>
      </c>
      <c r="L82" s="19" t="s">
        <v>151</v>
      </c>
      <c r="M82" s="19" t="s">
        <v>191</v>
      </c>
      <c r="N82" s="13"/>
    </row>
    <row r="83" spans="1:14" ht="16.5" x14ac:dyDescent="0.25">
      <c r="A83" s="16"/>
      <c r="B83" s="16">
        <v>1100</v>
      </c>
      <c r="C83" s="19">
        <f t="shared" si="7"/>
        <v>4</v>
      </c>
      <c r="D83" s="19">
        <f t="shared" si="6"/>
        <v>2</v>
      </c>
      <c r="E83" s="19">
        <v>1</v>
      </c>
      <c r="F83" s="19">
        <v>0</v>
      </c>
      <c r="G83" s="19" t="s">
        <v>132</v>
      </c>
      <c r="H83" s="19">
        <v>4</v>
      </c>
      <c r="I83" s="19">
        <f t="shared" si="5"/>
        <v>2</v>
      </c>
      <c r="J83" s="19">
        <v>2</v>
      </c>
      <c r="K83" s="19">
        <v>0</v>
      </c>
      <c r="L83" s="19" t="s">
        <v>139</v>
      </c>
      <c r="M83" s="19" t="s">
        <v>179</v>
      </c>
      <c r="N83" s="13"/>
    </row>
    <row r="84" spans="1:14" ht="47.25" x14ac:dyDescent="0.25">
      <c r="A84" s="16"/>
      <c r="B84" s="16">
        <v>1131</v>
      </c>
      <c r="C84" s="19">
        <f t="shared" si="7"/>
        <v>766</v>
      </c>
      <c r="D84" s="19">
        <f t="shared" si="6"/>
        <v>424</v>
      </c>
      <c r="E84" s="19">
        <v>1</v>
      </c>
      <c r="F84" s="19">
        <v>0</v>
      </c>
      <c r="G84" s="19" t="s">
        <v>132</v>
      </c>
      <c r="H84" s="19">
        <v>766</v>
      </c>
      <c r="I84" s="19">
        <f t="shared" si="5"/>
        <v>424</v>
      </c>
      <c r="J84" s="19">
        <v>424</v>
      </c>
      <c r="K84" s="19">
        <v>0</v>
      </c>
      <c r="L84" s="19" t="s">
        <v>148</v>
      </c>
      <c r="M84" s="19" t="s">
        <v>192</v>
      </c>
      <c r="N84" s="13"/>
    </row>
    <row r="85" spans="1:14" ht="63" x14ac:dyDescent="0.25">
      <c r="A85" s="16"/>
      <c r="B85" s="16">
        <v>1013</v>
      </c>
      <c r="C85" s="19">
        <f t="shared" si="7"/>
        <v>917</v>
      </c>
      <c r="D85" s="19">
        <f t="shared" si="6"/>
        <v>357</v>
      </c>
      <c r="E85" s="19">
        <v>2</v>
      </c>
      <c r="F85" s="19">
        <v>0</v>
      </c>
      <c r="G85" s="19" t="s">
        <v>132</v>
      </c>
      <c r="H85" s="19">
        <v>1834</v>
      </c>
      <c r="I85" s="19">
        <f t="shared" si="5"/>
        <v>714</v>
      </c>
      <c r="J85" s="19">
        <v>714</v>
      </c>
      <c r="K85" s="19">
        <v>0</v>
      </c>
      <c r="L85" s="19" t="s">
        <v>139</v>
      </c>
      <c r="M85" s="19" t="s">
        <v>193</v>
      </c>
      <c r="N85" s="13"/>
    </row>
    <row r="86" spans="1:14" ht="47.25" x14ac:dyDescent="0.25">
      <c r="A86" s="16"/>
      <c r="B86" s="16">
        <v>1016</v>
      </c>
      <c r="C86" s="19">
        <f t="shared" si="7"/>
        <v>1126</v>
      </c>
      <c r="D86" s="19">
        <f t="shared" si="6"/>
        <v>996.5</v>
      </c>
      <c r="E86" s="19">
        <v>2</v>
      </c>
      <c r="F86" s="19">
        <v>0</v>
      </c>
      <c r="G86" s="19" t="s">
        <v>132</v>
      </c>
      <c r="H86" s="19">
        <v>2252</v>
      </c>
      <c r="I86" s="19">
        <f t="shared" si="5"/>
        <v>1993</v>
      </c>
      <c r="J86" s="19">
        <v>1993</v>
      </c>
      <c r="K86" s="19">
        <v>0</v>
      </c>
      <c r="L86" s="19" t="s">
        <v>148</v>
      </c>
      <c r="M86" s="19" t="s">
        <v>194</v>
      </c>
      <c r="N86" s="13"/>
    </row>
    <row r="87" spans="1:14" ht="16.5" x14ac:dyDescent="0.25">
      <c r="A87" s="16"/>
      <c r="B87" s="16">
        <v>1062</v>
      </c>
      <c r="C87" s="19">
        <f t="shared" si="7"/>
        <v>3</v>
      </c>
      <c r="D87" s="19">
        <f t="shared" si="6"/>
        <v>4</v>
      </c>
      <c r="E87" s="19">
        <v>1</v>
      </c>
      <c r="F87" s="19">
        <v>0</v>
      </c>
      <c r="G87" s="19" t="s">
        <v>132</v>
      </c>
      <c r="H87" s="19">
        <v>3</v>
      </c>
      <c r="I87" s="19">
        <f t="shared" si="5"/>
        <v>4</v>
      </c>
      <c r="J87" s="19">
        <v>4</v>
      </c>
      <c r="K87" s="19">
        <v>0</v>
      </c>
      <c r="L87" s="19" t="s">
        <v>143</v>
      </c>
      <c r="M87" s="19" t="s">
        <v>195</v>
      </c>
      <c r="N87" s="13"/>
    </row>
    <row r="88" spans="1:14" ht="31.5" x14ac:dyDescent="0.25">
      <c r="A88" s="16"/>
      <c r="B88" s="16">
        <v>1065</v>
      </c>
      <c r="C88" s="19">
        <f t="shared" si="7"/>
        <v>49</v>
      </c>
      <c r="D88" s="19">
        <f t="shared" si="6"/>
        <v>56</v>
      </c>
      <c r="E88" s="19">
        <v>1</v>
      </c>
      <c r="F88" s="19">
        <v>0</v>
      </c>
      <c r="G88" s="19" t="s">
        <v>132</v>
      </c>
      <c r="H88" s="19">
        <v>49</v>
      </c>
      <c r="I88" s="19">
        <f t="shared" si="5"/>
        <v>56</v>
      </c>
      <c r="J88" s="19">
        <v>56</v>
      </c>
      <c r="K88" s="19">
        <v>0</v>
      </c>
      <c r="L88" s="19" t="s">
        <v>143</v>
      </c>
      <c r="M88" s="19" t="s">
        <v>196</v>
      </c>
      <c r="N88" s="13"/>
    </row>
    <row r="89" spans="1:14" ht="16.5" x14ac:dyDescent="0.25">
      <c r="A89" s="16"/>
      <c r="B89" s="16">
        <v>1096</v>
      </c>
      <c r="C89" s="19">
        <f t="shared" si="7"/>
        <v>5</v>
      </c>
      <c r="D89" s="19">
        <f t="shared" si="6"/>
        <v>0</v>
      </c>
      <c r="E89" s="19">
        <v>1</v>
      </c>
      <c r="F89" s="19">
        <v>0</v>
      </c>
      <c r="G89" s="19" t="s">
        <v>132</v>
      </c>
      <c r="H89" s="19">
        <v>5</v>
      </c>
      <c r="I89" s="19">
        <f t="shared" si="5"/>
        <v>0</v>
      </c>
      <c r="J89" s="19"/>
      <c r="K89" s="19">
        <v>0</v>
      </c>
      <c r="L89" s="19" t="s">
        <v>139</v>
      </c>
      <c r="M89" s="19" t="s">
        <v>176</v>
      </c>
      <c r="N89" s="5"/>
    </row>
    <row r="90" spans="1:14" ht="16.5" x14ac:dyDescent="0.25">
      <c r="A90" s="16"/>
      <c r="B90" s="16">
        <v>1143</v>
      </c>
      <c r="C90" s="19">
        <f t="shared" si="7"/>
        <v>118</v>
      </c>
      <c r="D90" s="19">
        <f t="shared" si="6"/>
        <v>41</v>
      </c>
      <c r="E90" s="19">
        <v>1</v>
      </c>
      <c r="F90" s="19">
        <v>0</v>
      </c>
      <c r="G90" s="19" t="s">
        <v>132</v>
      </c>
      <c r="H90" s="19">
        <v>118</v>
      </c>
      <c r="I90" s="19">
        <f t="shared" si="5"/>
        <v>41</v>
      </c>
      <c r="J90" s="19">
        <v>41</v>
      </c>
      <c r="K90" s="19">
        <v>0</v>
      </c>
      <c r="L90" s="19" t="s">
        <v>139</v>
      </c>
      <c r="M90" s="19" t="s">
        <v>176</v>
      </c>
      <c r="N90" s="5"/>
    </row>
    <row r="91" spans="1:14" ht="78.75" x14ac:dyDescent="0.25">
      <c r="A91" s="16"/>
      <c r="B91" s="16">
        <v>1007</v>
      </c>
      <c r="C91" s="19">
        <f t="shared" si="7"/>
        <v>91.8</v>
      </c>
      <c r="D91" s="19">
        <f t="shared" si="6"/>
        <v>21.4</v>
      </c>
      <c r="E91" s="19">
        <v>5</v>
      </c>
      <c r="F91" s="19">
        <v>0</v>
      </c>
      <c r="G91" s="19" t="s">
        <v>132</v>
      </c>
      <c r="H91" s="19">
        <v>459</v>
      </c>
      <c r="I91" s="19">
        <f t="shared" si="5"/>
        <v>107</v>
      </c>
      <c r="J91" s="19">
        <v>106</v>
      </c>
      <c r="K91" s="19">
        <v>1</v>
      </c>
      <c r="L91" s="19" t="s">
        <v>141</v>
      </c>
      <c r="M91" s="19" t="s">
        <v>197</v>
      </c>
      <c r="N91" s="5"/>
    </row>
    <row r="92" spans="1:14" ht="31.5" x14ac:dyDescent="0.25">
      <c r="A92" s="16"/>
      <c r="B92" s="16">
        <v>1054</v>
      </c>
      <c r="C92" s="19">
        <f t="shared" si="7"/>
        <v>99</v>
      </c>
      <c r="D92" s="19">
        <f t="shared" si="6"/>
        <v>187</v>
      </c>
      <c r="E92" s="19">
        <v>1</v>
      </c>
      <c r="F92" s="19">
        <v>0</v>
      </c>
      <c r="G92" s="19" t="s">
        <v>132</v>
      </c>
      <c r="H92" s="19">
        <v>99</v>
      </c>
      <c r="I92" s="19">
        <f>SUM(J92, K92)</f>
        <v>187</v>
      </c>
      <c r="J92" s="19">
        <v>187</v>
      </c>
      <c r="K92" s="19">
        <v>0</v>
      </c>
      <c r="L92" s="19" t="s">
        <v>198</v>
      </c>
      <c r="M92" s="19" t="s">
        <v>199</v>
      </c>
      <c r="N92" s="5"/>
    </row>
    <row r="93" spans="1:14" ht="16.5" x14ac:dyDescent="0.25">
      <c r="A93" s="16"/>
      <c r="B93" s="16">
        <v>1158</v>
      </c>
      <c r="C93" s="19">
        <f t="shared" si="7"/>
        <v>378</v>
      </c>
      <c r="D93" s="19">
        <f t="shared" si="6"/>
        <v>156</v>
      </c>
      <c r="E93" s="19">
        <v>1</v>
      </c>
      <c r="F93" s="19">
        <v>0</v>
      </c>
      <c r="G93" s="19" t="s">
        <v>132</v>
      </c>
      <c r="H93" s="19">
        <v>378</v>
      </c>
      <c r="I93" s="19">
        <f>SUM(J93, K93)</f>
        <v>156</v>
      </c>
      <c r="J93" s="19">
        <v>156</v>
      </c>
      <c r="K93" s="19">
        <v>0</v>
      </c>
      <c r="L93" s="19" t="s">
        <v>141</v>
      </c>
      <c r="M93" s="19" t="s">
        <v>200</v>
      </c>
      <c r="N93" s="5"/>
    </row>
    <row r="94" spans="1:14" ht="31.5" x14ac:dyDescent="0.25">
      <c r="A94" s="16"/>
      <c r="B94" s="16">
        <v>1061</v>
      </c>
      <c r="C94" s="19">
        <f t="shared" si="7"/>
        <v>13</v>
      </c>
      <c r="D94" s="19">
        <f t="shared" si="6"/>
        <v>6</v>
      </c>
      <c r="E94" s="19">
        <v>1</v>
      </c>
      <c r="F94" s="19">
        <v>0</v>
      </c>
      <c r="G94" s="19" t="s">
        <v>132</v>
      </c>
      <c r="H94" s="19">
        <v>13</v>
      </c>
      <c r="I94" s="19">
        <f t="shared" si="5"/>
        <v>6</v>
      </c>
      <c r="J94" s="19">
        <v>6</v>
      </c>
      <c r="K94" s="19">
        <v>0</v>
      </c>
      <c r="L94" s="19" t="s">
        <v>139</v>
      </c>
      <c r="M94" s="19" t="s">
        <v>201</v>
      </c>
      <c r="N94" s="5"/>
    </row>
    <row r="95" spans="1:14" ht="78.75" x14ac:dyDescent="0.25">
      <c r="A95" s="16"/>
      <c r="B95" s="19" t="s">
        <v>202</v>
      </c>
      <c r="C95" s="20">
        <f>H95/E95</f>
        <v>1972.6423529411766</v>
      </c>
      <c r="D95" s="20">
        <f>I95/E95</f>
        <v>2132.3835294117648</v>
      </c>
      <c r="E95" s="20">
        <f>SUM(E4:E94)</f>
        <v>425</v>
      </c>
      <c r="F95" s="19">
        <f>SUM(F4:F94)</f>
        <v>14</v>
      </c>
      <c r="G95" s="19" t="s">
        <v>35</v>
      </c>
      <c r="H95" s="20">
        <f>SUM(H4:H94)</f>
        <v>838373</v>
      </c>
      <c r="I95" s="20">
        <f>SUM(I4:I94)</f>
        <v>906263</v>
      </c>
      <c r="J95" s="20">
        <f>SUM(J4:J94)</f>
        <v>906227</v>
      </c>
      <c r="K95" s="20">
        <f>SUM(K4:K94)</f>
        <v>36</v>
      </c>
      <c r="L95" s="19" t="s">
        <v>35</v>
      </c>
      <c r="M95" s="19" t="s">
        <v>35</v>
      </c>
      <c r="N95" s="5"/>
    </row>
    <row r="103" spans="3:5" x14ac:dyDescent="0.25">
      <c r="C103" s="1"/>
    </row>
    <row r="104" spans="3:5" x14ac:dyDescent="0.25">
      <c r="C104" s="1"/>
    </row>
    <row r="105" spans="3:5" x14ac:dyDescent="0.25">
      <c r="C105" s="1"/>
      <c r="E105" s="27"/>
    </row>
    <row r="107" spans="3:5" x14ac:dyDescent="0.25">
      <c r="C107" s="1"/>
      <c r="E107" s="27"/>
    </row>
  </sheetData>
  <phoneticPr fontId="11" type="noConversion"/>
  <conditionalFormatting sqref="A3:B3 E3:XFD3">
    <cfRule type="containsText" dxfId="0" priority="1" operator="containsText" text="Calculated">
      <formula>NOT(ISERROR(SEARCH("Calculated",A3)))</formula>
    </cfRule>
  </conditionalFormatting>
  <printOptions horizontalCentered="1"/>
  <pageMargins left="0.25" right="0.25" top="0.75" bottom="0.75" header="0.3" footer="0.3"/>
  <pageSetup paperSize="3" fitToHeight="0"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E29FB-A69F-4369-8C0C-D3C08CE8C4C0}">
  <sheetPr>
    <pageSetUpPr fitToPage="1"/>
  </sheetPr>
  <dimension ref="B1:B8"/>
  <sheetViews>
    <sheetView workbookViewId="0">
      <selection activeCell="B1" sqref="B1:B8"/>
    </sheetView>
  </sheetViews>
  <sheetFormatPr defaultRowHeight="15" x14ac:dyDescent="0.25"/>
  <cols>
    <col min="2" max="2" width="104.5703125" customWidth="1"/>
  </cols>
  <sheetData>
    <row r="1" spans="2:2" ht="16.5" thickBot="1" x14ac:dyDescent="0.3">
      <c r="B1" s="3" t="s">
        <v>203</v>
      </c>
    </row>
    <row r="2" spans="2:2" ht="103.5" x14ac:dyDescent="0.25">
      <c r="B2" s="9" t="s">
        <v>204</v>
      </c>
    </row>
    <row r="4" spans="2:2" ht="16.5" thickBot="1" x14ac:dyDescent="0.3">
      <c r="B4" s="3" t="s">
        <v>205</v>
      </c>
    </row>
    <row r="5" spans="2:2" ht="155.25" x14ac:dyDescent="0.25">
      <c r="B5" s="9" t="s">
        <v>206</v>
      </c>
    </row>
    <row r="7" spans="2:2" ht="16.5" thickBot="1" x14ac:dyDescent="0.3">
      <c r="B7" s="3" t="s">
        <v>207</v>
      </c>
    </row>
    <row r="8" spans="2:2" ht="138" x14ac:dyDescent="0.25">
      <c r="B8" s="9" t="s">
        <v>208</v>
      </c>
    </row>
  </sheetData>
  <printOptions horizontalCentered="1"/>
  <pageMargins left="0.25" right="0.25" top="0.75" bottom="0.75" header="0.3" footer="0.3"/>
  <pageSetup fitToHeight="0" orientation="landscape"/>
  <customProperties>
    <customPr name="_pios_i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84D4-DB11-4839-B8E4-47F51D8EBAF8}">
  <dimension ref="B1:B40"/>
  <sheetViews>
    <sheetView workbookViewId="0">
      <selection activeCell="B3" sqref="B3:B15"/>
    </sheetView>
  </sheetViews>
  <sheetFormatPr defaultColWidth="8.7109375" defaultRowHeight="15.75" x14ac:dyDescent="0.25"/>
  <cols>
    <col min="1" max="1" width="8.7109375" style="1"/>
    <col min="2" max="2" width="148.28515625" style="6" customWidth="1"/>
    <col min="3" max="16384" width="8.7109375" style="1"/>
  </cols>
  <sheetData>
    <row r="1" spans="2:2" ht="17.25" x14ac:dyDescent="0.25">
      <c r="B1" s="10" t="s">
        <v>209</v>
      </c>
    </row>
    <row r="2" spans="2:2" ht="17.25" x14ac:dyDescent="0.25">
      <c r="B2" s="11" t="s">
        <v>210</v>
      </c>
    </row>
    <row r="3" spans="2:2" ht="17.25" x14ac:dyDescent="0.25">
      <c r="B3" s="11" t="s">
        <v>211</v>
      </c>
    </row>
    <row r="4" spans="2:2" ht="17.25" x14ac:dyDescent="0.25">
      <c r="B4" s="11" t="s">
        <v>212</v>
      </c>
    </row>
    <row r="5" spans="2:2" ht="34.5" x14ac:dyDescent="0.25">
      <c r="B5" s="11" t="s">
        <v>213</v>
      </c>
    </row>
    <row r="6" spans="2:2" ht="51.75" x14ac:dyDescent="0.25">
      <c r="B6" s="11" t="s">
        <v>214</v>
      </c>
    </row>
    <row r="7" spans="2:2" ht="34.5" x14ac:dyDescent="0.25">
      <c r="B7" s="11" t="s">
        <v>215</v>
      </c>
    </row>
    <row r="8" spans="2:2" ht="17.25" x14ac:dyDescent="0.25">
      <c r="B8" s="11" t="s">
        <v>216</v>
      </c>
    </row>
    <row r="9" spans="2:2" ht="17.25" x14ac:dyDescent="0.25">
      <c r="B9" s="11" t="s">
        <v>217</v>
      </c>
    </row>
    <row r="10" spans="2:2" ht="17.25" x14ac:dyDescent="0.25">
      <c r="B10" s="11" t="s">
        <v>218</v>
      </c>
    </row>
    <row r="11" spans="2:2" ht="17.25" x14ac:dyDescent="0.25">
      <c r="B11" s="11" t="s">
        <v>219</v>
      </c>
    </row>
    <row r="12" spans="2:2" ht="17.25" x14ac:dyDescent="0.25">
      <c r="B12" s="11" t="s">
        <v>220</v>
      </c>
    </row>
    <row r="13" spans="2:2" ht="34.5" x14ac:dyDescent="0.25">
      <c r="B13" s="11" t="s">
        <v>221</v>
      </c>
    </row>
    <row r="14" spans="2:2" ht="17.25" x14ac:dyDescent="0.25">
      <c r="B14" s="11" t="s">
        <v>222</v>
      </c>
    </row>
    <row r="15" spans="2:2" ht="17.25" x14ac:dyDescent="0.25">
      <c r="B15" s="11" t="s">
        <v>223</v>
      </c>
    </row>
    <row r="16" spans="2:2" ht="17.25" x14ac:dyDescent="0.25">
      <c r="B16" s="11" t="s">
        <v>224</v>
      </c>
    </row>
    <row r="17" spans="2:2" ht="17.25" x14ac:dyDescent="0.25">
      <c r="B17" s="11" t="s">
        <v>225</v>
      </c>
    </row>
    <row r="18" spans="2:2" ht="17.25" x14ac:dyDescent="0.25">
      <c r="B18" s="11" t="s">
        <v>226</v>
      </c>
    </row>
    <row r="19" spans="2:2" ht="51.75" x14ac:dyDescent="0.25">
      <c r="B19" s="11" t="s">
        <v>227</v>
      </c>
    </row>
    <row r="20" spans="2:2" ht="51.75" x14ac:dyDescent="0.25">
      <c r="B20" s="11" t="s">
        <v>228</v>
      </c>
    </row>
    <row r="21" spans="2:2" ht="43.5" customHeight="1" x14ac:dyDescent="0.25">
      <c r="B21" s="11" t="s">
        <v>229</v>
      </c>
    </row>
    <row r="22" spans="2:2" ht="17.25" x14ac:dyDescent="0.25">
      <c r="B22" s="11" t="s">
        <v>230</v>
      </c>
    </row>
    <row r="23" spans="2:2" ht="17.25" x14ac:dyDescent="0.25">
      <c r="B23" s="11" t="s">
        <v>231</v>
      </c>
    </row>
    <row r="24" spans="2:2" ht="17.25" x14ac:dyDescent="0.25">
      <c r="B24" s="11" t="s">
        <v>232</v>
      </c>
    </row>
    <row r="25" spans="2:2" ht="34.5" x14ac:dyDescent="0.25">
      <c r="B25" s="11" t="s">
        <v>233</v>
      </c>
    </row>
    <row r="26" spans="2:2" ht="17.25" x14ac:dyDescent="0.25">
      <c r="B26" s="11" t="s">
        <v>234</v>
      </c>
    </row>
    <row r="27" spans="2:2" ht="17.25" x14ac:dyDescent="0.25">
      <c r="B27" s="11" t="s">
        <v>235</v>
      </c>
    </row>
    <row r="28" spans="2:2" x14ac:dyDescent="0.25">
      <c r="B28" s="5"/>
    </row>
    <row r="29" spans="2:2" x14ac:dyDescent="0.25">
      <c r="B29" s="5"/>
    </row>
    <row r="30" spans="2:2" ht="33" x14ac:dyDescent="0.25">
      <c r="B30" s="12" t="s">
        <v>236</v>
      </c>
    </row>
    <row r="31" spans="2:2" ht="33.75" customHeight="1" x14ac:dyDescent="0.25">
      <c r="B31" s="12" t="s">
        <v>237</v>
      </c>
    </row>
    <row r="32" spans="2:2" ht="107.25" customHeight="1" x14ac:dyDescent="0.25">
      <c r="B32" s="12" t="s">
        <v>238</v>
      </c>
    </row>
    <row r="33" spans="2:2" ht="49.5" x14ac:dyDescent="0.25">
      <c r="B33" s="12" t="s">
        <v>239</v>
      </c>
    </row>
    <row r="34" spans="2:2" ht="93.75" customHeight="1" x14ac:dyDescent="0.25">
      <c r="B34" s="12" t="s">
        <v>240</v>
      </c>
    </row>
    <row r="35" spans="2:2" ht="16.5" x14ac:dyDescent="0.25">
      <c r="B35" s="12" t="s">
        <v>241</v>
      </c>
    </row>
    <row r="36" spans="2:2" ht="33" x14ac:dyDescent="0.25">
      <c r="B36" s="12" t="s">
        <v>242</v>
      </c>
    </row>
    <row r="37" spans="2:2" ht="66" x14ac:dyDescent="0.25">
      <c r="B37" s="12" t="s">
        <v>243</v>
      </c>
    </row>
    <row r="38" spans="2:2" ht="49.5" x14ac:dyDescent="0.25">
      <c r="B38" s="12" t="s">
        <v>244</v>
      </c>
    </row>
    <row r="39" spans="2:2" ht="80.25" customHeight="1" x14ac:dyDescent="0.25">
      <c r="B39" s="12" t="s">
        <v>245</v>
      </c>
    </row>
    <row r="40" spans="2:2" ht="93" customHeight="1" x14ac:dyDescent="0.25">
      <c r="B40" s="12" t="s">
        <v>246</v>
      </c>
    </row>
  </sheetData>
  <hyperlinks>
    <hyperlink ref="B36" location="_ftnref7" display="_ftnref7" xr:uid="{85EA38A4-408F-4E67-8DA5-55D804C73150}"/>
    <hyperlink ref="B35" location="_ftnref6" display="_ftnref6" xr:uid="{C96608CF-63BC-49BE-A134-3C5BE14D2509}"/>
    <hyperlink ref="B34" location="_ftnref5" display="_ftnref5" xr:uid="{5CCFDEA2-E214-4A22-B842-159B2E88C03B}"/>
    <hyperlink ref="B33" location="_ftnref4" display="_ftnref4" xr:uid="{95F339E6-AB10-4417-81EC-95A7C0EF4529}"/>
    <hyperlink ref="B7" location="_ftn2" display="_ftn2" xr:uid="{54FB25EC-ECF5-4D9F-8E39-81460939E42C}"/>
    <hyperlink ref="B6" location="_ftn1" display="_ftn1" xr:uid="{11CBDFB3-947C-452F-99F9-FA9616D73436}"/>
    <hyperlink ref="B25" location="_ftn11" display="_ftn11" xr:uid="{58BFA6F6-A71A-4FE9-A7E0-FAAE052D5888}"/>
    <hyperlink ref="B23" location="_ftn10" display="_ftn10" xr:uid="{9B9AEA41-58AE-47D5-86EA-F6DBC64F0049}"/>
    <hyperlink ref="B22" location="_ftn9" display="_ftn9" xr:uid="{B525B826-97F7-499C-9802-064E22876E64}"/>
    <hyperlink ref="B21" location="_ftn8" display="_ftn8" xr:uid="{AC56C81F-FCFE-4ED4-96C6-CE89FAA32D62}"/>
    <hyperlink ref="B18" location="_ftn7" display="_ftn7" xr:uid="{0122FD61-A15D-4F29-B88F-EB64A4EB3FDF}"/>
    <hyperlink ref="B17" location="_ftn6" display="_ftn6" xr:uid="{8FE7122C-BFC3-4A6A-B352-CDA8F78A3AA2}"/>
    <hyperlink ref="B16" location="_ftn5" display="_ftn5" xr:uid="{4DAC011F-CB70-4796-8C01-9C3FC5492097}"/>
    <hyperlink ref="B15" location="_ftn4" display="_ftn4" xr:uid="{B5A14A67-4976-48CC-AEA9-BF8216165A9B}"/>
    <hyperlink ref="B14" location="_ftn3" display="_ftn3" xr:uid="{D0EC635F-1A5D-4CCB-AA45-F565D9F64C3D}"/>
  </hyperlinks>
  <printOptions horizontalCentered="1"/>
  <pageMargins left="0.25" right="0.25" top="0.75" bottom="0.75" header="0.3" footer="0.3"/>
  <pageSetup fitToWidth="0" fitToHeight="0" orientation="landscape" r:id="rId1"/>
  <customProperties>
    <customPr name="_pios_id" r:id="rId2"/>
  </customPropertie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3687-FAD5-41EF-91FD-0407553BB022}">
  <dimension ref="A1:C7"/>
  <sheetViews>
    <sheetView workbookViewId="0">
      <selection activeCell="F6" sqref="F6"/>
    </sheetView>
  </sheetViews>
  <sheetFormatPr defaultColWidth="8.7109375" defaultRowHeight="15.75" x14ac:dyDescent="0.25"/>
  <cols>
    <col min="1" max="1" width="20.28515625" style="6" customWidth="1"/>
    <col min="2" max="2" width="26.140625" style="6" customWidth="1"/>
    <col min="3" max="3" width="43.7109375" style="6" customWidth="1"/>
    <col min="4" max="16384" width="8.7109375" style="6"/>
  </cols>
  <sheetData>
    <row r="1" spans="1:3" ht="17.25" thickBot="1" x14ac:dyDescent="0.3">
      <c r="A1" s="29" t="s">
        <v>69</v>
      </c>
      <c r="B1" s="7" t="s">
        <v>247</v>
      </c>
      <c r="C1" s="7" t="s">
        <v>119</v>
      </c>
    </row>
    <row r="2" spans="1:3" ht="16.5" thickBot="1" x14ac:dyDescent="0.3">
      <c r="A2" s="30" t="s">
        <v>82</v>
      </c>
      <c r="B2" s="2" t="s">
        <v>248</v>
      </c>
      <c r="C2" s="2" t="s">
        <v>249</v>
      </c>
    </row>
    <row r="3" spans="1:3" ht="16.5" thickBot="1" x14ac:dyDescent="0.3">
      <c r="A3" s="30" t="s">
        <v>82</v>
      </c>
      <c r="B3" s="2" t="s">
        <v>250</v>
      </c>
      <c r="C3" s="2" t="s">
        <v>251</v>
      </c>
    </row>
    <row r="4" spans="1:3" ht="48" thickBot="1" x14ac:dyDescent="0.3">
      <c r="A4" s="30" t="s">
        <v>82</v>
      </c>
      <c r="B4" s="2" t="s">
        <v>252</v>
      </c>
      <c r="C4" s="4" t="s">
        <v>253</v>
      </c>
    </row>
    <row r="5" spans="1:3" ht="16.5" thickBot="1" x14ac:dyDescent="0.3">
      <c r="A5" s="30" t="s">
        <v>82</v>
      </c>
      <c r="B5" s="2" t="s">
        <v>254</v>
      </c>
      <c r="C5" s="2" t="s">
        <v>255</v>
      </c>
    </row>
    <row r="6" spans="1:3" ht="181.5" customHeight="1" thickBot="1" x14ac:dyDescent="0.3">
      <c r="A6" s="30" t="s">
        <v>82</v>
      </c>
      <c r="B6" s="2" t="s">
        <v>256</v>
      </c>
      <c r="C6" s="2" t="s">
        <v>257</v>
      </c>
    </row>
    <row r="7" spans="1:3" ht="48" thickBot="1" x14ac:dyDescent="0.3">
      <c r="A7" s="30" t="s">
        <v>82</v>
      </c>
      <c r="B7" s="2" t="s">
        <v>258</v>
      </c>
      <c r="C7" s="2" t="s">
        <v>259</v>
      </c>
    </row>
  </sheetData>
  <printOptions horizontalCentered="1"/>
  <pageMargins left="0.25" right="0.25" top="0.75" bottom="0.75" header="0.3" footer="0.3"/>
  <pageSetup fitToWidth="0" fitToHeight="0"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771ed4ebf9e80bf153ef91b7a6912eb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649bb95bd0d7a9c711361ab879dfc9d"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7a9330-e4d1-4d3a-9f0a-edcc72e823ec">
      <Terms xmlns="http://schemas.microsoft.com/office/infopath/2007/PartnerControls"/>
    </lcf76f155ced4ddcb4097134ff3c332f>
    <TaxCatchAll xmlns="f106d400-29c2-45d7-a0fd-a9c264a1d640" xsi:nil="true"/>
  </documentManagement>
</p:properties>
</file>

<file path=customXml/itemProps1.xml><?xml version="1.0" encoding="utf-8"?>
<ds:datastoreItem xmlns:ds="http://schemas.openxmlformats.org/officeDocument/2006/customXml" ds:itemID="{EA523A17-2DAB-4C3F-B690-16E0A2C0F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a9330-e4d1-4d3a-9f0a-edcc72e823ec"/>
    <ds:schemaRef ds:uri="f106d400-29c2-45d7-a0fd-a9c264a1d6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812FA9-FFF7-4CCF-A70F-4FCFEC54BC1F}">
  <ds:schemaRefs>
    <ds:schemaRef ds:uri="http://schemas.microsoft.com/sharepoint/v3/contenttype/forms"/>
  </ds:schemaRefs>
</ds:datastoreItem>
</file>

<file path=customXml/itemProps3.xml><?xml version="1.0" encoding="utf-8"?>
<ds:datastoreItem xmlns:ds="http://schemas.openxmlformats.org/officeDocument/2006/customXml" ds:itemID="{547C42D4-BCB5-4463-A8D6-CAE1AD86CFD9}">
  <ds:schemaRefs>
    <ds:schemaRef ds:uri="dd7a9330-e4d1-4d3a-9f0a-edcc72e823ec"/>
    <ds:schemaRef ds:uri="http://purl.org/dc/terms/"/>
    <ds:schemaRef ds:uri="http://purl.org/dc/elements/1.1/"/>
    <ds:schemaRef ds:uri="http://www.w3.org/XML/1998/namespace"/>
    <ds:schemaRef ds:uri="f106d400-29c2-45d7-a0fd-a9c264a1d64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Summary</vt:lpstr>
      <vt:lpstr>Costs by Operating District</vt:lpstr>
      <vt:lpstr>Pressure Districts</vt:lpstr>
      <vt:lpstr>Directions</vt:lpstr>
      <vt:lpstr>Definitions</vt:lpstr>
      <vt:lpstr>Definitions of Other Misc Costs</vt:lpstr>
      <vt:lpstr>'Costs by Operating District'!_ftn1</vt:lpstr>
      <vt:lpstr>Summary!_ftn1</vt:lpstr>
      <vt:lpstr>'Costs by Operating District'!_ftn2</vt:lpstr>
      <vt:lpstr>Summary!_ftn2</vt:lpstr>
      <vt:lpstr>Definitions!_ftn4</vt:lpstr>
      <vt:lpstr>Definitions!_ftn5</vt:lpstr>
      <vt:lpstr>Definitions!_ftn6</vt:lpstr>
      <vt:lpstr>Definitions!_ftn7</vt:lpstr>
      <vt:lpstr>'Costs by Operating District'!_ftnref1</vt:lpstr>
      <vt:lpstr>Summary!_ftnref1</vt:lpstr>
      <vt:lpstr>Definitions!_ftnref10</vt:lpstr>
      <vt:lpstr>Definitions!_ftnref11</vt:lpstr>
      <vt:lpstr>'Costs by Operating District'!_ftnref2</vt:lpstr>
      <vt:lpstr>Summary!_ftnref2</vt:lpstr>
      <vt:lpstr>Definitions!_ftnref3</vt:lpstr>
      <vt:lpstr>Definitions!_ftnref4</vt:lpstr>
      <vt:lpstr>Definitions!_ftnref5</vt:lpstr>
      <vt:lpstr>Definitions!_ftnref6</vt:lpstr>
      <vt:lpstr>Definitions!_ftnref7</vt:lpstr>
      <vt:lpstr>Definitions!_ftnref8</vt:lpstr>
      <vt:lpstr>Definitions!_ftnref9</vt:lpstr>
      <vt:lpstr>Directions!_Hlk206443901</vt:lpstr>
      <vt:lpstr>'Costs by Operating District'!Print_Area</vt:lpstr>
      <vt:lpstr>Definitions!Print_Area</vt:lpstr>
      <vt:lpstr>'Definitions of Other Misc Costs'!Print_Area</vt:lpstr>
      <vt:lpstr>Directions!Print_Area</vt:lpstr>
      <vt:lpstr>'Pressure Districts'!Print_Area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Pisaneschi, Robert</cp:lastModifiedBy>
  <cp:revision/>
  <dcterms:created xsi:type="dcterms:W3CDTF">2025-09-03T18:53:20Z</dcterms:created>
  <dcterms:modified xsi:type="dcterms:W3CDTF">2025-12-08T20:33:04Z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_dlc_DocIdItemGuid">
    <vt:lpwstr>e7860f5b-db6d-4bb1-a596-4fb0301cc0cc</vt:lpwstr>
  </property>
  <property fmtid="{D5CDD505-2E9C-101B-9397-08002B2CF9AE}" pid="4" name="MediaServiceImageTags">
    <vt:lpwstr/>
  </property>
  <property fmtid="{D5CDD505-2E9C-101B-9397-08002B2CF9AE}" pid="5" name="CofWorkbookId">
    <vt:lpwstr>98daf24b-49ef-4e00-b50f-9edc9fea14de</vt:lpwstr>
  </property>
</Properties>
</file>