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80" windowWidth="17520" windowHeight="6975"/>
  </bookViews>
  <sheets>
    <sheet name="INPUTS-OUTPUTS" sheetId="2" r:id="rId1"/>
    <sheet name="LOOKUP" sheetId="3" r:id="rId2"/>
    <sheet name="DATA" sheetId="1" r:id="rId3"/>
    <sheet name="ENROLLMENT" sheetId="4" r:id="rId4"/>
  </sheets>
  <definedNames>
    <definedName name="_xlnm._FilterDatabase" localSheetId="2" hidden="1">DATA!$A$1:$R$1225</definedName>
    <definedName name="AggregateTons">'INPUTS-OUTPUTS'!$B$13</definedName>
    <definedName name="AverageTons">'INPUTS-OUTPUTS'!$B$12</definedName>
    <definedName name="criteria1">LOOKUP!$K$2:$O$3</definedName>
    <definedName name="criteria10">LOOKUP!$K$29:$O$30</definedName>
    <definedName name="criteria11">LOOKUP!$K$32:$O$33</definedName>
    <definedName name="criteria12">LOOKUP!$K$35:$O$36</definedName>
    <definedName name="criteria13">LOOKUP!$K$38:$O$39</definedName>
    <definedName name="criteria14">LOOKUP!$K$41:$O$42</definedName>
    <definedName name="criteria15">LOOKUP!$K$44:$O$45</definedName>
    <definedName name="criteria16">LOOKUP!$K$47:$O$48</definedName>
    <definedName name="criteria17">LOOKUP!$K$50:$O$51</definedName>
    <definedName name="criteria18">LOOKUP!$K$53:$O$54</definedName>
    <definedName name="criteria19">LOOKUP!$K$56:$O$57</definedName>
    <definedName name="criteria2">LOOKUP!$K$5:$O$6</definedName>
    <definedName name="criteria20">LOOKUP!$K$59:$O$60</definedName>
    <definedName name="criteria21">LOOKUP!$K$62:$O$63</definedName>
    <definedName name="criteria22">LOOKUP!$K$65:$O$66</definedName>
    <definedName name="criteria23">LOOKUP!$K$68:$O$69</definedName>
    <definedName name="criteria24">LOOKUP!$K$71:$O$72</definedName>
    <definedName name="criteria3">LOOKUP!$K$8:$O$9</definedName>
    <definedName name="criteria4">LOOKUP!$K$11:$O$12</definedName>
    <definedName name="criteria5">LOOKUP!$K$14:$O$15</definedName>
    <definedName name="criteria6">LOOKUP!$K$17:$O$18</definedName>
    <definedName name="criteria7">LOOKUP!$K$20:$O$21</definedName>
    <definedName name="criteria8">LOOKUP!$K$23:$O$24</definedName>
    <definedName name="criteria9">LOOKUP!$K$26:$O$27</definedName>
    <definedName name="CustChar">'INPUTS-OUTPUTS'!$B$10</definedName>
    <definedName name="CustCharList">LOOKUP!$G$2:$G$4</definedName>
    <definedName name="DATA">DATA!$A:$Q</definedName>
    <definedName name="DayType">'INPUTS-OUTPUTS'!$B$9</definedName>
    <definedName name="DayTypeList">LOOKUP!$E$2:$E$8</definedName>
    <definedName name="Enrollment">ENROLLMENT!$A:$F</definedName>
    <definedName name="EnrollmentCriteria">LOOKUP!$K$75:$L$76</definedName>
    <definedName name="ForecastYear">'INPUTS-OUTPUTS'!$B$8</definedName>
    <definedName name="ForecastYearList">LOOKUP!$A$2:$A$12</definedName>
    <definedName name="GrowthYearList">LOOKUP!$A$2:$A$11</definedName>
    <definedName name="TypeofResult">'INPUTS-OUTPUTS'!$B$6</definedName>
    <definedName name="TypeofResultList">LOOKUP!$I$2:$I$5</definedName>
    <definedName name="WeatherYear">'INPUTS-OUTPUTS'!$B$7</definedName>
    <definedName name="WeatherYearList">LOOKUP!$C$2:$C$3</definedName>
  </definedNames>
  <calcPr calcId="125725"/>
</workbook>
</file>

<file path=xl/calcChain.xml><?xml version="1.0" encoding="utf-8"?>
<calcChain xmlns="http://schemas.openxmlformats.org/spreadsheetml/2006/main">
  <c r="D15" i="4"/>
  <c r="D27" s="1"/>
  <c r="D39" s="1"/>
  <c r="D51" s="1"/>
  <c r="D63" s="1"/>
  <c r="D75" s="1"/>
  <c r="D87" s="1"/>
  <c r="D99" s="1"/>
  <c r="D111" s="1"/>
  <c r="D123" s="1"/>
  <c r="E15"/>
  <c r="E27" s="1"/>
  <c r="E39" s="1"/>
  <c r="E51" s="1"/>
  <c r="E63" s="1"/>
  <c r="E75" s="1"/>
  <c r="E87" s="1"/>
  <c r="E99" s="1"/>
  <c r="E111" s="1"/>
  <c r="E123" s="1"/>
  <c r="F15"/>
  <c r="F27" s="1"/>
  <c r="F39" s="1"/>
  <c r="F51" s="1"/>
  <c r="F63" s="1"/>
  <c r="F75" s="1"/>
  <c r="F87" s="1"/>
  <c r="F99" s="1"/>
  <c r="F111" s="1"/>
  <c r="F123" s="1"/>
  <c r="D16"/>
  <c r="D28" s="1"/>
  <c r="D40" s="1"/>
  <c r="D52" s="1"/>
  <c r="D64" s="1"/>
  <c r="D76" s="1"/>
  <c r="D88" s="1"/>
  <c r="D100" s="1"/>
  <c r="D112" s="1"/>
  <c r="D124" s="1"/>
  <c r="E16"/>
  <c r="E28" s="1"/>
  <c r="E40" s="1"/>
  <c r="E52" s="1"/>
  <c r="E64" s="1"/>
  <c r="E76" s="1"/>
  <c r="E88" s="1"/>
  <c r="E100" s="1"/>
  <c r="E112" s="1"/>
  <c r="E124" s="1"/>
  <c r="F16"/>
  <c r="F28" s="1"/>
  <c r="F40" s="1"/>
  <c r="F52" s="1"/>
  <c r="F64" s="1"/>
  <c r="F76" s="1"/>
  <c r="F88" s="1"/>
  <c r="F100" s="1"/>
  <c r="F112" s="1"/>
  <c r="F124" s="1"/>
  <c r="D17"/>
  <c r="D29" s="1"/>
  <c r="D41" s="1"/>
  <c r="D53" s="1"/>
  <c r="D65" s="1"/>
  <c r="D77" s="1"/>
  <c r="D89" s="1"/>
  <c r="D101" s="1"/>
  <c r="D113" s="1"/>
  <c r="D125" s="1"/>
  <c r="E17"/>
  <c r="E29" s="1"/>
  <c r="E41" s="1"/>
  <c r="E53" s="1"/>
  <c r="E65" s="1"/>
  <c r="E77" s="1"/>
  <c r="E89" s="1"/>
  <c r="E101" s="1"/>
  <c r="E113" s="1"/>
  <c r="E125" s="1"/>
  <c r="F17"/>
  <c r="F29" s="1"/>
  <c r="F41" s="1"/>
  <c r="F53" s="1"/>
  <c r="F65" s="1"/>
  <c r="F77" s="1"/>
  <c r="F89" s="1"/>
  <c r="F101" s="1"/>
  <c r="F113" s="1"/>
  <c r="F125" s="1"/>
  <c r="D18"/>
  <c r="D30" s="1"/>
  <c r="D42" s="1"/>
  <c r="D54" s="1"/>
  <c r="D66" s="1"/>
  <c r="D78" s="1"/>
  <c r="D90" s="1"/>
  <c r="D102" s="1"/>
  <c r="D114" s="1"/>
  <c r="D126" s="1"/>
  <c r="E18"/>
  <c r="E30" s="1"/>
  <c r="E42" s="1"/>
  <c r="E54" s="1"/>
  <c r="E66" s="1"/>
  <c r="E78" s="1"/>
  <c r="E90" s="1"/>
  <c r="E102" s="1"/>
  <c r="E114" s="1"/>
  <c r="E126" s="1"/>
  <c r="F18"/>
  <c r="F30" s="1"/>
  <c r="F42" s="1"/>
  <c r="F54" s="1"/>
  <c r="F66" s="1"/>
  <c r="F78" s="1"/>
  <c r="F90" s="1"/>
  <c r="F102" s="1"/>
  <c r="F114" s="1"/>
  <c r="F126" s="1"/>
  <c r="D19"/>
  <c r="D31" s="1"/>
  <c r="D43" s="1"/>
  <c r="D55" s="1"/>
  <c r="D67" s="1"/>
  <c r="D79" s="1"/>
  <c r="D91" s="1"/>
  <c r="D103" s="1"/>
  <c r="D115" s="1"/>
  <c r="D127" s="1"/>
  <c r="E19"/>
  <c r="E31" s="1"/>
  <c r="E43" s="1"/>
  <c r="E55" s="1"/>
  <c r="E67" s="1"/>
  <c r="E79" s="1"/>
  <c r="E91" s="1"/>
  <c r="E103" s="1"/>
  <c r="E115" s="1"/>
  <c r="E127" s="1"/>
  <c r="F19"/>
  <c r="F31" s="1"/>
  <c r="F43" s="1"/>
  <c r="F55" s="1"/>
  <c r="F67" s="1"/>
  <c r="F79" s="1"/>
  <c r="F91" s="1"/>
  <c r="F103" s="1"/>
  <c r="F115" s="1"/>
  <c r="F127" s="1"/>
  <c r="D20"/>
  <c r="D32" s="1"/>
  <c r="D44" s="1"/>
  <c r="D56" s="1"/>
  <c r="D68" s="1"/>
  <c r="D80" s="1"/>
  <c r="D92" s="1"/>
  <c r="D104" s="1"/>
  <c r="D116" s="1"/>
  <c r="D128" s="1"/>
  <c r="E20"/>
  <c r="E32" s="1"/>
  <c r="E44" s="1"/>
  <c r="E56" s="1"/>
  <c r="E68" s="1"/>
  <c r="E80" s="1"/>
  <c r="E92" s="1"/>
  <c r="E104" s="1"/>
  <c r="E116" s="1"/>
  <c r="E128" s="1"/>
  <c r="F20"/>
  <c r="F32" s="1"/>
  <c r="F44" s="1"/>
  <c r="F56" s="1"/>
  <c r="F68" s="1"/>
  <c r="F80" s="1"/>
  <c r="F92" s="1"/>
  <c r="F104" s="1"/>
  <c r="F116" s="1"/>
  <c r="F128" s="1"/>
  <c r="D21"/>
  <c r="D33" s="1"/>
  <c r="D45" s="1"/>
  <c r="D57" s="1"/>
  <c r="D69" s="1"/>
  <c r="D81" s="1"/>
  <c r="D93" s="1"/>
  <c r="D105" s="1"/>
  <c r="D117" s="1"/>
  <c r="D129" s="1"/>
  <c r="E21"/>
  <c r="E33" s="1"/>
  <c r="E45" s="1"/>
  <c r="E57" s="1"/>
  <c r="E69" s="1"/>
  <c r="E81" s="1"/>
  <c r="E93" s="1"/>
  <c r="E105" s="1"/>
  <c r="E117" s="1"/>
  <c r="E129" s="1"/>
  <c r="F21"/>
  <c r="F33" s="1"/>
  <c r="F45" s="1"/>
  <c r="F57" s="1"/>
  <c r="F69" s="1"/>
  <c r="F81" s="1"/>
  <c r="F93" s="1"/>
  <c r="F105" s="1"/>
  <c r="F117" s="1"/>
  <c r="F129" s="1"/>
  <c r="D22"/>
  <c r="D34" s="1"/>
  <c r="D46" s="1"/>
  <c r="D58" s="1"/>
  <c r="D70" s="1"/>
  <c r="D82" s="1"/>
  <c r="D94" s="1"/>
  <c r="D106" s="1"/>
  <c r="D118" s="1"/>
  <c r="D130" s="1"/>
  <c r="E22"/>
  <c r="E34" s="1"/>
  <c r="E46" s="1"/>
  <c r="E58" s="1"/>
  <c r="E70" s="1"/>
  <c r="E82" s="1"/>
  <c r="E94" s="1"/>
  <c r="E106" s="1"/>
  <c r="E118" s="1"/>
  <c r="E130" s="1"/>
  <c r="F22"/>
  <c r="F34" s="1"/>
  <c r="F46" s="1"/>
  <c r="F58" s="1"/>
  <c r="F70" s="1"/>
  <c r="F82" s="1"/>
  <c r="F94" s="1"/>
  <c r="F106" s="1"/>
  <c r="F118" s="1"/>
  <c r="F130" s="1"/>
  <c r="D23"/>
  <c r="D35" s="1"/>
  <c r="D47" s="1"/>
  <c r="D59" s="1"/>
  <c r="D71" s="1"/>
  <c r="D83" s="1"/>
  <c r="D95" s="1"/>
  <c r="D107" s="1"/>
  <c r="D119" s="1"/>
  <c r="D131" s="1"/>
  <c r="E23"/>
  <c r="E35" s="1"/>
  <c r="E47" s="1"/>
  <c r="E59" s="1"/>
  <c r="E71" s="1"/>
  <c r="E83" s="1"/>
  <c r="E95" s="1"/>
  <c r="E107" s="1"/>
  <c r="E119" s="1"/>
  <c r="E131" s="1"/>
  <c r="F23"/>
  <c r="F35" s="1"/>
  <c r="F47" s="1"/>
  <c r="F59" s="1"/>
  <c r="F71" s="1"/>
  <c r="F83" s="1"/>
  <c r="F95" s="1"/>
  <c r="F107" s="1"/>
  <c r="F119" s="1"/>
  <c r="F131" s="1"/>
  <c r="D24"/>
  <c r="D36" s="1"/>
  <c r="D48" s="1"/>
  <c r="D60" s="1"/>
  <c r="D72" s="1"/>
  <c r="D84" s="1"/>
  <c r="D96" s="1"/>
  <c r="D108" s="1"/>
  <c r="D120" s="1"/>
  <c r="D132" s="1"/>
  <c r="E24"/>
  <c r="E36" s="1"/>
  <c r="E48" s="1"/>
  <c r="E60" s="1"/>
  <c r="E72" s="1"/>
  <c r="E84" s="1"/>
  <c r="E96" s="1"/>
  <c r="E108" s="1"/>
  <c r="E120" s="1"/>
  <c r="E132" s="1"/>
  <c r="F24"/>
  <c r="F36" s="1"/>
  <c r="F48" s="1"/>
  <c r="F60" s="1"/>
  <c r="F72" s="1"/>
  <c r="F84" s="1"/>
  <c r="F96" s="1"/>
  <c r="F108" s="1"/>
  <c r="F120" s="1"/>
  <c r="F132" s="1"/>
  <c r="D25"/>
  <c r="D37" s="1"/>
  <c r="D49" s="1"/>
  <c r="D61" s="1"/>
  <c r="D73" s="1"/>
  <c r="D85" s="1"/>
  <c r="D97" s="1"/>
  <c r="D109" s="1"/>
  <c r="D121" s="1"/>
  <c r="D133" s="1"/>
  <c r="E25"/>
  <c r="E37" s="1"/>
  <c r="E49" s="1"/>
  <c r="E61" s="1"/>
  <c r="E73" s="1"/>
  <c r="E85" s="1"/>
  <c r="E97" s="1"/>
  <c r="E109" s="1"/>
  <c r="E121" s="1"/>
  <c r="E133" s="1"/>
  <c r="F25"/>
  <c r="F37" s="1"/>
  <c r="F49" s="1"/>
  <c r="F61" s="1"/>
  <c r="F73" s="1"/>
  <c r="F85" s="1"/>
  <c r="F97" s="1"/>
  <c r="F109" s="1"/>
  <c r="F121" s="1"/>
  <c r="F133" s="1"/>
  <c r="F14"/>
  <c r="F26" s="1"/>
  <c r="F38" s="1"/>
  <c r="F50" s="1"/>
  <c r="F62" s="1"/>
  <c r="F74" s="1"/>
  <c r="F86" s="1"/>
  <c r="F98" s="1"/>
  <c r="F110" s="1"/>
  <c r="F122" s="1"/>
  <c r="E14"/>
  <c r="E26" s="1"/>
  <c r="E38" s="1"/>
  <c r="E50" s="1"/>
  <c r="E62" s="1"/>
  <c r="E74" s="1"/>
  <c r="E86" s="1"/>
  <c r="E98" s="1"/>
  <c r="E110" s="1"/>
  <c r="E122" s="1"/>
  <c r="D14"/>
  <c r="D26" s="1"/>
  <c r="D38" s="1"/>
  <c r="D50" s="1"/>
  <c r="D62" s="1"/>
  <c r="D74" s="1"/>
  <c r="D86" s="1"/>
  <c r="D98" s="1"/>
  <c r="D110" s="1"/>
  <c r="D122" s="1"/>
  <c r="M72" i="3"/>
  <c r="M69"/>
  <c r="M66"/>
  <c r="M63"/>
  <c r="M60"/>
  <c r="M57"/>
  <c r="M54"/>
  <c r="M51"/>
  <c r="M48"/>
  <c r="M45"/>
  <c r="M42"/>
  <c r="M39"/>
  <c r="M36"/>
  <c r="M33"/>
  <c r="M30"/>
  <c r="M27"/>
  <c r="M24"/>
  <c r="M21"/>
  <c r="M18"/>
  <c r="M15"/>
  <c r="M12"/>
  <c r="M9"/>
  <c r="M6"/>
  <c r="M3"/>
  <c r="F5" i="2"/>
  <c r="G5"/>
  <c r="E5"/>
  <c r="K3" i="3"/>
  <c r="N3"/>
  <c r="L3"/>
  <c r="L76"/>
  <c r="K6"/>
  <c r="N6"/>
  <c r="L6"/>
  <c r="K9"/>
  <c r="N9"/>
  <c r="L9"/>
  <c r="K12"/>
  <c r="N12"/>
  <c r="L12"/>
  <c r="K15"/>
  <c r="N15"/>
  <c r="L15"/>
  <c r="K18"/>
  <c r="N18"/>
  <c r="L18"/>
  <c r="K21"/>
  <c r="N21"/>
  <c r="L21"/>
  <c r="K24"/>
  <c r="N24"/>
  <c r="L24"/>
  <c r="K27"/>
  <c r="N27"/>
  <c r="L27"/>
  <c r="K30"/>
  <c r="N30"/>
  <c r="L30"/>
  <c r="K33"/>
  <c r="N33"/>
  <c r="L33"/>
  <c r="K36"/>
  <c r="N36"/>
  <c r="L36"/>
  <c r="K39"/>
  <c r="N39"/>
  <c r="L39"/>
  <c r="K42"/>
  <c r="N42"/>
  <c r="L42"/>
  <c r="K45"/>
  <c r="N45"/>
  <c r="L45"/>
  <c r="K48"/>
  <c r="N48"/>
  <c r="L48"/>
  <c r="K51"/>
  <c r="N51"/>
  <c r="L51"/>
  <c r="K54"/>
  <c r="N54"/>
  <c r="L54"/>
  <c r="K57"/>
  <c r="N57"/>
  <c r="L57"/>
  <c r="K60"/>
  <c r="N60"/>
  <c r="L60"/>
  <c r="K63"/>
  <c r="N63"/>
  <c r="L63"/>
  <c r="K66"/>
  <c r="N66"/>
  <c r="L66"/>
  <c r="K69"/>
  <c r="N69"/>
  <c r="L69"/>
  <c r="K72"/>
  <c r="N72"/>
  <c r="L72"/>
  <c r="A3" i="2"/>
  <c r="G31"/>
  <c r="F31"/>
  <c r="E31"/>
  <c r="M24"/>
  <c r="L20"/>
  <c r="L25"/>
  <c r="K23"/>
  <c r="K20"/>
  <c r="J24"/>
  <c r="I21"/>
  <c r="I25"/>
  <c r="F9"/>
  <c r="F13"/>
  <c r="F17"/>
  <c r="F21"/>
  <c r="F25"/>
  <c r="F29"/>
  <c r="E8"/>
  <c r="E12"/>
  <c r="E16"/>
  <c r="E20"/>
  <c r="E24"/>
  <c r="E28"/>
  <c r="K27"/>
  <c r="J10"/>
  <c r="H30"/>
  <c r="H23"/>
  <c r="J30"/>
  <c r="M16"/>
  <c r="M27"/>
  <c r="I16"/>
  <c r="K30"/>
  <c r="K12"/>
  <c r="L13"/>
  <c r="K17"/>
  <c r="I19"/>
  <c r="I9"/>
  <c r="M28"/>
  <c r="H17"/>
  <c r="J15"/>
  <c r="H27"/>
  <c r="H24"/>
  <c r="M19"/>
  <c r="M12"/>
  <c r="H20"/>
  <c r="H8"/>
  <c r="I7"/>
  <c r="H18"/>
  <c r="L15"/>
  <c r="L10"/>
  <c r="K18"/>
  <c r="L22"/>
  <c r="F22"/>
  <c r="E17"/>
  <c r="H15"/>
  <c r="H16"/>
  <c r="J16"/>
  <c r="H25"/>
  <c r="I12"/>
  <c r="K16"/>
  <c r="M10"/>
  <c r="M23"/>
  <c r="M20"/>
  <c r="L24"/>
  <c r="K22"/>
  <c r="K26"/>
  <c r="J23"/>
  <c r="J20"/>
  <c r="I24"/>
  <c r="F8"/>
  <c r="F12"/>
  <c r="F16"/>
  <c r="F20"/>
  <c r="F24"/>
  <c r="F28"/>
  <c r="E7"/>
  <c r="E11"/>
  <c r="E15"/>
  <c r="E19"/>
  <c r="E23"/>
  <c r="E27"/>
  <c r="K29"/>
  <c r="H7"/>
  <c r="J17"/>
  <c r="L19"/>
  <c r="J12"/>
  <c r="H19"/>
  <c r="M29"/>
  <c r="M17"/>
  <c r="I8"/>
  <c r="K8"/>
  <c r="L29"/>
  <c r="H11"/>
  <c r="I18"/>
  <c r="I11"/>
  <c r="M15"/>
  <c r="K14"/>
  <c r="H9"/>
  <c r="M18"/>
  <c r="H22"/>
  <c r="J28"/>
  <c r="M14"/>
  <c r="I14"/>
  <c r="I13"/>
  <c r="I15"/>
  <c r="H14"/>
  <c r="H12"/>
  <c r="J11"/>
  <c r="J19"/>
  <c r="L26"/>
  <c r="F26"/>
  <c r="E21"/>
  <c r="L30"/>
  <c r="K28"/>
  <c r="M11"/>
  <c r="J18"/>
  <c r="L17"/>
  <c r="H13"/>
  <c r="M22"/>
  <c r="M26"/>
  <c r="L23"/>
  <c r="L21"/>
  <c r="K25"/>
  <c r="J22"/>
  <c r="J26"/>
  <c r="I23"/>
  <c r="I20"/>
  <c r="F11"/>
  <c r="F15"/>
  <c r="F19"/>
  <c r="F23"/>
  <c r="F27"/>
  <c r="F7"/>
  <c r="E10"/>
  <c r="E14"/>
  <c r="E18"/>
  <c r="E22"/>
  <c r="E26"/>
  <c r="E30"/>
  <c r="H29"/>
  <c r="L28"/>
  <c r="H26"/>
  <c r="L9"/>
  <c r="K19"/>
  <c r="I29"/>
  <c r="I27"/>
  <c r="J9"/>
  <c r="L12"/>
  <c r="H28"/>
  <c r="K15"/>
  <c r="L16"/>
  <c r="K10"/>
  <c r="H10"/>
  <c r="K21"/>
  <c r="L7"/>
  <c r="M30"/>
  <c r="J7"/>
  <c r="J8"/>
  <c r="K13"/>
  <c r="I10"/>
  <c r="K11"/>
  <c r="K7"/>
  <c r="L8"/>
  <c r="K9"/>
  <c r="J27"/>
  <c r="I17"/>
  <c r="M21"/>
  <c r="M25"/>
  <c r="K24"/>
  <c r="J21"/>
  <c r="J25"/>
  <c r="I22"/>
  <c r="I26"/>
  <c r="F10"/>
  <c r="F14"/>
  <c r="F18"/>
  <c r="F30"/>
  <c r="E9"/>
  <c r="E13"/>
  <c r="E25"/>
  <c r="E29"/>
  <c r="M8"/>
  <c r="H21"/>
  <c r="M13"/>
  <c r="L11"/>
  <c r="M7"/>
  <c r="L14"/>
  <c r="M9"/>
  <c r="I28"/>
  <c r="I30"/>
  <c r="L18"/>
  <c r="J13"/>
  <c r="J14"/>
  <c r="L27"/>
  <c r="J29"/>
  <c r="P26" l="1"/>
  <c r="P18"/>
  <c r="P10"/>
  <c r="P30"/>
  <c r="P22"/>
  <c r="P14"/>
  <c r="P28"/>
  <c r="P24"/>
  <c r="P20"/>
  <c r="P16"/>
  <c r="P12"/>
  <c r="P8"/>
  <c r="P7"/>
  <c r="P27"/>
  <c r="P23"/>
  <c r="P19"/>
  <c r="P15"/>
  <c r="P11"/>
  <c r="P29"/>
  <c r="P25"/>
  <c r="P21"/>
  <c r="P17"/>
  <c r="P13"/>
  <c r="P9"/>
  <c r="O21"/>
  <c r="O27"/>
  <c r="O12"/>
  <c r="K76" i="3"/>
  <c r="O11" i="2"/>
  <c r="O23"/>
  <c r="O30"/>
  <c r="O22"/>
  <c r="B12"/>
  <c r="O19"/>
  <c r="O7"/>
  <c r="O28"/>
  <c r="B13"/>
  <c r="O15"/>
  <c r="O17"/>
  <c r="O8"/>
  <c r="O16"/>
  <c r="O25"/>
  <c r="O29"/>
  <c r="O13"/>
  <c r="O24"/>
  <c r="O20"/>
  <c r="O14"/>
  <c r="O18"/>
  <c r="O10"/>
  <c r="O26"/>
  <c r="O9"/>
  <c r="Q13" l="1"/>
  <c r="Q18"/>
  <c r="Q17"/>
  <c r="Q30"/>
  <c r="Q14"/>
  <c r="Q12"/>
  <c r="Q22"/>
  <c r="Q8"/>
  <c r="Q28"/>
  <c r="G8"/>
  <c r="Q16"/>
  <c r="Q21"/>
  <c r="Q26"/>
  <c r="Q24"/>
  <c r="G23"/>
  <c r="Q10"/>
  <c r="G10"/>
  <c r="Q9"/>
  <c r="G12"/>
  <c r="G28"/>
  <c r="G20"/>
  <c r="Q15"/>
  <c r="Q7"/>
  <c r="Q20"/>
  <c r="Q25"/>
  <c r="Q27"/>
  <c r="G7"/>
  <c r="G13"/>
  <c r="Q29"/>
  <c r="G22"/>
  <c r="G16"/>
  <c r="Q19"/>
  <c r="Q23"/>
  <c r="Q11"/>
  <c r="G14"/>
  <c r="G27"/>
  <c r="G30"/>
  <c r="G29"/>
  <c r="G15"/>
  <c r="G26"/>
  <c r="G18"/>
  <c r="G21"/>
  <c r="G24"/>
  <c r="G17"/>
  <c r="G25"/>
  <c r="H33"/>
  <c r="G9"/>
  <c r="I33" l="1"/>
  <c r="G11"/>
  <c r="J33"/>
  <c r="G19"/>
  <c r="F33"/>
  <c r="L33"/>
  <c r="E33"/>
  <c r="Q31"/>
  <c r="P31" s="1"/>
  <c r="M33"/>
  <c r="K33"/>
  <c r="B14"/>
  <c r="G33" l="1"/>
</calcChain>
</file>

<file path=xl/sharedStrings.xml><?xml version="1.0" encoding="utf-8"?>
<sst xmlns="http://schemas.openxmlformats.org/spreadsheetml/2006/main" count="5844" uniqueCount="89">
  <si>
    <t>Forecast Year List</t>
  </si>
  <si>
    <t>Forecast Year</t>
  </si>
  <si>
    <t>Type of Result List</t>
  </si>
  <si>
    <t>Aggregate</t>
  </si>
  <si>
    <t>PCTILE10</t>
  </si>
  <si>
    <t>PCTILE30</t>
  </si>
  <si>
    <t>PCTILE50</t>
  </si>
  <si>
    <t>PCTILE70</t>
  </si>
  <si>
    <t>PCTILE90</t>
  </si>
  <si>
    <t>May Monthly Peak</t>
  </si>
  <si>
    <t>June Monthly Peak</t>
  </si>
  <si>
    <t>July Monthly Peak</t>
  </si>
  <si>
    <t>August Monthly Peak</t>
  </si>
  <si>
    <t>September Monthly Peak</t>
  </si>
  <si>
    <t>October Monthly Peak</t>
  </si>
  <si>
    <t>Day Type</t>
  </si>
  <si>
    <t>Hour</t>
  </si>
  <si>
    <t>Reference Load</t>
  </si>
  <si>
    <t>Observed Load</t>
  </si>
  <si>
    <t>Temperature</t>
  </si>
  <si>
    <t>Standard Error</t>
  </si>
  <si>
    <t>TABLE 1: Menu options</t>
  </si>
  <si>
    <t>Hour Ending</t>
  </si>
  <si>
    <t>Weighted Temp (F)</t>
  </si>
  <si>
    <t>Uncertainty Adjusted Impact - Percentiles</t>
  </si>
  <si>
    <t>Type of Results</t>
  </si>
  <si>
    <t>10th</t>
  </si>
  <si>
    <t>30th</t>
  </si>
  <si>
    <t>50th</t>
  </si>
  <si>
    <t>70th</t>
  </si>
  <si>
    <t>90th</t>
  </si>
  <si>
    <t xml:space="preserve"> </t>
  </si>
  <si>
    <t>Daily</t>
  </si>
  <si>
    <t>Weather Year</t>
  </si>
  <si>
    <t>Weather Year List</t>
  </si>
  <si>
    <t>Day Type List</t>
  </si>
  <si>
    <t>TABLE 2: Output</t>
  </si>
  <si>
    <t>Customer Characteristic</t>
  </si>
  <si>
    <t>Customer Characteristic List</t>
  </si>
  <si>
    <t>CDH 70</t>
  </si>
  <si>
    <t>Month</t>
  </si>
  <si>
    <t>Cooling Degree Hours (Base 70)</t>
  </si>
  <si>
    <t>Std Err</t>
  </si>
  <si>
    <t>Variance</t>
  </si>
  <si>
    <t>Year</t>
  </si>
  <si>
    <t>ENROLLMENT CRITERIA</t>
  </si>
  <si>
    <t>1-in-10</t>
  </si>
  <si>
    <t>1-in-2</t>
  </si>
  <si>
    <t>San Diego Gas &amp; Electric</t>
  </si>
  <si>
    <t>All Residential Customers</t>
  </si>
  <si>
    <t>Residential - 50% Cycling</t>
  </si>
  <si>
    <t>Residential - 100% Cycling</t>
  </si>
  <si>
    <t>Per Ton</t>
  </si>
  <si>
    <t>Average Tons</t>
  </si>
  <si>
    <t>Aggregate Tons</t>
  </si>
  <si>
    <t>% Load Reduction (1 to 6 pm)</t>
  </si>
  <si>
    <t>Summer Saver Ex-Ante Load Impact Tables</t>
  </si>
  <si>
    <t>Date</t>
  </si>
  <si>
    <t>criteria1</t>
  </si>
  <si>
    <t>criteria2</t>
  </si>
  <si>
    <t>criteria3</t>
  </si>
  <si>
    <t>criteria4</t>
  </si>
  <si>
    <t>criteria5</t>
  </si>
  <si>
    <t>criteria6</t>
  </si>
  <si>
    <t>criteria7</t>
  </si>
  <si>
    <t>criteria8</t>
  </si>
  <si>
    <t>criteria9</t>
  </si>
  <si>
    <t>criteria10</t>
  </si>
  <si>
    <t>criteria11</t>
  </si>
  <si>
    <t>criteria12</t>
  </si>
  <si>
    <t>criteria13</t>
  </si>
  <si>
    <t>criteria14</t>
  </si>
  <si>
    <t>criteria15</t>
  </si>
  <si>
    <t>criteria16</t>
  </si>
  <si>
    <t>criteria17</t>
  </si>
  <si>
    <t>criteria18</t>
  </si>
  <si>
    <t>criteria19</t>
  </si>
  <si>
    <t>criteria20</t>
  </si>
  <si>
    <t>criteria21</t>
  </si>
  <si>
    <t>criteria22</t>
  </si>
  <si>
    <t>criteria23</t>
  </si>
  <si>
    <t>criteria24</t>
  </si>
  <si>
    <t>Aggregate Ref Load</t>
  </si>
  <si>
    <t>Aggregate Observed Load</t>
  </si>
  <si>
    <t>Typical Event Day</t>
  </si>
  <si>
    <t>Average Premise</t>
  </si>
  <si>
    <t>Average Tons per Premise</t>
  </si>
  <si>
    <t>MONTHLY SYSTEM PEAK DAY</t>
  </si>
  <si>
    <t>Per AC Unit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</si>
</sst>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"/>
    <numFmt numFmtId="165" formatCode="h:mm;@"/>
    <numFmt numFmtId="166" formatCode="[$-F800]dddd\,\ mmmm\ dd\,\ yyyy"/>
    <numFmt numFmtId="167" formatCode="0.0%"/>
    <numFmt numFmtId="168" formatCode="[$-409]mmm\-yy;@"/>
    <numFmt numFmtId="169" formatCode="0.00000000000000"/>
  </numFmts>
  <fonts count="18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10"/>
      <color indexed="56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medium">
        <color indexed="56"/>
      </right>
      <top style="medium">
        <color indexed="56"/>
      </top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9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/>
      <bottom style="medium">
        <color indexed="56"/>
      </bottom>
      <diagonal/>
    </border>
    <border>
      <left style="medium">
        <color indexed="56"/>
      </left>
      <right style="thin">
        <color indexed="8"/>
      </right>
      <top/>
      <bottom style="medium">
        <color indexed="56"/>
      </bottom>
      <diagonal/>
    </border>
    <border>
      <left style="thin">
        <color indexed="8"/>
      </left>
      <right style="medium">
        <color indexed="56"/>
      </right>
      <top/>
      <bottom style="medium">
        <color indexed="56"/>
      </bottom>
      <diagonal/>
    </border>
    <border>
      <left style="thin">
        <color indexed="8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medium">
        <color indexed="56"/>
      </right>
      <top style="thin">
        <color indexed="9"/>
      </top>
      <bottom/>
      <diagonal/>
    </border>
    <border>
      <left style="thin">
        <color indexed="56"/>
      </left>
      <right style="medium">
        <color indexed="56"/>
      </right>
      <top/>
      <bottom/>
      <diagonal/>
    </border>
    <border>
      <left style="medium">
        <color indexed="56"/>
      </left>
      <right style="thin">
        <color indexed="8"/>
      </right>
      <top style="thin">
        <color indexed="56"/>
      </top>
      <bottom/>
      <diagonal/>
    </border>
    <border>
      <left style="thin">
        <color indexed="8"/>
      </left>
      <right style="thin">
        <color indexed="8"/>
      </right>
      <top style="thin">
        <color indexed="56"/>
      </top>
      <bottom/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164" fontId="4" fillId="3" borderId="3" xfId="0" applyNumberFormat="1" applyFont="1" applyFill="1" applyBorder="1" applyAlignment="1">
      <alignment horizontal="right" indent="1"/>
    </xf>
    <xf numFmtId="164" fontId="4" fillId="3" borderId="5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vertical="center"/>
    </xf>
    <xf numFmtId="0" fontId="6" fillId="3" borderId="6" xfId="0" applyFont="1" applyFill="1" applyBorder="1"/>
    <xf numFmtId="0" fontId="6" fillId="0" borderId="0" xfId="0" applyFont="1"/>
    <xf numFmtId="0" fontId="7" fillId="3" borderId="0" xfId="0" applyFont="1" applyFill="1" applyBorder="1" applyAlignment="1">
      <alignment vertical="center"/>
    </xf>
    <xf numFmtId="0" fontId="6" fillId="3" borderId="0" xfId="0" applyFont="1" applyFill="1" applyBorder="1"/>
    <xf numFmtId="0" fontId="5" fillId="3" borderId="7" xfId="0" applyFont="1" applyFill="1" applyBorder="1" applyAlignment="1">
      <alignment vertical="center"/>
    </xf>
    <xf numFmtId="0" fontId="8" fillId="3" borderId="7" xfId="0" applyFont="1" applyFill="1" applyBorder="1"/>
    <xf numFmtId="0" fontId="8" fillId="3" borderId="7" xfId="0" applyFont="1" applyFill="1" applyBorder="1" applyAlignment="1">
      <alignment vertical="center"/>
    </xf>
    <xf numFmtId="0" fontId="8" fillId="0" borderId="7" xfId="0" applyFont="1" applyBorder="1"/>
    <xf numFmtId="0" fontId="6" fillId="0" borderId="0" xfId="0" applyFont="1" applyAlignment="1">
      <alignment horizontal="right" indent="1"/>
    </xf>
    <xf numFmtId="0" fontId="9" fillId="0" borderId="0" xfId="0" applyFont="1"/>
    <xf numFmtId="0" fontId="6" fillId="0" borderId="0" xfId="0" applyFont="1" applyFill="1"/>
    <xf numFmtId="4" fontId="4" fillId="0" borderId="0" xfId="0" applyNumberFormat="1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/>
    </xf>
    <xf numFmtId="3" fontId="8" fillId="0" borderId="0" xfId="0" applyNumberFormat="1" applyFont="1" applyFill="1" applyBorder="1"/>
    <xf numFmtId="10" fontId="6" fillId="0" borderId="0" xfId="0" applyNumberFormat="1" applyFont="1"/>
    <xf numFmtId="0" fontId="8" fillId="0" borderId="0" xfId="0" applyFont="1"/>
    <xf numFmtId="0" fontId="10" fillId="2" borderId="8" xfId="0" applyFont="1" applyFill="1" applyBorder="1" applyAlignment="1">
      <alignment horizontal="centerContinuous"/>
    </xf>
    <xf numFmtId="0" fontId="11" fillId="2" borderId="8" xfId="0" applyFont="1" applyFill="1" applyBorder="1" applyAlignment="1">
      <alignment horizontal="centerContinuous"/>
    </xf>
    <xf numFmtId="0" fontId="11" fillId="2" borderId="9" xfId="0" applyFont="1" applyFill="1" applyBorder="1" applyAlignment="1">
      <alignment horizontal="centerContinuous"/>
    </xf>
    <xf numFmtId="0" fontId="12" fillId="2" borderId="10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 wrapText="1"/>
    </xf>
    <xf numFmtId="0" fontId="13" fillId="2" borderId="13" xfId="0" applyFont="1" applyFill="1" applyBorder="1" applyAlignment="1">
      <alignment horizontal="right" wrapText="1" indent="1"/>
    </xf>
    <xf numFmtId="0" fontId="13" fillId="2" borderId="14" xfId="0" applyFont="1" applyFill="1" applyBorder="1" applyAlignment="1">
      <alignment horizontal="right" wrapText="1" indent="1"/>
    </xf>
    <xf numFmtId="165" fontId="6" fillId="0" borderId="11" xfId="0" applyNumberFormat="1" applyFont="1" applyBorder="1" applyAlignment="1">
      <alignment horizontal="center" vertical="center"/>
    </xf>
    <xf numFmtId="2" fontId="6" fillId="0" borderId="0" xfId="0" applyNumberFormat="1" applyFont="1"/>
    <xf numFmtId="0" fontId="11" fillId="0" borderId="0" xfId="0" applyFont="1" applyFill="1" applyBorder="1"/>
    <xf numFmtId="0" fontId="11" fillId="0" borderId="0" xfId="0" applyFont="1" applyFill="1" applyBorder="1" applyAlignment="1">
      <alignment horizontal="right" indent="1"/>
    </xf>
    <xf numFmtId="3" fontId="6" fillId="0" borderId="0" xfId="0" applyNumberFormat="1" applyFont="1"/>
    <xf numFmtId="0" fontId="11" fillId="2" borderId="15" xfId="0" applyFont="1" applyFill="1" applyBorder="1"/>
    <xf numFmtId="0" fontId="10" fillId="2" borderId="16" xfId="0" applyFont="1" applyFill="1" applyBorder="1" applyAlignment="1">
      <alignment horizontal="centerContinuous"/>
    </xf>
    <xf numFmtId="0" fontId="11" fillId="2" borderId="16" xfId="0" applyFont="1" applyFill="1" applyBorder="1" applyAlignment="1">
      <alignment horizontal="centerContinuous"/>
    </xf>
    <xf numFmtId="0" fontId="11" fillId="2" borderId="17" xfId="0" applyFont="1" applyFill="1" applyBorder="1" applyAlignment="1">
      <alignment horizontal="centerContinuous"/>
    </xf>
    <xf numFmtId="0" fontId="8" fillId="3" borderId="18" xfId="0" applyFont="1" applyFill="1" applyBorder="1"/>
    <xf numFmtId="169" fontId="6" fillId="0" borderId="0" xfId="0" applyNumberFormat="1" applyFont="1"/>
    <xf numFmtId="0" fontId="6" fillId="0" borderId="0" xfId="0" applyFont="1" applyAlignment="1">
      <alignment vertical="top"/>
    </xf>
    <xf numFmtId="0" fontId="4" fillId="3" borderId="19" xfId="0" applyFont="1" applyFill="1" applyBorder="1"/>
    <xf numFmtId="4" fontId="4" fillId="3" borderId="20" xfId="0" applyNumberFormat="1" applyFont="1" applyFill="1" applyBorder="1" applyAlignment="1">
      <alignment horizontal="left" indent="1"/>
    </xf>
    <xf numFmtId="4" fontId="4" fillId="3" borderId="5" xfId="0" applyNumberFormat="1" applyFont="1" applyFill="1" applyBorder="1" applyAlignment="1">
      <alignment horizontal="left" indent="1"/>
    </xf>
    <xf numFmtId="2" fontId="4" fillId="3" borderId="5" xfId="0" applyNumberFormat="1" applyFont="1" applyFill="1" applyBorder="1"/>
    <xf numFmtId="2" fontId="4" fillId="3" borderId="21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/>
    <xf numFmtId="10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right" indent="1"/>
    </xf>
    <xf numFmtId="0" fontId="15" fillId="0" borderId="0" xfId="0" applyFont="1" applyFill="1" applyBorder="1"/>
    <xf numFmtId="0" fontId="6" fillId="0" borderId="0" xfId="0" applyFont="1" applyFill="1" applyBorder="1" applyAlignment="1">
      <alignment horizontal="right" indent="1"/>
    </xf>
    <xf numFmtId="0" fontId="9" fillId="0" borderId="0" xfId="0" applyFont="1" applyFill="1" applyBorder="1"/>
    <xf numFmtId="166" fontId="1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0" fontId="0" fillId="0" borderId="22" xfId="0" applyBorder="1"/>
    <xf numFmtId="0" fontId="0" fillId="0" borderId="0" xfId="0" applyBorder="1"/>
    <xf numFmtId="0" fontId="12" fillId="2" borderId="23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 readingOrder="1"/>
    </xf>
    <xf numFmtId="1" fontId="6" fillId="0" borderId="11" xfId="0" applyNumberFormat="1" applyFont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164" fontId="4" fillId="0" borderId="3" xfId="0" applyNumberFormat="1" applyFont="1" applyFill="1" applyBorder="1" applyAlignment="1">
      <alignment horizontal="right" indent="1"/>
    </xf>
    <xf numFmtId="164" fontId="4" fillId="0" borderId="4" xfId="0" applyNumberFormat="1" applyFont="1" applyFill="1" applyBorder="1" applyAlignment="1">
      <alignment horizontal="right" indent="1"/>
    </xf>
    <xf numFmtId="0" fontId="12" fillId="2" borderId="24" xfId="0" applyFont="1" applyFill="1" applyBorder="1" applyAlignment="1">
      <alignment horizontal="center" vertical="center"/>
    </xf>
    <xf numFmtId="164" fontId="4" fillId="0" borderId="0" xfId="0" applyNumberFormat="1" applyFont="1"/>
    <xf numFmtId="1" fontId="0" fillId="0" borderId="0" xfId="0" applyNumberFormat="1"/>
    <xf numFmtId="0" fontId="16" fillId="0" borderId="0" xfId="0" applyFont="1"/>
    <xf numFmtId="3" fontId="0" fillId="0" borderId="0" xfId="0" applyNumberFormat="1"/>
    <xf numFmtId="0" fontId="13" fillId="2" borderId="32" xfId="0" applyFont="1" applyFill="1" applyBorder="1" applyAlignment="1">
      <alignment horizontal="center" wrapText="1"/>
    </xf>
    <xf numFmtId="0" fontId="13" fillId="2" borderId="33" xfId="0" applyFont="1" applyFill="1" applyBorder="1" applyAlignment="1">
      <alignment horizontal="center" wrapText="1"/>
    </xf>
    <xf numFmtId="0" fontId="13" fillId="2" borderId="34" xfId="0" applyFont="1" applyFill="1" applyBorder="1" applyAlignment="1">
      <alignment horizontal="center" wrapText="1"/>
    </xf>
    <xf numFmtId="0" fontId="1" fillId="4" borderId="11" xfId="1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Fill="1" applyBorder="1"/>
    <xf numFmtId="0" fontId="12" fillId="2" borderId="25" xfId="0" applyFont="1" applyFill="1" applyBorder="1" applyAlignment="1">
      <alignment horizontal="center" vertical="center"/>
    </xf>
    <xf numFmtId="164" fontId="16" fillId="5" borderId="11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0" fontId="2" fillId="0" borderId="0" xfId="0" applyFont="1"/>
    <xf numFmtId="2" fontId="4" fillId="3" borderId="3" xfId="0" applyNumberFormat="1" applyFont="1" applyFill="1" applyBorder="1" applyAlignment="1">
      <alignment horizontal="right" indent="1"/>
    </xf>
    <xf numFmtId="168" fontId="0" fillId="0" borderId="0" xfId="0" applyNumberFormat="1"/>
    <xf numFmtId="167" fontId="16" fillId="5" borderId="11" xfId="0" applyNumberFormat="1" applyFont="1" applyFill="1" applyBorder="1" applyAlignment="1">
      <alignment horizontal="center" vertical="center"/>
    </xf>
    <xf numFmtId="2" fontId="4" fillId="3" borderId="26" xfId="0" applyNumberFormat="1" applyFont="1" applyFill="1" applyBorder="1" applyAlignment="1">
      <alignment horizontal="right" indent="1"/>
    </xf>
    <xf numFmtId="2" fontId="4" fillId="3" borderId="27" xfId="0" applyNumberFormat="1" applyFont="1" applyFill="1" applyBorder="1" applyAlignment="1">
      <alignment horizontal="right" indent="1"/>
    </xf>
    <xf numFmtId="2" fontId="17" fillId="3" borderId="27" xfId="0" applyNumberFormat="1" applyFont="1" applyFill="1" applyBorder="1" applyAlignment="1">
      <alignment horizontal="center"/>
    </xf>
    <xf numFmtId="0" fontId="2" fillId="0" borderId="0" xfId="0" applyFont="1" applyFill="1"/>
    <xf numFmtId="164" fontId="4" fillId="3" borderId="27" xfId="0" applyNumberFormat="1" applyFont="1" applyFill="1" applyBorder="1" applyAlignment="1">
      <alignment horizontal="right" indent="1"/>
    </xf>
    <xf numFmtId="1" fontId="4" fillId="3" borderId="28" xfId="0" applyNumberFormat="1" applyFont="1" applyFill="1" applyBorder="1" applyAlignment="1">
      <alignment horizontal="center"/>
    </xf>
    <xf numFmtId="0" fontId="0" fillId="0" borderId="22" xfId="0" applyFill="1" applyBorder="1"/>
    <xf numFmtId="0" fontId="1" fillId="4" borderId="2" xfId="0" applyFont="1" applyFill="1" applyBorder="1" applyAlignment="1">
      <alignment wrapText="1"/>
    </xf>
    <xf numFmtId="0" fontId="0" fillId="0" borderId="0" xfId="0" applyFill="1" applyBorder="1"/>
    <xf numFmtId="0" fontId="11" fillId="2" borderId="29" xfId="0" applyFont="1" applyFill="1" applyBorder="1" applyAlignment="1">
      <alignment horizontal="center" wrapText="1"/>
    </xf>
    <xf numFmtId="0" fontId="11" fillId="2" borderId="30" xfId="0" applyFont="1" applyFill="1" applyBorder="1" applyAlignment="1">
      <alignment horizontal="center" wrapText="1"/>
    </xf>
    <xf numFmtId="0" fontId="14" fillId="0" borderId="0" xfId="0" applyFont="1" applyAlignment="1">
      <alignment horizontal="left" vertical="top" wrapText="1" readingOrder="1"/>
    </xf>
    <xf numFmtId="0" fontId="10" fillId="2" borderId="8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538310412573674"/>
          <c:y val="0.12555079582400777"/>
          <c:w val="0.79371316306483297"/>
          <c:h val="0.7444941927809583"/>
        </c:manualLayout>
      </c:layout>
      <c:scatterChart>
        <c:scatterStyle val="smoothMarker"/>
        <c:ser>
          <c:idx val="1"/>
          <c:order val="0"/>
          <c:tx>
            <c:strRef>
              <c:f>'INPUTS-OUTPUTS'!$E$5</c:f>
              <c:strCache>
                <c:ptCount val="1"/>
                <c:pt idx="0">
                  <c:v>Reference Load (kW)</c:v>
                </c:pt>
              </c:strCache>
            </c:strRef>
          </c:tx>
          <c:spPr>
            <a:ln w="25400">
              <a:solidFill>
                <a:srgbClr val="00B050"/>
              </a:solidFill>
              <a:prstDash val="lgDash"/>
            </a:ln>
          </c:spPr>
          <c:marker>
            <c:symbol val="none"/>
          </c:marker>
          <c:xVal>
            <c:numRef>
              <c:f>'INPUTS-OUTPUTS'!$D$7:$D$30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'INPUTS-OUTPUTS'!$E$7:$E$30</c:f>
              <c:numCache>
                <c:formatCode>0.00</c:formatCode>
                <c:ptCount val="24"/>
                <c:pt idx="0">
                  <c:v>0.73648468579999993</c:v>
                </c:pt>
                <c:pt idx="1">
                  <c:v>0.6443133875999999</c:v>
                </c:pt>
                <c:pt idx="2">
                  <c:v>0.58358733719999989</c:v>
                </c:pt>
                <c:pt idx="3">
                  <c:v>0.55124881159999994</c:v>
                </c:pt>
                <c:pt idx="4">
                  <c:v>0.54224067460000003</c:v>
                </c:pt>
                <c:pt idx="5">
                  <c:v>0.55882133859999994</c:v>
                </c:pt>
                <c:pt idx="6">
                  <c:v>0.6283516777999999</c:v>
                </c:pt>
                <c:pt idx="7">
                  <c:v>0.68911923879999992</c:v>
                </c:pt>
                <c:pt idx="8">
                  <c:v>0.73617474559999996</c:v>
                </c:pt>
                <c:pt idx="9">
                  <c:v>0.79373714939999995</c:v>
                </c:pt>
                <c:pt idx="10">
                  <c:v>0.90894489399999989</c:v>
                </c:pt>
                <c:pt idx="11">
                  <c:v>1.0914795479999999</c:v>
                </c:pt>
                <c:pt idx="12">
                  <c:v>1.2996749940000001</c:v>
                </c:pt>
                <c:pt idx="13">
                  <c:v>1.5013036819999999</c:v>
                </c:pt>
                <c:pt idx="14">
                  <c:v>1.6558325739999999</c:v>
                </c:pt>
                <c:pt idx="15">
                  <c:v>1.7677545819999998</c:v>
                </c:pt>
                <c:pt idx="16">
                  <c:v>1.7785052380000002</c:v>
                </c:pt>
                <c:pt idx="17">
                  <c:v>1.7745495219999998</c:v>
                </c:pt>
                <c:pt idx="18">
                  <c:v>1.6792763799999999</c:v>
                </c:pt>
                <c:pt idx="19">
                  <c:v>1.5612220859999997</c:v>
                </c:pt>
                <c:pt idx="20">
                  <c:v>1.4994512819999999</c:v>
                </c:pt>
                <c:pt idx="21">
                  <c:v>1.2753933980000001</c:v>
                </c:pt>
                <c:pt idx="22">
                  <c:v>1.1055695760000002</c:v>
                </c:pt>
                <c:pt idx="23">
                  <c:v>0.88601891799999988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'INPUTS-OUTPUTS'!$F$5</c:f>
              <c:strCache>
                <c:ptCount val="1"/>
                <c:pt idx="0">
                  <c:v>Estimated Load w/ DR (kW)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square"/>
            <c:size val="3"/>
            <c:spPr>
              <a:solidFill>
                <a:schemeClr val="accent1"/>
              </a:solidFill>
              <a:ln>
                <a:solidFill>
                  <a:srgbClr val="1F497D"/>
                </a:solidFill>
              </a:ln>
            </c:spPr>
          </c:marker>
          <c:xVal>
            <c:numRef>
              <c:f>'INPUTS-OUTPUTS'!$D$7:$D$30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'INPUTS-OUTPUTS'!$F$7:$F$30</c:f>
              <c:numCache>
                <c:formatCode>0.00</c:formatCode>
                <c:ptCount val="24"/>
                <c:pt idx="0">
                  <c:v>0.73648468579999993</c:v>
                </c:pt>
                <c:pt idx="1">
                  <c:v>0.6443133875999999</c:v>
                </c:pt>
                <c:pt idx="2">
                  <c:v>0.58358733719999989</c:v>
                </c:pt>
                <c:pt idx="3">
                  <c:v>0.55124881159999994</c:v>
                </c:pt>
                <c:pt idx="4">
                  <c:v>0.54224067460000003</c:v>
                </c:pt>
                <c:pt idx="5">
                  <c:v>0.55882133859999994</c:v>
                </c:pt>
                <c:pt idx="6">
                  <c:v>0.6283516777999999</c:v>
                </c:pt>
                <c:pt idx="7">
                  <c:v>0.68911923879999992</c:v>
                </c:pt>
                <c:pt idx="8">
                  <c:v>0.73617474559999996</c:v>
                </c:pt>
                <c:pt idx="9">
                  <c:v>0.79373714939999995</c:v>
                </c:pt>
                <c:pt idx="10">
                  <c:v>0.90894489399999989</c:v>
                </c:pt>
                <c:pt idx="11">
                  <c:v>1.0914795479999999</c:v>
                </c:pt>
                <c:pt idx="12">
                  <c:v>1.2996749940000001</c:v>
                </c:pt>
                <c:pt idx="13">
                  <c:v>1.1600949699999998</c:v>
                </c:pt>
                <c:pt idx="14">
                  <c:v>1.3126897879999999</c:v>
                </c:pt>
                <c:pt idx="15">
                  <c:v>1.2805784339999999</c:v>
                </c:pt>
                <c:pt idx="16">
                  <c:v>1.3025748419999998</c:v>
                </c:pt>
                <c:pt idx="17">
                  <c:v>1.3576736379999998</c:v>
                </c:pt>
                <c:pt idx="18">
                  <c:v>1.8352619319999999</c:v>
                </c:pt>
                <c:pt idx="19">
                  <c:v>1.920317404</c:v>
                </c:pt>
                <c:pt idx="20">
                  <c:v>1.4994512819999999</c:v>
                </c:pt>
                <c:pt idx="21">
                  <c:v>1.2753933980000001</c:v>
                </c:pt>
                <c:pt idx="22">
                  <c:v>1.1055695760000002</c:v>
                </c:pt>
                <c:pt idx="23">
                  <c:v>0.88601891799999988</c:v>
                </c:pt>
              </c:numCache>
            </c:numRef>
          </c:yVal>
          <c:smooth val="1"/>
        </c:ser>
        <c:axId val="99866112"/>
        <c:axId val="99877248"/>
      </c:scatterChart>
      <c:valAx>
        <c:axId val="99866112"/>
        <c:scaling>
          <c:orientation val="minMax"/>
          <c:max val="24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</c:title>
        <c:numFmt formatCode="0" sourceLinked="1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99877248"/>
        <c:crosses val="autoZero"/>
        <c:crossBetween val="midCat"/>
        <c:majorUnit val="2"/>
        <c:minorUnit val="1"/>
      </c:valAx>
      <c:valAx>
        <c:axId val="99877248"/>
        <c:scaling>
          <c:orientation val="minMax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.00" sourceLinked="0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998661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</c:legend>
    <c:plotVisOnly val="1"/>
    <c:dispBlanksAs val="gap"/>
  </c:chart>
  <c:spPr>
    <a:solidFill>
      <a:srgbClr val="EAEAEA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163286</xdr:rowOff>
    </xdr:from>
    <xdr:to>
      <xdr:col>2</xdr:col>
      <xdr:colOff>1905000</xdr:colOff>
      <xdr:row>32</xdr:row>
      <xdr:rowOff>57150</xdr:rowOff>
    </xdr:to>
    <xdr:graphicFrame macro="">
      <xdr:nvGraphicFramePr>
        <xdr:cNvPr id="13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123825</xdr:colOff>
      <xdr:row>0</xdr:row>
      <xdr:rowOff>200025</xdr:rowOff>
    </xdr:from>
    <xdr:to>
      <xdr:col>10</xdr:col>
      <xdr:colOff>590550</xdr:colOff>
      <xdr:row>2</xdr:row>
      <xdr:rowOff>19050</xdr:rowOff>
    </xdr:to>
    <xdr:pic>
      <xdr:nvPicPr>
        <xdr:cNvPr id="1339" name="Picture 2" descr="FSC Logo NEW PURPLE 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0938"/>
        <a:stretch>
          <a:fillRect/>
        </a:stretch>
      </xdr:blipFill>
      <xdr:spPr bwMode="auto">
        <a:xfrm>
          <a:off x="8591550" y="200025"/>
          <a:ext cx="1962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171450</xdr:colOff>
      <xdr:row>0</xdr:row>
      <xdr:rowOff>47625</xdr:rowOff>
    </xdr:from>
    <xdr:to>
      <xdr:col>12</xdr:col>
      <xdr:colOff>542924</xdr:colOff>
      <xdr:row>2</xdr:row>
      <xdr:rowOff>171450</xdr:rowOff>
    </xdr:to>
    <xdr:pic>
      <xdr:nvPicPr>
        <xdr:cNvPr id="1340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48975" y="47625"/>
          <a:ext cx="1085850" cy="695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8"/>
  <sheetViews>
    <sheetView showGridLines="0" tabSelected="1" zoomScale="70" zoomScaleNormal="70" workbookViewId="0">
      <selection activeCell="L22" sqref="L22"/>
    </sheetView>
  </sheetViews>
  <sheetFormatPr defaultColWidth="9.140625" defaultRowHeight="12.75"/>
  <cols>
    <col min="1" max="1" width="35" style="9" customWidth="1"/>
    <col min="2" max="2" width="36" style="9" customWidth="1"/>
    <col min="3" max="3" width="32.42578125" style="9" customWidth="1"/>
    <col min="4" max="4" width="9.140625" style="9"/>
    <col min="5" max="8" width="10.7109375" style="9" customWidth="1"/>
    <col min="9" max="9" width="11.7109375" style="9" bestFit="1" customWidth="1"/>
    <col min="10" max="13" width="10.7109375" style="9" customWidth="1"/>
    <col min="14" max="14" width="9.140625" style="9"/>
    <col min="15" max="17" width="11.28515625" style="9" hidden="1" customWidth="1"/>
    <col min="18" max="16384" width="9.140625" style="9"/>
  </cols>
  <sheetData>
    <row r="1" spans="1:18" ht="18">
      <c r="A1" s="7" t="s">
        <v>48</v>
      </c>
      <c r="B1" s="8"/>
      <c r="C1" s="8"/>
      <c r="D1" s="7"/>
      <c r="E1" s="8"/>
      <c r="F1" s="8"/>
      <c r="G1" s="8"/>
      <c r="H1" s="8"/>
      <c r="I1" s="8"/>
      <c r="J1" s="8"/>
      <c r="K1" s="8"/>
      <c r="L1" s="8"/>
      <c r="M1" s="8"/>
    </row>
    <row r="2" spans="1:18" ht="27">
      <c r="A2" s="10" t="s">
        <v>56</v>
      </c>
      <c r="B2" s="11"/>
      <c r="C2" s="11"/>
      <c r="D2" s="10"/>
      <c r="E2" s="11"/>
      <c r="F2" s="11"/>
      <c r="G2" s="11"/>
      <c r="H2" s="11"/>
      <c r="I2" s="11"/>
      <c r="J2" s="11"/>
      <c r="K2" s="11"/>
      <c r="L2" s="11"/>
      <c r="M2" s="11"/>
    </row>
    <row r="3" spans="1:18" s="15" customFormat="1" ht="18" customHeight="1" thickBot="1">
      <c r="A3" s="12" t="str">
        <f>CONCATENATE( CustChar, ", ", WeatherYear, " Weather Year, ", DayType)</f>
        <v>All Residential Customers, 1-in-2 Weather Year, Typical Event Day</v>
      </c>
      <c r="B3" s="13"/>
      <c r="C3" s="13"/>
      <c r="D3" s="14"/>
      <c r="E3" s="13"/>
      <c r="F3" s="13"/>
      <c r="G3" s="13"/>
      <c r="H3" s="13"/>
      <c r="I3" s="13"/>
      <c r="J3" s="13"/>
      <c r="K3" s="13"/>
      <c r="L3" s="13"/>
      <c r="M3" s="13"/>
    </row>
    <row r="4" spans="1:18" ht="9" customHeight="1" thickBot="1">
      <c r="A4" s="16"/>
      <c r="B4" s="17"/>
      <c r="C4" s="18"/>
      <c r="E4" s="19"/>
      <c r="F4" s="20"/>
      <c r="G4" s="21"/>
      <c r="H4" s="22"/>
    </row>
    <row r="5" spans="1:18" ht="33" customHeight="1">
      <c r="A5" s="23" t="s">
        <v>21</v>
      </c>
      <c r="C5" s="18"/>
      <c r="D5" s="105" t="s">
        <v>22</v>
      </c>
      <c r="E5" s="103" t="str">
        <f>IF(TypeofResult="Aggregate","Reference Load (MW)",IF(TypeofResult="Per Ton","Reference Load (kW/Ton)","Reference Load (kW)"))</f>
        <v>Reference Load (kW)</v>
      </c>
      <c r="F5" s="103" t="str">
        <f>IF(TypeofResult="Aggregate","Estimated Load w/ DR (MW)",IF(TypeofResult="Per Ton","Estimated Load w/ DR (kW/Ton)","Estimated Load w/ DR (kW)"))</f>
        <v>Estimated Load w/ DR (kW)</v>
      </c>
      <c r="G5" s="103" t="str">
        <f>IF(TypeofResult="Aggregate"," Load Impact (MW)",IF(TypeofResult="Per Ton","Load Impact (kW/Ton)","Load Impact (kW)"))</f>
        <v>Load Impact (kW)</v>
      </c>
      <c r="H5" s="103" t="s">
        <v>23</v>
      </c>
      <c r="I5" s="24" t="s">
        <v>24</v>
      </c>
      <c r="J5" s="25"/>
      <c r="K5" s="25"/>
      <c r="L5" s="25"/>
      <c r="M5" s="26"/>
    </row>
    <row r="6" spans="1:18" ht="19.5" customHeight="1">
      <c r="A6" s="27" t="s">
        <v>25</v>
      </c>
      <c r="B6" s="28" t="s">
        <v>88</v>
      </c>
      <c r="C6" s="29"/>
      <c r="D6" s="106"/>
      <c r="E6" s="104"/>
      <c r="F6" s="104"/>
      <c r="G6" s="104"/>
      <c r="H6" s="104"/>
      <c r="I6" s="31" t="s">
        <v>26</v>
      </c>
      <c r="J6" s="31" t="s">
        <v>27</v>
      </c>
      <c r="K6" s="31" t="s">
        <v>28</v>
      </c>
      <c r="L6" s="31" t="s">
        <v>29</v>
      </c>
      <c r="M6" s="32" t="s">
        <v>30</v>
      </c>
      <c r="O6" s="78" t="s">
        <v>39</v>
      </c>
      <c r="P6" s="79" t="s">
        <v>42</v>
      </c>
      <c r="Q6" s="80" t="s">
        <v>43</v>
      </c>
    </row>
    <row r="7" spans="1:18" ht="20.100000000000001" customHeight="1">
      <c r="A7" s="65" t="s">
        <v>33</v>
      </c>
      <c r="B7" s="33" t="s">
        <v>47</v>
      </c>
      <c r="C7" s="18"/>
      <c r="D7" s="96">
        <v>1</v>
      </c>
      <c r="E7" s="88">
        <f ca="1">DGET(DATA,"Reference Load",INDIRECT(LOOKUP!F12))*IF(TypeofResult="Aggregate",AggregateTons/1000,1)*IF(TypeofResult&lt;&gt;"Average Premise",1/AverageTons,1)*IF(TypeofResult="Per AC Unit",(AverageTons/1)*0.842,1)</f>
        <v>0.73648468579999993</v>
      </c>
      <c r="F7" s="88">
        <f ca="1">DGET(DATA,"Observed Load",INDIRECT(LOOKUP!F12))*IF(TypeofResult="Aggregate",AggregateTons/1000,1)*IF(TypeofResult&lt;&gt;"Average Premise",1/AverageTons,1)*IF(TypeofResult="Per AC Unit",(AverageTons/1)*0.842,1)</f>
        <v>0.73648468579999993</v>
      </c>
      <c r="G7" s="88">
        <f ca="1">E7-F7</f>
        <v>0</v>
      </c>
      <c r="H7" s="4">
        <f ca="1">DGET(DATA,"Temperature", INDIRECT(LOOKUP!F12))</f>
        <v>68.5792</v>
      </c>
      <c r="I7" s="88">
        <f ca="1">DGET(DATA,"PCTILE10",INDIRECT(LOOKUP!F12))*IF(TypeofResult="Aggregate",AggregateTons/1000,1)*IF(TypeofResult&lt;&gt;"Average Premise",1/AverageTons,1)</f>
        <v>0</v>
      </c>
      <c r="J7" s="88">
        <f ca="1">DGET(DATA,"PCTILE30",INDIRECT(LOOKUP!F12))*IF(TypeofResult="Aggregate",AggregateTons/1000,1)*IF(TypeofResult&lt;&gt;"Average Premise",1/AverageTons,1)</f>
        <v>0</v>
      </c>
      <c r="K7" s="88">
        <f ca="1">DGET(DATA,"PCTILE50",INDIRECT(LOOKUP!F12))*IF(TypeofResult="Aggregate",AggregateTons/1000,1)*IF(TypeofResult&lt;&gt;"Average Premise",1/AverageTons,1)</f>
        <v>0</v>
      </c>
      <c r="L7" s="88">
        <f ca="1">DGET(DATA,"PCTILE70",INDIRECT(LOOKUP!F12))*IF(TypeofResult="Aggregate",AggregateTons/1000,1)*IF(TypeofResult&lt;&gt;"Average Premise",1/AverageTons,1)</f>
        <v>0</v>
      </c>
      <c r="M7" s="88">
        <f ca="1">DGET(DATA,"PCTILE90",INDIRECT(LOOKUP!F12))*IF(TypeofResult="Aggregate",AggregateTons/1000,1)*IF(TypeofResult&lt;&gt;"Average Premise",1/AverageTons,1)</f>
        <v>0</v>
      </c>
      <c r="N7" s="87"/>
      <c r="O7" s="71">
        <f ca="1">MAX(0,H7-70)</f>
        <v>0</v>
      </c>
      <c r="P7" s="71">
        <f>DGET(DATA,"Standard Error",criteria1)*IF(TypeofResult="Aggregate",AggregateTons/1000,1)*IF(TypeofResult&lt;&gt;"Average Premise",1/AverageTons,1)</f>
        <v>5.1547480047461468E-3</v>
      </c>
      <c r="Q7" s="71">
        <f>P7^2</f>
        <v>2.6571426992434381E-5</v>
      </c>
      <c r="R7" s="34"/>
    </row>
    <row r="8" spans="1:18" ht="20.100000000000001" customHeight="1">
      <c r="A8" s="65" t="s">
        <v>1</v>
      </c>
      <c r="B8" s="67">
        <v>2011</v>
      </c>
      <c r="C8" s="18"/>
      <c r="D8" s="96">
        <v>2</v>
      </c>
      <c r="E8" s="88">
        <f ca="1">DGET(DATA,"Reference Load",INDIRECT(LOOKUP!F13))*IF(TypeofResult="Aggregate",AggregateTons/1000,1)*IF(TypeofResult&lt;&gt;"Average Premise",1/AverageTons,1)*IF(TypeofResult="Per AC Unit",(AverageTons/1)*0.842,1)</f>
        <v>0.6443133875999999</v>
      </c>
      <c r="F8" s="88">
        <f ca="1">DGET(DATA,"Observed Load",INDIRECT(LOOKUP!F13))*IF(TypeofResult="Aggregate",AggregateTons/1000,1)*IF(TypeofResult&lt;&gt;"Average Premise",1/AverageTons,1)*IF(TypeofResult="Per AC Unit",(AverageTons/1)*0.842,1)</f>
        <v>0.6443133875999999</v>
      </c>
      <c r="G8" s="88">
        <f t="shared" ref="G8:G30" ca="1" si="0">E8-F8</f>
        <v>0</v>
      </c>
      <c r="H8" s="4">
        <f ca="1">DGET(DATA,"Temperature", INDIRECT(LOOKUP!F13))</f>
        <v>68.369399999999999</v>
      </c>
      <c r="I8" s="88">
        <f ca="1">DGET(DATA,"PCTILE10",INDIRECT(LOOKUP!F13))*IF(TypeofResult="Aggregate",AggregateTons/1000,1)*IF(TypeofResult&lt;&gt;"Average Premise",1/AverageTons,1)</f>
        <v>0</v>
      </c>
      <c r="J8" s="88">
        <f ca="1">DGET(DATA,"PCTILE30",INDIRECT(LOOKUP!F13))*IF(TypeofResult="Aggregate",AggregateTons/1000,1)*IF(TypeofResult&lt;&gt;"Average Premise",1/AverageTons,1)</f>
        <v>0</v>
      </c>
      <c r="K8" s="88">
        <f ca="1">DGET(DATA,"PCTILE50",INDIRECT(LOOKUP!F13))*IF(TypeofResult="Aggregate",AggregateTons/1000,1)*IF(TypeofResult&lt;&gt;"Average Premise",1/AverageTons,1)</f>
        <v>0</v>
      </c>
      <c r="L8" s="88">
        <f ca="1">DGET(DATA,"PCTILE70",INDIRECT(LOOKUP!F13))*IF(TypeofResult="Aggregate",AggregateTons/1000,1)*IF(TypeofResult&lt;&gt;"Average Premise",1/AverageTons,1)</f>
        <v>0</v>
      </c>
      <c r="M8" s="88">
        <f ca="1">DGET(DATA,"PCTILE90",INDIRECT(LOOKUP!F13))*IF(TypeofResult="Aggregate",AggregateTons/1000,1)*IF(TypeofResult&lt;&gt;"Average Premise",1/AverageTons,1)</f>
        <v>0</v>
      </c>
      <c r="N8" s="87"/>
      <c r="O8" s="72">
        <f t="shared" ref="O8:O30" ca="1" si="1">MAX(0,H8-70)</f>
        <v>0</v>
      </c>
      <c r="P8" s="72">
        <f>DGET(DATA,"Standard Error",criteria2)*IF(TypeofResult="Aggregate",AggregateTons/1000,1)*IF(TypeofResult&lt;&gt;"Average Premise",1/AverageTons,1)</f>
        <v>5.1418246250030473E-3</v>
      </c>
      <c r="Q8" s="71">
        <f t="shared" ref="Q8:Q30" si="2">P8^2</f>
        <v>2.6438360474287728E-5</v>
      </c>
    </row>
    <row r="9" spans="1:18" ht="20.100000000000001" customHeight="1">
      <c r="A9" s="65" t="s">
        <v>15</v>
      </c>
      <c r="B9" s="33" t="s">
        <v>84</v>
      </c>
      <c r="C9" s="18"/>
      <c r="D9" s="96">
        <v>3</v>
      </c>
      <c r="E9" s="88">
        <f ca="1">DGET(DATA,"Reference Load",INDIRECT(LOOKUP!F14))*IF(TypeofResult="Aggregate",AggregateTons/1000,1)*IF(TypeofResult&lt;&gt;"Average Premise",1/AverageTons,1)*IF(TypeofResult="Per AC Unit",(AverageTons/1)*0.842,1)</f>
        <v>0.58358733719999989</v>
      </c>
      <c r="F9" s="88">
        <f ca="1">DGET(DATA,"Observed Load",INDIRECT(LOOKUP!F14))*IF(TypeofResult="Aggregate",AggregateTons/1000,1)*IF(TypeofResult&lt;&gt;"Average Premise",1/AverageTons,1)*IF(TypeofResult="Per AC Unit",(AverageTons/1)*0.842,1)</f>
        <v>0.58358733719999989</v>
      </c>
      <c r="G9" s="88">
        <f t="shared" ca="1" si="0"/>
        <v>0</v>
      </c>
      <c r="H9" s="4">
        <f ca="1">DGET(DATA,"Temperature", INDIRECT(LOOKUP!F14))</f>
        <v>67.879499999999993</v>
      </c>
      <c r="I9" s="88">
        <f ca="1">DGET(DATA,"PCTILE10",INDIRECT(LOOKUP!F14))*IF(TypeofResult="Aggregate",AggregateTons/1000,1)*IF(TypeofResult&lt;&gt;"Average Premise",1/AverageTons,1)</f>
        <v>0</v>
      </c>
      <c r="J9" s="88">
        <f ca="1">DGET(DATA,"PCTILE30",INDIRECT(LOOKUP!F14))*IF(TypeofResult="Aggregate",AggregateTons/1000,1)*IF(TypeofResult&lt;&gt;"Average Premise",1/AverageTons,1)</f>
        <v>0</v>
      </c>
      <c r="K9" s="88">
        <f ca="1">DGET(DATA,"PCTILE50",INDIRECT(LOOKUP!F14))*IF(TypeofResult="Aggregate",AggregateTons/1000,1)*IF(TypeofResult&lt;&gt;"Average Premise",1/AverageTons,1)</f>
        <v>0</v>
      </c>
      <c r="L9" s="88">
        <f ca="1">DGET(DATA,"PCTILE70",INDIRECT(LOOKUP!F14))*IF(TypeofResult="Aggregate",AggregateTons/1000,1)*IF(TypeofResult&lt;&gt;"Average Premise",1/AverageTons,1)</f>
        <v>0</v>
      </c>
      <c r="M9" s="88">
        <f ca="1">DGET(DATA,"PCTILE90",INDIRECT(LOOKUP!F14))*IF(TypeofResult="Aggregate",AggregateTons/1000,1)*IF(TypeofResult&lt;&gt;"Average Premise",1/AverageTons,1)</f>
        <v>0</v>
      </c>
      <c r="N9" s="87"/>
      <c r="O9" s="72">
        <f t="shared" ca="1" si="1"/>
        <v>0</v>
      </c>
      <c r="P9" s="72">
        <f>DGET(DATA,"Standard Error",criteria3)*IF(TypeofResult="Aggregate",AggregateTons/1000,1)*IF(TypeofResult&lt;&gt;"Average Premise",1/AverageTons,1)</f>
        <v>5.1264396491184049E-3</v>
      </c>
      <c r="Q9" s="71">
        <f t="shared" si="2"/>
        <v>2.6280383476053235E-5</v>
      </c>
    </row>
    <row r="10" spans="1:18" ht="20.100000000000001" customHeight="1">
      <c r="A10" s="73" t="s">
        <v>37</v>
      </c>
      <c r="B10" s="81" t="s">
        <v>49</v>
      </c>
      <c r="C10" s="18"/>
      <c r="D10" s="96">
        <v>4</v>
      </c>
      <c r="E10" s="88">
        <f ca="1">DGET(DATA,"Reference Load",INDIRECT(LOOKUP!F15))*IF(TypeofResult="Aggregate",AggregateTons/1000,1)*IF(TypeofResult&lt;&gt;"Average Premise",1/AverageTons,1)*IF(TypeofResult="Per AC Unit",(AverageTons/1)*0.842,1)</f>
        <v>0.55124881159999994</v>
      </c>
      <c r="F10" s="88">
        <f ca="1">DGET(DATA,"Observed Load",INDIRECT(LOOKUP!F15))*IF(TypeofResult="Aggregate",AggregateTons/1000,1)*IF(TypeofResult&lt;&gt;"Average Premise",1/AverageTons,1)*IF(TypeofResult="Per AC Unit",(AverageTons/1)*0.842,1)</f>
        <v>0.55124881159999994</v>
      </c>
      <c r="G10" s="88">
        <f t="shared" ca="1" si="0"/>
        <v>0</v>
      </c>
      <c r="H10" s="4">
        <f ca="1">DGET(DATA,"Temperature", INDIRECT(LOOKUP!F15))</f>
        <v>67.282799999999995</v>
      </c>
      <c r="I10" s="88">
        <f ca="1">DGET(DATA,"PCTILE10",INDIRECT(LOOKUP!F15))*IF(TypeofResult="Aggregate",AggregateTons/1000,1)*IF(TypeofResult&lt;&gt;"Average Premise",1/AverageTons,1)</f>
        <v>0</v>
      </c>
      <c r="J10" s="88">
        <f ca="1">DGET(DATA,"PCTILE30",INDIRECT(LOOKUP!F15))*IF(TypeofResult="Aggregate",AggregateTons/1000,1)*IF(TypeofResult&lt;&gt;"Average Premise",1/AverageTons,1)</f>
        <v>0</v>
      </c>
      <c r="K10" s="88">
        <f ca="1">DGET(DATA,"PCTILE50",INDIRECT(LOOKUP!F15))*IF(TypeofResult="Aggregate",AggregateTons/1000,1)*IF(TypeofResult&lt;&gt;"Average Premise",1/AverageTons,1)</f>
        <v>0</v>
      </c>
      <c r="L10" s="88">
        <f ca="1">DGET(DATA,"PCTILE70",INDIRECT(LOOKUP!F15))*IF(TypeofResult="Aggregate",AggregateTons/1000,1)*IF(TypeofResult&lt;&gt;"Average Premise",1/AverageTons,1)</f>
        <v>0</v>
      </c>
      <c r="M10" s="88">
        <f ca="1">DGET(DATA,"PCTILE90",INDIRECT(LOOKUP!F15))*IF(TypeofResult="Aggregate",AggregateTons/1000,1)*IF(TypeofResult&lt;&gt;"Average Premise",1/AverageTons,1)</f>
        <v>0</v>
      </c>
      <c r="N10" s="87"/>
      <c r="O10" s="72">
        <f t="shared" ca="1" si="1"/>
        <v>0</v>
      </c>
      <c r="P10" s="72">
        <f>DGET(DATA,"Standard Error",criteria4)*IF(TypeofResult="Aggregate",AggregateTons/1000,1)*IF(TypeofResult&lt;&gt;"Average Premise",1/AverageTons,1)</f>
        <v>5.1157648427738308E-3</v>
      </c>
      <c r="Q10" s="71">
        <f t="shared" si="2"/>
        <v>2.6171049926560757E-5</v>
      </c>
    </row>
    <row r="11" spans="1:18" ht="20.100000000000001" customHeight="1">
      <c r="A11" s="23" t="s">
        <v>36</v>
      </c>
      <c r="C11" s="18"/>
      <c r="D11" s="96">
        <v>5</v>
      </c>
      <c r="E11" s="88">
        <f ca="1">DGET(DATA,"Reference Load",INDIRECT(LOOKUP!F16))*IF(TypeofResult="Aggregate",AggregateTons/1000,1)*IF(TypeofResult&lt;&gt;"Average Premise",1/AverageTons,1)*IF(TypeofResult="Per AC Unit",(AverageTons/1)*0.842,1)</f>
        <v>0.54224067460000003</v>
      </c>
      <c r="F11" s="88">
        <f ca="1">DGET(DATA,"Observed Load",INDIRECT(LOOKUP!F16))*IF(TypeofResult="Aggregate",AggregateTons/1000,1)*IF(TypeofResult&lt;&gt;"Average Premise",1/AverageTons,1)*IF(TypeofResult="Per AC Unit",(AverageTons/1)*0.842,1)</f>
        <v>0.54224067460000003</v>
      </c>
      <c r="G11" s="88">
        <f t="shared" ca="1" si="0"/>
        <v>0</v>
      </c>
      <c r="H11" s="4">
        <f ca="1">DGET(DATA,"Temperature", INDIRECT(LOOKUP!F16))</f>
        <v>66.841399999999993</v>
      </c>
      <c r="I11" s="88">
        <f ca="1">DGET(DATA,"PCTILE10",INDIRECT(LOOKUP!F16))*IF(TypeofResult="Aggregate",AggregateTons/1000,1)*IF(TypeofResult&lt;&gt;"Average Premise",1/AverageTons,1)</f>
        <v>0</v>
      </c>
      <c r="J11" s="88">
        <f ca="1">DGET(DATA,"PCTILE30",INDIRECT(LOOKUP!F16))*IF(TypeofResult="Aggregate",AggregateTons/1000,1)*IF(TypeofResult&lt;&gt;"Average Premise",1/AverageTons,1)</f>
        <v>0</v>
      </c>
      <c r="K11" s="88">
        <f ca="1">DGET(DATA,"PCTILE50",INDIRECT(LOOKUP!F16))*IF(TypeofResult="Aggregate",AggregateTons/1000,1)*IF(TypeofResult&lt;&gt;"Average Premise",1/AverageTons,1)</f>
        <v>0</v>
      </c>
      <c r="L11" s="88">
        <f ca="1">DGET(DATA,"PCTILE70",INDIRECT(LOOKUP!F16))*IF(TypeofResult="Aggregate",AggregateTons/1000,1)*IF(TypeofResult&lt;&gt;"Average Premise",1/AverageTons,1)</f>
        <v>0</v>
      </c>
      <c r="M11" s="88">
        <f ca="1">DGET(DATA,"PCTILE90",INDIRECT(LOOKUP!F16))*IF(TypeofResult="Aggregate",AggregateTons/1000,1)*IF(TypeofResult&lt;&gt;"Average Premise",1/AverageTons,1)</f>
        <v>0</v>
      </c>
      <c r="N11" s="87"/>
      <c r="O11" s="72">
        <f t="shared" ca="1" si="1"/>
        <v>0</v>
      </c>
      <c r="P11" s="72">
        <f>DGET(DATA,"Standard Error",criteria5)*IF(TypeofResult="Aggregate",AggregateTons/1000,1)*IF(TypeofResult&lt;&gt;"Average Premise",1/AverageTons,1)</f>
        <v>5.1156228276118187E-3</v>
      </c>
      <c r="Q11" s="71">
        <f t="shared" si="2"/>
        <v>2.6169596914383139E-5</v>
      </c>
    </row>
    <row r="12" spans="1:18" ht="20.100000000000001" customHeight="1">
      <c r="A12" s="84" t="s">
        <v>86</v>
      </c>
      <c r="B12" s="85">
        <f>DGET(DATA,"Average Tons", criteria1)</f>
        <v>4.224901</v>
      </c>
      <c r="C12" s="35"/>
      <c r="D12" s="96">
        <v>6</v>
      </c>
      <c r="E12" s="88">
        <f ca="1">DGET(DATA,"Reference Load",INDIRECT(LOOKUP!F17))*IF(TypeofResult="Aggregate",AggregateTons/1000,1)*IF(TypeofResult&lt;&gt;"Average Premise",1/AverageTons,1)*IF(TypeofResult="Per AC Unit",(AverageTons/1)*0.842,1)</f>
        <v>0.55882133859999994</v>
      </c>
      <c r="F12" s="88">
        <f ca="1">DGET(DATA,"Observed Load",INDIRECT(LOOKUP!F17))*IF(TypeofResult="Aggregate",AggregateTons/1000,1)*IF(TypeofResult&lt;&gt;"Average Premise",1/AverageTons,1)*IF(TypeofResult="Per AC Unit",(AverageTons/1)*0.842,1)</f>
        <v>0.55882133859999994</v>
      </c>
      <c r="G12" s="88">
        <f t="shared" ca="1" si="0"/>
        <v>0</v>
      </c>
      <c r="H12" s="4">
        <f ca="1">DGET(DATA,"Temperature", INDIRECT(LOOKUP!F17))</f>
        <v>66.427700000000002</v>
      </c>
      <c r="I12" s="88">
        <f ca="1">DGET(DATA,"PCTILE10",INDIRECT(LOOKUP!F17))*IF(TypeofResult="Aggregate",AggregateTons/1000,1)*IF(TypeofResult&lt;&gt;"Average Premise",1/AverageTons,1)</f>
        <v>0</v>
      </c>
      <c r="J12" s="88">
        <f ca="1">DGET(DATA,"PCTILE30",INDIRECT(LOOKUP!F17))*IF(TypeofResult="Aggregate",AggregateTons/1000,1)*IF(TypeofResult&lt;&gt;"Average Premise",1/AverageTons,1)</f>
        <v>0</v>
      </c>
      <c r="K12" s="88">
        <f ca="1">DGET(DATA,"PCTILE50",INDIRECT(LOOKUP!F17))*IF(TypeofResult="Aggregate",AggregateTons/1000,1)*IF(TypeofResult&lt;&gt;"Average Premise",1/AverageTons,1)</f>
        <v>0</v>
      </c>
      <c r="L12" s="88">
        <f ca="1">DGET(DATA,"PCTILE70",INDIRECT(LOOKUP!F17))*IF(TypeofResult="Aggregate",AggregateTons/1000,1)*IF(TypeofResult&lt;&gt;"Average Premise",1/AverageTons,1)</f>
        <v>0</v>
      </c>
      <c r="M12" s="88">
        <f ca="1">DGET(DATA,"PCTILE90",INDIRECT(LOOKUP!F17))*IF(TypeofResult="Aggregate",AggregateTons/1000,1)*IF(TypeofResult&lt;&gt;"Average Premise",1/AverageTons,1)</f>
        <v>0</v>
      </c>
      <c r="N12" s="87"/>
      <c r="O12" s="72">
        <f t="shared" ca="1" si="1"/>
        <v>0</v>
      </c>
      <c r="P12" s="72">
        <f>DGET(DATA,"Standard Error",criteria6)*IF(TypeofResult="Aggregate",AggregateTons/1000,1)*IF(TypeofResult&lt;&gt;"Average Premise",1/AverageTons,1)</f>
        <v>5.1155518200308118E-3</v>
      </c>
      <c r="Q12" s="71">
        <f t="shared" si="2"/>
        <v>2.616887042342055E-5</v>
      </c>
    </row>
    <row r="13" spans="1:18" ht="20.100000000000001" customHeight="1">
      <c r="A13" s="65" t="s">
        <v>54</v>
      </c>
      <c r="B13" s="86">
        <f>DGET(DATA,"Aggregate Tons", criteria1)</f>
        <v>103621</v>
      </c>
      <c r="C13" s="36"/>
      <c r="D13" s="96">
        <v>7</v>
      </c>
      <c r="E13" s="88">
        <f ca="1">DGET(DATA,"Reference Load",INDIRECT(LOOKUP!F18))*IF(TypeofResult="Aggregate",AggregateTons/1000,1)*IF(TypeofResult&lt;&gt;"Average Premise",1/AverageTons,1)*IF(TypeofResult="Per AC Unit",(AverageTons/1)*0.842,1)</f>
        <v>0.6283516777999999</v>
      </c>
      <c r="F13" s="88">
        <f ca="1">DGET(DATA,"Observed Load",INDIRECT(LOOKUP!F18))*IF(TypeofResult="Aggregate",AggregateTons/1000,1)*IF(TypeofResult&lt;&gt;"Average Premise",1/AverageTons,1)*IF(TypeofResult="Per AC Unit",(AverageTons/1)*0.842,1)</f>
        <v>0.6283516777999999</v>
      </c>
      <c r="G13" s="88">
        <f t="shared" ca="1" si="0"/>
        <v>0</v>
      </c>
      <c r="H13" s="4">
        <f ca="1">DGET(DATA,"Temperature", INDIRECT(LOOKUP!F18))</f>
        <v>68.704899999999995</v>
      </c>
      <c r="I13" s="88">
        <f ca="1">DGET(DATA,"PCTILE10",INDIRECT(LOOKUP!F18))*IF(TypeofResult="Aggregate",AggregateTons/1000,1)*IF(TypeofResult&lt;&gt;"Average Premise",1/AverageTons,1)</f>
        <v>0</v>
      </c>
      <c r="J13" s="88">
        <f ca="1">DGET(DATA,"PCTILE30",INDIRECT(LOOKUP!F18))*IF(TypeofResult="Aggregate",AggregateTons/1000,1)*IF(TypeofResult&lt;&gt;"Average Premise",1/AverageTons,1)</f>
        <v>0</v>
      </c>
      <c r="K13" s="88">
        <f ca="1">DGET(DATA,"PCTILE50",INDIRECT(LOOKUP!F18))*IF(TypeofResult="Aggregate",AggregateTons/1000,1)*IF(TypeofResult&lt;&gt;"Average Premise",1/AverageTons,1)</f>
        <v>0</v>
      </c>
      <c r="L13" s="88">
        <f ca="1">DGET(DATA,"PCTILE70",INDIRECT(LOOKUP!F18))*IF(TypeofResult="Aggregate",AggregateTons/1000,1)*IF(TypeofResult&lt;&gt;"Average Premise",1/AverageTons,1)</f>
        <v>0</v>
      </c>
      <c r="M13" s="88">
        <f ca="1">DGET(DATA,"PCTILE90",INDIRECT(LOOKUP!F18))*IF(TypeofResult="Aggregate",AggregateTons/1000,1)*IF(TypeofResult&lt;&gt;"Average Premise",1/AverageTons,1)</f>
        <v>0</v>
      </c>
      <c r="N13" s="87"/>
      <c r="O13" s="72">
        <f t="shared" ca="1" si="1"/>
        <v>0</v>
      </c>
      <c r="P13" s="72">
        <f>DGET(DATA,"Standard Error",criteria7)*IF(TypeofResult="Aggregate",AggregateTons/1000,1)*IF(TypeofResult&lt;&gt;"Average Premise",1/AverageTons,1)</f>
        <v>5.115906857935843E-3</v>
      </c>
      <c r="Q13" s="71">
        <f t="shared" si="2"/>
        <v>2.6172502979074988E-5</v>
      </c>
    </row>
    <row r="14" spans="1:18" ht="20.100000000000001" customHeight="1">
      <c r="A14" s="65" t="s">
        <v>55</v>
      </c>
      <c r="B14" s="90">
        <f ca="1">AVERAGE(G20:G24)/AVERAGE(E20:E24)</f>
        <v>0.24349459454976799</v>
      </c>
      <c r="D14" s="96">
        <v>8</v>
      </c>
      <c r="E14" s="88">
        <f ca="1">DGET(DATA,"Reference Load",INDIRECT(LOOKUP!F19))*IF(TypeofResult="Aggregate",AggregateTons/1000,1)*IF(TypeofResult&lt;&gt;"Average Premise",1/AverageTons,1)*IF(TypeofResult="Per AC Unit",(AverageTons/1)*0.842,1)</f>
        <v>0.68911923879999992</v>
      </c>
      <c r="F14" s="88">
        <f ca="1">DGET(DATA,"Observed Load",INDIRECT(LOOKUP!F19))*IF(TypeofResult="Aggregate",AggregateTons/1000,1)*IF(TypeofResult&lt;&gt;"Average Premise",1/AverageTons,1)*IF(TypeofResult="Per AC Unit",(AverageTons/1)*0.842,1)</f>
        <v>0.68911923879999992</v>
      </c>
      <c r="G14" s="88">
        <f t="shared" ca="1" si="0"/>
        <v>0</v>
      </c>
      <c r="H14" s="4">
        <f ca="1">DGET(DATA,"Temperature", INDIRECT(LOOKUP!F19))</f>
        <v>73.329700000000003</v>
      </c>
      <c r="I14" s="88">
        <f ca="1">DGET(DATA,"PCTILE10",INDIRECT(LOOKUP!F19))*IF(TypeofResult="Aggregate",AggregateTons/1000,1)*IF(TypeofResult&lt;&gt;"Average Premise",1/AverageTons,1)</f>
        <v>0</v>
      </c>
      <c r="J14" s="88">
        <f ca="1">DGET(DATA,"PCTILE30",INDIRECT(LOOKUP!F19))*IF(TypeofResult="Aggregate",AggregateTons/1000,1)*IF(TypeofResult&lt;&gt;"Average Premise",1/AverageTons,1)</f>
        <v>0</v>
      </c>
      <c r="K14" s="88">
        <f ca="1">DGET(DATA,"PCTILE50",INDIRECT(LOOKUP!F19))*IF(TypeofResult="Aggregate",AggregateTons/1000,1)*IF(TypeofResult&lt;&gt;"Average Premise",1/AverageTons,1)</f>
        <v>0</v>
      </c>
      <c r="L14" s="88">
        <f ca="1">DGET(DATA,"PCTILE70",INDIRECT(LOOKUP!F19))*IF(TypeofResult="Aggregate",AggregateTons/1000,1)*IF(TypeofResult&lt;&gt;"Average Premise",1/AverageTons,1)</f>
        <v>0</v>
      </c>
      <c r="M14" s="88">
        <f ca="1">DGET(DATA,"PCTILE90",INDIRECT(LOOKUP!F19))*IF(TypeofResult="Aggregate",AggregateTons/1000,1)*IF(TypeofResult&lt;&gt;"Average Premise",1/AverageTons,1)</f>
        <v>0</v>
      </c>
      <c r="N14" s="87"/>
      <c r="O14" s="72">
        <f t="shared" ca="1" si="1"/>
        <v>3.3297000000000025</v>
      </c>
      <c r="P14" s="72">
        <f>DGET(DATA,"Standard Error",criteria8)*IF(TypeofResult="Aggregate",AggregateTons/1000,1)*IF(TypeofResult&lt;&gt;"Average Premise",1/AverageTons,1)</f>
        <v>5.11290087033992E-3</v>
      </c>
      <c r="Q14" s="71">
        <f t="shared" si="2"/>
        <v>2.6141755309922713E-5</v>
      </c>
    </row>
    <row r="15" spans="1:18" ht="20.100000000000001" customHeight="1">
      <c r="D15" s="96">
        <v>9</v>
      </c>
      <c r="E15" s="88">
        <f ca="1">DGET(DATA,"Reference Load",INDIRECT(LOOKUP!F20))*IF(TypeofResult="Aggregate",AggregateTons/1000,1)*IF(TypeofResult&lt;&gt;"Average Premise",1/AverageTons,1)*IF(TypeofResult="Per AC Unit",(AverageTons/1)*0.842,1)</f>
        <v>0.73617474559999996</v>
      </c>
      <c r="F15" s="88">
        <f ca="1">DGET(DATA,"Observed Load",INDIRECT(LOOKUP!F20))*IF(TypeofResult="Aggregate",AggregateTons/1000,1)*IF(TypeofResult&lt;&gt;"Average Premise",1/AverageTons,1)*IF(TypeofResult="Per AC Unit",(AverageTons/1)*0.842,1)</f>
        <v>0.73617474559999996</v>
      </c>
      <c r="G15" s="88">
        <f t="shared" ca="1" si="0"/>
        <v>0</v>
      </c>
      <c r="H15" s="4">
        <f ca="1">DGET(DATA,"Temperature", INDIRECT(LOOKUP!F20))</f>
        <v>78.489000000000004</v>
      </c>
      <c r="I15" s="88">
        <f ca="1">DGET(DATA,"PCTILE10",INDIRECT(LOOKUP!F20))*IF(TypeofResult="Aggregate",AggregateTons/1000,1)*IF(TypeofResult&lt;&gt;"Average Premise",1/AverageTons,1)</f>
        <v>0</v>
      </c>
      <c r="J15" s="88">
        <f ca="1">DGET(DATA,"PCTILE30",INDIRECT(LOOKUP!F20))*IF(TypeofResult="Aggregate",AggregateTons/1000,1)*IF(TypeofResult&lt;&gt;"Average Premise",1/AverageTons,1)</f>
        <v>0</v>
      </c>
      <c r="K15" s="88">
        <f ca="1">DGET(DATA,"PCTILE50",INDIRECT(LOOKUP!F20))*IF(TypeofResult="Aggregate",AggregateTons/1000,1)*IF(TypeofResult&lt;&gt;"Average Premise",1/AverageTons,1)</f>
        <v>0</v>
      </c>
      <c r="L15" s="88">
        <f ca="1">DGET(DATA,"PCTILE70",INDIRECT(LOOKUP!F20))*IF(TypeofResult="Aggregate",AggregateTons/1000,1)*IF(TypeofResult&lt;&gt;"Average Premise",1/AverageTons,1)</f>
        <v>0</v>
      </c>
      <c r="M15" s="88">
        <f ca="1">DGET(DATA,"PCTILE90",INDIRECT(LOOKUP!F20))*IF(TypeofResult="Aggregate",AggregateTons/1000,1)*IF(TypeofResult&lt;&gt;"Average Premise",1/AverageTons,1)</f>
        <v>0</v>
      </c>
      <c r="N15" s="87"/>
      <c r="O15" s="72">
        <f t="shared" ca="1" si="1"/>
        <v>8.4890000000000043</v>
      </c>
      <c r="P15" s="72">
        <f>DGET(DATA,"Standard Error",criteria9)*IF(TypeofResult="Aggregate",AggregateTons/1000,1)*IF(TypeofResult&lt;&gt;"Average Premise",1/AverageTons,1)</f>
        <v>5.1664879248058118E-3</v>
      </c>
      <c r="Q15" s="71">
        <f t="shared" si="2"/>
        <v>2.6692597477164262E-5</v>
      </c>
    </row>
    <row r="16" spans="1:18" ht="20.100000000000001" customHeight="1">
      <c r="D16" s="96">
        <v>10</v>
      </c>
      <c r="E16" s="88">
        <f ca="1">DGET(DATA,"Reference Load",INDIRECT(LOOKUP!F21))*IF(TypeofResult="Aggregate",AggregateTons/1000,1)*IF(TypeofResult&lt;&gt;"Average Premise",1/AverageTons,1)*IF(TypeofResult="Per AC Unit",(AverageTons/1)*0.842,1)</f>
        <v>0.79373714939999995</v>
      </c>
      <c r="F16" s="88">
        <f ca="1">DGET(DATA,"Observed Load",INDIRECT(LOOKUP!F21))*IF(TypeofResult="Aggregate",AggregateTons/1000,1)*IF(TypeofResult&lt;&gt;"Average Premise",1/AverageTons,1)*IF(TypeofResult="Per AC Unit",(AverageTons/1)*0.842,1)</f>
        <v>0.79373714939999995</v>
      </c>
      <c r="G16" s="88">
        <f t="shared" ca="1" si="0"/>
        <v>0</v>
      </c>
      <c r="H16" s="4">
        <f ca="1">DGET(DATA,"Temperature", INDIRECT(LOOKUP!F21))</f>
        <v>82.5334</v>
      </c>
      <c r="I16" s="88">
        <f ca="1">DGET(DATA,"PCTILE10",INDIRECT(LOOKUP!F21))*IF(TypeofResult="Aggregate",AggregateTons/1000,1)*IF(TypeofResult&lt;&gt;"Average Premise",1/AverageTons,1)</f>
        <v>0</v>
      </c>
      <c r="J16" s="88">
        <f ca="1">DGET(DATA,"PCTILE30",INDIRECT(LOOKUP!F21))*IF(TypeofResult="Aggregate",AggregateTons/1000,1)*IF(TypeofResult&lt;&gt;"Average Premise",1/AverageTons,1)</f>
        <v>0</v>
      </c>
      <c r="K16" s="88">
        <f ca="1">DGET(DATA,"PCTILE50",INDIRECT(LOOKUP!F21))*IF(TypeofResult="Aggregate",AggregateTons/1000,1)*IF(TypeofResult&lt;&gt;"Average Premise",1/AverageTons,1)</f>
        <v>0</v>
      </c>
      <c r="L16" s="88">
        <f ca="1">DGET(DATA,"PCTILE70",INDIRECT(LOOKUP!F21))*IF(TypeofResult="Aggregate",AggregateTons/1000,1)*IF(TypeofResult&lt;&gt;"Average Premise",1/AverageTons,1)</f>
        <v>0</v>
      </c>
      <c r="M16" s="88">
        <f ca="1">DGET(DATA,"PCTILE90",INDIRECT(LOOKUP!F21))*IF(TypeofResult="Aggregate",AggregateTons/1000,1)*IF(TypeofResult&lt;&gt;"Average Premise",1/AverageTons,1)</f>
        <v>0</v>
      </c>
      <c r="N16" s="87"/>
      <c r="O16" s="72">
        <f t="shared" ca="1" si="1"/>
        <v>12.5334</v>
      </c>
      <c r="P16" s="72">
        <f>DGET(DATA,"Standard Error",criteria10)*IF(TypeofResult="Aggregate",AggregateTons/1000,1)*IF(TypeofResult&lt;&gt;"Average Premise",1/AverageTons,1)</f>
        <v>5.247270882797017E-3</v>
      </c>
      <c r="Q16" s="71">
        <f t="shared" si="2"/>
        <v>2.7533851717449385E-5</v>
      </c>
    </row>
    <row r="17" spans="1:17" ht="20.100000000000001" customHeight="1">
      <c r="C17" s="9" t="s">
        <v>31</v>
      </c>
      <c r="D17" s="96">
        <v>11</v>
      </c>
      <c r="E17" s="88">
        <f ca="1">DGET(DATA,"Reference Load",INDIRECT(LOOKUP!F22))*IF(TypeofResult="Aggregate",AggregateTons/1000,1)*IF(TypeofResult&lt;&gt;"Average Premise",1/AverageTons,1)*IF(TypeofResult="Per AC Unit",(AverageTons/1)*0.842,1)</f>
        <v>0.90894489399999989</v>
      </c>
      <c r="F17" s="88">
        <f ca="1">DGET(DATA,"Observed Load",INDIRECT(LOOKUP!F22))*IF(TypeofResult="Aggregate",AggregateTons/1000,1)*IF(TypeofResult&lt;&gt;"Average Premise",1/AverageTons,1)*IF(TypeofResult="Per AC Unit",(AverageTons/1)*0.842,1)</f>
        <v>0.90894489399999989</v>
      </c>
      <c r="G17" s="88">
        <f t="shared" ca="1" si="0"/>
        <v>0</v>
      </c>
      <c r="H17" s="4">
        <f ca="1">DGET(DATA,"Temperature", INDIRECT(LOOKUP!F22))</f>
        <v>84.880700000000004</v>
      </c>
      <c r="I17" s="88">
        <f ca="1">DGET(DATA,"PCTILE10",INDIRECT(LOOKUP!F22))*IF(TypeofResult="Aggregate",AggregateTons/1000,1)*IF(TypeofResult&lt;&gt;"Average Premise",1/AverageTons,1)</f>
        <v>0</v>
      </c>
      <c r="J17" s="88">
        <f ca="1">DGET(DATA,"PCTILE30",INDIRECT(LOOKUP!F22))*IF(TypeofResult="Aggregate",AggregateTons/1000,1)*IF(TypeofResult&lt;&gt;"Average Premise",1/AverageTons,1)</f>
        <v>0</v>
      </c>
      <c r="K17" s="88">
        <f ca="1">DGET(DATA,"PCTILE50",INDIRECT(LOOKUP!F22))*IF(TypeofResult="Aggregate",AggregateTons/1000,1)*IF(TypeofResult&lt;&gt;"Average Premise",1/AverageTons,1)</f>
        <v>0</v>
      </c>
      <c r="L17" s="88">
        <f ca="1">DGET(DATA,"PCTILE70",INDIRECT(LOOKUP!F22))*IF(TypeofResult="Aggregate",AggregateTons/1000,1)*IF(TypeofResult&lt;&gt;"Average Premise",1/AverageTons,1)</f>
        <v>0</v>
      </c>
      <c r="M17" s="88">
        <f ca="1">DGET(DATA,"PCTILE90",INDIRECT(LOOKUP!F22))*IF(TypeofResult="Aggregate",AggregateTons/1000,1)*IF(TypeofResult&lt;&gt;"Average Premise",1/AverageTons,1)</f>
        <v>0</v>
      </c>
      <c r="N17" s="87"/>
      <c r="O17" s="72">
        <f t="shared" ca="1" si="1"/>
        <v>14.880700000000004</v>
      </c>
      <c r="P17" s="72">
        <f>DGET(DATA,"Standard Error",criteria11)*IF(TypeofResult="Aggregate",AggregateTons/1000,1)*IF(TypeofResult&lt;&gt;"Average Premise",1/AverageTons,1)</f>
        <v>5.3850729283360724E-3</v>
      </c>
      <c r="Q17" s="71">
        <f t="shared" si="2"/>
        <v>2.8999010443498041E-5</v>
      </c>
    </row>
    <row r="18" spans="1:17" ht="20.100000000000001" customHeight="1">
      <c r="D18" s="96">
        <v>12</v>
      </c>
      <c r="E18" s="88">
        <f ca="1">DGET(DATA,"Reference Load",INDIRECT(LOOKUP!F23))*IF(TypeofResult="Aggregate",AggregateTons/1000,1)*IF(TypeofResult&lt;&gt;"Average Premise",1/AverageTons,1)*IF(TypeofResult="Per AC Unit",(AverageTons/1)*0.842,1)</f>
        <v>1.0914795479999999</v>
      </c>
      <c r="F18" s="88">
        <f ca="1">DGET(DATA,"Observed Load",INDIRECT(LOOKUP!F23))*IF(TypeofResult="Aggregate",AggregateTons/1000,1)*IF(TypeofResult&lt;&gt;"Average Premise",1/AverageTons,1)*IF(TypeofResult="Per AC Unit",(AverageTons/1)*0.842,1)</f>
        <v>1.0914795479999999</v>
      </c>
      <c r="G18" s="88">
        <f t="shared" ca="1" si="0"/>
        <v>0</v>
      </c>
      <c r="H18" s="4">
        <f ca="1">DGET(DATA,"Temperature", INDIRECT(LOOKUP!F23))</f>
        <v>87.384</v>
      </c>
      <c r="I18" s="88">
        <f ca="1">DGET(DATA,"PCTILE10",INDIRECT(LOOKUP!F23))*IF(TypeofResult="Aggregate",AggregateTons/1000,1)*IF(TypeofResult&lt;&gt;"Average Premise",1/AverageTons,1)</f>
        <v>0</v>
      </c>
      <c r="J18" s="88">
        <f ca="1">DGET(DATA,"PCTILE30",INDIRECT(LOOKUP!F23))*IF(TypeofResult="Aggregate",AggregateTons/1000,1)*IF(TypeofResult&lt;&gt;"Average Premise",1/AverageTons,1)</f>
        <v>0</v>
      </c>
      <c r="K18" s="88">
        <f ca="1">DGET(DATA,"PCTILE50",INDIRECT(LOOKUP!F23))*IF(TypeofResult="Aggregate",AggregateTons/1000,1)*IF(TypeofResult&lt;&gt;"Average Premise",1/AverageTons,1)</f>
        <v>0</v>
      </c>
      <c r="L18" s="88">
        <f ca="1">DGET(DATA,"PCTILE70",INDIRECT(LOOKUP!F23))*IF(TypeofResult="Aggregate",AggregateTons/1000,1)*IF(TypeofResult&lt;&gt;"Average Premise",1/AverageTons,1)</f>
        <v>0</v>
      </c>
      <c r="M18" s="88">
        <f ca="1">DGET(DATA,"PCTILE90",INDIRECT(LOOKUP!F23))*IF(TypeofResult="Aggregate",AggregateTons/1000,1)*IF(TypeofResult&lt;&gt;"Average Premise",1/AverageTons,1)</f>
        <v>0</v>
      </c>
      <c r="N18" s="87"/>
      <c r="O18" s="72">
        <f t="shared" ca="1" si="1"/>
        <v>17.384</v>
      </c>
      <c r="P18" s="72">
        <f>DGET(DATA,"Standard Error",criteria12)*IF(TypeofResult="Aggregate",AggregateTons/1000,1)*IF(TypeofResult&lt;&gt;"Average Premise",1/AverageTons,1)</f>
        <v>5.3517467036505711E-3</v>
      </c>
      <c r="Q18" s="71">
        <f t="shared" si="2"/>
        <v>2.8641192780034753E-5</v>
      </c>
    </row>
    <row r="19" spans="1:17" ht="20.100000000000001" customHeight="1">
      <c r="D19" s="96">
        <v>13</v>
      </c>
      <c r="E19" s="88">
        <f ca="1">DGET(DATA,"Reference Load",INDIRECT(LOOKUP!F24))*IF(TypeofResult="Aggregate",AggregateTons/1000,1)*IF(TypeofResult&lt;&gt;"Average Premise",1/AverageTons,1)*IF(TypeofResult="Per AC Unit",(AverageTons/1)*0.842,1)</f>
        <v>1.2996749940000001</v>
      </c>
      <c r="F19" s="88">
        <f ca="1">DGET(DATA,"Observed Load",INDIRECT(LOOKUP!F24))*IF(TypeofResult="Aggregate",AggregateTons/1000,1)*IF(TypeofResult&lt;&gt;"Average Premise",1/AverageTons,1)*IF(TypeofResult="Per AC Unit",(AverageTons/1)*0.842,1)</f>
        <v>1.2996749940000001</v>
      </c>
      <c r="G19" s="88">
        <f t="shared" ca="1" si="0"/>
        <v>0</v>
      </c>
      <c r="H19" s="4">
        <f ca="1">DGET(DATA,"Temperature", INDIRECT(LOOKUP!F24))</f>
        <v>89.034499999999994</v>
      </c>
      <c r="I19" s="88">
        <f ca="1">DGET(DATA,"PCTILE10",INDIRECT(LOOKUP!F24))*IF(TypeofResult="Aggregate",AggregateTons/1000,1)*IF(TypeofResult&lt;&gt;"Average Premise",1/AverageTons,1)</f>
        <v>0</v>
      </c>
      <c r="J19" s="88">
        <f ca="1">DGET(DATA,"PCTILE30",INDIRECT(LOOKUP!F24))*IF(TypeofResult="Aggregate",AggregateTons/1000,1)*IF(TypeofResult&lt;&gt;"Average Premise",1/AverageTons,1)</f>
        <v>0</v>
      </c>
      <c r="K19" s="88">
        <f ca="1">DGET(DATA,"PCTILE50",INDIRECT(LOOKUP!F24))*IF(TypeofResult="Aggregate",AggregateTons/1000,1)*IF(TypeofResult&lt;&gt;"Average Premise",1/AverageTons,1)</f>
        <v>0</v>
      </c>
      <c r="L19" s="88">
        <f ca="1">DGET(DATA,"PCTILE70",INDIRECT(LOOKUP!F24))*IF(TypeofResult="Aggregate",AggregateTons/1000,1)*IF(TypeofResult&lt;&gt;"Average Premise",1/AverageTons,1)</f>
        <v>0</v>
      </c>
      <c r="M19" s="88">
        <f ca="1">DGET(DATA,"PCTILE90",INDIRECT(LOOKUP!F24))*IF(TypeofResult="Aggregate",AggregateTons/1000,1)*IF(TypeofResult&lt;&gt;"Average Premise",1/AverageTons,1)</f>
        <v>0</v>
      </c>
      <c r="N19" s="87"/>
      <c r="O19" s="72">
        <f t="shared" ca="1" si="1"/>
        <v>19.034499999999994</v>
      </c>
      <c r="P19" s="72">
        <f>DGET(DATA,"Standard Error",criteria13)*IF(TypeofResult="Aggregate",AggregateTons/1000,1)*IF(TypeofResult&lt;&gt;"Average Premise",1/AverageTons,1)</f>
        <v>5.3721968869803096E-3</v>
      </c>
      <c r="Q19" s="71">
        <f t="shared" si="2"/>
        <v>2.8860499392480929E-5</v>
      </c>
    </row>
    <row r="20" spans="1:17" ht="20.100000000000001" customHeight="1">
      <c r="D20" s="96">
        <v>14</v>
      </c>
      <c r="E20" s="88">
        <f ca="1">DGET(DATA,"Reference Load",INDIRECT(LOOKUP!F25))*IF(TypeofResult="Aggregate",AggregateTons/1000,1)*IF(TypeofResult&lt;&gt;"Average Premise",1/AverageTons,1)*IF(TypeofResult="Per AC Unit",(AverageTons/1)*0.842,1)</f>
        <v>1.5013036819999999</v>
      </c>
      <c r="F20" s="88">
        <f ca="1">DGET(DATA,"Observed Load",INDIRECT(LOOKUP!F25))*IF(TypeofResult="Aggregate",AggregateTons/1000,1)*IF(TypeofResult&lt;&gt;"Average Premise",1/AverageTons,1)*IF(TypeofResult="Per AC Unit",(AverageTons/1)*0.842,1)</f>
        <v>1.1600949699999998</v>
      </c>
      <c r="G20" s="88">
        <f t="shared" ca="1" si="0"/>
        <v>0.34120871200000003</v>
      </c>
      <c r="H20" s="4">
        <f ca="1">DGET(DATA,"Temperature", INDIRECT(LOOKUP!F25))</f>
        <v>88.660200000000003</v>
      </c>
      <c r="I20" s="88">
        <f ca="1">DGET(DATA,"PCTILE10",INDIRECT(LOOKUP!F25))*IF(TypeofResult="Aggregate",AggregateTons/1000,1)*IF(TypeofResult&lt;&gt;"Average Premise",1/AverageTons,1)*IF(TypeofResult="Per AC Unit",(AverageTons/1)*0.842,1)</f>
        <v>0.315171125</v>
      </c>
      <c r="J20" s="88">
        <f ca="1">DGET(DATA,"PCTILE30",INDIRECT(LOOKUP!F25))*IF(TypeofResult="Aggregate",AggregateTons/1000,1)*IF(TypeofResult&lt;&gt;"Average Premise",1/AverageTons,1)*IF(TypeofResult="Per AC Unit",(AverageTons/1)*0.842,1)</f>
        <v>0.33055412819999996</v>
      </c>
      <c r="K20" s="88">
        <f ca="1">DGET(DATA,"PCTILE50",INDIRECT(LOOKUP!F25))*IF(TypeofResult="Aggregate",AggregateTons/1000,1)*IF(TypeofResult&lt;&gt;"Average Premise",1/AverageTons,1)*IF(TypeofResult="Per AC Unit",(AverageTons/1)*0.842,1)</f>
        <v>0.341208291</v>
      </c>
      <c r="L20" s="88">
        <f ca="1">DGET(DATA,"PCTILE70",INDIRECT(LOOKUP!F25))*IF(TypeofResult="Aggregate",AggregateTons/1000,1)*IF(TypeofResult&lt;&gt;"Average Premise",1/AverageTons,1)*IF(TypeofResult="Per AC Unit",(AverageTons/1)*0.842,1)</f>
        <v>0.351862538</v>
      </c>
      <c r="M20" s="88">
        <f ca="1">DGET(DATA,"PCTILE90",INDIRECT(LOOKUP!F25))*IF(TypeofResult="Aggregate",AggregateTons/1000,1)*IF(TypeofResult&lt;&gt;"Average Premise",1/AverageTons,1)*IF(TypeofResult="Per AC Unit",(AverageTons/1)*0.842,1)</f>
        <v>0.36724554119999997</v>
      </c>
      <c r="N20" s="87"/>
      <c r="O20" s="72">
        <f t="shared" ca="1" si="1"/>
        <v>18.660200000000003</v>
      </c>
      <c r="P20" s="72">
        <f>DGET(DATA,"Standard Error",criteria14)*IF(TypeofResult="Aggregate",AggregateTons/1000,1)*IF(TypeofResult&lt;&gt;"Average Premise",1/AverageTons,1)</f>
        <v>5.7112344170904827E-3</v>
      </c>
      <c r="Q20" s="71">
        <f t="shared" si="2"/>
        <v>3.2618198566958867E-5</v>
      </c>
    </row>
    <row r="21" spans="1:17" ht="20.100000000000001" customHeight="1">
      <c r="D21" s="96">
        <v>15</v>
      </c>
      <c r="E21" s="88">
        <f ca="1">DGET(DATA,"Reference Load",INDIRECT(LOOKUP!F26))*IF(TypeofResult="Aggregate",AggregateTons/1000,1)*IF(TypeofResult&lt;&gt;"Average Premise",1/AverageTons,1)*IF(TypeofResult="Per AC Unit",(AverageTons/1)*0.842,1)</f>
        <v>1.6558325739999999</v>
      </c>
      <c r="F21" s="88">
        <f ca="1">DGET(DATA,"Observed Load",INDIRECT(LOOKUP!F26))*IF(TypeofResult="Aggregate",AggregateTons/1000,1)*IF(TypeofResult&lt;&gt;"Average Premise",1/AverageTons,1)*IF(TypeofResult="Per AC Unit",(AverageTons/1)*0.842,1)</f>
        <v>1.3126897879999999</v>
      </c>
      <c r="G21" s="88">
        <f t="shared" ca="1" si="0"/>
        <v>0.34314278600000003</v>
      </c>
      <c r="H21" s="4">
        <f ca="1">DGET(DATA,"Temperature", INDIRECT(LOOKUP!F26))</f>
        <v>88.450400000000002</v>
      </c>
      <c r="I21" s="88">
        <f ca="1">DGET(DATA,"PCTILE10",INDIRECT(LOOKUP!F26))*IF(TypeofResult="Aggregate",AggregateTons/1000,1)*IF(TypeofResult&lt;&gt;"Average Premise",1/AverageTons,1)*IF(TypeofResult="Per AC Unit",(AverageTons/1)*0.842,1)</f>
        <v>0.31628382799999999</v>
      </c>
      <c r="J21" s="88">
        <f ca="1">DGET(DATA,"PCTILE30",INDIRECT(LOOKUP!F26))*IF(TypeofResult="Aggregate",AggregateTons/1000,1)*IF(TypeofResult&lt;&gt;"Average Premise",1/AverageTons,1)*IF(TypeofResult="Per AC Unit",(AverageTons/1)*0.842,1)</f>
        <v>0.33215266519999997</v>
      </c>
      <c r="K21" s="88">
        <f ca="1">DGET(DATA,"PCTILE50",INDIRECT(LOOKUP!F26))*IF(TypeofResult="Aggregate",AggregateTons/1000,1)*IF(TypeofResult&lt;&gt;"Average Premise",1/AverageTons,1)</f>
        <v>9.6459917048943869E-2</v>
      </c>
      <c r="L21" s="88">
        <f ca="1">DGET(DATA,"PCTILE70",INDIRECT(LOOKUP!F26))*IF(TypeofResult="Aggregate",AggregateTons/1000,1)*IF(TypeofResult&lt;&gt;"Average Premise",1/AverageTons,1)*IF(TypeofResult="Per AC Unit",(AverageTons/1)*0.842,1)</f>
        <v>0.35413400139999995</v>
      </c>
      <c r="M21" s="88">
        <f ca="1">DGET(DATA,"PCTILE90",INDIRECT(LOOKUP!F26))*IF(TypeofResult="Aggregate",AggregateTons/1000,1)*IF(TypeofResult&lt;&gt;"Average Premise",1/AverageTons,1)*IF(TypeofResult="Per AC Unit",(AverageTons/1)*0.842,1)</f>
        <v>0.37000283859999999</v>
      </c>
      <c r="N21" s="87"/>
      <c r="O21" s="72">
        <f t="shared" ca="1" si="1"/>
        <v>18.450400000000002</v>
      </c>
      <c r="P21" s="72">
        <f>DGET(DATA,"Standard Error",criteria15)*IF(TypeofResult="Aggregate",AggregateTons/1000,1)*IF(TypeofResult&lt;&gt;"Average Premise",1/AverageTons,1)</f>
        <v>5.891617342039494E-3</v>
      </c>
      <c r="Q21" s="71">
        <f t="shared" si="2"/>
        <v>3.4711154905020513E-5</v>
      </c>
    </row>
    <row r="22" spans="1:17" ht="20.100000000000001" customHeight="1">
      <c r="A22" s="102"/>
      <c r="B22" s="102"/>
      <c r="D22" s="96">
        <v>16</v>
      </c>
      <c r="E22" s="88">
        <f ca="1">DGET(DATA,"Reference Load",INDIRECT(LOOKUP!F27))*IF(TypeofResult="Aggregate",AggregateTons/1000,1)*IF(TypeofResult&lt;&gt;"Average Premise",1/AverageTons,1)*IF(TypeofResult="Per AC Unit",(AverageTons/1)*0.842,1)</f>
        <v>1.7677545819999998</v>
      </c>
      <c r="F22" s="88">
        <f ca="1">DGET(DATA,"Observed Load",INDIRECT(LOOKUP!F27))*IF(TypeofResult="Aggregate",AggregateTons/1000,1)*IF(TypeofResult&lt;&gt;"Average Premise",1/AverageTons,1)*IF(TypeofResult="Per AC Unit",(AverageTons/1)*0.842,1)</f>
        <v>1.2805784339999999</v>
      </c>
      <c r="G22" s="88">
        <f t="shared" ca="1" si="0"/>
        <v>0.48717614799999986</v>
      </c>
      <c r="H22" s="4">
        <f ca="1">DGET(DATA,"Temperature", INDIRECT(LOOKUP!F27))</f>
        <v>86.893699999999995</v>
      </c>
      <c r="I22" s="88">
        <f ca="1">DGET(DATA,"PCTILE10",INDIRECT(LOOKUP!F27))*IF(TypeofResult="Aggregate",AggregateTons/1000,1)*IF(TypeofResult&lt;&gt;"Average Premise",1/AverageTons,1)*IF(TypeofResult="Per AC Unit",(AverageTons/1)*0.842,1)</f>
        <v>0.46003175199999996</v>
      </c>
      <c r="J22" s="88">
        <f ca="1">DGET(DATA,"PCTILE30",INDIRECT(LOOKUP!F27))*IF(TypeofResult="Aggregate",AggregateTons/1000,1)*IF(TypeofResult&lt;&gt;"Average Premise",1/AverageTons,1)*IF(TypeofResult="Per AC Unit",(AverageTons/1)*0.842,1)</f>
        <v>0.47606839979999999</v>
      </c>
      <c r="K22" s="88">
        <f ca="1">DGET(DATA,"PCTILE50",INDIRECT(LOOKUP!F27))*IF(TypeofResult="Aggregate",AggregateTons/1000,1)*IF(TypeofResult&lt;&gt;"Average Premise",1/AverageTons,1)</f>
        <v>0.13694832139261962</v>
      </c>
      <c r="L22" s="88">
        <f ca="1">DGET(DATA,"PCTILE70",INDIRECT(LOOKUP!F27))*IF(TypeofResult="Aggregate",AggregateTons/1000,1)*IF(TypeofResult&lt;&gt;"Average Premise",1/AverageTons,1)*IF(TypeofResult="Per AC Unit",(AverageTons/1)*0.842,1)</f>
        <v>0.49828246479999999</v>
      </c>
      <c r="M22" s="88">
        <f ca="1">DGET(DATA,"PCTILE90",INDIRECT(LOOKUP!F27))*IF(TypeofResult="Aggregate",AggregateTons/1000,1)*IF(TypeofResult&lt;&gt;"Average Premise",1/AverageTons,1)*IF(TypeofResult="Per AC Unit",(AverageTons/1)*0.842,1)</f>
        <v>0.51431911259999996</v>
      </c>
      <c r="N22" s="87"/>
      <c r="O22" s="72">
        <f t="shared" ca="1" si="1"/>
        <v>16.893699999999995</v>
      </c>
      <c r="P22" s="72">
        <f>DGET(DATA,"Standard Error",criteria16)*IF(TypeofResult="Aggregate",AggregateTons/1000,1)*IF(TypeofResult&lt;&gt;"Average Premise",1/AverageTons,1)</f>
        <v>5.9539383289691286E-3</v>
      </c>
      <c r="Q22" s="71">
        <f t="shared" si="2"/>
        <v>3.5449381625167698E-5</v>
      </c>
    </row>
    <row r="23" spans="1:17" ht="20.100000000000001" customHeight="1">
      <c r="A23" s="102"/>
      <c r="B23" s="102"/>
      <c r="D23" s="96">
        <v>17</v>
      </c>
      <c r="E23" s="88">
        <f ca="1">DGET(DATA,"Reference Load",INDIRECT(LOOKUP!F28))*IF(TypeofResult="Aggregate",AggregateTons/1000,1)*IF(TypeofResult&lt;&gt;"Average Premise",1/AverageTons,1)*IF(TypeofResult="Per AC Unit",(AverageTons/1)*0.842,1)</f>
        <v>1.7785052380000002</v>
      </c>
      <c r="F23" s="88">
        <f ca="1">DGET(DATA,"Observed Load",INDIRECT(LOOKUP!F28))*IF(TypeofResult="Aggregate",AggregateTons/1000,1)*IF(TypeofResult&lt;&gt;"Average Premise",1/AverageTons,1)*IF(TypeofResult="Per AC Unit",(AverageTons/1)*0.842,1)</f>
        <v>1.3025748419999998</v>
      </c>
      <c r="G23" s="88">
        <f t="shared" ca="1" si="0"/>
        <v>0.47593039600000031</v>
      </c>
      <c r="H23" s="4">
        <f ca="1">DGET(DATA,"Temperature", INDIRECT(LOOKUP!F28))</f>
        <v>85.553200000000004</v>
      </c>
      <c r="I23" s="88">
        <f ca="1">DGET(DATA,"PCTILE10",INDIRECT(LOOKUP!F28))*IF(TypeofResult="Aggregate",AggregateTons/1000,1)*IF(TypeofResult&lt;&gt;"Average Premise",1/AverageTons,1)*IF(TypeofResult="Per AC Unit",(AverageTons/1)*0.842,1)</f>
        <v>0.44859040339999995</v>
      </c>
      <c r="J23" s="88">
        <f ca="1">DGET(DATA,"PCTILE30",INDIRECT(LOOKUP!F28))*IF(TypeofResult="Aggregate",AggregateTons/1000,1)*IF(TypeofResult&lt;&gt;"Average Premise",1/AverageTons,1)*IF(TypeofResult="Per AC Unit",(AverageTons/1)*0.842,1)</f>
        <v>0.46474316300000001</v>
      </c>
      <c r="K23" s="88">
        <f ca="1">DGET(DATA,"PCTILE50",INDIRECT(LOOKUP!F28))*IF(TypeofResult="Aggregate",AggregateTons/1000,1)*IF(TypeofResult&lt;&gt;"Average Premise",1/AverageTons,1)</f>
        <v>0.13378730057816737</v>
      </c>
      <c r="L23" s="88">
        <f ca="1">DGET(DATA,"PCTILE70",INDIRECT(LOOKUP!F28))*IF(TypeofResult="Aggregate",AggregateTons/1000,1)*IF(TypeofResult&lt;&gt;"Average Premise",1/AverageTons,1)*IF(TypeofResult="Per AC Unit",(AverageTons/1)*0.842,1)</f>
        <v>0.48711788159999991</v>
      </c>
      <c r="M23" s="88">
        <f ca="1">DGET(DATA,"PCTILE90",INDIRECT(LOOKUP!F28))*IF(TypeofResult="Aggregate",AggregateTons/1000,1)*IF(TypeofResult&lt;&gt;"Average Premise",1/AverageTons,1)*IF(TypeofResult="Per AC Unit",(AverageTons/1)*0.842,1)</f>
        <v>0.50327064119999998</v>
      </c>
      <c r="N23" s="87"/>
      <c r="O23" s="72">
        <f t="shared" ca="1" si="1"/>
        <v>15.553200000000004</v>
      </c>
      <c r="P23" s="72">
        <f>DGET(DATA,"Standard Error",criteria17)*IF(TypeofResult="Aggregate",AggregateTons/1000,1)*IF(TypeofResult&lt;&gt;"Average Premise",1/AverageTons,1)</f>
        <v>5.9970399306397944E-3</v>
      </c>
      <c r="Q23" s="71">
        <f t="shared" si="2"/>
        <v>3.5964487929688152E-5</v>
      </c>
    </row>
    <row r="24" spans="1:17" ht="20.100000000000001" customHeight="1">
      <c r="A24" s="102"/>
      <c r="B24" s="102"/>
      <c r="C24" s="37"/>
      <c r="D24" s="96">
        <v>18</v>
      </c>
      <c r="E24" s="88">
        <f ca="1">DGET(DATA,"Reference Load",INDIRECT(LOOKUP!F29))*IF(TypeofResult="Aggregate",AggregateTons/1000,1)*IF(TypeofResult&lt;&gt;"Average Premise",1/AverageTons,1)*IF(TypeofResult="Per AC Unit",(AverageTons/1)*0.842,1)</f>
        <v>1.7745495219999998</v>
      </c>
      <c r="F24" s="88">
        <f ca="1">DGET(DATA,"Observed Load",INDIRECT(LOOKUP!F29))*IF(TypeofResult="Aggregate",AggregateTons/1000,1)*IF(TypeofResult&lt;&gt;"Average Premise",1/AverageTons,1)*IF(TypeofResult="Per AC Unit",(AverageTons/1)*0.842,1)</f>
        <v>1.3576736379999998</v>
      </c>
      <c r="G24" s="88">
        <f t="shared" ca="1" si="0"/>
        <v>0.41687588399999997</v>
      </c>
      <c r="H24" s="4">
        <f ca="1">DGET(DATA,"Temperature", INDIRECT(LOOKUP!F29))</f>
        <v>83.158000000000001</v>
      </c>
      <c r="I24" s="88">
        <f ca="1">DGET(DATA,"PCTILE10",INDIRECT(LOOKUP!F29))*IF(TypeofResult="Aggregate",AggregateTons/1000,1)*IF(TypeofResult&lt;&gt;"Average Premise",1/AverageTons,1)*IF(TypeofResult="Per AC Unit",(AverageTons/1)*0.842,1)</f>
        <v>0.38894665979999998</v>
      </c>
      <c r="J24" s="88">
        <f ca="1">DGET(DATA,"PCTILE30",INDIRECT(LOOKUP!F29))*IF(TypeofResult="Aggregate",AggregateTons/1000,1)*IF(TypeofResult&lt;&gt;"Average Premise",1/AverageTons,1)*IF(TypeofResult="Per AC Unit",(AverageTons/1)*0.842,1)</f>
        <v>0.40544724959999995</v>
      </c>
      <c r="K24" s="88">
        <f ca="1">DGET(DATA,"PCTILE50",INDIRECT(LOOKUP!F29))*IF(TypeofResult="Aggregate",AggregateTons/1000,1)*IF(TypeofResult&lt;&gt;"Average Premise",1/AverageTons,1)</f>
        <v>0.11718655656073361</v>
      </c>
      <c r="L24" s="88">
        <f ca="1">DGET(DATA,"PCTILE70",INDIRECT(LOOKUP!F29))*IF(TypeofResult="Aggregate",AggregateTons/1000,1)*IF(TypeofResult&lt;&gt;"Average Premise",1/AverageTons,1)*IF(TypeofResult="Per AC Unit",(AverageTons/1)*0.842,1)</f>
        <v>0.42830376060000003</v>
      </c>
      <c r="M24" s="88">
        <f ca="1">DGET(DATA,"PCTILE90",INDIRECT(LOOKUP!F29))*IF(TypeofResult="Aggregate",AggregateTons/1000,1)*IF(TypeofResult&lt;&gt;"Average Premise",1/AverageTons,1)*IF(TypeofResult="Per AC Unit",(AverageTons/1)*0.842,1)</f>
        <v>0.44480443459999996</v>
      </c>
      <c r="N24" s="87"/>
      <c r="O24" s="72">
        <f t="shared" ca="1" si="1"/>
        <v>13.158000000000001</v>
      </c>
      <c r="P24" s="72">
        <f>DGET(DATA,"Standard Error",criteria18)*IF(TypeofResult="Aggregate",AggregateTons/1000,1)*IF(TypeofResult&lt;&gt;"Average Premise",1/AverageTons,1)</f>
        <v>6.1261553821024446E-3</v>
      </c>
      <c r="Q24" s="71">
        <f t="shared" si="2"/>
        <v>3.7529779765662751E-5</v>
      </c>
    </row>
    <row r="25" spans="1:17" ht="20.100000000000001" customHeight="1">
      <c r="C25" s="37"/>
      <c r="D25" s="96">
        <v>19</v>
      </c>
      <c r="E25" s="88">
        <f ca="1">DGET(DATA,"Reference Load",INDIRECT(LOOKUP!F30))*IF(TypeofResult="Aggregate",AggregateTons/1000,1)*IF(TypeofResult&lt;&gt;"Average Premise",1/AverageTons,1)*IF(TypeofResult="Per AC Unit",(AverageTons/1)*0.842,1)</f>
        <v>1.6792763799999999</v>
      </c>
      <c r="F25" s="88">
        <f ca="1">DGET(DATA,"Observed Load",INDIRECT(LOOKUP!F30))*IF(TypeofResult="Aggregate",AggregateTons/1000,1)*IF(TypeofResult&lt;&gt;"Average Premise",1/AverageTons,1)*IF(TypeofResult="Per AC Unit",(AverageTons/1)*0.842,1)</f>
        <v>1.8352619319999999</v>
      </c>
      <c r="G25" s="88">
        <f t="shared" ca="1" si="0"/>
        <v>-0.15598555199999997</v>
      </c>
      <c r="H25" s="4">
        <f ca="1">DGET(DATA,"Temperature", INDIRECT(LOOKUP!F30))</f>
        <v>79.205399999999997</v>
      </c>
      <c r="I25" s="88">
        <f ca="1">DGET(DATA,"PCTILE10",INDIRECT(LOOKUP!F30))*IF(TypeofResult="Aggregate",AggregateTons/1000,1)*IF(TypeofResult&lt;&gt;"Average Premise",1/AverageTons,1)*IF(TypeofResult="Per AC Unit",(AverageTons/1)*0.842,1)</f>
        <v>-0.18501830139999997</v>
      </c>
      <c r="J25" s="88">
        <f ca="1">DGET(DATA,"PCTILE30",INDIRECT(LOOKUP!F30))*IF(TypeofResult="Aggregate",AggregateTons/1000,1)*IF(TypeofResult&lt;&gt;"Average Premise",1/AverageTons,1)*IF(TypeofResult="Per AC Unit",(AverageTons/1)*0.842,1)</f>
        <v>-0.16786507740000001</v>
      </c>
      <c r="K25" s="88">
        <f ca="1">DGET(DATA,"PCTILE50",INDIRECT(LOOKUP!F30))*IF(TypeofResult="Aggregate",AggregateTons/1000,1)*IF(TypeofResult&lt;&gt;"Average Premise",1/AverageTons,1)</f>
        <v>-4.3848388400106894E-2</v>
      </c>
      <c r="L25" s="88">
        <f ca="1">DGET(DATA,"PCTILE70",INDIRECT(LOOKUP!F30))*IF(TypeofResult="Aggregate",AggregateTons/1000,1)*IF(TypeofResult&lt;&gt;"Average Premise",1/AverageTons,1)*IF(TypeofResult="Per AC Unit",(AverageTons/1)*0.842,1)</f>
        <v>-0.14410442679999999</v>
      </c>
      <c r="M25" s="88">
        <f ca="1">DGET(DATA,"PCTILE90",INDIRECT(LOOKUP!F30))*IF(TypeofResult="Aggregate",AggregateTons/1000,1)*IF(TypeofResult&lt;&gt;"Average Premise",1/AverageTons,1)*IF(TypeofResult="Per AC Unit",(AverageTons/1)*0.842,1)</f>
        <v>-0.1269512028</v>
      </c>
      <c r="N25" s="87"/>
      <c r="O25" s="72">
        <f t="shared" ca="1" si="1"/>
        <v>9.2053999999999974</v>
      </c>
      <c r="P25" s="72">
        <f>DGET(DATA,"Standard Error",criteria19)*IF(TypeofResult="Aggregate",AggregateTons/1000,1)*IF(TypeofResult&lt;&gt;"Average Premise",1/AverageTons,1)</f>
        <v>6.3684805868823909E-3</v>
      </c>
      <c r="Q25" s="71">
        <f t="shared" si="2"/>
        <v>4.0557544985497884E-5</v>
      </c>
    </row>
    <row r="26" spans="1:17" ht="20.100000000000001" customHeight="1">
      <c r="A26" s="66"/>
      <c r="B26" s="66"/>
      <c r="C26" s="37"/>
      <c r="D26" s="96">
        <v>20</v>
      </c>
      <c r="E26" s="88">
        <f ca="1">DGET(DATA,"Reference Load",INDIRECT(LOOKUP!F31))*IF(TypeofResult="Aggregate",AggregateTons/1000,1)*IF(TypeofResult&lt;&gt;"Average Premise",1/AverageTons,1)*IF(TypeofResult="Per AC Unit",(AverageTons/1)*0.842,1)</f>
        <v>1.5612220859999997</v>
      </c>
      <c r="F26" s="88">
        <f ca="1">DGET(DATA,"Observed Load",INDIRECT(LOOKUP!F31))*IF(TypeofResult="Aggregate",AggregateTons/1000,1)*IF(TypeofResult&lt;&gt;"Average Premise",1/AverageTons,1)*IF(TypeofResult="Per AC Unit",(AverageTons/1)*0.842,1)</f>
        <v>1.920317404</v>
      </c>
      <c r="G26" s="88">
        <f t="shared" ca="1" si="0"/>
        <v>-0.35909531800000027</v>
      </c>
      <c r="H26" s="4">
        <f ca="1">DGET(DATA,"Temperature", INDIRECT(LOOKUP!F31))</f>
        <v>74.660499999999999</v>
      </c>
      <c r="I26" s="88">
        <f ca="1">DGET(DATA,"PCTILE10",INDIRECT(LOOKUP!F31))*IF(TypeofResult="Aggregate",AggregateTons/1000,1)*IF(TypeofResult&lt;&gt;"Average Premise",1/AverageTons,1)*IF(TypeofResult="Per AC Unit",(AverageTons/1)*0.842,1)</f>
        <v>-0.38861811139999997</v>
      </c>
      <c r="J26" s="88">
        <f ca="1">DGET(DATA,"PCTILE30",INDIRECT(LOOKUP!F31))*IF(TypeofResult="Aggregate",AggregateTons/1000,1)*IF(TypeofResult&lt;&gt;"Average Premise",1/AverageTons,1)*IF(TypeofResult="Per AC Unit",(AverageTons/1)*0.842,1)</f>
        <v>-0.37117557619999997</v>
      </c>
      <c r="K26" s="88">
        <f ca="1">DGET(DATA,"PCTILE50",INDIRECT(LOOKUP!F31))*IF(TypeofResult="Aggregate",AggregateTons/1000,1)*IF(TypeofResult&lt;&gt;"Average Premise",1/AverageTons,1)</f>
        <v>-0.1009440457894753</v>
      </c>
      <c r="L26" s="88">
        <f ca="1">DGET(DATA,"PCTILE70",INDIRECT(LOOKUP!F31))*IF(TypeofResult="Aggregate",AggregateTons/1000,1)*IF(TypeofResult&lt;&gt;"Average Premise",1/AverageTons,1)*IF(TypeofResult="Per AC Unit",(AverageTons/1)*0.842,1)</f>
        <v>-0.34701438619999997</v>
      </c>
      <c r="M26" s="88">
        <f ca="1">DGET(DATA,"PCTILE90",INDIRECT(LOOKUP!F31))*IF(TypeofResult="Aggregate",AggregateTons/1000,1)*IF(TypeofResult&lt;&gt;"Average Premise",1/AverageTons,1)*IF(TypeofResult="Per AC Unit",(AverageTons/1)*0.842,1)</f>
        <v>-0.32957185099999997</v>
      </c>
      <c r="N26" s="87"/>
      <c r="O26" s="72">
        <f t="shared" ca="1" si="1"/>
        <v>4.660499999999999</v>
      </c>
      <c r="P26" s="72">
        <f>DGET(DATA,"Standard Error",criteria20)*IF(TypeofResult="Aggregate",AggregateTons/1000,1)*IF(TypeofResult&lt;&gt;"Average Premise",1/AverageTons,1)</f>
        <v>6.4758677185571918E-3</v>
      </c>
      <c r="Q26" s="71">
        <f t="shared" si="2"/>
        <v>4.193686270825113E-5</v>
      </c>
    </row>
    <row r="27" spans="1:17" ht="20.100000000000001" customHeight="1">
      <c r="B27" s="66"/>
      <c r="D27" s="96">
        <v>21</v>
      </c>
      <c r="E27" s="88">
        <f ca="1">DGET(DATA,"Reference Load",INDIRECT(LOOKUP!F32))*IF(TypeofResult="Aggregate",AggregateTons/1000,1)*IF(TypeofResult&lt;&gt;"Average Premise",1/AverageTons,1)*IF(TypeofResult="Per AC Unit",(AverageTons/1)*0.842,1)</f>
        <v>1.4994512819999999</v>
      </c>
      <c r="F27" s="88">
        <f ca="1">DGET(DATA,"Observed Load",INDIRECT(LOOKUP!F32))*IF(TypeofResult="Aggregate",AggregateTons/1000,1)*IF(TypeofResult&lt;&gt;"Average Premise",1/AverageTons,1)*IF(TypeofResult="Per AC Unit",(AverageTons/1)*0.842,1)</f>
        <v>1.4994512819999999</v>
      </c>
      <c r="G27" s="88">
        <f t="shared" ca="1" si="0"/>
        <v>0</v>
      </c>
      <c r="H27" s="4">
        <f ca="1">DGET(DATA,"Temperature", INDIRECT(LOOKUP!F32))</f>
        <v>72.778700000000001</v>
      </c>
      <c r="I27" s="88">
        <f ca="1">DGET(DATA,"PCTILE10",INDIRECT(LOOKUP!F32))*IF(TypeofResult="Aggregate",AggregateTons/1000,1)*IF(TypeofResult&lt;&gt;"Average Premise",1/AverageTons,1)</f>
        <v>-7.3213549855961121E-3</v>
      </c>
      <c r="J27" s="88">
        <f ca="1">DGET(DATA,"PCTILE30",INDIRECT(LOOKUP!F32))*IF(TypeofResult="Aggregate",AggregateTons/1000,1)*IF(TypeofResult&lt;&gt;"Average Premise",1/AverageTons,1)</f>
        <v>-2.995833511838502E-3</v>
      </c>
      <c r="K27" s="88">
        <f ca="1">DGET(DATA,"PCTILE50",INDIRECT(LOOKUP!F32))*IF(TypeofResult="Aggregate",AggregateTons/1000,1)*IF(TypeofResult&lt;&gt;"Average Premise",1/AverageTons,1)</f>
        <v>0</v>
      </c>
      <c r="L27" s="88">
        <f ca="1">DGET(DATA,"PCTILE70",INDIRECT(LOOKUP!F32))*IF(TypeofResult="Aggregate",AggregateTons/1000,1)*IF(TypeofResult&lt;&gt;"Average Premise",1/AverageTons,1)</f>
        <v>2.995833511838502E-3</v>
      </c>
      <c r="M27" s="88">
        <f ca="1">DGET(DATA,"PCTILE90",INDIRECT(LOOKUP!F32))*IF(TypeofResult="Aggregate",AggregateTons/1000,1)*IF(TypeofResult&lt;&gt;"Average Premise",1/AverageTons,1)</f>
        <v>7.3213549855961121E-3</v>
      </c>
      <c r="N27" s="87"/>
      <c r="O27" s="72">
        <f t="shared" ca="1" si="1"/>
        <v>2.7787000000000006</v>
      </c>
      <c r="P27" s="72">
        <f>DGET(DATA,"Standard Error",criteria21)*IF(TypeofResult="Aggregate",AggregateTons/1000,1)*IF(TypeofResult&lt;&gt;"Average Premise",1/AverageTons,1)</f>
        <v>5.7128912606472905E-3</v>
      </c>
      <c r="Q27" s="71">
        <f t="shared" si="2"/>
        <v>3.2637126555980186E-5</v>
      </c>
    </row>
    <row r="28" spans="1:17" ht="20.100000000000001" customHeight="1">
      <c r="A28" s="66"/>
      <c r="B28" s="66"/>
      <c r="D28" s="96">
        <v>22</v>
      </c>
      <c r="E28" s="88">
        <f ca="1">DGET(DATA,"Reference Load",INDIRECT(LOOKUP!F33))*IF(TypeofResult="Aggregate",AggregateTons/1000,1)*IF(TypeofResult&lt;&gt;"Average Premise",1/AverageTons,1)*IF(TypeofResult="Per AC Unit",(AverageTons/1)*0.842,1)</f>
        <v>1.2753933980000001</v>
      </c>
      <c r="F28" s="88">
        <f ca="1">DGET(DATA,"Observed Load",INDIRECT(LOOKUP!F33))*IF(TypeofResult="Aggregate",AggregateTons/1000,1)*IF(TypeofResult&lt;&gt;"Average Premise",1/AverageTons,1)*IF(TypeofResult="Per AC Unit",(AverageTons/1)*0.842,1)</f>
        <v>1.2753933980000001</v>
      </c>
      <c r="G28" s="88">
        <f t="shared" ca="1" si="0"/>
        <v>0</v>
      </c>
      <c r="H28" s="4">
        <f ca="1">DGET(DATA,"Temperature", INDIRECT(LOOKUP!F33))</f>
        <v>71.4114</v>
      </c>
      <c r="I28" s="88">
        <f ca="1">DGET(DATA,"PCTILE10",INDIRECT(LOOKUP!F33))*IF(TypeofResult="Aggregate",AggregateTons/1000,1)*IF(TypeofResult&lt;&gt;"Average Premise",1/AverageTons,1)</f>
        <v>-6.9034753713755666E-3</v>
      </c>
      <c r="J28" s="88">
        <f ca="1">DGET(DATA,"PCTILE30",INDIRECT(LOOKUP!F33))*IF(TypeofResult="Aggregate",AggregateTons/1000,1)*IF(TypeofResult&lt;&gt;"Average Premise",1/AverageTons,1)</f>
        <v>-2.8248472567759574E-3</v>
      </c>
      <c r="K28" s="88">
        <f ca="1">DGET(DATA,"PCTILE50",INDIRECT(LOOKUP!F33))*IF(TypeofResult="Aggregate",AggregateTons/1000,1)*IF(TypeofResult&lt;&gt;"Average Premise",1/AverageTons,1)</f>
        <v>0</v>
      </c>
      <c r="L28" s="88">
        <f ca="1">DGET(DATA,"PCTILE70",INDIRECT(LOOKUP!F33))*IF(TypeofResult="Aggregate",AggregateTons/1000,1)*IF(TypeofResult&lt;&gt;"Average Premise",1/AverageTons,1)</f>
        <v>2.8248472567759574E-3</v>
      </c>
      <c r="M28" s="88">
        <f ca="1">DGET(DATA,"PCTILE90",INDIRECT(LOOKUP!F33))*IF(TypeofResult="Aggregate",AggregateTons/1000,1)*IF(TypeofResult&lt;&gt;"Average Premise",1/AverageTons,1)</f>
        <v>6.9034753713755666E-3</v>
      </c>
      <c r="N28" s="87"/>
      <c r="O28" s="72">
        <f t="shared" ca="1" si="1"/>
        <v>1.4114000000000004</v>
      </c>
      <c r="P28" s="72">
        <f>DGET(DATA,"Standard Error",criteria22)*IF(TypeofResult="Aggregate",AggregateTons/1000,1)*IF(TypeofResult&lt;&gt;"Average Premise",1/AverageTons,1)</f>
        <v>5.3868244486675546E-3</v>
      </c>
      <c r="Q28" s="71">
        <f t="shared" si="2"/>
        <v>2.9017877640762504E-5</v>
      </c>
    </row>
    <row r="29" spans="1:17" ht="20.100000000000001" customHeight="1">
      <c r="A29" s="66"/>
      <c r="B29" s="66"/>
      <c r="D29" s="96">
        <v>23</v>
      </c>
      <c r="E29" s="88">
        <f ca="1">DGET(DATA,"Reference Load",INDIRECT(LOOKUP!F34))*IF(TypeofResult="Aggregate",AggregateTons/1000,1)*IF(TypeofResult&lt;&gt;"Average Premise",1/AverageTons,1)*IF(TypeofResult="Per AC Unit",(AverageTons/1)*0.842,1)</f>
        <v>1.1055695760000002</v>
      </c>
      <c r="F29" s="88">
        <f ca="1">DGET(DATA,"Observed Load",INDIRECT(LOOKUP!F34))*IF(TypeofResult="Aggregate",AggregateTons/1000,1)*IF(TypeofResult&lt;&gt;"Average Premise",1/AverageTons,1)*IF(TypeofResult="Per AC Unit",(AverageTons/1)*0.842,1)</f>
        <v>1.1055695760000002</v>
      </c>
      <c r="G29" s="88">
        <f t="shared" ca="1" si="0"/>
        <v>0</v>
      </c>
      <c r="H29" s="4">
        <f ca="1">DGET(DATA,"Temperature", INDIRECT(LOOKUP!F34))</f>
        <v>69.828699999999998</v>
      </c>
      <c r="I29" s="88">
        <f ca="1">DGET(DATA,"PCTILE10",INDIRECT(LOOKUP!F34))*IF(TypeofResult="Aggregate",AggregateTons/1000,1)*IF(TypeofResult&lt;&gt;"Average Premise",1/AverageTons,1)</f>
        <v>-6.6980741087187606E-3</v>
      </c>
      <c r="J29" s="88">
        <f ca="1">DGET(DATA,"PCTILE30",INDIRECT(LOOKUP!F34))*IF(TypeofResult="Aggregate",AggregateTons/1000,1)*IF(TypeofResult&lt;&gt;"Average Premise",1/AverageTons,1)</f>
        <v>-2.7407979500584747E-3</v>
      </c>
      <c r="K29" s="88">
        <f ca="1">DGET(DATA,"PCTILE50",INDIRECT(LOOKUP!F34))*IF(TypeofResult="Aggregate",AggregateTons/1000,1)*IF(TypeofResult&lt;&gt;"Average Premise",1/AverageTons,1)</f>
        <v>0</v>
      </c>
      <c r="L29" s="88">
        <f ca="1">DGET(DATA,"PCTILE70",INDIRECT(LOOKUP!F34))*IF(TypeofResult="Aggregate",AggregateTons/1000,1)*IF(TypeofResult&lt;&gt;"Average Premise",1/AverageTons,1)</f>
        <v>2.7407979500584747E-3</v>
      </c>
      <c r="M29" s="88">
        <f ca="1">DGET(DATA,"PCTILE90",INDIRECT(LOOKUP!F34))*IF(TypeofResult="Aggregate",AggregateTons/1000,1)*IF(TypeofResult&lt;&gt;"Average Premise",1/AverageTons,1)</f>
        <v>6.6980741087187606E-3</v>
      </c>
      <c r="N29" s="87"/>
      <c r="O29" s="72">
        <f t="shared" ca="1" si="1"/>
        <v>0</v>
      </c>
      <c r="P29" s="72">
        <f>DGET(DATA,"Standard Error",criteria23)*IF(TypeofResult="Aggregate",AggregateTons/1000,1)*IF(TypeofResult&lt;&gt;"Average Premise",1/AverageTons,1)</f>
        <v>5.2265366691432533E-3</v>
      </c>
      <c r="Q29" s="71">
        <f t="shared" si="2"/>
        <v>2.7316685553899054E-5</v>
      </c>
    </row>
    <row r="30" spans="1:17" ht="20.100000000000001" customHeight="1">
      <c r="A30" s="66"/>
      <c r="B30" s="66"/>
      <c r="D30" s="96">
        <v>24</v>
      </c>
      <c r="E30" s="88">
        <f ca="1">DGET(DATA,"Reference Load",INDIRECT(LOOKUP!F35))*IF(TypeofResult="Aggregate",AggregateTons/1000,1)*IF(TypeofResult&lt;&gt;"Average Premise",1/AverageTons,1)*IF(TypeofResult="Per AC Unit",(AverageTons/1)*0.842,1)</f>
        <v>0.88601891799999988</v>
      </c>
      <c r="F30" s="88">
        <f ca="1">DGET(DATA,"Observed Load",INDIRECT(LOOKUP!F35))*IF(TypeofResult="Aggregate",AggregateTons/1000,1)*IF(TypeofResult&lt;&gt;"Average Premise",1/AverageTons,1)*IF(TypeofResult="Per AC Unit",(AverageTons/1)*0.842,1)</f>
        <v>0.88601891799999988</v>
      </c>
      <c r="G30" s="88">
        <f t="shared" ca="1" si="0"/>
        <v>0</v>
      </c>
      <c r="H30" s="4">
        <f ca="1">DGET(DATA,"Temperature", INDIRECT(LOOKUP!F35))</f>
        <v>68.453199999999995</v>
      </c>
      <c r="I30" s="88">
        <f ca="1">DGET(DATA,"PCTILE10",INDIRECT(LOOKUP!F35))*IF(TypeofResult="Aggregate",AggregateTons/1000,1)*IF(TypeofResult&lt;&gt;"Average Premise",1/AverageTons,1)</f>
        <v>-6.6101667234332827E-3</v>
      </c>
      <c r="J30" s="88">
        <f ca="1">DGET(DATA,"PCTILE30",INDIRECT(LOOKUP!F35))*IF(TypeofResult="Aggregate",AggregateTons/1000,1)*IF(TypeofResult&lt;&gt;"Average Premise",1/AverageTons,1)</f>
        <v>-2.7048207756820808E-3</v>
      </c>
      <c r="K30" s="88">
        <f ca="1">DGET(DATA,"PCTILE50",INDIRECT(LOOKUP!F35))*IF(TypeofResult="Aggregate",AggregateTons/1000,1)*IF(TypeofResult&lt;&gt;"Average Premise",1/AverageTons,1)</f>
        <v>0</v>
      </c>
      <c r="L30" s="88">
        <f ca="1">DGET(DATA,"PCTILE70",INDIRECT(LOOKUP!F35))*IF(TypeofResult="Aggregate",AggregateTons/1000,1)*IF(TypeofResult&lt;&gt;"Average Premise",1/AverageTons,1)</f>
        <v>2.7048207756820808E-3</v>
      </c>
      <c r="M30" s="88">
        <f ca="1">DGET(DATA,"PCTILE90",INDIRECT(LOOKUP!F35))*IF(TypeofResult="Aggregate",AggregateTons/1000,1)*IF(TypeofResult&lt;&gt;"Average Premise",1/AverageTons,1)</f>
        <v>6.6101667234332827E-3</v>
      </c>
      <c r="N30" s="87"/>
      <c r="O30" s="72">
        <f t="shared" ca="1" si="1"/>
        <v>0</v>
      </c>
      <c r="P30" s="72">
        <f>DGET(DATA,"Standard Error",criteria24)*IF(TypeofResult="Aggregate",AggregateTons/1000,1)*IF(TypeofResult&lt;&gt;"Average Premise",1/AverageTons,1)</f>
        <v>5.1579433458914187E-3</v>
      </c>
      <c r="Q30" s="71">
        <f t="shared" si="2"/>
        <v>2.6604379559425564E-5</v>
      </c>
    </row>
    <row r="31" spans="1:17" ht="26.25" customHeight="1">
      <c r="A31" s="66"/>
      <c r="B31" s="66"/>
      <c r="D31" s="38"/>
      <c r="E31" s="100" t="str">
        <f>IF(TypeofResult="Aggregate", "Reference Energy Use (MWh)", "Reference Energy Use (kWh)")</f>
        <v>Reference Energy Use (kWh)</v>
      </c>
      <c r="F31" s="100" t="str">
        <f>IF(TypeofResult="Aggregate", "Observed Energy Use (MWh)", "Observed Energy Use (kWh)")</f>
        <v>Observed Energy Use (kWh)</v>
      </c>
      <c r="G31" s="100" t="str">
        <f>IF(TypeofResult="Aggregate", "Change in Energy Use (MWh)", "Change in Energy Use (kWh)")</f>
        <v>Change in Energy Use (kWh)</v>
      </c>
      <c r="H31" s="100" t="s">
        <v>41</v>
      </c>
      <c r="I31" s="39" t="s">
        <v>24</v>
      </c>
      <c r="J31" s="40"/>
      <c r="K31" s="40"/>
      <c r="L31" s="40"/>
      <c r="M31" s="41"/>
      <c r="P31" s="74">
        <f>SQRT(Q31)</f>
        <v>2.6929251346873333E-2</v>
      </c>
      <c r="Q31" s="74">
        <f>SUM(Q7:Q30)</f>
        <v>7.2518457810307922E-4</v>
      </c>
    </row>
    <row r="32" spans="1:17" ht="26.25" customHeight="1">
      <c r="A32" s="102"/>
      <c r="B32" s="102"/>
      <c r="D32" s="30"/>
      <c r="E32" s="101"/>
      <c r="F32" s="101"/>
      <c r="G32" s="101"/>
      <c r="H32" s="101"/>
      <c r="I32" s="31" t="s">
        <v>26</v>
      </c>
      <c r="J32" s="31" t="s">
        <v>27</v>
      </c>
      <c r="K32" s="31" t="s">
        <v>28</v>
      </c>
      <c r="L32" s="31" t="s">
        <v>29</v>
      </c>
      <c r="M32" s="32" t="s">
        <v>30</v>
      </c>
    </row>
    <row r="33" spans="1:17" ht="24.95" customHeight="1">
      <c r="D33" s="42" t="s">
        <v>32</v>
      </c>
      <c r="E33" s="91">
        <f ca="1">SUM(E7:E30)</f>
        <v>26.249055721000001</v>
      </c>
      <c r="F33" s="92">
        <f ca="1">SUM(F7:F30)</f>
        <v>24.699802664999996</v>
      </c>
      <c r="G33" s="92">
        <f ca="1">E33-F33</f>
        <v>1.5492530560000048</v>
      </c>
      <c r="H33" s="95">
        <f ca="1">SUM(O7:O30)</f>
        <v>176.42280000000005</v>
      </c>
      <c r="I33" s="93">
        <f ca="1">SUM(I7:I30)</f>
        <v>1.327854284210876</v>
      </c>
      <c r="J33" s="93">
        <f t="shared" ref="J33:M33" ca="1" si="3">SUM(J7:J30)</f>
        <v>1.4586586527056447</v>
      </c>
      <c r="K33" s="93">
        <f t="shared" ca="1" si="3"/>
        <v>0.68079795239088226</v>
      </c>
      <c r="L33" s="93">
        <f t="shared" ca="1" si="3"/>
        <v>1.6398481328943553</v>
      </c>
      <c r="M33" s="93">
        <f t="shared" ca="1" si="3"/>
        <v>1.7706525855891238</v>
      </c>
      <c r="Q33" s="43"/>
    </row>
    <row r="34" spans="1:17" ht="7.5" customHeight="1" thickBot="1">
      <c r="C34" s="44"/>
      <c r="D34" s="45"/>
      <c r="E34" s="46"/>
      <c r="F34" s="47"/>
      <c r="G34" s="48"/>
      <c r="H34" s="5"/>
      <c r="I34" s="48"/>
      <c r="J34" s="48"/>
      <c r="K34" s="48"/>
      <c r="L34" s="48"/>
      <c r="M34" s="49"/>
    </row>
    <row r="35" spans="1:17" ht="15" customHeight="1">
      <c r="H35" s="6"/>
      <c r="I35" s="50"/>
      <c r="J35" s="50"/>
      <c r="K35" s="50"/>
      <c r="L35" s="50"/>
      <c r="M35" s="50"/>
    </row>
    <row r="36" spans="1:17" ht="8.25" customHeight="1">
      <c r="D36" s="51"/>
      <c r="E36" s="19"/>
      <c r="F36" s="19"/>
      <c r="G36" s="50"/>
      <c r="H36" s="6"/>
      <c r="I36" s="50"/>
      <c r="J36" s="50"/>
      <c r="K36" s="50"/>
      <c r="L36" s="50"/>
      <c r="M36" s="50"/>
    </row>
    <row r="37" spans="1:17">
      <c r="G37" s="34"/>
      <c r="H37" s="34"/>
      <c r="O37" s="52"/>
      <c r="P37" s="53"/>
    </row>
    <row r="38" spans="1:17">
      <c r="C38" s="37"/>
      <c r="O38" s="54"/>
      <c r="P38" s="54"/>
    </row>
    <row r="39" spans="1:17">
      <c r="C39" s="37"/>
      <c r="O39" s="55"/>
      <c r="P39" s="55"/>
    </row>
    <row r="40" spans="1:17">
      <c r="A40" s="18"/>
      <c r="B40" s="18"/>
      <c r="C40" s="37"/>
      <c r="O40" s="55"/>
      <c r="P40" s="55"/>
    </row>
    <row r="41" spans="1:17">
      <c r="A41" s="18"/>
      <c r="B41" s="18"/>
      <c r="C41" s="37"/>
      <c r="D41" s="37"/>
    </row>
    <row r="42" spans="1:17">
      <c r="A42" s="18"/>
      <c r="B42" s="18"/>
      <c r="D42" s="37"/>
    </row>
    <row r="43" spans="1:17">
      <c r="A43" s="56"/>
      <c r="B43" s="56"/>
      <c r="C43" s="37"/>
      <c r="D43" s="37"/>
    </row>
    <row r="44" spans="1:17" ht="15">
      <c r="A44" s="57"/>
      <c r="B44" s="58"/>
      <c r="D44" s="37"/>
    </row>
    <row r="45" spans="1:17">
      <c r="A45" s="59"/>
      <c r="B45" s="60"/>
    </row>
    <row r="46" spans="1:17" ht="15">
      <c r="A46" s="57"/>
      <c r="B46" s="58"/>
      <c r="D46" s="37"/>
    </row>
    <row r="47" spans="1:17" ht="15">
      <c r="A47" s="57"/>
      <c r="B47" s="58"/>
      <c r="C47" s="18"/>
    </row>
    <row r="48" spans="1:17">
      <c r="A48" s="56"/>
      <c r="B48" s="56"/>
      <c r="C48" s="18"/>
    </row>
    <row r="49" spans="1:4">
      <c r="A49" s="56"/>
      <c r="B49" s="56"/>
      <c r="C49" s="18"/>
    </row>
    <row r="50" spans="1:4" ht="15">
      <c r="A50" s="57"/>
      <c r="B50" s="61"/>
      <c r="C50" s="18"/>
      <c r="D50" s="18"/>
    </row>
    <row r="51" spans="1:4" ht="14.25">
      <c r="A51" s="51"/>
      <c r="B51" s="60"/>
      <c r="C51" s="18"/>
      <c r="D51" s="18"/>
    </row>
    <row r="52" spans="1:4" ht="14.25">
      <c r="A52" s="57"/>
      <c r="B52" s="62"/>
      <c r="D52" s="18"/>
    </row>
    <row r="53" spans="1:4">
      <c r="A53" s="56"/>
      <c r="B53" s="56"/>
      <c r="D53" s="18"/>
    </row>
    <row r="54" spans="1:4">
      <c r="A54" s="18"/>
      <c r="B54" s="18"/>
      <c r="D54" s="18"/>
    </row>
    <row r="55" spans="1:4">
      <c r="A55" s="18"/>
      <c r="B55" s="18"/>
    </row>
    <row r="56" spans="1:4">
      <c r="A56" s="18"/>
      <c r="B56" s="18"/>
    </row>
    <row r="57" spans="1:4">
      <c r="A57" s="18"/>
      <c r="B57" s="18"/>
    </row>
    <row r="58" spans="1:4">
      <c r="A58" s="18"/>
      <c r="B58" s="18"/>
    </row>
  </sheetData>
  <protectedRanges>
    <protectedRange sqref="B50 B46:B47 B7:B10" name="INPUT CELLS"/>
    <protectedRange sqref="B14" name="INPUT CELLS_1"/>
    <protectedRange sqref="B12:B13" name="INPUT CELLS_2"/>
  </protectedRanges>
  <mergeCells count="11">
    <mergeCell ref="A22:B24"/>
    <mergeCell ref="E5:E6"/>
    <mergeCell ref="F5:F6"/>
    <mergeCell ref="H5:H6"/>
    <mergeCell ref="D5:D6"/>
    <mergeCell ref="G5:G6"/>
    <mergeCell ref="H31:H32"/>
    <mergeCell ref="E31:E32"/>
    <mergeCell ref="F31:F32"/>
    <mergeCell ref="G31:G32"/>
    <mergeCell ref="A32:B32"/>
  </mergeCells>
  <phoneticPr fontId="3" type="noConversion"/>
  <dataValidations xWindow="451" yWindow="290" count="7">
    <dataValidation type="list" allowBlank="1" showInputMessage="1" showErrorMessage="1" sqref="B46">
      <formula1>"1-in-2 weather year, 1-in-10 weather year"</formula1>
    </dataValidation>
    <dataValidation type="list" allowBlank="1" showInputMessage="1" showErrorMessage="1" sqref="B47 B9">
      <formula1>DayTypeList</formula1>
    </dataValidation>
    <dataValidation type="list" allowBlank="1" showInputMessage="1" showErrorMessage="1" sqref="B44">
      <formula1>"PROTOCOLS, CUSTOM"</formula1>
    </dataValidation>
    <dataValidation type="list" allowBlank="1" showInputMessage="1" showErrorMessage="1" sqref="B8">
      <formula1>ForecastYearList</formula1>
    </dataValidation>
    <dataValidation type="list" allowBlank="1" showErrorMessage="1" errorTitle="Invalid Input" error="Invalid choice" promptTitle="Type of Results" prompt="Results can be obtained for the all enrolled customers combined (Aggregate) or for the average customer" sqref="B6">
      <formula1>TypeofResultList</formula1>
    </dataValidation>
    <dataValidation type="list" allowBlank="1" showInputMessage="1" showErrorMessage="1" sqref="B7">
      <formula1>WeatherYearList</formula1>
    </dataValidation>
    <dataValidation type="list" allowBlank="1" showInputMessage="1" showErrorMessage="1" sqref="B10">
      <formula1>CustCharList</formula1>
    </dataValidation>
  </dataValidations>
  <pageMargins left="0.5" right="0.5" top="0.5" bottom="0.5" header="0.5" footer="0.5"/>
  <pageSetup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6"/>
  <sheetViews>
    <sheetView workbookViewId="0">
      <selection activeCell="I12" sqref="I12"/>
    </sheetView>
  </sheetViews>
  <sheetFormatPr defaultRowHeight="12.75"/>
  <cols>
    <col min="1" max="1" width="16.42578125" bestFit="1" customWidth="1"/>
    <col min="2" max="2" width="4.140625" customWidth="1"/>
    <col min="3" max="3" width="16.140625" bestFit="1" customWidth="1"/>
    <col min="4" max="4" width="4.140625" customWidth="1"/>
    <col min="5" max="5" width="27.5703125" bestFit="1" customWidth="1"/>
    <col min="6" max="6" width="4.140625" customWidth="1"/>
    <col min="7" max="7" width="31" bestFit="1" customWidth="1"/>
    <col min="8" max="8" width="4.140625" customWidth="1"/>
    <col min="9" max="9" width="22.7109375" bestFit="1" customWidth="1"/>
    <col min="10" max="10" width="4.140625" customWidth="1"/>
    <col min="11" max="11" width="23.140625" bestFit="1" customWidth="1"/>
    <col min="12" max="12" width="12.42578125" bestFit="1" customWidth="1"/>
    <col min="13" max="13" width="14" customWidth="1"/>
    <col min="14" max="14" width="27.5703125" bestFit="1" customWidth="1"/>
    <col min="15" max="15" width="4.85546875" bestFit="1" customWidth="1"/>
  </cols>
  <sheetData>
    <row r="1" spans="1:15">
      <c r="A1" t="s">
        <v>0</v>
      </c>
      <c r="C1" t="s">
        <v>34</v>
      </c>
      <c r="E1" t="s">
        <v>35</v>
      </c>
      <c r="G1" t="s">
        <v>38</v>
      </c>
      <c r="I1" t="s">
        <v>2</v>
      </c>
    </row>
    <row r="2" spans="1:15">
      <c r="A2" s="63">
        <v>2011</v>
      </c>
      <c r="C2" s="9" t="s">
        <v>47</v>
      </c>
      <c r="E2" s="64" t="s">
        <v>9</v>
      </c>
      <c r="G2" t="s">
        <v>49</v>
      </c>
      <c r="I2" t="s">
        <v>3</v>
      </c>
      <c r="K2" s="69" t="s">
        <v>37</v>
      </c>
      <c r="L2" s="70" t="s">
        <v>33</v>
      </c>
      <c r="M2" s="70" t="s">
        <v>1</v>
      </c>
      <c r="N2" s="70" t="s">
        <v>15</v>
      </c>
      <c r="O2" s="68" t="s">
        <v>16</v>
      </c>
    </row>
    <row r="3" spans="1:15">
      <c r="A3" s="63">
        <v>2012</v>
      </c>
      <c r="C3" s="9" t="s">
        <v>46</v>
      </c>
      <c r="E3" s="64" t="s">
        <v>10</v>
      </c>
      <c r="G3" t="s">
        <v>50</v>
      </c>
      <c r="I3" t="s">
        <v>85</v>
      </c>
      <c r="K3" t="str">
        <f>CustChar</f>
        <v>All Residential Customers</v>
      </c>
      <c r="L3" t="str">
        <f>WeatherYear</f>
        <v>1-in-2</v>
      </c>
      <c r="M3">
        <f>MIN(ForecastYear, 2011)</f>
        <v>2011</v>
      </c>
      <c r="N3" t="str">
        <f>DayType</f>
        <v>Typical Event Day</v>
      </c>
      <c r="O3">
        <v>1</v>
      </c>
    </row>
    <row r="4" spans="1:15">
      <c r="A4" s="63">
        <v>2013</v>
      </c>
      <c r="E4" s="64" t="s">
        <v>11</v>
      </c>
      <c r="G4" t="s">
        <v>51</v>
      </c>
      <c r="I4" t="s">
        <v>52</v>
      </c>
    </row>
    <row r="5" spans="1:15">
      <c r="A5" s="63">
        <v>2014</v>
      </c>
      <c r="E5" s="64" t="s">
        <v>12</v>
      </c>
      <c r="I5" t="s">
        <v>88</v>
      </c>
      <c r="K5" s="69" t="s">
        <v>37</v>
      </c>
      <c r="L5" s="70" t="s">
        <v>33</v>
      </c>
      <c r="M5" s="70" t="s">
        <v>1</v>
      </c>
      <c r="N5" s="70" t="s">
        <v>15</v>
      </c>
      <c r="O5" s="68" t="s">
        <v>16</v>
      </c>
    </row>
    <row r="6" spans="1:15">
      <c r="A6" s="63">
        <v>2015</v>
      </c>
      <c r="E6" s="64" t="s">
        <v>13</v>
      </c>
      <c r="K6" t="str">
        <f>CustChar</f>
        <v>All Residential Customers</v>
      </c>
      <c r="L6" t="str">
        <f>WeatherYear</f>
        <v>1-in-2</v>
      </c>
      <c r="M6">
        <f>MIN(ForecastYear, 2011)</f>
        <v>2011</v>
      </c>
      <c r="N6" t="str">
        <f>DayType</f>
        <v>Typical Event Day</v>
      </c>
      <c r="O6">
        <v>2</v>
      </c>
    </row>
    <row r="7" spans="1:15">
      <c r="A7" s="63">
        <v>2016</v>
      </c>
      <c r="E7" s="64" t="s">
        <v>14</v>
      </c>
      <c r="G7" s="64"/>
    </row>
    <row r="8" spans="1:15">
      <c r="A8" s="63">
        <v>2017</v>
      </c>
      <c r="E8" s="99" t="s">
        <v>84</v>
      </c>
      <c r="G8" s="64"/>
      <c r="K8" s="69" t="s">
        <v>37</v>
      </c>
      <c r="L8" s="70" t="s">
        <v>33</v>
      </c>
      <c r="M8" s="70" t="s">
        <v>1</v>
      </c>
      <c r="N8" s="70" t="s">
        <v>15</v>
      </c>
      <c r="O8" s="68" t="s">
        <v>16</v>
      </c>
    </row>
    <row r="9" spans="1:15">
      <c r="A9" s="63">
        <v>2018</v>
      </c>
      <c r="E9" s="64"/>
      <c r="G9" s="64"/>
      <c r="K9" t="str">
        <f>CustChar</f>
        <v>All Residential Customers</v>
      </c>
      <c r="L9" t="str">
        <f>WeatherYear</f>
        <v>1-in-2</v>
      </c>
      <c r="M9">
        <f>MIN(ForecastYear, 2011)</f>
        <v>2011</v>
      </c>
      <c r="N9" t="str">
        <f>DayType</f>
        <v>Typical Event Day</v>
      </c>
      <c r="O9">
        <v>3</v>
      </c>
    </row>
    <row r="10" spans="1:15">
      <c r="A10" s="63">
        <v>2019</v>
      </c>
      <c r="E10" s="64"/>
      <c r="G10" s="64"/>
    </row>
    <row r="11" spans="1:15">
      <c r="A11" s="63">
        <v>2020</v>
      </c>
      <c r="E11" s="64"/>
      <c r="G11" s="82"/>
      <c r="K11" s="69" t="s">
        <v>37</v>
      </c>
      <c r="L11" s="70" t="s">
        <v>33</v>
      </c>
      <c r="M11" s="70" t="s">
        <v>1</v>
      </c>
      <c r="N11" s="70" t="s">
        <v>15</v>
      </c>
      <c r="O11" s="68" t="s">
        <v>16</v>
      </c>
    </row>
    <row r="12" spans="1:15">
      <c r="A12" s="97">
        <v>2021</v>
      </c>
      <c r="F12" t="s">
        <v>58</v>
      </c>
      <c r="G12" s="64"/>
      <c r="K12" t="str">
        <f>CustChar</f>
        <v>All Residential Customers</v>
      </c>
      <c r="L12" t="str">
        <f>WeatherYear</f>
        <v>1-in-2</v>
      </c>
      <c r="M12">
        <f>MIN(ForecastYear, 2011)</f>
        <v>2011</v>
      </c>
      <c r="N12" t="str">
        <f>DayType</f>
        <v>Typical Event Day</v>
      </c>
      <c r="O12">
        <v>4</v>
      </c>
    </row>
    <row r="13" spans="1:15">
      <c r="F13" t="s">
        <v>59</v>
      </c>
      <c r="G13" s="64"/>
    </row>
    <row r="14" spans="1:15">
      <c r="F14" t="s">
        <v>60</v>
      </c>
      <c r="G14" s="83"/>
      <c r="K14" s="69" t="s">
        <v>37</v>
      </c>
      <c r="L14" s="70" t="s">
        <v>33</v>
      </c>
      <c r="M14" s="70" t="s">
        <v>1</v>
      </c>
      <c r="N14" s="70" t="s">
        <v>15</v>
      </c>
      <c r="O14" s="68" t="s">
        <v>16</v>
      </c>
    </row>
    <row r="15" spans="1:15">
      <c r="F15" t="s">
        <v>61</v>
      </c>
      <c r="K15" t="str">
        <f>CustChar</f>
        <v>All Residential Customers</v>
      </c>
      <c r="L15" t="str">
        <f>WeatherYear</f>
        <v>1-in-2</v>
      </c>
      <c r="M15">
        <f>MIN(ForecastYear, 2011)</f>
        <v>2011</v>
      </c>
      <c r="N15" t="str">
        <f>DayType</f>
        <v>Typical Event Day</v>
      </c>
      <c r="O15">
        <v>5</v>
      </c>
    </row>
    <row r="16" spans="1:15">
      <c r="F16" t="s">
        <v>62</v>
      </c>
    </row>
    <row r="17" spans="4:15">
      <c r="F17" t="s">
        <v>63</v>
      </c>
      <c r="K17" s="69" t="s">
        <v>37</v>
      </c>
      <c r="L17" s="70" t="s">
        <v>33</v>
      </c>
      <c r="M17" s="70" t="s">
        <v>1</v>
      </c>
      <c r="N17" s="70" t="s">
        <v>15</v>
      </c>
      <c r="O17" s="68" t="s">
        <v>16</v>
      </c>
    </row>
    <row r="18" spans="4:15">
      <c r="F18" t="s">
        <v>64</v>
      </c>
      <c r="K18" t="str">
        <f>CustChar</f>
        <v>All Residential Customers</v>
      </c>
      <c r="L18" t="str">
        <f>WeatherYear</f>
        <v>1-in-2</v>
      </c>
      <c r="M18">
        <f>MIN(ForecastYear, 2011)</f>
        <v>2011</v>
      </c>
      <c r="N18" t="str">
        <f>DayType</f>
        <v>Typical Event Day</v>
      </c>
      <c r="O18">
        <v>6</v>
      </c>
    </row>
    <row r="19" spans="4:15">
      <c r="F19" t="s">
        <v>65</v>
      </c>
    </row>
    <row r="20" spans="4:15">
      <c r="D20" s="77"/>
      <c r="F20" t="s">
        <v>66</v>
      </c>
      <c r="K20" s="69" t="s">
        <v>37</v>
      </c>
      <c r="L20" s="70" t="s">
        <v>33</v>
      </c>
      <c r="M20" s="70" t="s">
        <v>1</v>
      </c>
      <c r="N20" s="70" t="s">
        <v>15</v>
      </c>
      <c r="O20" s="68" t="s">
        <v>16</v>
      </c>
    </row>
    <row r="21" spans="4:15">
      <c r="D21" s="77"/>
      <c r="F21" t="s">
        <v>67</v>
      </c>
      <c r="K21" t="str">
        <f>CustChar</f>
        <v>All Residential Customers</v>
      </c>
      <c r="L21" t="str">
        <f>WeatherYear</f>
        <v>1-in-2</v>
      </c>
      <c r="M21">
        <f>MIN(ForecastYear, 2011)</f>
        <v>2011</v>
      </c>
      <c r="N21" t="str">
        <f>DayType</f>
        <v>Typical Event Day</v>
      </c>
      <c r="O21">
        <v>7</v>
      </c>
    </row>
    <row r="22" spans="4:15">
      <c r="D22" s="77"/>
      <c r="F22" t="s">
        <v>68</v>
      </c>
    </row>
    <row r="23" spans="4:15">
      <c r="D23" s="77"/>
      <c r="F23" t="s">
        <v>69</v>
      </c>
      <c r="K23" s="69" t="s">
        <v>37</v>
      </c>
      <c r="L23" s="70" t="s">
        <v>33</v>
      </c>
      <c r="M23" s="70" t="s">
        <v>1</v>
      </c>
      <c r="N23" s="70" t="s">
        <v>15</v>
      </c>
      <c r="O23" s="68" t="s">
        <v>16</v>
      </c>
    </row>
    <row r="24" spans="4:15">
      <c r="D24" s="77"/>
      <c r="F24" t="s">
        <v>70</v>
      </c>
      <c r="K24" t="str">
        <f>CustChar</f>
        <v>All Residential Customers</v>
      </c>
      <c r="L24" t="str">
        <f>WeatherYear</f>
        <v>1-in-2</v>
      </c>
      <c r="M24">
        <f>MIN(ForecastYear, 2011)</f>
        <v>2011</v>
      </c>
      <c r="N24" t="str">
        <f>DayType</f>
        <v>Typical Event Day</v>
      </c>
      <c r="O24">
        <v>8</v>
      </c>
    </row>
    <row r="25" spans="4:15">
      <c r="D25" s="77"/>
      <c r="F25" t="s">
        <v>71</v>
      </c>
    </row>
    <row r="26" spans="4:15">
      <c r="D26" s="77"/>
      <c r="F26" t="s">
        <v>72</v>
      </c>
      <c r="K26" s="69" t="s">
        <v>37</v>
      </c>
      <c r="L26" s="70" t="s">
        <v>33</v>
      </c>
      <c r="M26" s="70" t="s">
        <v>1</v>
      </c>
      <c r="N26" s="70" t="s">
        <v>15</v>
      </c>
      <c r="O26" s="68" t="s">
        <v>16</v>
      </c>
    </row>
    <row r="27" spans="4:15">
      <c r="D27" s="77"/>
      <c r="F27" t="s">
        <v>73</v>
      </c>
      <c r="K27" t="str">
        <f>CustChar</f>
        <v>All Residential Customers</v>
      </c>
      <c r="L27" t="str">
        <f>WeatherYear</f>
        <v>1-in-2</v>
      </c>
      <c r="M27">
        <f>MIN(ForecastYear, 2011)</f>
        <v>2011</v>
      </c>
      <c r="N27" t="str">
        <f>DayType</f>
        <v>Typical Event Day</v>
      </c>
      <c r="O27">
        <v>9</v>
      </c>
    </row>
    <row r="28" spans="4:15">
      <c r="D28" s="77"/>
      <c r="F28" t="s">
        <v>74</v>
      </c>
    </row>
    <row r="29" spans="4:15">
      <c r="D29" s="77"/>
      <c r="F29" t="s">
        <v>75</v>
      </c>
      <c r="K29" s="69" t="s">
        <v>37</v>
      </c>
      <c r="L29" s="70" t="s">
        <v>33</v>
      </c>
      <c r="M29" s="70" t="s">
        <v>1</v>
      </c>
      <c r="N29" s="70" t="s">
        <v>15</v>
      </c>
      <c r="O29" s="68" t="s">
        <v>16</v>
      </c>
    </row>
    <row r="30" spans="4:15">
      <c r="D30" s="77"/>
      <c r="F30" t="s">
        <v>76</v>
      </c>
      <c r="K30" t="str">
        <f>CustChar</f>
        <v>All Residential Customers</v>
      </c>
      <c r="L30" t="str">
        <f>WeatherYear</f>
        <v>1-in-2</v>
      </c>
      <c r="M30">
        <f>MIN(ForecastYear, 2011)</f>
        <v>2011</v>
      </c>
      <c r="N30" t="str">
        <f>DayType</f>
        <v>Typical Event Day</v>
      </c>
      <c r="O30">
        <v>10</v>
      </c>
    </row>
    <row r="31" spans="4:15">
      <c r="D31" s="77"/>
      <c r="F31" t="s">
        <v>77</v>
      </c>
    </row>
    <row r="32" spans="4:15">
      <c r="D32" s="77"/>
      <c r="F32" t="s">
        <v>78</v>
      </c>
      <c r="K32" s="69" t="s">
        <v>37</v>
      </c>
      <c r="L32" s="70" t="s">
        <v>33</v>
      </c>
      <c r="M32" s="70" t="s">
        <v>1</v>
      </c>
      <c r="N32" s="70" t="s">
        <v>15</v>
      </c>
      <c r="O32" s="68" t="s">
        <v>16</v>
      </c>
    </row>
    <row r="33" spans="4:15">
      <c r="D33" s="77"/>
      <c r="F33" t="s">
        <v>79</v>
      </c>
      <c r="K33" t="str">
        <f>CustChar</f>
        <v>All Residential Customers</v>
      </c>
      <c r="L33" t="str">
        <f>WeatherYear</f>
        <v>1-in-2</v>
      </c>
      <c r="M33">
        <f>MIN(ForecastYear, 2011)</f>
        <v>2011</v>
      </c>
      <c r="N33" t="str">
        <f>DayType</f>
        <v>Typical Event Day</v>
      </c>
      <c r="O33">
        <v>11</v>
      </c>
    </row>
    <row r="34" spans="4:15">
      <c r="D34" s="77"/>
      <c r="F34" t="s">
        <v>80</v>
      </c>
    </row>
    <row r="35" spans="4:15">
      <c r="D35" s="77"/>
      <c r="F35" t="s">
        <v>81</v>
      </c>
      <c r="K35" s="69" t="s">
        <v>37</v>
      </c>
      <c r="L35" s="70" t="s">
        <v>33</v>
      </c>
      <c r="M35" s="70" t="s">
        <v>1</v>
      </c>
      <c r="N35" s="70" t="s">
        <v>15</v>
      </c>
      <c r="O35" s="68" t="s">
        <v>16</v>
      </c>
    </row>
    <row r="36" spans="4:15">
      <c r="K36" t="str">
        <f>CustChar</f>
        <v>All Residential Customers</v>
      </c>
      <c r="L36" t="str">
        <f>WeatherYear</f>
        <v>1-in-2</v>
      </c>
      <c r="M36">
        <f>MIN(ForecastYear, 2011)</f>
        <v>2011</v>
      </c>
      <c r="N36" t="str">
        <f>DayType</f>
        <v>Typical Event Day</v>
      </c>
      <c r="O36">
        <v>12</v>
      </c>
    </row>
    <row r="38" spans="4:15">
      <c r="K38" s="69" t="s">
        <v>37</v>
      </c>
      <c r="L38" s="70" t="s">
        <v>33</v>
      </c>
      <c r="M38" s="70" t="s">
        <v>1</v>
      </c>
      <c r="N38" s="70" t="s">
        <v>15</v>
      </c>
      <c r="O38" s="68" t="s">
        <v>16</v>
      </c>
    </row>
    <row r="39" spans="4:15">
      <c r="K39" t="str">
        <f>CustChar</f>
        <v>All Residential Customers</v>
      </c>
      <c r="L39" t="str">
        <f>WeatherYear</f>
        <v>1-in-2</v>
      </c>
      <c r="M39">
        <f>MIN(ForecastYear, 2011)</f>
        <v>2011</v>
      </c>
      <c r="N39" t="str">
        <f>DayType</f>
        <v>Typical Event Day</v>
      </c>
      <c r="O39">
        <v>13</v>
      </c>
    </row>
    <row r="41" spans="4:15">
      <c r="K41" s="69" t="s">
        <v>37</v>
      </c>
      <c r="L41" s="70" t="s">
        <v>33</v>
      </c>
      <c r="M41" s="70" t="s">
        <v>1</v>
      </c>
      <c r="N41" s="70" t="s">
        <v>15</v>
      </c>
      <c r="O41" s="68" t="s">
        <v>16</v>
      </c>
    </row>
    <row r="42" spans="4:15">
      <c r="K42" t="str">
        <f>CustChar</f>
        <v>All Residential Customers</v>
      </c>
      <c r="L42" t="str">
        <f>WeatherYear</f>
        <v>1-in-2</v>
      </c>
      <c r="M42">
        <f>MIN(ForecastYear, 2011)</f>
        <v>2011</v>
      </c>
      <c r="N42" t="str">
        <f>DayType</f>
        <v>Typical Event Day</v>
      </c>
      <c r="O42">
        <v>14</v>
      </c>
    </row>
    <row r="44" spans="4:15">
      <c r="K44" s="69" t="s">
        <v>37</v>
      </c>
      <c r="L44" s="70" t="s">
        <v>33</v>
      </c>
      <c r="M44" s="70" t="s">
        <v>1</v>
      </c>
      <c r="N44" s="70" t="s">
        <v>15</v>
      </c>
      <c r="O44" s="68" t="s">
        <v>16</v>
      </c>
    </row>
    <row r="45" spans="4:15">
      <c r="K45" t="str">
        <f>CustChar</f>
        <v>All Residential Customers</v>
      </c>
      <c r="L45" t="str">
        <f>WeatherYear</f>
        <v>1-in-2</v>
      </c>
      <c r="M45">
        <f>MIN(ForecastYear, 2011)</f>
        <v>2011</v>
      </c>
      <c r="N45" t="str">
        <f>DayType</f>
        <v>Typical Event Day</v>
      </c>
      <c r="O45">
        <v>15</v>
      </c>
    </row>
    <row r="47" spans="4:15">
      <c r="K47" s="69" t="s">
        <v>37</v>
      </c>
      <c r="L47" s="70" t="s">
        <v>33</v>
      </c>
      <c r="M47" s="70" t="s">
        <v>1</v>
      </c>
      <c r="N47" s="70" t="s">
        <v>15</v>
      </c>
      <c r="O47" s="68" t="s">
        <v>16</v>
      </c>
    </row>
    <row r="48" spans="4:15">
      <c r="K48" t="str">
        <f>CustChar</f>
        <v>All Residential Customers</v>
      </c>
      <c r="L48" t="str">
        <f>WeatherYear</f>
        <v>1-in-2</v>
      </c>
      <c r="M48">
        <f>MIN(ForecastYear, 2011)</f>
        <v>2011</v>
      </c>
      <c r="N48" t="str">
        <f>DayType</f>
        <v>Typical Event Day</v>
      </c>
      <c r="O48">
        <v>16</v>
      </c>
    </row>
    <row r="50" spans="11:15">
      <c r="K50" s="69" t="s">
        <v>37</v>
      </c>
      <c r="L50" s="70" t="s">
        <v>33</v>
      </c>
      <c r="M50" s="70" t="s">
        <v>1</v>
      </c>
      <c r="N50" s="70" t="s">
        <v>15</v>
      </c>
      <c r="O50" s="68" t="s">
        <v>16</v>
      </c>
    </row>
    <row r="51" spans="11:15">
      <c r="K51" t="str">
        <f>CustChar</f>
        <v>All Residential Customers</v>
      </c>
      <c r="L51" t="str">
        <f>WeatherYear</f>
        <v>1-in-2</v>
      </c>
      <c r="M51">
        <f>MIN(ForecastYear, 2011)</f>
        <v>2011</v>
      </c>
      <c r="N51" t="str">
        <f>DayType</f>
        <v>Typical Event Day</v>
      </c>
      <c r="O51">
        <v>17</v>
      </c>
    </row>
    <row r="53" spans="11:15">
      <c r="K53" s="69" t="s">
        <v>37</v>
      </c>
      <c r="L53" s="70" t="s">
        <v>33</v>
      </c>
      <c r="M53" s="70" t="s">
        <v>1</v>
      </c>
      <c r="N53" s="70" t="s">
        <v>15</v>
      </c>
      <c r="O53" s="68" t="s">
        <v>16</v>
      </c>
    </row>
    <row r="54" spans="11:15">
      <c r="K54" t="str">
        <f>CustChar</f>
        <v>All Residential Customers</v>
      </c>
      <c r="L54" t="str">
        <f>WeatherYear</f>
        <v>1-in-2</v>
      </c>
      <c r="M54">
        <f>MIN(ForecastYear, 2011)</f>
        <v>2011</v>
      </c>
      <c r="N54" t="str">
        <f>DayType</f>
        <v>Typical Event Day</v>
      </c>
      <c r="O54">
        <v>18</v>
      </c>
    </row>
    <row r="56" spans="11:15">
      <c r="K56" s="69" t="s">
        <v>37</v>
      </c>
      <c r="L56" s="70" t="s">
        <v>33</v>
      </c>
      <c r="M56" s="70" t="s">
        <v>1</v>
      </c>
      <c r="N56" s="70" t="s">
        <v>15</v>
      </c>
      <c r="O56" s="68" t="s">
        <v>16</v>
      </c>
    </row>
    <row r="57" spans="11:15">
      <c r="K57" t="str">
        <f>CustChar</f>
        <v>All Residential Customers</v>
      </c>
      <c r="L57" t="str">
        <f>WeatherYear</f>
        <v>1-in-2</v>
      </c>
      <c r="M57">
        <f>MIN(ForecastYear, 2011)</f>
        <v>2011</v>
      </c>
      <c r="N57" t="str">
        <f>DayType</f>
        <v>Typical Event Day</v>
      </c>
      <c r="O57">
        <v>19</v>
      </c>
    </row>
    <row r="59" spans="11:15">
      <c r="K59" s="69" t="s">
        <v>37</v>
      </c>
      <c r="L59" s="70" t="s">
        <v>33</v>
      </c>
      <c r="M59" s="70" t="s">
        <v>1</v>
      </c>
      <c r="N59" s="70" t="s">
        <v>15</v>
      </c>
      <c r="O59" s="68" t="s">
        <v>16</v>
      </c>
    </row>
    <row r="60" spans="11:15">
      <c r="K60" t="str">
        <f>CustChar</f>
        <v>All Residential Customers</v>
      </c>
      <c r="L60" t="str">
        <f>WeatherYear</f>
        <v>1-in-2</v>
      </c>
      <c r="M60">
        <f>MIN(ForecastYear, 2011)</f>
        <v>2011</v>
      </c>
      <c r="N60" t="str">
        <f>DayType</f>
        <v>Typical Event Day</v>
      </c>
      <c r="O60">
        <v>20</v>
      </c>
    </row>
    <row r="62" spans="11:15">
      <c r="K62" s="69" t="s">
        <v>37</v>
      </c>
      <c r="L62" s="70" t="s">
        <v>33</v>
      </c>
      <c r="M62" s="70" t="s">
        <v>1</v>
      </c>
      <c r="N62" s="70" t="s">
        <v>15</v>
      </c>
      <c r="O62" s="68" t="s">
        <v>16</v>
      </c>
    </row>
    <row r="63" spans="11:15">
      <c r="K63" t="str">
        <f>CustChar</f>
        <v>All Residential Customers</v>
      </c>
      <c r="L63" t="str">
        <f>WeatherYear</f>
        <v>1-in-2</v>
      </c>
      <c r="M63">
        <f>MIN(ForecastYear, 2011)</f>
        <v>2011</v>
      </c>
      <c r="N63" t="str">
        <f>DayType</f>
        <v>Typical Event Day</v>
      </c>
      <c r="O63">
        <v>21</v>
      </c>
    </row>
    <row r="65" spans="11:15">
      <c r="K65" s="69" t="s">
        <v>37</v>
      </c>
      <c r="L65" s="70" t="s">
        <v>33</v>
      </c>
      <c r="M65" s="70" t="s">
        <v>1</v>
      </c>
      <c r="N65" s="70" t="s">
        <v>15</v>
      </c>
      <c r="O65" s="68" t="s">
        <v>16</v>
      </c>
    </row>
    <row r="66" spans="11:15">
      <c r="K66" t="str">
        <f>CustChar</f>
        <v>All Residential Customers</v>
      </c>
      <c r="L66" t="str">
        <f>WeatherYear</f>
        <v>1-in-2</v>
      </c>
      <c r="M66">
        <f>MIN(ForecastYear, 2011)</f>
        <v>2011</v>
      </c>
      <c r="N66" t="str">
        <f>DayType</f>
        <v>Typical Event Day</v>
      </c>
      <c r="O66">
        <v>22</v>
      </c>
    </row>
    <row r="68" spans="11:15">
      <c r="K68" s="69" t="s">
        <v>37</v>
      </c>
      <c r="L68" s="70" t="s">
        <v>33</v>
      </c>
      <c r="M68" s="70" t="s">
        <v>1</v>
      </c>
      <c r="N68" s="70" t="s">
        <v>15</v>
      </c>
      <c r="O68" s="68" t="s">
        <v>16</v>
      </c>
    </row>
    <row r="69" spans="11:15">
      <c r="K69" t="str">
        <f>CustChar</f>
        <v>All Residential Customers</v>
      </c>
      <c r="L69" t="str">
        <f>WeatherYear</f>
        <v>1-in-2</v>
      </c>
      <c r="M69">
        <f>MIN(ForecastYear, 2011)</f>
        <v>2011</v>
      </c>
      <c r="N69" t="str">
        <f>DayType</f>
        <v>Typical Event Day</v>
      </c>
      <c r="O69">
        <v>23</v>
      </c>
    </row>
    <row r="71" spans="11:15">
      <c r="K71" s="69" t="s">
        <v>37</v>
      </c>
      <c r="L71" s="70" t="s">
        <v>33</v>
      </c>
      <c r="M71" s="70" t="s">
        <v>1</v>
      </c>
      <c r="N71" s="70" t="s">
        <v>15</v>
      </c>
      <c r="O71" s="68" t="s">
        <v>16</v>
      </c>
    </row>
    <row r="72" spans="11:15">
      <c r="K72" t="str">
        <f>CustChar</f>
        <v>All Residential Customers</v>
      </c>
      <c r="L72" t="str">
        <f>WeatherYear</f>
        <v>1-in-2</v>
      </c>
      <c r="M72">
        <f>MIN(ForecastYear, 2011)</f>
        <v>2011</v>
      </c>
      <c r="N72" t="str">
        <f>DayType</f>
        <v>Typical Event Day</v>
      </c>
      <c r="O72">
        <v>24</v>
      </c>
    </row>
    <row r="74" spans="11:15">
      <c r="K74" s="76" t="s">
        <v>45</v>
      </c>
    </row>
    <row r="75" spans="11:15">
      <c r="K75" s="69" t="s">
        <v>40</v>
      </c>
      <c r="L75" s="68" t="s">
        <v>44</v>
      </c>
      <c r="M75" s="94"/>
    </row>
    <row r="76" spans="11:15">
      <c r="K76" t="e">
        <f>ROUND(DGET(DATA,"Month", criteria1),0)</f>
        <v>#VALUE!</v>
      </c>
      <c r="L76">
        <f>ForecastYear</f>
        <v>2011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873"/>
  <sheetViews>
    <sheetView workbookViewId="0">
      <selection activeCell="A11" sqref="A11"/>
    </sheetView>
  </sheetViews>
  <sheetFormatPr defaultRowHeight="12.75"/>
  <cols>
    <col min="1" max="1" width="23.7109375" bestFit="1" customWidth="1"/>
    <col min="2" max="2" width="12.28515625" bestFit="1" customWidth="1"/>
    <col min="3" max="3" width="23.140625" bestFit="1" customWidth="1"/>
    <col min="4" max="4" width="23.140625" customWidth="1"/>
    <col min="5" max="5" width="4.85546875" bestFit="1" customWidth="1"/>
    <col min="6" max="6" width="14" bestFit="1" customWidth="1"/>
    <col min="7" max="7" width="13.42578125" bestFit="1" customWidth="1"/>
    <col min="8" max="8" width="11.28515625" bestFit="1" customWidth="1"/>
    <col min="9" max="9" width="13.140625" bestFit="1" customWidth="1"/>
    <col min="10" max="10" width="9.5703125" bestFit="1" customWidth="1"/>
    <col min="11" max="13" width="10.5703125" bestFit="1" customWidth="1"/>
    <col min="14" max="14" width="9.5703125" bestFit="1" customWidth="1"/>
    <col min="15" max="15" width="9.7109375" bestFit="1" customWidth="1"/>
    <col min="16" max="16" width="9.7109375" customWidth="1"/>
    <col min="17" max="17" width="11.5703125" customWidth="1"/>
  </cols>
  <sheetData>
    <row r="1" spans="1:18" s="3" customFormat="1" ht="39" customHeight="1">
      <c r="A1" s="1" t="s">
        <v>37</v>
      </c>
      <c r="B1" s="2" t="s">
        <v>33</v>
      </c>
      <c r="C1" s="2" t="s">
        <v>15</v>
      </c>
      <c r="D1" s="2" t="s">
        <v>1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53</v>
      </c>
      <c r="P1" s="2" t="s">
        <v>54</v>
      </c>
      <c r="Q1" s="98" t="s">
        <v>82</v>
      </c>
      <c r="R1" s="3" t="s">
        <v>83</v>
      </c>
    </row>
    <row r="2" spans="1:18">
      <c r="A2" t="s">
        <v>49</v>
      </c>
      <c r="B2" t="s">
        <v>46</v>
      </c>
      <c r="C2" t="s">
        <v>12</v>
      </c>
      <c r="D2">
        <v>2011</v>
      </c>
      <c r="E2">
        <v>1</v>
      </c>
      <c r="F2">
        <v>0.86153460000000004</v>
      </c>
      <c r="G2">
        <v>0.86153460000000004</v>
      </c>
      <c r="H2">
        <v>72.532200000000003</v>
      </c>
      <c r="I2">
        <v>2.1658500000000001E-2</v>
      </c>
      <c r="J2">
        <v>0</v>
      </c>
      <c r="K2">
        <v>0</v>
      </c>
      <c r="L2">
        <v>0</v>
      </c>
      <c r="M2">
        <v>0</v>
      </c>
      <c r="N2">
        <v>0</v>
      </c>
      <c r="O2">
        <v>4.224901</v>
      </c>
      <c r="P2">
        <v>103621</v>
      </c>
      <c r="Q2">
        <v>21130.22</v>
      </c>
      <c r="R2">
        <v>21130.22</v>
      </c>
    </row>
    <row r="3" spans="1:18">
      <c r="A3" t="s">
        <v>49</v>
      </c>
      <c r="B3" t="s">
        <v>46</v>
      </c>
      <c r="C3" t="s">
        <v>12</v>
      </c>
      <c r="D3">
        <v>2011</v>
      </c>
      <c r="E3">
        <v>2</v>
      </c>
      <c r="F3">
        <v>0.75767709999999999</v>
      </c>
      <c r="G3">
        <v>0.75767709999999999</v>
      </c>
      <c r="H3">
        <v>72.354799999999997</v>
      </c>
      <c r="I3">
        <v>2.16586E-2</v>
      </c>
      <c r="J3">
        <v>0</v>
      </c>
      <c r="K3">
        <v>0</v>
      </c>
      <c r="L3">
        <v>0</v>
      </c>
      <c r="M3">
        <v>0</v>
      </c>
      <c r="N3">
        <v>0</v>
      </c>
      <c r="O3">
        <v>4.224901</v>
      </c>
      <c r="P3">
        <v>103621</v>
      </c>
      <c r="Q3">
        <v>18582.98</v>
      </c>
      <c r="R3">
        <v>18582.98</v>
      </c>
    </row>
    <row r="4" spans="1:18">
      <c r="A4" t="s">
        <v>49</v>
      </c>
      <c r="B4" t="s">
        <v>46</v>
      </c>
      <c r="C4" t="s">
        <v>12</v>
      </c>
      <c r="D4">
        <v>2011</v>
      </c>
      <c r="E4">
        <v>3</v>
      </c>
      <c r="F4">
        <v>0.68991380000000002</v>
      </c>
      <c r="G4">
        <v>0.68991380000000002</v>
      </c>
      <c r="H4">
        <v>71.710899999999995</v>
      </c>
      <c r="I4">
        <v>2.16113E-2</v>
      </c>
      <c r="J4">
        <v>0</v>
      </c>
      <c r="K4">
        <v>0</v>
      </c>
      <c r="L4">
        <v>0</v>
      </c>
      <c r="M4">
        <v>0</v>
      </c>
      <c r="N4">
        <v>0</v>
      </c>
      <c r="O4">
        <v>4.224901</v>
      </c>
      <c r="P4">
        <v>103621</v>
      </c>
      <c r="Q4">
        <v>16921</v>
      </c>
      <c r="R4">
        <v>16921</v>
      </c>
    </row>
    <row r="5" spans="1:18">
      <c r="A5" t="s">
        <v>49</v>
      </c>
      <c r="B5" t="s">
        <v>46</v>
      </c>
      <c r="C5" t="s">
        <v>12</v>
      </c>
      <c r="D5">
        <v>2011</v>
      </c>
      <c r="E5">
        <v>4</v>
      </c>
      <c r="F5">
        <v>0.65269759999999999</v>
      </c>
      <c r="G5">
        <v>0.65269759999999999</v>
      </c>
      <c r="H5">
        <v>71.2273</v>
      </c>
      <c r="I5">
        <v>2.15937E-2</v>
      </c>
      <c r="J5">
        <v>0</v>
      </c>
      <c r="K5">
        <v>0</v>
      </c>
      <c r="L5">
        <v>0</v>
      </c>
      <c r="M5">
        <v>0</v>
      </c>
      <c r="N5">
        <v>0</v>
      </c>
      <c r="O5">
        <v>4.224901</v>
      </c>
      <c r="P5">
        <v>103621</v>
      </c>
      <c r="Q5">
        <v>16008.23</v>
      </c>
      <c r="R5">
        <v>16008.23</v>
      </c>
    </row>
    <row r="6" spans="1:18">
      <c r="A6" t="s">
        <v>49</v>
      </c>
      <c r="B6" t="s">
        <v>46</v>
      </c>
      <c r="C6" t="s">
        <v>12</v>
      </c>
      <c r="D6">
        <v>2011</v>
      </c>
      <c r="E6">
        <v>5</v>
      </c>
      <c r="F6">
        <v>0.64312320000000001</v>
      </c>
      <c r="G6">
        <v>0.64312320000000001</v>
      </c>
      <c r="H6">
        <v>71.642600000000002</v>
      </c>
      <c r="I6">
        <v>2.1601100000000002E-2</v>
      </c>
      <c r="J6">
        <v>0</v>
      </c>
      <c r="K6">
        <v>0</v>
      </c>
      <c r="L6">
        <v>0</v>
      </c>
      <c r="M6">
        <v>0</v>
      </c>
      <c r="N6">
        <v>0</v>
      </c>
      <c r="O6">
        <v>4.224901</v>
      </c>
      <c r="P6">
        <v>103621</v>
      </c>
      <c r="Q6">
        <v>15773.4</v>
      </c>
      <c r="R6">
        <v>15773.4</v>
      </c>
    </row>
    <row r="7" spans="1:18">
      <c r="A7" t="s">
        <v>49</v>
      </c>
      <c r="B7" t="s">
        <v>46</v>
      </c>
      <c r="C7" t="s">
        <v>12</v>
      </c>
      <c r="D7">
        <v>2011</v>
      </c>
      <c r="E7">
        <v>6</v>
      </c>
      <c r="F7">
        <v>0.66401339999999998</v>
      </c>
      <c r="G7">
        <v>0.66401339999999998</v>
      </c>
      <c r="H7">
        <v>71.8279</v>
      </c>
      <c r="I7">
        <v>2.16137E-2</v>
      </c>
      <c r="J7">
        <v>0</v>
      </c>
      <c r="K7">
        <v>0</v>
      </c>
      <c r="L7">
        <v>0</v>
      </c>
      <c r="M7">
        <v>0</v>
      </c>
      <c r="N7">
        <v>0</v>
      </c>
      <c r="O7">
        <v>4.224901</v>
      </c>
      <c r="P7">
        <v>103621</v>
      </c>
      <c r="Q7">
        <v>16285.76</v>
      </c>
      <c r="R7">
        <v>16285.76</v>
      </c>
    </row>
    <row r="8" spans="1:18">
      <c r="A8" t="s">
        <v>49</v>
      </c>
      <c r="B8" t="s">
        <v>46</v>
      </c>
      <c r="C8" t="s">
        <v>12</v>
      </c>
      <c r="D8">
        <v>2011</v>
      </c>
      <c r="E8">
        <v>7</v>
      </c>
      <c r="F8">
        <v>0.74662790000000001</v>
      </c>
      <c r="G8">
        <v>0.74662790000000001</v>
      </c>
      <c r="H8">
        <v>71.605800000000002</v>
      </c>
      <c r="I8">
        <v>2.1629900000000001E-2</v>
      </c>
      <c r="J8">
        <v>0</v>
      </c>
      <c r="K8">
        <v>0</v>
      </c>
      <c r="L8">
        <v>0</v>
      </c>
      <c r="M8">
        <v>0</v>
      </c>
      <c r="N8">
        <v>0</v>
      </c>
      <c r="O8">
        <v>4.224901</v>
      </c>
      <c r="P8">
        <v>103621</v>
      </c>
      <c r="Q8">
        <v>18311.990000000002</v>
      </c>
      <c r="R8">
        <v>18311.990000000002</v>
      </c>
    </row>
    <row r="9" spans="1:18">
      <c r="A9" t="s">
        <v>49</v>
      </c>
      <c r="B9" t="s">
        <v>46</v>
      </c>
      <c r="C9" t="s">
        <v>12</v>
      </c>
      <c r="D9">
        <v>2011</v>
      </c>
      <c r="E9">
        <v>8</v>
      </c>
      <c r="F9">
        <v>0.82039879999999998</v>
      </c>
      <c r="G9">
        <v>0.82039879999999998</v>
      </c>
      <c r="H9">
        <v>75.174800000000005</v>
      </c>
      <c r="I9">
        <v>2.1647099999999999E-2</v>
      </c>
      <c r="J9">
        <v>0</v>
      </c>
      <c r="K9">
        <v>0</v>
      </c>
      <c r="L9">
        <v>0</v>
      </c>
      <c r="M9">
        <v>0</v>
      </c>
      <c r="N9">
        <v>0</v>
      </c>
      <c r="O9">
        <v>4.224901</v>
      </c>
      <c r="P9">
        <v>103621</v>
      </c>
      <c r="Q9">
        <v>20121.310000000001</v>
      </c>
      <c r="R9">
        <v>20121.310000000001</v>
      </c>
    </row>
    <row r="10" spans="1:18">
      <c r="A10" t="s">
        <v>49</v>
      </c>
      <c r="B10" t="s">
        <v>46</v>
      </c>
      <c r="C10" t="s">
        <v>12</v>
      </c>
      <c r="D10">
        <v>2011</v>
      </c>
      <c r="E10">
        <v>9</v>
      </c>
      <c r="F10">
        <v>0.91206949999999998</v>
      </c>
      <c r="G10">
        <v>0.91206949999999998</v>
      </c>
      <c r="H10">
        <v>79.967100000000002</v>
      </c>
      <c r="I10">
        <v>2.4388799999999999E-2</v>
      </c>
      <c r="J10">
        <v>0</v>
      </c>
      <c r="K10">
        <v>0</v>
      </c>
      <c r="L10">
        <v>0</v>
      </c>
      <c r="M10">
        <v>0</v>
      </c>
      <c r="N10">
        <v>0</v>
      </c>
      <c r="O10">
        <v>4.224901</v>
      </c>
      <c r="P10">
        <v>103621</v>
      </c>
      <c r="Q10">
        <v>22369.65</v>
      </c>
      <c r="R10">
        <v>22369.65</v>
      </c>
    </row>
    <row r="11" spans="1:18">
      <c r="A11" t="s">
        <v>49</v>
      </c>
      <c r="B11" t="s">
        <v>46</v>
      </c>
      <c r="C11" t="s">
        <v>12</v>
      </c>
      <c r="D11">
        <v>2011</v>
      </c>
      <c r="E11">
        <v>10</v>
      </c>
      <c r="F11">
        <v>1.1082270000000001</v>
      </c>
      <c r="G11">
        <v>1.1082270000000001</v>
      </c>
      <c r="H11">
        <v>86.404700000000005</v>
      </c>
      <c r="I11">
        <v>2.44902E-2</v>
      </c>
      <c r="J11">
        <v>0</v>
      </c>
      <c r="K11">
        <v>0</v>
      </c>
      <c r="L11">
        <v>0</v>
      </c>
      <c r="M11">
        <v>0</v>
      </c>
      <c r="N11">
        <v>0</v>
      </c>
      <c r="O11">
        <v>4.224901</v>
      </c>
      <c r="P11">
        <v>103621</v>
      </c>
      <c r="Q11">
        <v>27180.66</v>
      </c>
      <c r="R11">
        <v>27180.66</v>
      </c>
    </row>
    <row r="12" spans="1:18">
      <c r="A12" t="s">
        <v>49</v>
      </c>
      <c r="B12" t="s">
        <v>46</v>
      </c>
      <c r="C12" t="s">
        <v>12</v>
      </c>
      <c r="D12">
        <v>2011</v>
      </c>
      <c r="E12">
        <v>11</v>
      </c>
      <c r="F12">
        <v>1.23184</v>
      </c>
      <c r="G12">
        <v>1.23184</v>
      </c>
      <c r="H12">
        <v>89.1143</v>
      </c>
      <c r="I12">
        <v>2.3081999999999998E-2</v>
      </c>
      <c r="J12">
        <v>0</v>
      </c>
      <c r="K12">
        <v>0</v>
      </c>
      <c r="L12">
        <v>0</v>
      </c>
      <c r="M12">
        <v>0</v>
      </c>
      <c r="N12">
        <v>0</v>
      </c>
      <c r="O12">
        <v>4.224901</v>
      </c>
      <c r="P12">
        <v>103621</v>
      </c>
      <c r="Q12">
        <v>30212.42</v>
      </c>
      <c r="R12">
        <v>30212.42</v>
      </c>
    </row>
    <row r="13" spans="1:18">
      <c r="A13" t="s">
        <v>49</v>
      </c>
      <c r="B13" t="s">
        <v>46</v>
      </c>
      <c r="C13" t="s">
        <v>12</v>
      </c>
      <c r="D13">
        <v>2011</v>
      </c>
      <c r="E13">
        <v>12</v>
      </c>
      <c r="F13">
        <v>1.4270560000000001</v>
      </c>
      <c r="G13">
        <v>1.4270560000000001</v>
      </c>
      <c r="H13">
        <v>92.672799999999995</v>
      </c>
      <c r="I13">
        <v>2.26512E-2</v>
      </c>
      <c r="J13">
        <v>0</v>
      </c>
      <c r="K13">
        <v>0</v>
      </c>
      <c r="L13">
        <v>0</v>
      </c>
      <c r="M13">
        <v>0</v>
      </c>
      <c r="N13">
        <v>0</v>
      </c>
      <c r="O13">
        <v>4.224901</v>
      </c>
      <c r="P13">
        <v>103621</v>
      </c>
      <c r="Q13">
        <v>35000.33</v>
      </c>
      <c r="R13">
        <v>35000.33</v>
      </c>
    </row>
    <row r="14" spans="1:18">
      <c r="A14" t="s">
        <v>49</v>
      </c>
      <c r="B14" t="s">
        <v>46</v>
      </c>
      <c r="C14" t="s">
        <v>12</v>
      </c>
      <c r="D14">
        <v>2011</v>
      </c>
      <c r="E14">
        <v>13</v>
      </c>
      <c r="F14">
        <v>1.707195</v>
      </c>
      <c r="G14">
        <v>1.707195</v>
      </c>
      <c r="H14">
        <v>91.543999999999997</v>
      </c>
      <c r="I14">
        <v>2.2485600000000001E-2</v>
      </c>
      <c r="J14">
        <v>0</v>
      </c>
      <c r="K14">
        <v>0</v>
      </c>
      <c r="L14">
        <v>0</v>
      </c>
      <c r="M14">
        <v>0</v>
      </c>
      <c r="N14">
        <v>0</v>
      </c>
      <c r="O14">
        <v>4.224901</v>
      </c>
      <c r="P14">
        <v>103621</v>
      </c>
      <c r="Q14">
        <v>41871.11</v>
      </c>
      <c r="R14">
        <v>41871.11</v>
      </c>
    </row>
    <row r="15" spans="1:18">
      <c r="A15" t="s">
        <v>49</v>
      </c>
      <c r="B15" t="s">
        <v>46</v>
      </c>
      <c r="C15" t="s">
        <v>12</v>
      </c>
      <c r="D15">
        <v>2011</v>
      </c>
      <c r="E15">
        <v>14</v>
      </c>
      <c r="F15">
        <v>2.0020220000000002</v>
      </c>
      <c r="G15">
        <v>1.5279689999999999</v>
      </c>
      <c r="H15">
        <v>90.451999999999998</v>
      </c>
      <c r="I15">
        <v>2.55552E-2</v>
      </c>
      <c r="J15">
        <v>0.44130320000000001</v>
      </c>
      <c r="K15">
        <v>0.46065240000000002</v>
      </c>
      <c r="L15">
        <v>0.47405350000000002</v>
      </c>
      <c r="M15">
        <v>0.48745470000000002</v>
      </c>
      <c r="N15">
        <v>0.50680380000000003</v>
      </c>
      <c r="O15">
        <v>4.224901</v>
      </c>
      <c r="P15">
        <v>103621</v>
      </c>
      <c r="Q15">
        <v>49102.11</v>
      </c>
      <c r="R15">
        <v>37475.35</v>
      </c>
    </row>
    <row r="16" spans="1:18">
      <c r="A16" t="s">
        <v>49</v>
      </c>
      <c r="B16" t="s">
        <v>46</v>
      </c>
      <c r="C16" t="s">
        <v>12</v>
      </c>
      <c r="D16">
        <v>2011</v>
      </c>
      <c r="E16">
        <v>15</v>
      </c>
      <c r="F16">
        <v>2.2278039999999999</v>
      </c>
      <c r="G16">
        <v>1.758033</v>
      </c>
      <c r="H16">
        <v>88.887</v>
      </c>
      <c r="I16">
        <v>2.6053400000000001E-2</v>
      </c>
      <c r="J16">
        <v>0.4363824</v>
      </c>
      <c r="K16">
        <v>0.45610869999999998</v>
      </c>
      <c r="L16">
        <v>0.4697711</v>
      </c>
      <c r="M16">
        <v>0.48343350000000002</v>
      </c>
      <c r="N16">
        <v>0.50315989999999999</v>
      </c>
      <c r="O16">
        <v>4.224901</v>
      </c>
      <c r="P16">
        <v>103621</v>
      </c>
      <c r="Q16">
        <v>54639.69</v>
      </c>
      <c r="R16">
        <v>43117.96</v>
      </c>
    </row>
    <row r="17" spans="1:18">
      <c r="A17" t="s">
        <v>49</v>
      </c>
      <c r="B17" t="s">
        <v>46</v>
      </c>
      <c r="C17" t="s">
        <v>12</v>
      </c>
      <c r="D17">
        <v>2011</v>
      </c>
      <c r="E17">
        <v>16</v>
      </c>
      <c r="F17">
        <v>2.380836</v>
      </c>
      <c r="G17">
        <v>1.7172210000000001</v>
      </c>
      <c r="H17">
        <v>88.546599999999998</v>
      </c>
      <c r="I17">
        <v>2.6135499999999999E-2</v>
      </c>
      <c r="J17">
        <v>0.63012109999999999</v>
      </c>
      <c r="K17">
        <v>0.64990959999999998</v>
      </c>
      <c r="L17">
        <v>0.66361510000000001</v>
      </c>
      <c r="M17">
        <v>0.67732060000000005</v>
      </c>
      <c r="N17">
        <v>0.69710910000000004</v>
      </c>
      <c r="O17">
        <v>4.224901</v>
      </c>
      <c r="P17">
        <v>103621</v>
      </c>
      <c r="Q17">
        <v>58392.98</v>
      </c>
      <c r="R17">
        <v>42116.99</v>
      </c>
    </row>
    <row r="18" spans="1:18">
      <c r="A18" t="s">
        <v>49</v>
      </c>
      <c r="B18" t="s">
        <v>46</v>
      </c>
      <c r="C18" t="s">
        <v>12</v>
      </c>
      <c r="D18">
        <v>2011</v>
      </c>
      <c r="E18">
        <v>17</v>
      </c>
      <c r="F18">
        <v>2.4627849999999998</v>
      </c>
      <c r="G18">
        <v>1.804281</v>
      </c>
      <c r="H18">
        <v>86.947400000000002</v>
      </c>
      <c r="I18">
        <v>2.6322000000000002E-2</v>
      </c>
      <c r="J18">
        <v>0.62477119999999997</v>
      </c>
      <c r="K18">
        <v>0.64470090000000002</v>
      </c>
      <c r="L18">
        <v>0.65850419999999998</v>
      </c>
      <c r="M18">
        <v>0.67230760000000001</v>
      </c>
      <c r="N18">
        <v>0.69223730000000006</v>
      </c>
      <c r="O18">
        <v>4.224901</v>
      </c>
      <c r="P18">
        <v>103621</v>
      </c>
      <c r="Q18">
        <v>60402.89</v>
      </c>
      <c r="R18">
        <v>44252.24</v>
      </c>
    </row>
    <row r="19" spans="1:18">
      <c r="A19" t="s">
        <v>49</v>
      </c>
      <c r="B19" t="s">
        <v>46</v>
      </c>
      <c r="C19" t="s">
        <v>12</v>
      </c>
      <c r="D19">
        <v>2011</v>
      </c>
      <c r="E19">
        <v>18</v>
      </c>
      <c r="F19">
        <v>2.4562909999999998</v>
      </c>
      <c r="G19">
        <v>1.869353</v>
      </c>
      <c r="H19">
        <v>84.8292</v>
      </c>
      <c r="I19">
        <v>2.6623399999999998E-2</v>
      </c>
      <c r="J19">
        <v>0.55281930000000001</v>
      </c>
      <c r="K19">
        <v>0.57297719999999996</v>
      </c>
      <c r="L19">
        <v>0.58693850000000003</v>
      </c>
      <c r="M19">
        <v>0.60089979999999998</v>
      </c>
      <c r="N19">
        <v>0.62105770000000005</v>
      </c>
      <c r="O19">
        <v>4.224901</v>
      </c>
      <c r="P19">
        <v>103621</v>
      </c>
      <c r="Q19">
        <v>60243.63</v>
      </c>
      <c r="R19">
        <v>45848.23</v>
      </c>
    </row>
    <row r="20" spans="1:18">
      <c r="A20" t="s">
        <v>49</v>
      </c>
      <c r="B20" t="s">
        <v>46</v>
      </c>
      <c r="C20" t="s">
        <v>12</v>
      </c>
      <c r="D20">
        <v>2011</v>
      </c>
      <c r="E20">
        <v>19</v>
      </c>
      <c r="F20">
        <v>2.2919589999999999</v>
      </c>
      <c r="G20">
        <v>2.5244960000000001</v>
      </c>
      <c r="H20">
        <v>82.933000000000007</v>
      </c>
      <c r="I20">
        <v>2.7425000000000001E-2</v>
      </c>
      <c r="J20">
        <v>-0.26768350000000002</v>
      </c>
      <c r="K20">
        <v>-0.24691869999999999</v>
      </c>
      <c r="L20">
        <v>-0.23253699999999999</v>
      </c>
      <c r="M20">
        <v>-0.2181554</v>
      </c>
      <c r="N20">
        <v>-0.1973905</v>
      </c>
      <c r="O20">
        <v>4.224901</v>
      </c>
      <c r="P20">
        <v>103621</v>
      </c>
      <c r="Q20">
        <v>56213.16</v>
      </c>
      <c r="R20">
        <v>61916.42</v>
      </c>
    </row>
    <row r="21" spans="1:18">
      <c r="A21" t="s">
        <v>49</v>
      </c>
      <c r="B21" t="s">
        <v>46</v>
      </c>
      <c r="C21" t="s">
        <v>12</v>
      </c>
      <c r="D21">
        <v>2011</v>
      </c>
      <c r="E21">
        <v>20</v>
      </c>
      <c r="F21">
        <v>2.0920160000000001</v>
      </c>
      <c r="G21">
        <v>2.629988</v>
      </c>
      <c r="H21">
        <v>79.909300000000002</v>
      </c>
      <c r="I21">
        <v>2.81566E-2</v>
      </c>
      <c r="J21">
        <v>-0.57405589999999995</v>
      </c>
      <c r="K21">
        <v>-0.55273709999999998</v>
      </c>
      <c r="L21">
        <v>-0.53797170000000005</v>
      </c>
      <c r="M21">
        <v>-0.52320639999999996</v>
      </c>
      <c r="N21">
        <v>-0.50188759999999999</v>
      </c>
      <c r="O21">
        <v>4.224901</v>
      </c>
      <c r="P21">
        <v>103621</v>
      </c>
      <c r="Q21">
        <v>51309.33</v>
      </c>
      <c r="R21">
        <v>64503.76</v>
      </c>
    </row>
    <row r="22" spans="1:18">
      <c r="A22" t="s">
        <v>49</v>
      </c>
      <c r="B22" t="s">
        <v>46</v>
      </c>
      <c r="C22" t="s">
        <v>12</v>
      </c>
      <c r="D22">
        <v>2011</v>
      </c>
      <c r="E22">
        <v>21</v>
      </c>
      <c r="F22">
        <v>2.0848149999999999</v>
      </c>
      <c r="G22">
        <v>2.0848149999999999</v>
      </c>
      <c r="H22">
        <v>78.621600000000001</v>
      </c>
      <c r="I22">
        <v>2.3793999999999999E-2</v>
      </c>
      <c r="J22">
        <v>-3.0493200000000002E-2</v>
      </c>
      <c r="K22">
        <v>-1.24776E-2</v>
      </c>
      <c r="L22">
        <v>0</v>
      </c>
      <c r="M22">
        <v>1.24776E-2</v>
      </c>
      <c r="N22">
        <v>3.0493200000000002E-2</v>
      </c>
      <c r="O22">
        <v>4.224901</v>
      </c>
      <c r="P22">
        <v>103621</v>
      </c>
      <c r="Q22">
        <v>51132.69</v>
      </c>
      <c r="R22">
        <v>51132.69</v>
      </c>
    </row>
    <row r="23" spans="1:18">
      <c r="A23" t="s">
        <v>49</v>
      </c>
      <c r="B23" t="s">
        <v>46</v>
      </c>
      <c r="C23" t="s">
        <v>12</v>
      </c>
      <c r="D23">
        <v>2011</v>
      </c>
      <c r="E23">
        <v>22</v>
      </c>
      <c r="F23">
        <v>1.851054</v>
      </c>
      <c r="G23">
        <v>1.851054</v>
      </c>
      <c r="H23">
        <v>77.021000000000001</v>
      </c>
      <c r="I23">
        <v>2.4242E-2</v>
      </c>
      <c r="J23">
        <v>-3.1067299999999999E-2</v>
      </c>
      <c r="K23">
        <v>-1.27125E-2</v>
      </c>
      <c r="L23">
        <v>0</v>
      </c>
      <c r="M23">
        <v>1.27125E-2</v>
      </c>
      <c r="N23">
        <v>3.1067299999999999E-2</v>
      </c>
      <c r="O23">
        <v>4.224901</v>
      </c>
      <c r="P23">
        <v>103621</v>
      </c>
      <c r="Q23">
        <v>45399.42</v>
      </c>
      <c r="R23">
        <v>45399.42</v>
      </c>
    </row>
    <row r="24" spans="1:18">
      <c r="A24" t="s">
        <v>49</v>
      </c>
      <c r="B24" t="s">
        <v>46</v>
      </c>
      <c r="C24" t="s">
        <v>12</v>
      </c>
      <c r="D24">
        <v>2011</v>
      </c>
      <c r="E24">
        <v>23</v>
      </c>
      <c r="F24">
        <v>1.551763</v>
      </c>
      <c r="G24">
        <v>1.551763</v>
      </c>
      <c r="H24">
        <v>74.797600000000003</v>
      </c>
      <c r="I24">
        <v>2.3915700000000002E-2</v>
      </c>
      <c r="J24">
        <v>-3.0649200000000001E-2</v>
      </c>
      <c r="K24">
        <v>-1.2541399999999999E-2</v>
      </c>
      <c r="L24">
        <v>0</v>
      </c>
      <c r="M24">
        <v>1.2541399999999999E-2</v>
      </c>
      <c r="N24">
        <v>3.0649200000000001E-2</v>
      </c>
      <c r="O24">
        <v>4.224901</v>
      </c>
      <c r="P24">
        <v>103621</v>
      </c>
      <c r="Q24">
        <v>38058.93</v>
      </c>
      <c r="R24">
        <v>38058.93</v>
      </c>
    </row>
    <row r="25" spans="1:18">
      <c r="A25" t="s">
        <v>49</v>
      </c>
      <c r="B25" t="s">
        <v>46</v>
      </c>
      <c r="C25" t="s">
        <v>12</v>
      </c>
      <c r="D25">
        <v>2011</v>
      </c>
      <c r="E25">
        <v>24</v>
      </c>
      <c r="F25">
        <v>1.2328429999999999</v>
      </c>
      <c r="G25">
        <v>1.2328429999999999</v>
      </c>
      <c r="H25">
        <v>73.1892</v>
      </c>
      <c r="I25">
        <v>2.3560299999999999E-2</v>
      </c>
      <c r="J25">
        <v>-3.01937E-2</v>
      </c>
      <c r="K25">
        <v>-1.2355E-2</v>
      </c>
      <c r="L25">
        <v>0</v>
      </c>
      <c r="M25">
        <v>1.2355E-2</v>
      </c>
      <c r="N25">
        <v>3.01937E-2</v>
      </c>
      <c r="O25">
        <v>4.224901</v>
      </c>
      <c r="P25">
        <v>103621</v>
      </c>
      <c r="Q25">
        <v>30237.03</v>
      </c>
      <c r="R25">
        <v>30237.03</v>
      </c>
    </row>
    <row r="26" spans="1:18">
      <c r="A26" t="s">
        <v>49</v>
      </c>
      <c r="B26" t="s">
        <v>46</v>
      </c>
      <c r="C26" t="s">
        <v>11</v>
      </c>
      <c r="D26">
        <v>2011</v>
      </c>
      <c r="E26">
        <v>1</v>
      </c>
      <c r="F26">
        <v>0.87714420000000004</v>
      </c>
      <c r="G26">
        <v>0.87714420000000004</v>
      </c>
      <c r="H26">
        <v>70.308800000000005</v>
      </c>
      <c r="I26">
        <v>2.1812399999999999E-2</v>
      </c>
      <c r="J26">
        <v>0</v>
      </c>
      <c r="K26">
        <v>0</v>
      </c>
      <c r="L26">
        <v>0</v>
      </c>
      <c r="M26">
        <v>0</v>
      </c>
      <c r="N26">
        <v>0</v>
      </c>
      <c r="O26">
        <v>4.224901</v>
      </c>
      <c r="P26">
        <v>103621</v>
      </c>
      <c r="Q26">
        <v>21513.06</v>
      </c>
      <c r="R26">
        <v>21513.06</v>
      </c>
    </row>
    <row r="27" spans="1:18">
      <c r="A27" t="s">
        <v>49</v>
      </c>
      <c r="B27" t="s">
        <v>46</v>
      </c>
      <c r="C27" t="s">
        <v>11</v>
      </c>
      <c r="D27">
        <v>2011</v>
      </c>
      <c r="E27">
        <v>2</v>
      </c>
      <c r="F27">
        <v>0.76796359999999997</v>
      </c>
      <c r="G27">
        <v>0.76796359999999997</v>
      </c>
      <c r="H27">
        <v>69.699100000000001</v>
      </c>
      <c r="I27">
        <v>2.1747200000000001E-2</v>
      </c>
      <c r="J27">
        <v>0</v>
      </c>
      <c r="K27">
        <v>0</v>
      </c>
      <c r="L27">
        <v>0</v>
      </c>
      <c r="M27">
        <v>0</v>
      </c>
      <c r="N27">
        <v>0</v>
      </c>
      <c r="O27">
        <v>4.224901</v>
      </c>
      <c r="P27">
        <v>103621</v>
      </c>
      <c r="Q27">
        <v>18835.27</v>
      </c>
      <c r="R27">
        <v>18835.27</v>
      </c>
    </row>
    <row r="28" spans="1:18">
      <c r="A28" t="s">
        <v>49</v>
      </c>
      <c r="B28" t="s">
        <v>46</v>
      </c>
      <c r="C28" t="s">
        <v>11</v>
      </c>
      <c r="D28">
        <v>2011</v>
      </c>
      <c r="E28">
        <v>3</v>
      </c>
      <c r="F28">
        <v>0.69482149999999998</v>
      </c>
      <c r="G28">
        <v>0.69482149999999998</v>
      </c>
      <c r="H28">
        <v>69.220799999999997</v>
      </c>
      <c r="I28">
        <v>2.1677399999999999E-2</v>
      </c>
      <c r="J28">
        <v>0</v>
      </c>
      <c r="K28">
        <v>0</v>
      </c>
      <c r="L28">
        <v>0</v>
      </c>
      <c r="M28">
        <v>0</v>
      </c>
      <c r="N28">
        <v>0</v>
      </c>
      <c r="O28">
        <v>4.224901</v>
      </c>
      <c r="P28">
        <v>103621</v>
      </c>
      <c r="Q28">
        <v>17041.37</v>
      </c>
      <c r="R28">
        <v>17041.37</v>
      </c>
    </row>
    <row r="29" spans="1:18">
      <c r="A29" t="s">
        <v>49</v>
      </c>
      <c r="B29" t="s">
        <v>46</v>
      </c>
      <c r="C29" t="s">
        <v>11</v>
      </c>
      <c r="D29">
        <v>2011</v>
      </c>
      <c r="E29">
        <v>4</v>
      </c>
      <c r="F29">
        <v>0.65558939999999999</v>
      </c>
      <c r="G29">
        <v>0.65558939999999999</v>
      </c>
      <c r="H29">
        <v>68.716200000000001</v>
      </c>
      <c r="I29">
        <v>2.16241E-2</v>
      </c>
      <c r="J29">
        <v>0</v>
      </c>
      <c r="K29">
        <v>0</v>
      </c>
      <c r="L29">
        <v>0</v>
      </c>
      <c r="M29">
        <v>0</v>
      </c>
      <c r="N29">
        <v>0</v>
      </c>
      <c r="O29">
        <v>4.224901</v>
      </c>
      <c r="P29">
        <v>103621</v>
      </c>
      <c r="Q29">
        <v>16079.15</v>
      </c>
      <c r="R29">
        <v>16079.15</v>
      </c>
    </row>
    <row r="30" spans="1:18">
      <c r="A30" t="s">
        <v>49</v>
      </c>
      <c r="B30" t="s">
        <v>46</v>
      </c>
      <c r="C30" t="s">
        <v>11</v>
      </c>
      <c r="D30">
        <v>2011</v>
      </c>
      <c r="E30">
        <v>5</v>
      </c>
      <c r="F30">
        <v>0.64511839999999998</v>
      </c>
      <c r="G30">
        <v>0.64511839999999998</v>
      </c>
      <c r="H30">
        <v>67.692499999999995</v>
      </c>
      <c r="I30">
        <v>2.1623199999999999E-2</v>
      </c>
      <c r="J30">
        <v>0</v>
      </c>
      <c r="K30">
        <v>0</v>
      </c>
      <c r="L30">
        <v>0</v>
      </c>
      <c r="M30">
        <v>0</v>
      </c>
      <c r="N30">
        <v>0</v>
      </c>
      <c r="O30">
        <v>4.224901</v>
      </c>
      <c r="P30">
        <v>103621</v>
      </c>
      <c r="Q30">
        <v>15822.34</v>
      </c>
      <c r="R30">
        <v>15822.34</v>
      </c>
    </row>
    <row r="31" spans="1:18">
      <c r="A31" t="s">
        <v>49</v>
      </c>
      <c r="B31" t="s">
        <v>46</v>
      </c>
      <c r="C31" t="s">
        <v>11</v>
      </c>
      <c r="D31">
        <v>2011</v>
      </c>
      <c r="E31">
        <v>6</v>
      </c>
      <c r="F31">
        <v>0.66472450000000005</v>
      </c>
      <c r="G31">
        <v>0.66472450000000005</v>
      </c>
      <c r="H31">
        <v>66.926400000000001</v>
      </c>
      <c r="I31">
        <v>2.1619699999999999E-2</v>
      </c>
      <c r="J31">
        <v>0</v>
      </c>
      <c r="K31">
        <v>0</v>
      </c>
      <c r="L31">
        <v>0</v>
      </c>
      <c r="M31">
        <v>0</v>
      </c>
      <c r="N31">
        <v>0</v>
      </c>
      <c r="O31">
        <v>4.224901</v>
      </c>
      <c r="P31">
        <v>103621</v>
      </c>
      <c r="Q31">
        <v>16303.2</v>
      </c>
      <c r="R31">
        <v>16303.2</v>
      </c>
    </row>
    <row r="32" spans="1:18">
      <c r="A32" t="s">
        <v>49</v>
      </c>
      <c r="B32" t="s">
        <v>46</v>
      </c>
      <c r="C32" t="s">
        <v>11</v>
      </c>
      <c r="D32">
        <v>2011</v>
      </c>
      <c r="E32">
        <v>7</v>
      </c>
      <c r="F32">
        <v>0.74639829999999996</v>
      </c>
      <c r="G32">
        <v>0.74639829999999996</v>
      </c>
      <c r="H32">
        <v>71.243099999999998</v>
      </c>
      <c r="I32">
        <v>2.1616E-2</v>
      </c>
      <c r="J32">
        <v>0</v>
      </c>
      <c r="K32">
        <v>0</v>
      </c>
      <c r="L32">
        <v>0</v>
      </c>
      <c r="M32">
        <v>0</v>
      </c>
      <c r="N32">
        <v>0</v>
      </c>
      <c r="O32">
        <v>4.224901</v>
      </c>
      <c r="P32">
        <v>103621</v>
      </c>
      <c r="Q32">
        <v>18306.349999999999</v>
      </c>
      <c r="R32">
        <v>18306.349999999999</v>
      </c>
    </row>
    <row r="33" spans="1:18">
      <c r="A33" t="s">
        <v>49</v>
      </c>
      <c r="B33" t="s">
        <v>46</v>
      </c>
      <c r="C33" t="s">
        <v>11</v>
      </c>
      <c r="D33">
        <v>2011</v>
      </c>
      <c r="E33">
        <v>8</v>
      </c>
      <c r="F33">
        <v>0.81960639999999996</v>
      </c>
      <c r="G33">
        <v>0.81960639999999996</v>
      </c>
      <c r="H33">
        <v>75.976299999999995</v>
      </c>
      <c r="I33">
        <v>2.1615499999999999E-2</v>
      </c>
      <c r="J33">
        <v>0</v>
      </c>
      <c r="K33">
        <v>0</v>
      </c>
      <c r="L33">
        <v>0</v>
      </c>
      <c r="M33">
        <v>0</v>
      </c>
      <c r="N33">
        <v>0</v>
      </c>
      <c r="O33">
        <v>4.224901</v>
      </c>
      <c r="P33">
        <v>103621</v>
      </c>
      <c r="Q33">
        <v>20101.88</v>
      </c>
      <c r="R33">
        <v>20101.88</v>
      </c>
    </row>
    <row r="34" spans="1:18">
      <c r="A34" t="s">
        <v>49</v>
      </c>
      <c r="B34" t="s">
        <v>46</v>
      </c>
      <c r="C34" t="s">
        <v>11</v>
      </c>
      <c r="D34">
        <v>2011</v>
      </c>
      <c r="E34">
        <v>9</v>
      </c>
      <c r="F34">
        <v>0.89325200000000005</v>
      </c>
      <c r="G34">
        <v>0.89325200000000005</v>
      </c>
      <c r="H34">
        <v>82.136700000000005</v>
      </c>
      <c r="I34">
        <v>2.2554999999999999E-2</v>
      </c>
      <c r="J34">
        <v>0</v>
      </c>
      <c r="K34">
        <v>0</v>
      </c>
      <c r="L34">
        <v>0</v>
      </c>
      <c r="M34">
        <v>0</v>
      </c>
      <c r="N34">
        <v>0</v>
      </c>
      <c r="O34">
        <v>4.224901</v>
      </c>
      <c r="P34">
        <v>103621</v>
      </c>
      <c r="Q34">
        <v>21908.13</v>
      </c>
      <c r="R34">
        <v>21908.13</v>
      </c>
    </row>
    <row r="35" spans="1:18">
      <c r="A35" t="s">
        <v>49</v>
      </c>
      <c r="B35" t="s">
        <v>46</v>
      </c>
      <c r="C35" t="s">
        <v>11</v>
      </c>
      <c r="D35">
        <v>2011</v>
      </c>
      <c r="E35">
        <v>10</v>
      </c>
      <c r="F35">
        <v>1.131594</v>
      </c>
      <c r="G35">
        <v>1.131594</v>
      </c>
      <c r="H35">
        <v>86.332499999999996</v>
      </c>
      <c r="I35">
        <v>2.7411000000000001E-2</v>
      </c>
      <c r="J35">
        <v>0</v>
      </c>
      <c r="K35">
        <v>0</v>
      </c>
      <c r="L35">
        <v>0</v>
      </c>
      <c r="M35">
        <v>0</v>
      </c>
      <c r="N35">
        <v>0</v>
      </c>
      <c r="O35">
        <v>4.224901</v>
      </c>
      <c r="P35">
        <v>103621</v>
      </c>
      <c r="Q35">
        <v>27753.77</v>
      </c>
      <c r="R35">
        <v>27753.77</v>
      </c>
    </row>
    <row r="36" spans="1:18">
      <c r="A36" t="s">
        <v>49</v>
      </c>
      <c r="B36" t="s">
        <v>46</v>
      </c>
      <c r="C36" t="s">
        <v>11</v>
      </c>
      <c r="D36">
        <v>2011</v>
      </c>
      <c r="E36">
        <v>11</v>
      </c>
      <c r="F36">
        <v>1.2228969999999999</v>
      </c>
      <c r="G36">
        <v>1.2228969999999999</v>
      </c>
      <c r="H36">
        <v>88.692499999999995</v>
      </c>
      <c r="I36">
        <v>2.3640000000000001E-2</v>
      </c>
      <c r="J36">
        <v>0</v>
      </c>
      <c r="K36">
        <v>0</v>
      </c>
      <c r="L36">
        <v>0</v>
      </c>
      <c r="M36">
        <v>0</v>
      </c>
      <c r="N36">
        <v>0</v>
      </c>
      <c r="O36">
        <v>4.224901</v>
      </c>
      <c r="P36">
        <v>103621</v>
      </c>
      <c r="Q36">
        <v>29993.09</v>
      </c>
      <c r="R36">
        <v>29993.09</v>
      </c>
    </row>
    <row r="37" spans="1:18">
      <c r="A37" t="s">
        <v>49</v>
      </c>
      <c r="B37" t="s">
        <v>46</v>
      </c>
      <c r="C37" t="s">
        <v>11</v>
      </c>
      <c r="D37">
        <v>2011</v>
      </c>
      <c r="E37">
        <v>12</v>
      </c>
      <c r="F37">
        <v>1.423392</v>
      </c>
      <c r="G37">
        <v>1.423392</v>
      </c>
      <c r="H37">
        <v>93.338999999999999</v>
      </c>
      <c r="I37">
        <v>2.2978200000000001E-2</v>
      </c>
      <c r="J37">
        <v>0</v>
      </c>
      <c r="K37">
        <v>0</v>
      </c>
      <c r="L37">
        <v>0</v>
      </c>
      <c r="M37">
        <v>0</v>
      </c>
      <c r="N37">
        <v>0</v>
      </c>
      <c r="O37">
        <v>4.224901</v>
      </c>
      <c r="P37">
        <v>103621</v>
      </c>
      <c r="Q37">
        <v>34910.480000000003</v>
      </c>
      <c r="R37">
        <v>34910.480000000003</v>
      </c>
    </row>
    <row r="38" spans="1:18">
      <c r="A38" t="s">
        <v>49</v>
      </c>
      <c r="B38" t="s">
        <v>46</v>
      </c>
      <c r="C38" t="s">
        <v>11</v>
      </c>
      <c r="D38">
        <v>2011</v>
      </c>
      <c r="E38">
        <v>13</v>
      </c>
      <c r="F38">
        <v>1.70146</v>
      </c>
      <c r="G38">
        <v>1.70146</v>
      </c>
      <c r="H38">
        <v>94.495400000000004</v>
      </c>
      <c r="I38">
        <v>2.2922100000000001E-2</v>
      </c>
      <c r="J38">
        <v>0</v>
      </c>
      <c r="K38">
        <v>0</v>
      </c>
      <c r="L38">
        <v>0</v>
      </c>
      <c r="M38">
        <v>0</v>
      </c>
      <c r="N38">
        <v>0</v>
      </c>
      <c r="O38">
        <v>4.224901</v>
      </c>
      <c r="P38">
        <v>103621</v>
      </c>
      <c r="Q38">
        <v>41730.43</v>
      </c>
      <c r="R38">
        <v>41730.43</v>
      </c>
    </row>
    <row r="39" spans="1:18">
      <c r="A39" t="s">
        <v>49</v>
      </c>
      <c r="B39" t="s">
        <v>46</v>
      </c>
      <c r="C39" t="s">
        <v>11</v>
      </c>
      <c r="D39">
        <v>2011</v>
      </c>
      <c r="E39">
        <v>14</v>
      </c>
      <c r="F39">
        <v>1.980167</v>
      </c>
      <c r="G39">
        <v>1.4838480000000001</v>
      </c>
      <c r="H39">
        <v>94.311400000000006</v>
      </c>
      <c r="I39">
        <v>2.5595799999999998E-2</v>
      </c>
      <c r="J39">
        <v>0.46351710000000002</v>
      </c>
      <c r="K39">
        <v>0.48289700000000002</v>
      </c>
      <c r="L39">
        <v>0.49631940000000002</v>
      </c>
      <c r="M39">
        <v>0.50974180000000002</v>
      </c>
      <c r="N39">
        <v>0.52912179999999998</v>
      </c>
      <c r="O39">
        <v>4.224901</v>
      </c>
      <c r="P39">
        <v>103621</v>
      </c>
      <c r="Q39">
        <v>48566.09</v>
      </c>
      <c r="R39">
        <v>36393.230000000003</v>
      </c>
    </row>
    <row r="40" spans="1:18">
      <c r="A40" t="s">
        <v>49</v>
      </c>
      <c r="B40" t="s">
        <v>46</v>
      </c>
      <c r="C40" t="s">
        <v>11</v>
      </c>
      <c r="D40">
        <v>2011</v>
      </c>
      <c r="E40">
        <v>15</v>
      </c>
      <c r="F40">
        <v>2.2416149999999999</v>
      </c>
      <c r="G40">
        <v>1.7279119999999999</v>
      </c>
      <c r="H40">
        <v>93.429699999999997</v>
      </c>
      <c r="I40">
        <v>2.68913E-2</v>
      </c>
      <c r="J40">
        <v>0.47924030000000001</v>
      </c>
      <c r="K40">
        <v>0.49960110000000002</v>
      </c>
      <c r="L40">
        <v>0.51370289999999996</v>
      </c>
      <c r="M40">
        <v>0.52780470000000002</v>
      </c>
      <c r="N40">
        <v>0.54816540000000002</v>
      </c>
      <c r="O40">
        <v>4.224901</v>
      </c>
      <c r="P40">
        <v>103621</v>
      </c>
      <c r="Q40">
        <v>54978.42</v>
      </c>
      <c r="R40">
        <v>42379.21</v>
      </c>
    </row>
    <row r="41" spans="1:18">
      <c r="A41" t="s">
        <v>49</v>
      </c>
      <c r="B41" t="s">
        <v>46</v>
      </c>
      <c r="C41" t="s">
        <v>11</v>
      </c>
      <c r="D41">
        <v>2011</v>
      </c>
      <c r="E41">
        <v>16</v>
      </c>
      <c r="F41">
        <v>2.4274779999999998</v>
      </c>
      <c r="G41">
        <v>1.687036</v>
      </c>
      <c r="H41">
        <v>90.890900000000002</v>
      </c>
      <c r="I41">
        <v>2.7248100000000001E-2</v>
      </c>
      <c r="J41">
        <v>0.70552210000000004</v>
      </c>
      <c r="K41">
        <v>0.72615300000000005</v>
      </c>
      <c r="L41">
        <v>0.74044189999999999</v>
      </c>
      <c r="M41">
        <v>0.75473080000000003</v>
      </c>
      <c r="N41">
        <v>0.77536179999999999</v>
      </c>
      <c r="O41">
        <v>4.224901</v>
      </c>
      <c r="P41">
        <v>103621</v>
      </c>
      <c r="Q41">
        <v>59536.95</v>
      </c>
      <c r="R41">
        <v>41376.68</v>
      </c>
    </row>
    <row r="42" spans="1:18">
      <c r="A42" t="s">
        <v>49</v>
      </c>
      <c r="B42" t="s">
        <v>46</v>
      </c>
      <c r="C42" t="s">
        <v>11</v>
      </c>
      <c r="D42">
        <v>2011</v>
      </c>
      <c r="E42">
        <v>17</v>
      </c>
      <c r="F42">
        <v>2.4573909999999999</v>
      </c>
      <c r="G42">
        <v>1.7254179999999999</v>
      </c>
      <c r="H42">
        <v>85.123500000000007</v>
      </c>
      <c r="I42">
        <v>2.74906E-2</v>
      </c>
      <c r="J42">
        <v>0.69674210000000003</v>
      </c>
      <c r="K42">
        <v>0.71755670000000005</v>
      </c>
      <c r="L42">
        <v>0.73197279999999998</v>
      </c>
      <c r="M42">
        <v>0.74638890000000002</v>
      </c>
      <c r="N42">
        <v>0.76720350000000004</v>
      </c>
      <c r="O42">
        <v>4.224901</v>
      </c>
      <c r="P42">
        <v>103621</v>
      </c>
      <c r="Q42">
        <v>60270.6</v>
      </c>
      <c r="R42">
        <v>42318.05</v>
      </c>
    </row>
    <row r="43" spans="1:18">
      <c r="A43" t="s">
        <v>49</v>
      </c>
      <c r="B43" t="s">
        <v>46</v>
      </c>
      <c r="C43" t="s">
        <v>11</v>
      </c>
      <c r="D43">
        <v>2011</v>
      </c>
      <c r="E43">
        <v>18</v>
      </c>
      <c r="F43">
        <v>2.3972630000000001</v>
      </c>
      <c r="G43">
        <v>1.775299</v>
      </c>
      <c r="H43">
        <v>84.289100000000005</v>
      </c>
      <c r="I43">
        <v>2.7672499999999999E-2</v>
      </c>
      <c r="J43">
        <v>0.58650009999999997</v>
      </c>
      <c r="K43">
        <v>0.6074524</v>
      </c>
      <c r="L43">
        <v>0.62196390000000001</v>
      </c>
      <c r="M43">
        <v>0.63647529999999997</v>
      </c>
      <c r="N43">
        <v>0.6574276</v>
      </c>
      <c r="O43">
        <v>4.224901</v>
      </c>
      <c r="P43">
        <v>103621</v>
      </c>
      <c r="Q43">
        <v>58795.88</v>
      </c>
      <c r="R43">
        <v>43541.43</v>
      </c>
    </row>
    <row r="44" spans="1:18">
      <c r="A44" t="s">
        <v>49</v>
      </c>
      <c r="B44" t="s">
        <v>46</v>
      </c>
      <c r="C44" t="s">
        <v>11</v>
      </c>
      <c r="D44">
        <v>2011</v>
      </c>
      <c r="E44">
        <v>19</v>
      </c>
      <c r="F44">
        <v>2.2183320000000002</v>
      </c>
      <c r="G44">
        <v>2.452868</v>
      </c>
      <c r="H44">
        <v>79.591300000000004</v>
      </c>
      <c r="I44">
        <v>2.8604299999999999E-2</v>
      </c>
      <c r="J44">
        <v>-0.27119359999999998</v>
      </c>
      <c r="K44">
        <v>-0.2495358</v>
      </c>
      <c r="L44">
        <v>-0.23453570000000001</v>
      </c>
      <c r="M44">
        <v>-0.2195356</v>
      </c>
      <c r="N44">
        <v>-0.19787779999999999</v>
      </c>
      <c r="O44">
        <v>4.224901</v>
      </c>
      <c r="P44">
        <v>103621</v>
      </c>
      <c r="Q44">
        <v>54407.38</v>
      </c>
      <c r="R44">
        <v>60159.66</v>
      </c>
    </row>
    <row r="45" spans="1:18">
      <c r="A45" t="s">
        <v>49</v>
      </c>
      <c r="B45" t="s">
        <v>46</v>
      </c>
      <c r="C45" t="s">
        <v>11</v>
      </c>
      <c r="D45">
        <v>2011</v>
      </c>
      <c r="E45">
        <v>20</v>
      </c>
      <c r="F45">
        <v>2.0033989999999999</v>
      </c>
      <c r="G45">
        <v>2.5339809999999998</v>
      </c>
      <c r="H45">
        <v>76.109099999999998</v>
      </c>
      <c r="I45">
        <v>2.92088E-2</v>
      </c>
      <c r="J45">
        <v>-0.56801500000000005</v>
      </c>
      <c r="K45">
        <v>-0.54589949999999998</v>
      </c>
      <c r="L45">
        <v>-0.53058240000000001</v>
      </c>
      <c r="M45">
        <v>-0.51526530000000004</v>
      </c>
      <c r="N45">
        <v>-0.49314980000000003</v>
      </c>
      <c r="O45">
        <v>4.224901</v>
      </c>
      <c r="P45">
        <v>103621</v>
      </c>
      <c r="Q45">
        <v>49135.86</v>
      </c>
      <c r="R45">
        <v>62149.06</v>
      </c>
    </row>
    <row r="46" spans="1:18">
      <c r="A46" t="s">
        <v>49</v>
      </c>
      <c r="B46" t="s">
        <v>46</v>
      </c>
      <c r="C46" t="s">
        <v>11</v>
      </c>
      <c r="D46">
        <v>2011</v>
      </c>
      <c r="E46">
        <v>21</v>
      </c>
      <c r="F46">
        <v>1.9383589999999999</v>
      </c>
      <c r="G46">
        <v>1.9383589999999999</v>
      </c>
      <c r="H46">
        <v>73.894900000000007</v>
      </c>
      <c r="I46">
        <v>2.4101500000000001E-2</v>
      </c>
      <c r="J46">
        <v>-3.0887399999999999E-2</v>
      </c>
      <c r="K46">
        <v>-1.26389E-2</v>
      </c>
      <c r="L46">
        <v>0</v>
      </c>
      <c r="M46">
        <v>1.26389E-2</v>
      </c>
      <c r="N46">
        <v>3.0887399999999999E-2</v>
      </c>
      <c r="O46">
        <v>4.224901</v>
      </c>
      <c r="P46">
        <v>103621</v>
      </c>
      <c r="Q46">
        <v>47540.68</v>
      </c>
      <c r="R46">
        <v>47540.68</v>
      </c>
    </row>
    <row r="47" spans="1:18">
      <c r="A47" t="s">
        <v>49</v>
      </c>
      <c r="B47" t="s">
        <v>46</v>
      </c>
      <c r="C47" t="s">
        <v>11</v>
      </c>
      <c r="D47">
        <v>2011</v>
      </c>
      <c r="E47">
        <v>22</v>
      </c>
      <c r="F47">
        <v>1.70136</v>
      </c>
      <c r="G47">
        <v>1.70136</v>
      </c>
      <c r="H47">
        <v>71.766099999999994</v>
      </c>
      <c r="I47">
        <v>2.3548400000000001E-2</v>
      </c>
      <c r="J47">
        <v>-3.0178400000000001E-2</v>
      </c>
      <c r="K47">
        <v>-1.23488E-2</v>
      </c>
      <c r="L47">
        <v>0</v>
      </c>
      <c r="M47">
        <v>1.23488E-2</v>
      </c>
      <c r="N47">
        <v>3.0178400000000001E-2</v>
      </c>
      <c r="O47">
        <v>4.224901</v>
      </c>
      <c r="P47">
        <v>103621</v>
      </c>
      <c r="Q47">
        <v>41727.980000000003</v>
      </c>
      <c r="R47">
        <v>41727.980000000003</v>
      </c>
    </row>
    <row r="48" spans="1:18">
      <c r="A48" t="s">
        <v>49</v>
      </c>
      <c r="B48" t="s">
        <v>46</v>
      </c>
      <c r="C48" t="s">
        <v>11</v>
      </c>
      <c r="D48">
        <v>2011</v>
      </c>
      <c r="E48">
        <v>23</v>
      </c>
      <c r="F48">
        <v>1.5554490000000001</v>
      </c>
      <c r="G48">
        <v>1.5554490000000001</v>
      </c>
      <c r="H48">
        <v>71.107699999999994</v>
      </c>
      <c r="I48">
        <v>2.63409E-2</v>
      </c>
      <c r="J48">
        <v>-3.3757299999999997E-2</v>
      </c>
      <c r="K48">
        <v>-1.3813199999999999E-2</v>
      </c>
      <c r="L48">
        <v>0</v>
      </c>
      <c r="M48">
        <v>1.3813199999999999E-2</v>
      </c>
      <c r="N48">
        <v>3.3757299999999997E-2</v>
      </c>
      <c r="O48">
        <v>4.224901</v>
      </c>
      <c r="P48">
        <v>103621</v>
      </c>
      <c r="Q48">
        <v>38149.32</v>
      </c>
      <c r="R48">
        <v>38149.32</v>
      </c>
    </row>
    <row r="49" spans="1:18">
      <c r="A49" t="s">
        <v>49</v>
      </c>
      <c r="B49" t="s">
        <v>46</v>
      </c>
      <c r="C49" t="s">
        <v>11</v>
      </c>
      <c r="D49">
        <v>2011</v>
      </c>
      <c r="E49">
        <v>24</v>
      </c>
      <c r="F49">
        <v>1.1441809999999999</v>
      </c>
      <c r="G49">
        <v>1.1441809999999999</v>
      </c>
      <c r="H49">
        <v>69.620199999999997</v>
      </c>
      <c r="I49">
        <v>2.22972E-2</v>
      </c>
      <c r="J49">
        <v>-2.8575E-2</v>
      </c>
      <c r="K49">
        <v>-1.16927E-2</v>
      </c>
      <c r="L49">
        <v>0</v>
      </c>
      <c r="M49">
        <v>1.16927E-2</v>
      </c>
      <c r="N49">
        <v>2.8575E-2</v>
      </c>
      <c r="O49">
        <v>4.224901</v>
      </c>
      <c r="P49">
        <v>103621</v>
      </c>
      <c r="Q49">
        <v>28062.49</v>
      </c>
      <c r="R49">
        <v>28062.49</v>
      </c>
    </row>
    <row r="50" spans="1:18">
      <c r="A50" t="s">
        <v>49</v>
      </c>
      <c r="B50" t="s">
        <v>46</v>
      </c>
      <c r="C50" t="s">
        <v>10</v>
      </c>
      <c r="D50">
        <v>2011</v>
      </c>
      <c r="E50">
        <v>1</v>
      </c>
      <c r="F50">
        <v>0.67544979999999999</v>
      </c>
      <c r="G50">
        <v>0.67544979999999999</v>
      </c>
      <c r="H50">
        <v>69.235200000000006</v>
      </c>
      <c r="I50">
        <v>2.1140599999999999E-2</v>
      </c>
      <c r="J50">
        <v>0</v>
      </c>
      <c r="K50">
        <v>0</v>
      </c>
      <c r="L50">
        <v>0</v>
      </c>
      <c r="M50">
        <v>0</v>
      </c>
      <c r="N50">
        <v>0</v>
      </c>
      <c r="O50">
        <v>4.224901</v>
      </c>
      <c r="P50">
        <v>103621</v>
      </c>
      <c r="Q50">
        <v>16566.25</v>
      </c>
      <c r="R50">
        <v>16566.25</v>
      </c>
    </row>
    <row r="51" spans="1:18">
      <c r="A51" t="s">
        <v>49</v>
      </c>
      <c r="B51" t="s">
        <v>46</v>
      </c>
      <c r="C51" t="s">
        <v>10</v>
      </c>
      <c r="D51">
        <v>2011</v>
      </c>
      <c r="E51">
        <v>2</v>
      </c>
      <c r="F51">
        <v>0.60312270000000001</v>
      </c>
      <c r="G51">
        <v>0.60312270000000001</v>
      </c>
      <c r="H51">
        <v>69.107699999999994</v>
      </c>
      <c r="I51">
        <v>2.11399E-2</v>
      </c>
      <c r="J51">
        <v>0</v>
      </c>
      <c r="K51">
        <v>0</v>
      </c>
      <c r="L51">
        <v>0</v>
      </c>
      <c r="M51">
        <v>0</v>
      </c>
      <c r="N51">
        <v>0</v>
      </c>
      <c r="O51">
        <v>4.224901</v>
      </c>
      <c r="P51">
        <v>103621</v>
      </c>
      <c r="Q51">
        <v>14792.34</v>
      </c>
      <c r="R51">
        <v>14792.34</v>
      </c>
    </row>
    <row r="52" spans="1:18">
      <c r="A52" t="s">
        <v>49</v>
      </c>
      <c r="B52" t="s">
        <v>46</v>
      </c>
      <c r="C52" t="s">
        <v>10</v>
      </c>
      <c r="D52">
        <v>2011</v>
      </c>
      <c r="E52">
        <v>3</v>
      </c>
      <c r="F52">
        <v>0.56158949999999996</v>
      </c>
      <c r="G52">
        <v>0.56158949999999996</v>
      </c>
      <c r="H52">
        <v>69.1892</v>
      </c>
      <c r="I52">
        <v>2.1139399999999999E-2</v>
      </c>
      <c r="J52">
        <v>0</v>
      </c>
      <c r="K52">
        <v>0</v>
      </c>
      <c r="L52">
        <v>0</v>
      </c>
      <c r="M52">
        <v>0</v>
      </c>
      <c r="N52">
        <v>0</v>
      </c>
      <c r="O52">
        <v>4.224901</v>
      </c>
      <c r="P52">
        <v>103621</v>
      </c>
      <c r="Q52">
        <v>13773.69</v>
      </c>
      <c r="R52">
        <v>13773.69</v>
      </c>
    </row>
    <row r="53" spans="1:18">
      <c r="A53" t="s">
        <v>49</v>
      </c>
      <c r="B53" t="s">
        <v>46</v>
      </c>
      <c r="C53" t="s">
        <v>10</v>
      </c>
      <c r="D53">
        <v>2011</v>
      </c>
      <c r="E53">
        <v>4</v>
      </c>
      <c r="F53">
        <v>0.54267410000000005</v>
      </c>
      <c r="G53">
        <v>0.54267410000000005</v>
      </c>
      <c r="H53">
        <v>68.504599999999996</v>
      </c>
      <c r="I53">
        <v>2.1138500000000001E-2</v>
      </c>
      <c r="J53">
        <v>0</v>
      </c>
      <c r="K53">
        <v>0</v>
      </c>
      <c r="L53">
        <v>0</v>
      </c>
      <c r="M53">
        <v>0</v>
      </c>
      <c r="N53">
        <v>0</v>
      </c>
      <c r="O53">
        <v>4.224901</v>
      </c>
      <c r="P53">
        <v>103621</v>
      </c>
      <c r="Q53">
        <v>13309.76</v>
      </c>
      <c r="R53">
        <v>13309.76</v>
      </c>
    </row>
    <row r="54" spans="1:18">
      <c r="A54" t="s">
        <v>49</v>
      </c>
      <c r="B54" t="s">
        <v>46</v>
      </c>
      <c r="C54" t="s">
        <v>10</v>
      </c>
      <c r="D54">
        <v>2011</v>
      </c>
      <c r="E54">
        <v>5</v>
      </c>
      <c r="F54">
        <v>0.54711010000000004</v>
      </c>
      <c r="G54">
        <v>0.54711010000000004</v>
      </c>
      <c r="H54">
        <v>67.270700000000005</v>
      </c>
      <c r="I54">
        <v>2.11393E-2</v>
      </c>
      <c r="J54">
        <v>0</v>
      </c>
      <c r="K54">
        <v>0</v>
      </c>
      <c r="L54">
        <v>0</v>
      </c>
      <c r="M54">
        <v>0</v>
      </c>
      <c r="N54">
        <v>0</v>
      </c>
      <c r="O54">
        <v>4.224901</v>
      </c>
      <c r="P54">
        <v>103621</v>
      </c>
      <c r="Q54">
        <v>13418.56</v>
      </c>
      <c r="R54">
        <v>13418.56</v>
      </c>
    </row>
    <row r="55" spans="1:18">
      <c r="A55" t="s">
        <v>49</v>
      </c>
      <c r="B55" t="s">
        <v>46</v>
      </c>
      <c r="C55" t="s">
        <v>10</v>
      </c>
      <c r="D55">
        <v>2011</v>
      </c>
      <c r="E55">
        <v>6</v>
      </c>
      <c r="F55">
        <v>0.58687370000000005</v>
      </c>
      <c r="G55">
        <v>0.58687370000000005</v>
      </c>
      <c r="H55">
        <v>67.750299999999996</v>
      </c>
      <c r="I55">
        <v>2.11392E-2</v>
      </c>
      <c r="J55">
        <v>0</v>
      </c>
      <c r="K55">
        <v>0</v>
      </c>
      <c r="L55">
        <v>0</v>
      </c>
      <c r="M55">
        <v>0</v>
      </c>
      <c r="N55">
        <v>0</v>
      </c>
      <c r="O55">
        <v>4.224901</v>
      </c>
      <c r="P55">
        <v>103621</v>
      </c>
      <c r="Q55">
        <v>14393.81</v>
      </c>
      <c r="R55">
        <v>14393.81</v>
      </c>
    </row>
    <row r="56" spans="1:18">
      <c r="A56" t="s">
        <v>49</v>
      </c>
      <c r="B56" t="s">
        <v>46</v>
      </c>
      <c r="C56" t="s">
        <v>10</v>
      </c>
      <c r="D56">
        <v>2011</v>
      </c>
      <c r="E56">
        <v>7</v>
      </c>
      <c r="F56">
        <v>0.67883930000000003</v>
      </c>
      <c r="G56">
        <v>0.67883930000000003</v>
      </c>
      <c r="H56">
        <v>70.992099999999994</v>
      </c>
      <c r="I56">
        <v>2.1139399999999999E-2</v>
      </c>
      <c r="J56">
        <v>0</v>
      </c>
      <c r="K56">
        <v>0</v>
      </c>
      <c r="L56">
        <v>0</v>
      </c>
      <c r="M56">
        <v>0</v>
      </c>
      <c r="N56">
        <v>0</v>
      </c>
      <c r="O56">
        <v>4.224901</v>
      </c>
      <c r="P56">
        <v>103621</v>
      </c>
      <c r="Q56">
        <v>16649.38</v>
      </c>
      <c r="R56">
        <v>16649.38</v>
      </c>
    </row>
    <row r="57" spans="1:18">
      <c r="A57" t="s">
        <v>49</v>
      </c>
      <c r="B57" t="s">
        <v>46</v>
      </c>
      <c r="C57" t="s">
        <v>10</v>
      </c>
      <c r="D57">
        <v>2011</v>
      </c>
      <c r="E57">
        <v>8</v>
      </c>
      <c r="F57">
        <v>0.75585210000000003</v>
      </c>
      <c r="G57">
        <v>0.75585210000000003</v>
      </c>
      <c r="H57">
        <v>76.921199999999999</v>
      </c>
      <c r="I57">
        <v>2.1140599999999999E-2</v>
      </c>
      <c r="J57">
        <v>0</v>
      </c>
      <c r="K57">
        <v>0</v>
      </c>
      <c r="L57">
        <v>0</v>
      </c>
      <c r="M57">
        <v>0</v>
      </c>
      <c r="N57">
        <v>0</v>
      </c>
      <c r="O57">
        <v>4.224901</v>
      </c>
      <c r="P57">
        <v>103621</v>
      </c>
      <c r="Q57">
        <v>18538.22</v>
      </c>
      <c r="R57">
        <v>18538.22</v>
      </c>
    </row>
    <row r="58" spans="1:18">
      <c r="A58" t="s">
        <v>49</v>
      </c>
      <c r="B58" t="s">
        <v>46</v>
      </c>
      <c r="C58" t="s">
        <v>10</v>
      </c>
      <c r="D58">
        <v>2011</v>
      </c>
      <c r="E58">
        <v>9</v>
      </c>
      <c r="F58">
        <v>0.79488800000000004</v>
      </c>
      <c r="G58">
        <v>0.79488800000000004</v>
      </c>
      <c r="H58">
        <v>81.352199999999996</v>
      </c>
      <c r="I58">
        <v>2.1155299999999998E-2</v>
      </c>
      <c r="J58">
        <v>0</v>
      </c>
      <c r="K58">
        <v>0</v>
      </c>
      <c r="L58">
        <v>0</v>
      </c>
      <c r="M58">
        <v>0</v>
      </c>
      <c r="N58">
        <v>0</v>
      </c>
      <c r="O58">
        <v>4.224901</v>
      </c>
      <c r="P58">
        <v>103621</v>
      </c>
      <c r="Q58">
        <v>19495.63</v>
      </c>
      <c r="R58">
        <v>19495.63</v>
      </c>
    </row>
    <row r="59" spans="1:18">
      <c r="A59" t="s">
        <v>49</v>
      </c>
      <c r="B59" t="s">
        <v>46</v>
      </c>
      <c r="C59" t="s">
        <v>10</v>
      </c>
      <c r="D59">
        <v>2011</v>
      </c>
      <c r="E59">
        <v>10</v>
      </c>
      <c r="F59">
        <v>0.84092389999999995</v>
      </c>
      <c r="G59">
        <v>0.84092389999999995</v>
      </c>
      <c r="H59">
        <v>84.191900000000004</v>
      </c>
      <c r="I59">
        <v>2.2610000000000002E-2</v>
      </c>
      <c r="J59">
        <v>0</v>
      </c>
      <c r="K59">
        <v>0</v>
      </c>
      <c r="L59">
        <v>0</v>
      </c>
      <c r="M59">
        <v>0</v>
      </c>
      <c r="N59">
        <v>0</v>
      </c>
      <c r="O59">
        <v>4.224901</v>
      </c>
      <c r="P59">
        <v>103621</v>
      </c>
      <c r="Q59">
        <v>20624.71</v>
      </c>
      <c r="R59">
        <v>20624.71</v>
      </c>
    </row>
    <row r="60" spans="1:18">
      <c r="A60" t="s">
        <v>49</v>
      </c>
      <c r="B60" t="s">
        <v>46</v>
      </c>
      <c r="C60" t="s">
        <v>10</v>
      </c>
      <c r="D60">
        <v>2011</v>
      </c>
      <c r="E60">
        <v>11</v>
      </c>
      <c r="F60">
        <v>0.92179580000000005</v>
      </c>
      <c r="G60">
        <v>0.92179580000000005</v>
      </c>
      <c r="H60">
        <v>86.338999999999999</v>
      </c>
      <c r="I60">
        <v>2.1707799999999999E-2</v>
      </c>
      <c r="J60">
        <v>0</v>
      </c>
      <c r="K60">
        <v>0</v>
      </c>
      <c r="L60">
        <v>0</v>
      </c>
      <c r="M60">
        <v>0</v>
      </c>
      <c r="N60">
        <v>0</v>
      </c>
      <c r="O60">
        <v>4.224901</v>
      </c>
      <c r="P60">
        <v>103621</v>
      </c>
      <c r="Q60">
        <v>22608.2</v>
      </c>
      <c r="R60">
        <v>22608.2</v>
      </c>
    </row>
    <row r="61" spans="1:18">
      <c r="A61" t="s">
        <v>49</v>
      </c>
      <c r="B61" t="s">
        <v>46</v>
      </c>
      <c r="C61" t="s">
        <v>10</v>
      </c>
      <c r="D61">
        <v>2011</v>
      </c>
      <c r="E61">
        <v>12</v>
      </c>
      <c r="F61">
        <v>1.0530969999999999</v>
      </c>
      <c r="G61">
        <v>1.0530969999999999</v>
      </c>
      <c r="H61">
        <v>87.123500000000007</v>
      </c>
      <c r="I61">
        <v>2.5027299999999999E-2</v>
      </c>
      <c r="J61">
        <v>0</v>
      </c>
      <c r="K61">
        <v>0</v>
      </c>
      <c r="L61">
        <v>0</v>
      </c>
      <c r="M61">
        <v>0</v>
      </c>
      <c r="N61">
        <v>0</v>
      </c>
      <c r="O61">
        <v>4.224901</v>
      </c>
      <c r="P61">
        <v>103621</v>
      </c>
      <c r="Q61">
        <v>25828.52</v>
      </c>
      <c r="R61">
        <v>25828.52</v>
      </c>
    </row>
    <row r="62" spans="1:18">
      <c r="A62" t="s">
        <v>49</v>
      </c>
      <c r="B62" t="s">
        <v>46</v>
      </c>
      <c r="C62" t="s">
        <v>10</v>
      </c>
      <c r="D62">
        <v>2011</v>
      </c>
      <c r="E62">
        <v>13</v>
      </c>
      <c r="F62">
        <v>1.2095119999999999</v>
      </c>
      <c r="G62">
        <v>1.2095119999999999</v>
      </c>
      <c r="H62">
        <v>87.9816</v>
      </c>
      <c r="I62">
        <v>2.2894299999999999E-2</v>
      </c>
      <c r="J62">
        <v>0</v>
      </c>
      <c r="K62">
        <v>0</v>
      </c>
      <c r="L62">
        <v>0</v>
      </c>
      <c r="M62">
        <v>0</v>
      </c>
      <c r="N62">
        <v>0</v>
      </c>
      <c r="O62">
        <v>4.224901</v>
      </c>
      <c r="P62">
        <v>103621</v>
      </c>
      <c r="Q62">
        <v>29664.799999999999</v>
      </c>
      <c r="R62">
        <v>29664.799999999999</v>
      </c>
    </row>
    <row r="63" spans="1:18">
      <c r="A63" t="s">
        <v>49</v>
      </c>
      <c r="B63" t="s">
        <v>46</v>
      </c>
      <c r="C63" t="s">
        <v>10</v>
      </c>
      <c r="D63">
        <v>2011</v>
      </c>
      <c r="E63">
        <v>14</v>
      </c>
      <c r="F63">
        <v>1.407292</v>
      </c>
      <c r="G63">
        <v>1.138342</v>
      </c>
      <c r="H63">
        <v>88.078800000000001</v>
      </c>
      <c r="I63">
        <v>2.3674299999999999E-2</v>
      </c>
      <c r="J63">
        <v>0.2386103</v>
      </c>
      <c r="K63">
        <v>0.25653530000000002</v>
      </c>
      <c r="L63">
        <v>0.26895010000000003</v>
      </c>
      <c r="M63">
        <v>0.28136489999999997</v>
      </c>
      <c r="N63">
        <v>0.2992899</v>
      </c>
      <c r="O63">
        <v>4.224901</v>
      </c>
      <c r="P63">
        <v>103621</v>
      </c>
      <c r="Q63">
        <v>34515.61</v>
      </c>
      <c r="R63">
        <v>27919.27</v>
      </c>
    </row>
    <row r="64" spans="1:18">
      <c r="A64" t="s">
        <v>49</v>
      </c>
      <c r="B64" t="s">
        <v>46</v>
      </c>
      <c r="C64" t="s">
        <v>10</v>
      </c>
      <c r="D64">
        <v>2011</v>
      </c>
      <c r="E64">
        <v>15</v>
      </c>
      <c r="F64">
        <v>1.583383</v>
      </c>
      <c r="G64">
        <v>1.2889520000000001</v>
      </c>
      <c r="H64">
        <v>88.592600000000004</v>
      </c>
      <c r="I64">
        <v>2.4183E-2</v>
      </c>
      <c r="J64">
        <v>0.26343949999999999</v>
      </c>
      <c r="K64">
        <v>0.28174969999999999</v>
      </c>
      <c r="L64">
        <v>0.29443130000000001</v>
      </c>
      <c r="M64">
        <v>0.30711290000000002</v>
      </c>
      <c r="N64">
        <v>0.32542310000000002</v>
      </c>
      <c r="O64">
        <v>4.224901</v>
      </c>
      <c r="P64">
        <v>103621</v>
      </c>
      <c r="Q64">
        <v>38834.46</v>
      </c>
      <c r="R64">
        <v>31613.17</v>
      </c>
    </row>
    <row r="65" spans="1:18">
      <c r="A65" t="s">
        <v>49</v>
      </c>
      <c r="B65" t="s">
        <v>46</v>
      </c>
      <c r="C65" t="s">
        <v>10</v>
      </c>
      <c r="D65">
        <v>2011</v>
      </c>
      <c r="E65">
        <v>16</v>
      </c>
      <c r="F65">
        <v>1.7334309999999999</v>
      </c>
      <c r="G65">
        <v>1.264758</v>
      </c>
      <c r="H65">
        <v>88.617599999999996</v>
      </c>
      <c r="I65">
        <v>2.5042399999999999E-2</v>
      </c>
      <c r="J65">
        <v>0.4365792</v>
      </c>
      <c r="K65">
        <v>0.4555401</v>
      </c>
      <c r="L65">
        <v>0.46867239999999999</v>
      </c>
      <c r="M65">
        <v>0.48180469999999997</v>
      </c>
      <c r="N65">
        <v>0.50076560000000003</v>
      </c>
      <c r="O65">
        <v>4.224901</v>
      </c>
      <c r="P65">
        <v>103621</v>
      </c>
      <c r="Q65">
        <v>42514.559999999998</v>
      </c>
      <c r="R65">
        <v>31019.79</v>
      </c>
    </row>
    <row r="66" spans="1:18">
      <c r="A66" t="s">
        <v>49</v>
      </c>
      <c r="B66" t="s">
        <v>46</v>
      </c>
      <c r="C66" t="s">
        <v>10</v>
      </c>
      <c r="D66">
        <v>2011</v>
      </c>
      <c r="E66">
        <v>17</v>
      </c>
      <c r="F66">
        <v>1.8478870000000001</v>
      </c>
      <c r="G66">
        <v>1.33558</v>
      </c>
      <c r="H66">
        <v>86.926400000000001</v>
      </c>
      <c r="I66">
        <v>2.56983E-2</v>
      </c>
      <c r="J66">
        <v>0.47937279999999999</v>
      </c>
      <c r="K66">
        <v>0.4988303</v>
      </c>
      <c r="L66">
        <v>0.5123065</v>
      </c>
      <c r="M66">
        <v>0.52578259999999999</v>
      </c>
      <c r="N66">
        <v>0.54524010000000001</v>
      </c>
      <c r="O66">
        <v>4.224901</v>
      </c>
      <c r="P66">
        <v>103621</v>
      </c>
      <c r="Q66">
        <v>45321.74</v>
      </c>
      <c r="R66">
        <v>32756.79</v>
      </c>
    </row>
    <row r="67" spans="1:18">
      <c r="A67" t="s">
        <v>49</v>
      </c>
      <c r="B67" t="s">
        <v>46</v>
      </c>
      <c r="C67" t="s">
        <v>10</v>
      </c>
      <c r="D67">
        <v>2011</v>
      </c>
      <c r="E67">
        <v>18</v>
      </c>
      <c r="F67">
        <v>1.918758</v>
      </c>
      <c r="G67">
        <v>1.4270670000000001</v>
      </c>
      <c r="H67">
        <v>83.102500000000006</v>
      </c>
      <c r="I67">
        <v>2.6799400000000001E-2</v>
      </c>
      <c r="J67">
        <v>0.45734580000000002</v>
      </c>
      <c r="K67">
        <v>0.47763699999999998</v>
      </c>
      <c r="L67">
        <v>0.49169059999999998</v>
      </c>
      <c r="M67">
        <v>0.50574430000000004</v>
      </c>
      <c r="N67">
        <v>0.52603549999999999</v>
      </c>
      <c r="O67">
        <v>4.224901</v>
      </c>
      <c r="P67">
        <v>103621</v>
      </c>
      <c r="Q67">
        <v>47059.93</v>
      </c>
      <c r="R67">
        <v>35000.61</v>
      </c>
    </row>
    <row r="68" spans="1:18">
      <c r="A68" t="s">
        <v>49</v>
      </c>
      <c r="B68" t="s">
        <v>46</v>
      </c>
      <c r="C68" t="s">
        <v>10</v>
      </c>
      <c r="D68">
        <v>2011</v>
      </c>
      <c r="E68">
        <v>19</v>
      </c>
      <c r="F68">
        <v>1.869237</v>
      </c>
      <c r="G68">
        <v>2.0573950000000001</v>
      </c>
      <c r="H68">
        <v>80.290400000000005</v>
      </c>
      <c r="I68">
        <v>2.79166E-2</v>
      </c>
      <c r="J68">
        <v>-0.22393460000000001</v>
      </c>
      <c r="K68">
        <v>-0.20279749999999999</v>
      </c>
      <c r="L68">
        <v>-0.18815799999999999</v>
      </c>
      <c r="M68">
        <v>-0.1735186</v>
      </c>
      <c r="N68">
        <v>-0.1523815</v>
      </c>
      <c r="O68">
        <v>4.224901</v>
      </c>
      <c r="P68">
        <v>103621</v>
      </c>
      <c r="Q68">
        <v>45845.39</v>
      </c>
      <c r="R68">
        <v>50460.2</v>
      </c>
    </row>
    <row r="69" spans="1:18">
      <c r="A69" t="s">
        <v>49</v>
      </c>
      <c r="B69" t="s">
        <v>46</v>
      </c>
      <c r="C69" t="s">
        <v>10</v>
      </c>
      <c r="D69">
        <v>2011</v>
      </c>
      <c r="E69">
        <v>20</v>
      </c>
      <c r="F69">
        <v>1.7510619999999999</v>
      </c>
      <c r="G69">
        <v>2.1975530000000001</v>
      </c>
      <c r="H69">
        <v>77.627600000000001</v>
      </c>
      <c r="I69">
        <v>2.9845799999999999E-2</v>
      </c>
      <c r="J69">
        <v>-0.48473939999999999</v>
      </c>
      <c r="K69">
        <v>-0.46214159999999999</v>
      </c>
      <c r="L69">
        <v>-0.44649040000000001</v>
      </c>
      <c r="M69">
        <v>-0.43083919999999998</v>
      </c>
      <c r="N69">
        <v>-0.40824139999999998</v>
      </c>
      <c r="O69">
        <v>4.224901</v>
      </c>
      <c r="P69">
        <v>103621</v>
      </c>
      <c r="Q69">
        <v>42947</v>
      </c>
      <c r="R69">
        <v>53897.73</v>
      </c>
    </row>
    <row r="70" spans="1:18">
      <c r="A70" t="s">
        <v>49</v>
      </c>
      <c r="B70" t="s">
        <v>46</v>
      </c>
      <c r="C70" t="s">
        <v>10</v>
      </c>
      <c r="D70">
        <v>2011</v>
      </c>
      <c r="E70">
        <v>21</v>
      </c>
      <c r="F70">
        <v>1.816454</v>
      </c>
      <c r="G70">
        <v>1.816454</v>
      </c>
      <c r="H70">
        <v>74.478300000000004</v>
      </c>
      <c r="I70">
        <v>2.4743000000000001E-2</v>
      </c>
      <c r="J70">
        <v>-3.1709500000000002E-2</v>
      </c>
      <c r="K70">
        <v>-1.29753E-2</v>
      </c>
      <c r="L70">
        <v>0</v>
      </c>
      <c r="M70">
        <v>1.29753E-2</v>
      </c>
      <c r="N70">
        <v>3.1709500000000002E-2</v>
      </c>
      <c r="O70">
        <v>4.224901</v>
      </c>
      <c r="P70">
        <v>103621</v>
      </c>
      <c r="Q70">
        <v>44550.81</v>
      </c>
      <c r="R70">
        <v>44550.81</v>
      </c>
    </row>
    <row r="71" spans="1:18">
      <c r="A71" t="s">
        <v>49</v>
      </c>
      <c r="B71" t="s">
        <v>46</v>
      </c>
      <c r="C71" t="s">
        <v>10</v>
      </c>
      <c r="D71">
        <v>2011</v>
      </c>
      <c r="E71">
        <v>22</v>
      </c>
      <c r="F71">
        <v>1.5719780000000001</v>
      </c>
      <c r="G71">
        <v>1.5719780000000001</v>
      </c>
      <c r="H71">
        <v>72.109099999999998</v>
      </c>
      <c r="I71">
        <v>2.5349300000000002E-2</v>
      </c>
      <c r="J71">
        <v>-3.2486500000000001E-2</v>
      </c>
      <c r="K71">
        <v>-1.32932E-2</v>
      </c>
      <c r="L71">
        <v>0</v>
      </c>
      <c r="M71">
        <v>1.32932E-2</v>
      </c>
      <c r="N71">
        <v>3.2486500000000001E-2</v>
      </c>
      <c r="O71">
        <v>4.224901</v>
      </c>
      <c r="P71">
        <v>103621</v>
      </c>
      <c r="Q71">
        <v>38554.74</v>
      </c>
      <c r="R71">
        <v>38554.74</v>
      </c>
    </row>
    <row r="72" spans="1:18">
      <c r="A72" t="s">
        <v>49</v>
      </c>
      <c r="B72" t="s">
        <v>46</v>
      </c>
      <c r="C72" t="s">
        <v>10</v>
      </c>
      <c r="D72">
        <v>2011</v>
      </c>
      <c r="E72">
        <v>23</v>
      </c>
      <c r="F72">
        <v>1.3614599999999999</v>
      </c>
      <c r="G72">
        <v>1.3614599999999999</v>
      </c>
      <c r="H72">
        <v>70.059100000000001</v>
      </c>
      <c r="I72">
        <v>2.2393699999999999E-2</v>
      </c>
      <c r="J72">
        <v>-2.8698700000000001E-2</v>
      </c>
      <c r="K72">
        <v>-1.17433E-2</v>
      </c>
      <c r="L72">
        <v>0</v>
      </c>
      <c r="M72">
        <v>1.17433E-2</v>
      </c>
      <c r="N72">
        <v>2.8698700000000001E-2</v>
      </c>
      <c r="O72">
        <v>4.224901</v>
      </c>
      <c r="P72">
        <v>103621</v>
      </c>
      <c r="Q72">
        <v>33391.519999999997</v>
      </c>
      <c r="R72">
        <v>33391.519999999997</v>
      </c>
    </row>
    <row r="73" spans="1:18">
      <c r="A73" t="s">
        <v>49</v>
      </c>
      <c r="B73" t="s">
        <v>46</v>
      </c>
      <c r="C73" t="s">
        <v>10</v>
      </c>
      <c r="D73">
        <v>2011</v>
      </c>
      <c r="E73">
        <v>24</v>
      </c>
      <c r="F73">
        <v>1.093397</v>
      </c>
      <c r="G73">
        <v>1.093397</v>
      </c>
      <c r="H73">
        <v>69.010499999999993</v>
      </c>
      <c r="I73">
        <v>2.19717E-2</v>
      </c>
      <c r="J73">
        <v>-2.81578E-2</v>
      </c>
      <c r="K73">
        <v>-1.1521999999999999E-2</v>
      </c>
      <c r="L73">
        <v>0</v>
      </c>
      <c r="M73">
        <v>1.1521999999999999E-2</v>
      </c>
      <c r="N73">
        <v>2.81578E-2</v>
      </c>
      <c r="O73">
        <v>4.224901</v>
      </c>
      <c r="P73">
        <v>103621</v>
      </c>
      <c r="Q73">
        <v>26816.94</v>
      </c>
      <c r="R73">
        <v>26816.94</v>
      </c>
    </row>
    <row r="74" spans="1:18">
      <c r="A74" t="s">
        <v>49</v>
      </c>
      <c r="B74" t="s">
        <v>46</v>
      </c>
      <c r="C74" t="s">
        <v>87</v>
      </c>
      <c r="D74">
        <v>2011</v>
      </c>
      <c r="E74">
        <v>1</v>
      </c>
      <c r="F74">
        <v>0.59649209999999997</v>
      </c>
      <c r="G74">
        <v>0.59649209999999997</v>
      </c>
      <c r="H74">
        <v>37.409999999999997</v>
      </c>
      <c r="I74">
        <v>2.1235E-2</v>
      </c>
      <c r="J74">
        <v>0</v>
      </c>
      <c r="K74">
        <v>0</v>
      </c>
      <c r="L74">
        <v>0</v>
      </c>
      <c r="M74">
        <v>0</v>
      </c>
      <c r="N74">
        <v>0</v>
      </c>
      <c r="O74">
        <v>4.224901</v>
      </c>
      <c r="P74">
        <v>103621</v>
      </c>
      <c r="Q74">
        <v>14629.72</v>
      </c>
      <c r="R74">
        <v>14629.72</v>
      </c>
    </row>
    <row r="75" spans="1:18">
      <c r="A75" t="s">
        <v>49</v>
      </c>
      <c r="B75" t="s">
        <v>46</v>
      </c>
      <c r="C75" t="s">
        <v>87</v>
      </c>
      <c r="D75">
        <v>2011</v>
      </c>
      <c r="E75">
        <v>1</v>
      </c>
      <c r="F75">
        <v>0.76811359999999995</v>
      </c>
      <c r="G75">
        <v>0.76811359999999995</v>
      </c>
      <c r="H75">
        <v>39.8003</v>
      </c>
      <c r="I75">
        <v>2.1384500000000001E-2</v>
      </c>
      <c r="J75">
        <v>0</v>
      </c>
      <c r="K75">
        <v>0</v>
      </c>
      <c r="L75">
        <v>0</v>
      </c>
      <c r="M75">
        <v>0</v>
      </c>
      <c r="N75">
        <v>0</v>
      </c>
      <c r="O75">
        <v>4.224901</v>
      </c>
      <c r="P75">
        <v>103621</v>
      </c>
      <c r="Q75">
        <v>18838.95</v>
      </c>
      <c r="R75">
        <v>18838.95</v>
      </c>
    </row>
    <row r="76" spans="1:18">
      <c r="A76" t="s">
        <v>49</v>
      </c>
      <c r="B76" t="s">
        <v>46</v>
      </c>
      <c r="C76" t="s">
        <v>87</v>
      </c>
      <c r="D76">
        <v>2011</v>
      </c>
      <c r="E76">
        <v>1</v>
      </c>
      <c r="F76">
        <v>0.59649209999999997</v>
      </c>
      <c r="G76">
        <v>0.59649209999999997</v>
      </c>
      <c r="H76">
        <v>41.918500000000002</v>
      </c>
      <c r="I76">
        <v>2.1235E-2</v>
      </c>
      <c r="J76">
        <v>0</v>
      </c>
      <c r="K76">
        <v>0</v>
      </c>
      <c r="L76">
        <v>0</v>
      </c>
      <c r="M76">
        <v>0</v>
      </c>
      <c r="N76">
        <v>0</v>
      </c>
      <c r="O76">
        <v>4.224901</v>
      </c>
      <c r="P76">
        <v>103621</v>
      </c>
      <c r="Q76">
        <v>14629.72</v>
      </c>
      <c r="R76">
        <v>14629.72</v>
      </c>
    </row>
    <row r="77" spans="1:18">
      <c r="A77" t="s">
        <v>49</v>
      </c>
      <c r="B77" t="s">
        <v>46</v>
      </c>
      <c r="C77" t="s">
        <v>87</v>
      </c>
      <c r="D77">
        <v>2011</v>
      </c>
      <c r="E77">
        <v>1</v>
      </c>
      <c r="F77">
        <v>0.59649209999999997</v>
      </c>
      <c r="G77">
        <v>0.59649209999999997</v>
      </c>
      <c r="H77">
        <v>47.185299999999998</v>
      </c>
      <c r="I77">
        <v>2.1235E-2</v>
      </c>
      <c r="J77">
        <v>0</v>
      </c>
      <c r="K77">
        <v>0</v>
      </c>
      <c r="L77">
        <v>0</v>
      </c>
      <c r="M77">
        <v>0</v>
      </c>
      <c r="N77">
        <v>0</v>
      </c>
      <c r="O77">
        <v>4.224901</v>
      </c>
      <c r="P77">
        <v>103621</v>
      </c>
      <c r="Q77">
        <v>14629.72</v>
      </c>
      <c r="R77">
        <v>14629.72</v>
      </c>
    </row>
    <row r="78" spans="1:18">
      <c r="A78" t="s">
        <v>49</v>
      </c>
      <c r="B78" t="s">
        <v>46</v>
      </c>
      <c r="C78" t="s">
        <v>87</v>
      </c>
      <c r="D78">
        <v>2011</v>
      </c>
      <c r="E78">
        <v>1</v>
      </c>
      <c r="F78">
        <v>0.59649209999999997</v>
      </c>
      <c r="G78">
        <v>0.59649209999999997</v>
      </c>
      <c r="H78">
        <v>44.241799999999998</v>
      </c>
      <c r="I78">
        <v>2.1235E-2</v>
      </c>
      <c r="J78">
        <v>0</v>
      </c>
      <c r="K78">
        <v>0</v>
      </c>
      <c r="L78">
        <v>0</v>
      </c>
      <c r="M78">
        <v>0</v>
      </c>
      <c r="N78">
        <v>0</v>
      </c>
      <c r="O78">
        <v>4.224901</v>
      </c>
      <c r="P78">
        <v>103621</v>
      </c>
      <c r="Q78">
        <v>14629.72</v>
      </c>
      <c r="R78">
        <v>14629.72</v>
      </c>
    </row>
    <row r="79" spans="1:18">
      <c r="A79" t="s">
        <v>49</v>
      </c>
      <c r="B79" t="s">
        <v>46</v>
      </c>
      <c r="C79" t="s">
        <v>87</v>
      </c>
      <c r="D79">
        <v>2011</v>
      </c>
      <c r="E79">
        <v>1</v>
      </c>
      <c r="F79">
        <v>0.71557789999999999</v>
      </c>
      <c r="G79">
        <v>0.71557789999999999</v>
      </c>
      <c r="H79">
        <v>52.708300000000001</v>
      </c>
      <c r="I79">
        <v>2.1179400000000001E-2</v>
      </c>
      <c r="J79">
        <v>0</v>
      </c>
      <c r="K79">
        <v>0</v>
      </c>
      <c r="L79">
        <v>0</v>
      </c>
      <c r="M79">
        <v>0</v>
      </c>
      <c r="N79">
        <v>0</v>
      </c>
      <c r="O79">
        <v>4.224901</v>
      </c>
      <c r="P79">
        <v>103621</v>
      </c>
      <c r="Q79">
        <v>17550.45</v>
      </c>
      <c r="R79">
        <v>17550.45</v>
      </c>
    </row>
    <row r="80" spans="1:18">
      <c r="A80" t="s">
        <v>49</v>
      </c>
      <c r="B80" t="s">
        <v>46</v>
      </c>
      <c r="C80" t="s">
        <v>87</v>
      </c>
      <c r="D80">
        <v>2011</v>
      </c>
      <c r="E80">
        <v>2</v>
      </c>
      <c r="F80">
        <v>0.67901339999999999</v>
      </c>
      <c r="G80">
        <v>0.67901339999999999</v>
      </c>
      <c r="H80">
        <v>40.666200000000003</v>
      </c>
      <c r="I80">
        <v>2.1355099999999998E-2</v>
      </c>
      <c r="J80">
        <v>0</v>
      </c>
      <c r="K80">
        <v>0</v>
      </c>
      <c r="L80">
        <v>0</v>
      </c>
      <c r="M80">
        <v>0</v>
      </c>
      <c r="N80">
        <v>0</v>
      </c>
      <c r="O80">
        <v>4.224901</v>
      </c>
      <c r="P80">
        <v>103621</v>
      </c>
      <c r="Q80">
        <v>16653.650000000001</v>
      </c>
      <c r="R80">
        <v>16653.650000000001</v>
      </c>
    </row>
    <row r="81" spans="1:18">
      <c r="A81" t="s">
        <v>49</v>
      </c>
      <c r="B81" t="s">
        <v>46</v>
      </c>
      <c r="C81" t="s">
        <v>87</v>
      </c>
      <c r="D81">
        <v>2011</v>
      </c>
      <c r="E81">
        <v>2</v>
      </c>
      <c r="F81">
        <v>0.53868289999999996</v>
      </c>
      <c r="G81">
        <v>0.53868289999999996</v>
      </c>
      <c r="H81">
        <v>35.9343</v>
      </c>
      <c r="I81">
        <v>2.1233399999999999E-2</v>
      </c>
      <c r="J81">
        <v>0</v>
      </c>
      <c r="K81">
        <v>0</v>
      </c>
      <c r="L81">
        <v>0</v>
      </c>
      <c r="M81">
        <v>0</v>
      </c>
      <c r="N81">
        <v>0</v>
      </c>
      <c r="O81">
        <v>4.224901</v>
      </c>
      <c r="P81">
        <v>103621</v>
      </c>
      <c r="Q81">
        <v>13211.88</v>
      </c>
      <c r="R81">
        <v>13211.88</v>
      </c>
    </row>
    <row r="82" spans="1:18">
      <c r="A82" t="s">
        <v>49</v>
      </c>
      <c r="B82" t="s">
        <v>46</v>
      </c>
      <c r="C82" t="s">
        <v>87</v>
      </c>
      <c r="D82">
        <v>2011</v>
      </c>
      <c r="E82">
        <v>2</v>
      </c>
      <c r="F82">
        <v>0.63563219999999998</v>
      </c>
      <c r="G82">
        <v>0.63563219999999998</v>
      </c>
      <c r="H82">
        <v>52.753</v>
      </c>
      <c r="I82">
        <v>2.1175800000000002E-2</v>
      </c>
      <c r="J82">
        <v>0</v>
      </c>
      <c r="K82">
        <v>0</v>
      </c>
      <c r="L82">
        <v>0</v>
      </c>
      <c r="M82">
        <v>0</v>
      </c>
      <c r="N82">
        <v>0</v>
      </c>
      <c r="O82">
        <v>4.224901</v>
      </c>
      <c r="P82">
        <v>103621</v>
      </c>
      <c r="Q82">
        <v>15589.68</v>
      </c>
      <c r="R82">
        <v>15589.68</v>
      </c>
    </row>
    <row r="83" spans="1:18">
      <c r="A83" t="s">
        <v>49</v>
      </c>
      <c r="B83" t="s">
        <v>46</v>
      </c>
      <c r="C83" t="s">
        <v>87</v>
      </c>
      <c r="D83">
        <v>2011</v>
      </c>
      <c r="E83">
        <v>2</v>
      </c>
      <c r="F83">
        <v>0.53868289999999996</v>
      </c>
      <c r="G83">
        <v>0.53868289999999996</v>
      </c>
      <c r="H83">
        <v>46.052599999999998</v>
      </c>
      <c r="I83">
        <v>2.1233399999999999E-2</v>
      </c>
      <c r="J83">
        <v>0</v>
      </c>
      <c r="K83">
        <v>0</v>
      </c>
      <c r="L83">
        <v>0</v>
      </c>
      <c r="M83">
        <v>0</v>
      </c>
      <c r="N83">
        <v>0</v>
      </c>
      <c r="O83">
        <v>4.224901</v>
      </c>
      <c r="P83">
        <v>103621</v>
      </c>
      <c r="Q83">
        <v>13211.88</v>
      </c>
      <c r="R83">
        <v>13211.88</v>
      </c>
    </row>
    <row r="84" spans="1:18">
      <c r="A84" t="s">
        <v>49</v>
      </c>
      <c r="B84" t="s">
        <v>46</v>
      </c>
      <c r="C84" t="s">
        <v>87</v>
      </c>
      <c r="D84">
        <v>2011</v>
      </c>
      <c r="E84">
        <v>2</v>
      </c>
      <c r="F84">
        <v>0.53868289999999996</v>
      </c>
      <c r="G84">
        <v>0.53868289999999996</v>
      </c>
      <c r="H84">
        <v>43.939599999999999</v>
      </c>
      <c r="I84">
        <v>2.1233399999999999E-2</v>
      </c>
      <c r="J84">
        <v>0</v>
      </c>
      <c r="K84">
        <v>0</v>
      </c>
      <c r="L84">
        <v>0</v>
      </c>
      <c r="M84">
        <v>0</v>
      </c>
      <c r="N84">
        <v>0</v>
      </c>
      <c r="O84">
        <v>4.224901</v>
      </c>
      <c r="P84">
        <v>103621</v>
      </c>
      <c r="Q84">
        <v>13211.88</v>
      </c>
      <c r="R84">
        <v>13211.88</v>
      </c>
    </row>
    <row r="85" spans="1:18">
      <c r="A85" t="s">
        <v>49</v>
      </c>
      <c r="B85" t="s">
        <v>46</v>
      </c>
      <c r="C85" t="s">
        <v>87</v>
      </c>
      <c r="D85">
        <v>2011</v>
      </c>
      <c r="E85">
        <v>2</v>
      </c>
      <c r="F85">
        <v>0.53868289999999996</v>
      </c>
      <c r="G85">
        <v>0.53868289999999996</v>
      </c>
      <c r="H85">
        <v>42.1511</v>
      </c>
      <c r="I85">
        <v>2.1233399999999999E-2</v>
      </c>
      <c r="J85">
        <v>0</v>
      </c>
      <c r="K85">
        <v>0</v>
      </c>
      <c r="L85">
        <v>0</v>
      </c>
      <c r="M85">
        <v>0</v>
      </c>
      <c r="N85">
        <v>0</v>
      </c>
      <c r="O85">
        <v>4.224901</v>
      </c>
      <c r="P85">
        <v>103621</v>
      </c>
      <c r="Q85">
        <v>13211.88</v>
      </c>
      <c r="R85">
        <v>13211.88</v>
      </c>
    </row>
    <row r="86" spans="1:18">
      <c r="A86" t="s">
        <v>49</v>
      </c>
      <c r="B86" t="s">
        <v>46</v>
      </c>
      <c r="C86" t="s">
        <v>87</v>
      </c>
      <c r="D86">
        <v>2011</v>
      </c>
      <c r="E86">
        <v>3</v>
      </c>
      <c r="F86">
        <v>0.58648909999999999</v>
      </c>
      <c r="G86">
        <v>0.58648909999999999</v>
      </c>
      <c r="H86">
        <v>50.621600000000001</v>
      </c>
      <c r="I86">
        <v>2.1169E-2</v>
      </c>
      <c r="J86">
        <v>0</v>
      </c>
      <c r="K86">
        <v>0</v>
      </c>
      <c r="L86">
        <v>0</v>
      </c>
      <c r="M86">
        <v>0</v>
      </c>
      <c r="N86">
        <v>0</v>
      </c>
      <c r="O86">
        <v>4.224901</v>
      </c>
      <c r="P86">
        <v>103621</v>
      </c>
      <c r="Q86">
        <v>14384.38</v>
      </c>
      <c r="R86">
        <v>14384.38</v>
      </c>
    </row>
    <row r="87" spans="1:18">
      <c r="A87" t="s">
        <v>49</v>
      </c>
      <c r="B87" t="s">
        <v>46</v>
      </c>
      <c r="C87" t="s">
        <v>87</v>
      </c>
      <c r="D87">
        <v>2011</v>
      </c>
      <c r="E87">
        <v>3</v>
      </c>
      <c r="F87">
        <v>0.62190029999999996</v>
      </c>
      <c r="G87">
        <v>0.62190029999999996</v>
      </c>
      <c r="H87">
        <v>38.324599999999997</v>
      </c>
      <c r="I87">
        <v>2.1324599999999999E-2</v>
      </c>
      <c r="J87">
        <v>0</v>
      </c>
      <c r="K87">
        <v>0</v>
      </c>
      <c r="L87">
        <v>0</v>
      </c>
      <c r="M87">
        <v>0</v>
      </c>
      <c r="N87">
        <v>0</v>
      </c>
      <c r="O87">
        <v>4.224901</v>
      </c>
      <c r="P87">
        <v>103621</v>
      </c>
      <c r="Q87">
        <v>15252.88</v>
      </c>
      <c r="R87">
        <v>15252.88</v>
      </c>
    </row>
    <row r="88" spans="1:18">
      <c r="A88" t="s">
        <v>49</v>
      </c>
      <c r="B88" t="s">
        <v>46</v>
      </c>
      <c r="C88" t="s">
        <v>87</v>
      </c>
      <c r="D88">
        <v>2011</v>
      </c>
      <c r="E88">
        <v>3</v>
      </c>
      <c r="F88">
        <v>0.50748389999999999</v>
      </c>
      <c r="G88">
        <v>0.50748389999999999</v>
      </c>
      <c r="H88">
        <v>45.512500000000003</v>
      </c>
      <c r="I88">
        <v>2.12304E-2</v>
      </c>
      <c r="J88">
        <v>0</v>
      </c>
      <c r="K88">
        <v>0</v>
      </c>
      <c r="L88">
        <v>0</v>
      </c>
      <c r="M88">
        <v>0</v>
      </c>
      <c r="N88">
        <v>0</v>
      </c>
      <c r="O88">
        <v>4.224901</v>
      </c>
      <c r="P88">
        <v>103621</v>
      </c>
      <c r="Q88">
        <v>12446.68</v>
      </c>
      <c r="R88">
        <v>12446.68</v>
      </c>
    </row>
    <row r="89" spans="1:18">
      <c r="A89" t="s">
        <v>49</v>
      </c>
      <c r="B89" t="s">
        <v>46</v>
      </c>
      <c r="C89" t="s">
        <v>87</v>
      </c>
      <c r="D89">
        <v>2011</v>
      </c>
      <c r="E89">
        <v>3</v>
      </c>
      <c r="F89">
        <v>0.50748389999999999</v>
      </c>
      <c r="G89">
        <v>0.50748389999999999</v>
      </c>
      <c r="H89">
        <v>46.982900000000001</v>
      </c>
      <c r="I89">
        <v>2.12304E-2</v>
      </c>
      <c r="J89">
        <v>0</v>
      </c>
      <c r="K89">
        <v>0</v>
      </c>
      <c r="L89">
        <v>0</v>
      </c>
      <c r="M89">
        <v>0</v>
      </c>
      <c r="N89">
        <v>0</v>
      </c>
      <c r="O89">
        <v>4.224901</v>
      </c>
      <c r="P89">
        <v>103621</v>
      </c>
      <c r="Q89">
        <v>12446.68</v>
      </c>
      <c r="R89">
        <v>12446.68</v>
      </c>
    </row>
    <row r="90" spans="1:18">
      <c r="A90" t="s">
        <v>49</v>
      </c>
      <c r="B90" t="s">
        <v>46</v>
      </c>
      <c r="C90" t="s">
        <v>87</v>
      </c>
      <c r="D90">
        <v>2011</v>
      </c>
      <c r="E90">
        <v>3</v>
      </c>
      <c r="F90">
        <v>0.50748389999999999</v>
      </c>
      <c r="G90">
        <v>0.50748389999999999</v>
      </c>
      <c r="H90">
        <v>35.546599999999998</v>
      </c>
      <c r="I90">
        <v>2.12304E-2</v>
      </c>
      <c r="J90">
        <v>0</v>
      </c>
      <c r="K90">
        <v>0</v>
      </c>
      <c r="L90">
        <v>0</v>
      </c>
      <c r="M90">
        <v>0</v>
      </c>
      <c r="N90">
        <v>0</v>
      </c>
      <c r="O90">
        <v>4.224901</v>
      </c>
      <c r="P90">
        <v>103621</v>
      </c>
      <c r="Q90">
        <v>12446.68</v>
      </c>
      <c r="R90">
        <v>12446.68</v>
      </c>
    </row>
    <row r="91" spans="1:18">
      <c r="A91" t="s">
        <v>49</v>
      </c>
      <c r="B91" t="s">
        <v>46</v>
      </c>
      <c r="C91" t="s">
        <v>87</v>
      </c>
      <c r="D91">
        <v>2011</v>
      </c>
      <c r="E91">
        <v>3</v>
      </c>
      <c r="F91">
        <v>0.50748389999999999</v>
      </c>
      <c r="G91">
        <v>0.50748389999999999</v>
      </c>
      <c r="H91">
        <v>41.7806</v>
      </c>
      <c r="I91">
        <v>2.12304E-2</v>
      </c>
      <c r="J91">
        <v>0</v>
      </c>
      <c r="K91">
        <v>0</v>
      </c>
      <c r="L91">
        <v>0</v>
      </c>
      <c r="M91">
        <v>0</v>
      </c>
      <c r="N91">
        <v>0</v>
      </c>
      <c r="O91">
        <v>4.224901</v>
      </c>
      <c r="P91">
        <v>103621</v>
      </c>
      <c r="Q91">
        <v>12446.68</v>
      </c>
      <c r="R91">
        <v>12446.68</v>
      </c>
    </row>
    <row r="92" spans="1:18">
      <c r="A92" t="s">
        <v>49</v>
      </c>
      <c r="B92" t="s">
        <v>46</v>
      </c>
      <c r="C92" t="s">
        <v>87</v>
      </c>
      <c r="D92">
        <v>2011</v>
      </c>
      <c r="E92">
        <v>4</v>
      </c>
      <c r="F92">
        <v>0.4972742</v>
      </c>
      <c r="G92">
        <v>0.4972742</v>
      </c>
      <c r="H92">
        <v>44.204999999999998</v>
      </c>
      <c r="I92">
        <v>2.1229700000000001E-2</v>
      </c>
      <c r="J92">
        <v>0</v>
      </c>
      <c r="K92">
        <v>0</v>
      </c>
      <c r="L92">
        <v>0</v>
      </c>
      <c r="M92">
        <v>0</v>
      </c>
      <c r="N92">
        <v>0</v>
      </c>
      <c r="O92">
        <v>4.224901</v>
      </c>
      <c r="P92">
        <v>103621</v>
      </c>
      <c r="Q92">
        <v>12196.27</v>
      </c>
      <c r="R92">
        <v>12196.27</v>
      </c>
    </row>
    <row r="93" spans="1:18">
      <c r="A93" t="s">
        <v>49</v>
      </c>
      <c r="B93" t="s">
        <v>46</v>
      </c>
      <c r="C93" t="s">
        <v>87</v>
      </c>
      <c r="D93">
        <v>2011</v>
      </c>
      <c r="E93">
        <v>4</v>
      </c>
      <c r="F93">
        <v>0.4972742</v>
      </c>
      <c r="G93">
        <v>0.4972742</v>
      </c>
      <c r="H93">
        <v>46.384999999999998</v>
      </c>
      <c r="I93">
        <v>2.1229700000000001E-2</v>
      </c>
      <c r="J93">
        <v>0</v>
      </c>
      <c r="K93">
        <v>0</v>
      </c>
      <c r="L93">
        <v>0</v>
      </c>
      <c r="M93">
        <v>0</v>
      </c>
      <c r="N93">
        <v>0</v>
      </c>
      <c r="O93">
        <v>4.224901</v>
      </c>
      <c r="P93">
        <v>103621</v>
      </c>
      <c r="Q93">
        <v>12196.27</v>
      </c>
      <c r="R93">
        <v>12196.27</v>
      </c>
    </row>
    <row r="94" spans="1:18">
      <c r="A94" t="s">
        <v>49</v>
      </c>
      <c r="B94" t="s">
        <v>46</v>
      </c>
      <c r="C94" t="s">
        <v>87</v>
      </c>
      <c r="D94">
        <v>2011</v>
      </c>
      <c r="E94">
        <v>4</v>
      </c>
      <c r="F94">
        <v>0.56342859999999995</v>
      </c>
      <c r="G94">
        <v>0.56342859999999995</v>
      </c>
      <c r="H94">
        <v>50.850200000000001</v>
      </c>
      <c r="I94">
        <v>2.1165E-2</v>
      </c>
      <c r="J94">
        <v>0</v>
      </c>
      <c r="K94">
        <v>0</v>
      </c>
      <c r="L94">
        <v>0</v>
      </c>
      <c r="M94">
        <v>0</v>
      </c>
      <c r="N94">
        <v>0</v>
      </c>
      <c r="O94">
        <v>4.224901</v>
      </c>
      <c r="P94">
        <v>103621</v>
      </c>
      <c r="Q94">
        <v>13818.79</v>
      </c>
      <c r="R94">
        <v>13818.79</v>
      </c>
    </row>
    <row r="95" spans="1:18">
      <c r="A95" t="s">
        <v>49</v>
      </c>
      <c r="B95" t="s">
        <v>46</v>
      </c>
      <c r="C95" t="s">
        <v>87</v>
      </c>
      <c r="D95">
        <v>2011</v>
      </c>
      <c r="E95">
        <v>4</v>
      </c>
      <c r="F95">
        <v>0.4972742</v>
      </c>
      <c r="G95">
        <v>0.4972742</v>
      </c>
      <c r="H95">
        <v>39.826500000000003</v>
      </c>
      <c r="I95">
        <v>2.1229700000000001E-2</v>
      </c>
      <c r="J95">
        <v>0</v>
      </c>
      <c r="K95">
        <v>0</v>
      </c>
      <c r="L95">
        <v>0</v>
      </c>
      <c r="M95">
        <v>0</v>
      </c>
      <c r="N95">
        <v>0</v>
      </c>
      <c r="O95">
        <v>4.224901</v>
      </c>
      <c r="P95">
        <v>103621</v>
      </c>
      <c r="Q95">
        <v>12196.27</v>
      </c>
      <c r="R95">
        <v>12196.27</v>
      </c>
    </row>
    <row r="96" spans="1:18">
      <c r="A96" t="s">
        <v>49</v>
      </c>
      <c r="B96" t="s">
        <v>46</v>
      </c>
      <c r="C96" t="s">
        <v>87</v>
      </c>
      <c r="D96">
        <v>2011</v>
      </c>
      <c r="E96">
        <v>4</v>
      </c>
      <c r="F96">
        <v>0.59505969999999997</v>
      </c>
      <c r="G96">
        <v>0.59505969999999997</v>
      </c>
      <c r="H96">
        <v>39.168199999999999</v>
      </c>
      <c r="I96">
        <v>2.1299999999999999E-2</v>
      </c>
      <c r="J96">
        <v>0</v>
      </c>
      <c r="K96">
        <v>0</v>
      </c>
      <c r="L96">
        <v>0</v>
      </c>
      <c r="M96">
        <v>0</v>
      </c>
      <c r="N96">
        <v>0</v>
      </c>
      <c r="O96">
        <v>4.224901</v>
      </c>
      <c r="P96">
        <v>103621</v>
      </c>
      <c r="Q96">
        <v>14594.58</v>
      </c>
      <c r="R96">
        <v>14594.58</v>
      </c>
    </row>
    <row r="97" spans="1:18">
      <c r="A97" t="s">
        <v>49</v>
      </c>
      <c r="B97" t="s">
        <v>46</v>
      </c>
      <c r="C97" t="s">
        <v>87</v>
      </c>
      <c r="D97">
        <v>2011</v>
      </c>
      <c r="E97">
        <v>4</v>
      </c>
      <c r="F97">
        <v>0.4972742</v>
      </c>
      <c r="G97">
        <v>0.4972742</v>
      </c>
      <c r="H97">
        <v>34.777900000000002</v>
      </c>
      <c r="I97">
        <v>2.1229700000000001E-2</v>
      </c>
      <c r="J97">
        <v>0</v>
      </c>
      <c r="K97">
        <v>0</v>
      </c>
      <c r="L97">
        <v>0</v>
      </c>
      <c r="M97">
        <v>0</v>
      </c>
      <c r="N97">
        <v>0</v>
      </c>
      <c r="O97">
        <v>4.224901</v>
      </c>
      <c r="P97">
        <v>103621</v>
      </c>
      <c r="Q97">
        <v>12196.27</v>
      </c>
      <c r="R97">
        <v>12196.27</v>
      </c>
    </row>
    <row r="98" spans="1:18">
      <c r="A98" t="s">
        <v>49</v>
      </c>
      <c r="B98" t="s">
        <v>46</v>
      </c>
      <c r="C98" t="s">
        <v>87</v>
      </c>
      <c r="D98">
        <v>2011</v>
      </c>
      <c r="E98">
        <v>5</v>
      </c>
      <c r="F98">
        <v>0.50649630000000001</v>
      </c>
      <c r="G98">
        <v>0.50649630000000001</v>
      </c>
      <c r="H98">
        <v>46.592599999999997</v>
      </c>
      <c r="I98">
        <v>2.12321E-2</v>
      </c>
      <c r="J98">
        <v>0</v>
      </c>
      <c r="K98">
        <v>0</v>
      </c>
      <c r="L98">
        <v>0</v>
      </c>
      <c r="M98">
        <v>0</v>
      </c>
      <c r="N98">
        <v>0</v>
      </c>
      <c r="O98">
        <v>4.224901</v>
      </c>
      <c r="P98">
        <v>103621</v>
      </c>
      <c r="Q98">
        <v>12422.46</v>
      </c>
      <c r="R98">
        <v>12422.46</v>
      </c>
    </row>
    <row r="99" spans="1:18">
      <c r="A99" t="s">
        <v>49</v>
      </c>
      <c r="B99" t="s">
        <v>46</v>
      </c>
      <c r="C99" t="s">
        <v>87</v>
      </c>
      <c r="D99">
        <v>2011</v>
      </c>
      <c r="E99">
        <v>5</v>
      </c>
      <c r="F99">
        <v>0.59050179999999997</v>
      </c>
      <c r="G99">
        <v>0.59050179999999997</v>
      </c>
      <c r="H99">
        <v>36.474400000000003</v>
      </c>
      <c r="I99">
        <v>2.1299800000000001E-2</v>
      </c>
      <c r="J99">
        <v>0</v>
      </c>
      <c r="K99">
        <v>0</v>
      </c>
      <c r="L99">
        <v>0</v>
      </c>
      <c r="M99">
        <v>0</v>
      </c>
      <c r="N99">
        <v>0</v>
      </c>
      <c r="O99">
        <v>4.224901</v>
      </c>
      <c r="P99">
        <v>103621</v>
      </c>
      <c r="Q99">
        <v>14482.8</v>
      </c>
      <c r="R99">
        <v>14482.8</v>
      </c>
    </row>
    <row r="100" spans="1:18">
      <c r="A100" t="s">
        <v>49</v>
      </c>
      <c r="B100" t="s">
        <v>46</v>
      </c>
      <c r="C100" t="s">
        <v>87</v>
      </c>
      <c r="D100">
        <v>2011</v>
      </c>
      <c r="E100">
        <v>5</v>
      </c>
      <c r="F100">
        <v>0.56450860000000003</v>
      </c>
      <c r="G100">
        <v>0.56450860000000003</v>
      </c>
      <c r="H100">
        <v>50.463900000000002</v>
      </c>
      <c r="I100">
        <v>2.11656E-2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4.224901</v>
      </c>
      <c r="P100">
        <v>103621</v>
      </c>
      <c r="Q100">
        <v>13845.28</v>
      </c>
      <c r="R100">
        <v>13845.28</v>
      </c>
    </row>
    <row r="101" spans="1:18">
      <c r="A101" t="s">
        <v>49</v>
      </c>
      <c r="B101" t="s">
        <v>46</v>
      </c>
      <c r="C101" t="s">
        <v>87</v>
      </c>
      <c r="D101">
        <v>2011</v>
      </c>
      <c r="E101">
        <v>5</v>
      </c>
      <c r="F101">
        <v>0.50649630000000001</v>
      </c>
      <c r="G101">
        <v>0.50649630000000001</v>
      </c>
      <c r="H101">
        <v>43.768700000000003</v>
      </c>
      <c r="I101">
        <v>2.12321E-2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4.224901</v>
      </c>
      <c r="P101">
        <v>103621</v>
      </c>
      <c r="Q101">
        <v>12422.46</v>
      </c>
      <c r="R101">
        <v>12422.46</v>
      </c>
    </row>
    <row r="102" spans="1:18">
      <c r="A102" t="s">
        <v>49</v>
      </c>
      <c r="B102" t="s">
        <v>46</v>
      </c>
      <c r="C102" t="s">
        <v>87</v>
      </c>
      <c r="D102">
        <v>2011</v>
      </c>
      <c r="E102">
        <v>5</v>
      </c>
      <c r="F102">
        <v>0.50649630000000001</v>
      </c>
      <c r="G102">
        <v>0.50649630000000001</v>
      </c>
      <c r="H102">
        <v>33.738500000000002</v>
      </c>
      <c r="I102">
        <v>2.12321E-2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4.224901</v>
      </c>
      <c r="P102">
        <v>103621</v>
      </c>
      <c r="Q102">
        <v>12422.46</v>
      </c>
      <c r="R102">
        <v>12422.46</v>
      </c>
    </row>
    <row r="103" spans="1:18">
      <c r="A103" t="s">
        <v>49</v>
      </c>
      <c r="B103" t="s">
        <v>46</v>
      </c>
      <c r="C103" t="s">
        <v>87</v>
      </c>
      <c r="D103">
        <v>2011</v>
      </c>
      <c r="E103">
        <v>5</v>
      </c>
      <c r="F103">
        <v>0.50649630000000001</v>
      </c>
      <c r="G103">
        <v>0.50649630000000001</v>
      </c>
      <c r="H103">
        <v>40.674100000000003</v>
      </c>
      <c r="I103">
        <v>2.12321E-2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4.224901</v>
      </c>
      <c r="P103">
        <v>103621</v>
      </c>
      <c r="Q103">
        <v>12422.46</v>
      </c>
      <c r="R103">
        <v>12422.46</v>
      </c>
    </row>
    <row r="104" spans="1:18">
      <c r="A104" t="s">
        <v>49</v>
      </c>
      <c r="B104" t="s">
        <v>46</v>
      </c>
      <c r="C104" t="s">
        <v>87</v>
      </c>
      <c r="D104">
        <v>2011</v>
      </c>
      <c r="E104">
        <v>6</v>
      </c>
      <c r="F104">
        <v>0.55654700000000001</v>
      </c>
      <c r="G104">
        <v>0.55654700000000001</v>
      </c>
      <c r="H104">
        <v>39.515099999999997</v>
      </c>
      <c r="I104">
        <v>2.12321E-2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4.224901</v>
      </c>
      <c r="P104">
        <v>103621</v>
      </c>
      <c r="Q104">
        <v>13650.01</v>
      </c>
      <c r="R104">
        <v>13650.01</v>
      </c>
    </row>
    <row r="105" spans="1:18">
      <c r="A105" t="s">
        <v>49</v>
      </c>
      <c r="B105" t="s">
        <v>46</v>
      </c>
      <c r="C105" t="s">
        <v>87</v>
      </c>
      <c r="D105">
        <v>2011</v>
      </c>
      <c r="E105">
        <v>6</v>
      </c>
      <c r="F105">
        <v>0.60223970000000004</v>
      </c>
      <c r="G105">
        <v>0.60223970000000004</v>
      </c>
      <c r="H105">
        <v>49.0959</v>
      </c>
      <c r="I105">
        <v>2.11655E-2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4.224901</v>
      </c>
      <c r="P105">
        <v>103621</v>
      </c>
      <c r="Q105">
        <v>14770.68</v>
      </c>
      <c r="R105">
        <v>14770.68</v>
      </c>
    </row>
    <row r="106" spans="1:18">
      <c r="A106" t="s">
        <v>49</v>
      </c>
      <c r="B106" t="s">
        <v>46</v>
      </c>
      <c r="C106" t="s">
        <v>87</v>
      </c>
      <c r="D106">
        <v>2011</v>
      </c>
      <c r="E106">
        <v>6</v>
      </c>
      <c r="F106">
        <v>0.55654700000000001</v>
      </c>
      <c r="G106">
        <v>0.55654700000000001</v>
      </c>
      <c r="H106">
        <v>46.483600000000003</v>
      </c>
      <c r="I106">
        <v>2.12321E-2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4.224901</v>
      </c>
      <c r="P106">
        <v>103621</v>
      </c>
      <c r="Q106">
        <v>13650.01</v>
      </c>
      <c r="R106">
        <v>13650.01</v>
      </c>
    </row>
    <row r="107" spans="1:18">
      <c r="A107" t="s">
        <v>49</v>
      </c>
      <c r="B107" t="s">
        <v>46</v>
      </c>
      <c r="C107" t="s">
        <v>87</v>
      </c>
      <c r="D107">
        <v>2011</v>
      </c>
      <c r="E107">
        <v>6</v>
      </c>
      <c r="F107">
        <v>0.62319210000000003</v>
      </c>
      <c r="G107">
        <v>0.62319210000000003</v>
      </c>
      <c r="H107">
        <v>36.813400000000001</v>
      </c>
      <c r="I107">
        <v>2.1299599999999998E-2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4.224901</v>
      </c>
      <c r="P107">
        <v>103621</v>
      </c>
      <c r="Q107">
        <v>15284.57</v>
      </c>
      <c r="R107">
        <v>15284.57</v>
      </c>
    </row>
    <row r="108" spans="1:18">
      <c r="A108" t="s">
        <v>49</v>
      </c>
      <c r="B108" t="s">
        <v>46</v>
      </c>
      <c r="C108" t="s">
        <v>87</v>
      </c>
      <c r="D108">
        <v>2011</v>
      </c>
      <c r="E108">
        <v>6</v>
      </c>
      <c r="F108">
        <v>0.55654700000000001</v>
      </c>
      <c r="G108">
        <v>0.55654700000000001</v>
      </c>
      <c r="H108">
        <v>35.101199999999999</v>
      </c>
      <c r="I108">
        <v>2.12321E-2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4.224901</v>
      </c>
      <c r="P108">
        <v>103621</v>
      </c>
      <c r="Q108">
        <v>13650.01</v>
      </c>
      <c r="R108">
        <v>13650.01</v>
      </c>
    </row>
    <row r="109" spans="1:18">
      <c r="A109" t="s">
        <v>49</v>
      </c>
      <c r="B109" t="s">
        <v>46</v>
      </c>
      <c r="C109" t="s">
        <v>87</v>
      </c>
      <c r="D109">
        <v>2011</v>
      </c>
      <c r="E109">
        <v>6</v>
      </c>
      <c r="F109">
        <v>0.55654700000000001</v>
      </c>
      <c r="G109">
        <v>0.55654700000000001</v>
      </c>
      <c r="H109">
        <v>41.846299999999999</v>
      </c>
      <c r="I109">
        <v>2.12321E-2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4.224901</v>
      </c>
      <c r="P109">
        <v>103621</v>
      </c>
      <c r="Q109">
        <v>13650.01</v>
      </c>
      <c r="R109">
        <v>13650.01</v>
      </c>
    </row>
    <row r="110" spans="1:18">
      <c r="A110" t="s">
        <v>49</v>
      </c>
      <c r="B110" t="s">
        <v>46</v>
      </c>
      <c r="C110" t="s">
        <v>87</v>
      </c>
      <c r="D110">
        <v>2011</v>
      </c>
      <c r="E110">
        <v>7</v>
      </c>
      <c r="F110">
        <v>0.65357259999999995</v>
      </c>
      <c r="G110">
        <v>0.65357259999999995</v>
      </c>
      <c r="H110">
        <v>40.157699999999998</v>
      </c>
      <c r="I110">
        <v>2.1232299999999999E-2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4.224901</v>
      </c>
      <c r="P110">
        <v>103621</v>
      </c>
      <c r="Q110">
        <v>16029.69</v>
      </c>
      <c r="R110">
        <v>16029.69</v>
      </c>
    </row>
    <row r="111" spans="1:18">
      <c r="A111" t="s">
        <v>49</v>
      </c>
      <c r="B111" t="s">
        <v>46</v>
      </c>
      <c r="C111" t="s">
        <v>87</v>
      </c>
      <c r="D111">
        <v>2011</v>
      </c>
      <c r="E111">
        <v>7</v>
      </c>
      <c r="F111">
        <v>0.65357259999999995</v>
      </c>
      <c r="G111">
        <v>0.65357259999999995</v>
      </c>
      <c r="H111">
        <v>33.405999999999999</v>
      </c>
      <c r="I111">
        <v>2.1232299999999999E-2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4.224901</v>
      </c>
      <c r="P111">
        <v>103621</v>
      </c>
      <c r="Q111">
        <v>16029.69</v>
      </c>
      <c r="R111">
        <v>16029.69</v>
      </c>
    </row>
    <row r="112" spans="1:18">
      <c r="A112" t="s">
        <v>49</v>
      </c>
      <c r="B112" t="s">
        <v>46</v>
      </c>
      <c r="C112" t="s">
        <v>87</v>
      </c>
      <c r="D112">
        <v>2011</v>
      </c>
      <c r="E112">
        <v>7</v>
      </c>
      <c r="F112">
        <v>0.65357259999999995</v>
      </c>
      <c r="G112">
        <v>0.65357259999999995</v>
      </c>
      <c r="H112">
        <v>46.618899999999996</v>
      </c>
      <c r="I112">
        <v>2.1232299999999999E-2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4.224901</v>
      </c>
      <c r="P112">
        <v>103621</v>
      </c>
      <c r="Q112">
        <v>16029.69</v>
      </c>
      <c r="R112">
        <v>16029.69</v>
      </c>
    </row>
    <row r="113" spans="1:18">
      <c r="A113" t="s">
        <v>49</v>
      </c>
      <c r="B113" t="s">
        <v>46</v>
      </c>
      <c r="C113" t="s">
        <v>87</v>
      </c>
      <c r="D113">
        <v>2011</v>
      </c>
      <c r="E113">
        <v>7</v>
      </c>
      <c r="F113">
        <v>0.65357259999999995</v>
      </c>
      <c r="G113">
        <v>0.65357259999999995</v>
      </c>
      <c r="H113">
        <v>38.994700000000002</v>
      </c>
      <c r="I113">
        <v>2.1232299999999999E-2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4.224901</v>
      </c>
      <c r="P113">
        <v>103621</v>
      </c>
      <c r="Q113">
        <v>16029.69</v>
      </c>
      <c r="R113">
        <v>16029.69</v>
      </c>
    </row>
    <row r="114" spans="1:18">
      <c r="A114" t="s">
        <v>49</v>
      </c>
      <c r="B114" t="s">
        <v>46</v>
      </c>
      <c r="C114" t="s">
        <v>87</v>
      </c>
      <c r="D114">
        <v>2011</v>
      </c>
      <c r="E114">
        <v>7</v>
      </c>
      <c r="F114">
        <v>0.71352819999999995</v>
      </c>
      <c r="G114">
        <v>0.71352819999999995</v>
      </c>
      <c r="H114">
        <v>36.567700000000002</v>
      </c>
      <c r="I114">
        <v>2.1300099999999999E-2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4.224901</v>
      </c>
      <c r="P114">
        <v>103621</v>
      </c>
      <c r="Q114">
        <v>17500.169999999998</v>
      </c>
      <c r="R114">
        <v>17500.169999999998</v>
      </c>
    </row>
    <row r="115" spans="1:18">
      <c r="A115" t="s">
        <v>49</v>
      </c>
      <c r="B115" t="s">
        <v>46</v>
      </c>
      <c r="C115" t="s">
        <v>87</v>
      </c>
      <c r="D115">
        <v>2011</v>
      </c>
      <c r="E115">
        <v>7</v>
      </c>
      <c r="F115">
        <v>0.69292730000000002</v>
      </c>
      <c r="G115">
        <v>0.69292730000000002</v>
      </c>
      <c r="H115">
        <v>48.182699999999997</v>
      </c>
      <c r="I115">
        <v>2.1165699999999999E-2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4.224901</v>
      </c>
      <c r="P115">
        <v>103621</v>
      </c>
      <c r="Q115">
        <v>16994.91</v>
      </c>
      <c r="R115">
        <v>16994.91</v>
      </c>
    </row>
    <row r="116" spans="1:18">
      <c r="A116" t="s">
        <v>49</v>
      </c>
      <c r="B116" t="s">
        <v>46</v>
      </c>
      <c r="C116" t="s">
        <v>87</v>
      </c>
      <c r="D116">
        <v>2011</v>
      </c>
      <c r="E116">
        <v>8</v>
      </c>
      <c r="F116">
        <v>0.73123260000000001</v>
      </c>
      <c r="G116">
        <v>0.73123260000000001</v>
      </c>
      <c r="H116">
        <v>33.533499999999997</v>
      </c>
      <c r="I116">
        <v>2.1233800000000001E-2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4.224901</v>
      </c>
      <c r="P116">
        <v>103621</v>
      </c>
      <c r="Q116">
        <v>17934.400000000001</v>
      </c>
      <c r="R116">
        <v>17934.400000000001</v>
      </c>
    </row>
    <row r="117" spans="1:18">
      <c r="A117" t="s">
        <v>49</v>
      </c>
      <c r="B117" t="s">
        <v>46</v>
      </c>
      <c r="C117" t="s">
        <v>87</v>
      </c>
      <c r="D117">
        <v>2011</v>
      </c>
      <c r="E117">
        <v>8</v>
      </c>
      <c r="F117">
        <v>0.73123260000000001</v>
      </c>
      <c r="G117">
        <v>0.73123260000000001</v>
      </c>
      <c r="H117">
        <v>37.854100000000003</v>
      </c>
      <c r="I117">
        <v>2.1233800000000001E-2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4.224901</v>
      </c>
      <c r="P117">
        <v>103621</v>
      </c>
      <c r="Q117">
        <v>17934.400000000001</v>
      </c>
      <c r="R117">
        <v>17934.400000000001</v>
      </c>
    </row>
    <row r="118" spans="1:18">
      <c r="A118" t="s">
        <v>49</v>
      </c>
      <c r="B118" t="s">
        <v>46</v>
      </c>
      <c r="C118" t="s">
        <v>87</v>
      </c>
      <c r="D118">
        <v>2011</v>
      </c>
      <c r="E118">
        <v>8</v>
      </c>
      <c r="F118">
        <v>0.73123260000000001</v>
      </c>
      <c r="G118">
        <v>0.73123260000000001</v>
      </c>
      <c r="H118">
        <v>47.806800000000003</v>
      </c>
      <c r="I118">
        <v>2.1233800000000001E-2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4.224901</v>
      </c>
      <c r="P118">
        <v>103621</v>
      </c>
      <c r="Q118">
        <v>17934.400000000001</v>
      </c>
      <c r="R118">
        <v>17934.400000000001</v>
      </c>
    </row>
    <row r="119" spans="1:18">
      <c r="A119" t="s">
        <v>49</v>
      </c>
      <c r="B119" t="s">
        <v>46</v>
      </c>
      <c r="C119" t="s">
        <v>87</v>
      </c>
      <c r="D119">
        <v>2011</v>
      </c>
      <c r="E119">
        <v>8</v>
      </c>
      <c r="F119">
        <v>0.73123260000000001</v>
      </c>
      <c r="G119">
        <v>0.73123260000000001</v>
      </c>
      <c r="H119">
        <v>39.131399999999999</v>
      </c>
      <c r="I119">
        <v>2.1233800000000001E-2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4.224901</v>
      </c>
      <c r="P119">
        <v>103621</v>
      </c>
      <c r="Q119">
        <v>17934.400000000001</v>
      </c>
      <c r="R119">
        <v>17934.400000000001</v>
      </c>
    </row>
    <row r="120" spans="1:18">
      <c r="A120" t="s">
        <v>49</v>
      </c>
      <c r="B120" t="s">
        <v>46</v>
      </c>
      <c r="C120" t="s">
        <v>87</v>
      </c>
      <c r="D120">
        <v>2011</v>
      </c>
      <c r="E120">
        <v>8</v>
      </c>
      <c r="F120">
        <v>0.78786650000000003</v>
      </c>
      <c r="G120">
        <v>0.78786650000000003</v>
      </c>
      <c r="H120">
        <v>35.833100000000002</v>
      </c>
      <c r="I120">
        <v>2.13046E-2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4.224901</v>
      </c>
      <c r="P120">
        <v>103621</v>
      </c>
      <c r="Q120">
        <v>19323.41</v>
      </c>
      <c r="R120">
        <v>19323.41</v>
      </c>
    </row>
    <row r="121" spans="1:18">
      <c r="A121" t="s">
        <v>49</v>
      </c>
      <c r="B121" t="s">
        <v>46</v>
      </c>
      <c r="C121" t="s">
        <v>87</v>
      </c>
      <c r="D121">
        <v>2011</v>
      </c>
      <c r="E121">
        <v>8</v>
      </c>
      <c r="F121">
        <v>0.76857410000000004</v>
      </c>
      <c r="G121">
        <v>0.76857410000000004</v>
      </c>
      <c r="H121">
        <v>48.948799999999999</v>
      </c>
      <c r="I121">
        <v>2.1166600000000001E-2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4.224901</v>
      </c>
      <c r="P121">
        <v>103621</v>
      </c>
      <c r="Q121">
        <v>18850.240000000002</v>
      </c>
      <c r="R121">
        <v>18850.240000000002</v>
      </c>
    </row>
    <row r="122" spans="1:18">
      <c r="A122" t="s">
        <v>49</v>
      </c>
      <c r="B122" t="s">
        <v>46</v>
      </c>
      <c r="C122" t="s">
        <v>87</v>
      </c>
      <c r="D122">
        <v>2011</v>
      </c>
      <c r="E122">
        <v>9</v>
      </c>
      <c r="F122">
        <v>0.75463849999999999</v>
      </c>
      <c r="G122">
        <v>0.75463849999999999</v>
      </c>
      <c r="H122">
        <v>41.2089</v>
      </c>
      <c r="I122">
        <v>2.1244900000000001E-2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4.224901</v>
      </c>
      <c r="P122">
        <v>103621</v>
      </c>
      <c r="Q122">
        <v>18508.46</v>
      </c>
      <c r="R122">
        <v>18508.46</v>
      </c>
    </row>
    <row r="123" spans="1:18">
      <c r="A123" t="s">
        <v>49</v>
      </c>
      <c r="B123" t="s">
        <v>46</v>
      </c>
      <c r="C123" t="s">
        <v>87</v>
      </c>
      <c r="D123">
        <v>2011</v>
      </c>
      <c r="E123">
        <v>9</v>
      </c>
      <c r="F123">
        <v>0.75463849999999999</v>
      </c>
      <c r="G123">
        <v>0.75463849999999999</v>
      </c>
      <c r="H123">
        <v>41.760800000000003</v>
      </c>
      <c r="I123">
        <v>2.1244900000000001E-2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4.224901</v>
      </c>
      <c r="P123">
        <v>103621</v>
      </c>
      <c r="Q123">
        <v>18508.46</v>
      </c>
      <c r="R123">
        <v>18508.46</v>
      </c>
    </row>
    <row r="124" spans="1:18">
      <c r="A124" t="s">
        <v>49</v>
      </c>
      <c r="B124" t="s">
        <v>46</v>
      </c>
      <c r="C124" t="s">
        <v>87</v>
      </c>
      <c r="D124">
        <v>2011</v>
      </c>
      <c r="E124">
        <v>9</v>
      </c>
      <c r="F124">
        <v>0.75463849999999999</v>
      </c>
      <c r="G124">
        <v>0.75463849999999999</v>
      </c>
      <c r="H124">
        <v>50.670200000000001</v>
      </c>
      <c r="I124">
        <v>2.1244900000000001E-2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4.224901</v>
      </c>
      <c r="P124">
        <v>103621</v>
      </c>
      <c r="Q124">
        <v>18508.46</v>
      </c>
      <c r="R124">
        <v>18508.46</v>
      </c>
    </row>
    <row r="125" spans="1:18">
      <c r="A125" t="s">
        <v>49</v>
      </c>
      <c r="B125" t="s">
        <v>46</v>
      </c>
      <c r="C125" t="s">
        <v>87</v>
      </c>
      <c r="D125">
        <v>2011</v>
      </c>
      <c r="E125">
        <v>9</v>
      </c>
      <c r="F125">
        <v>0.75463849999999999</v>
      </c>
      <c r="G125">
        <v>0.75463849999999999</v>
      </c>
      <c r="H125">
        <v>45.615000000000002</v>
      </c>
      <c r="I125">
        <v>2.1244900000000001E-2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4.224901</v>
      </c>
      <c r="P125">
        <v>103621</v>
      </c>
      <c r="Q125">
        <v>18508.46</v>
      </c>
      <c r="R125">
        <v>18508.46</v>
      </c>
    </row>
    <row r="126" spans="1:18">
      <c r="A126" t="s">
        <v>49</v>
      </c>
      <c r="B126" t="s">
        <v>46</v>
      </c>
      <c r="C126" t="s">
        <v>87</v>
      </c>
      <c r="D126">
        <v>2011</v>
      </c>
      <c r="E126">
        <v>9</v>
      </c>
      <c r="F126">
        <v>0.83202949999999998</v>
      </c>
      <c r="G126">
        <v>0.83202949999999998</v>
      </c>
      <c r="H126">
        <v>45.469099999999997</v>
      </c>
      <c r="I126">
        <v>2.1417200000000001E-2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4.224901</v>
      </c>
      <c r="P126">
        <v>103621</v>
      </c>
      <c r="Q126">
        <v>20406.57</v>
      </c>
      <c r="R126">
        <v>20406.57</v>
      </c>
    </row>
    <row r="127" spans="1:18">
      <c r="A127" t="s">
        <v>49</v>
      </c>
      <c r="B127" t="s">
        <v>46</v>
      </c>
      <c r="C127" t="s">
        <v>87</v>
      </c>
      <c r="D127">
        <v>2011</v>
      </c>
      <c r="E127">
        <v>9</v>
      </c>
      <c r="F127">
        <v>0.8057685</v>
      </c>
      <c r="G127">
        <v>0.8057685</v>
      </c>
      <c r="H127">
        <v>52.8279</v>
      </c>
      <c r="I127">
        <v>2.1191100000000001E-2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4.224901</v>
      </c>
      <c r="P127">
        <v>103621</v>
      </c>
      <c r="Q127">
        <v>19762.48</v>
      </c>
      <c r="R127">
        <v>19762.48</v>
      </c>
    </row>
    <row r="128" spans="1:18">
      <c r="A128" t="s">
        <v>49</v>
      </c>
      <c r="B128" t="s">
        <v>46</v>
      </c>
      <c r="C128" t="s">
        <v>87</v>
      </c>
      <c r="D128">
        <v>2011</v>
      </c>
      <c r="E128">
        <v>10</v>
      </c>
      <c r="F128">
        <v>0.77940750000000003</v>
      </c>
      <c r="G128">
        <v>0.77940750000000003</v>
      </c>
      <c r="H128">
        <v>49.9435</v>
      </c>
      <c r="I128">
        <v>2.1260100000000001E-2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4.224901</v>
      </c>
      <c r="P128">
        <v>103621</v>
      </c>
      <c r="Q128">
        <v>19115.95</v>
      </c>
      <c r="R128">
        <v>19115.95</v>
      </c>
    </row>
    <row r="129" spans="1:18">
      <c r="A129" t="s">
        <v>49</v>
      </c>
      <c r="B129" t="s">
        <v>46</v>
      </c>
      <c r="C129" t="s">
        <v>87</v>
      </c>
      <c r="D129">
        <v>2011</v>
      </c>
      <c r="E129">
        <v>10</v>
      </c>
      <c r="F129">
        <v>0.77940750000000003</v>
      </c>
      <c r="G129">
        <v>0.77940750000000003</v>
      </c>
      <c r="H129">
        <v>46.292999999999999</v>
      </c>
      <c r="I129">
        <v>2.1260100000000001E-2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4.224901</v>
      </c>
      <c r="P129">
        <v>103621</v>
      </c>
      <c r="Q129">
        <v>19115.95</v>
      </c>
      <c r="R129">
        <v>19115.95</v>
      </c>
    </row>
    <row r="130" spans="1:18">
      <c r="A130" t="s">
        <v>49</v>
      </c>
      <c r="B130" t="s">
        <v>46</v>
      </c>
      <c r="C130" t="s">
        <v>87</v>
      </c>
      <c r="D130">
        <v>2011</v>
      </c>
      <c r="E130">
        <v>10</v>
      </c>
      <c r="F130">
        <v>0.84936060000000002</v>
      </c>
      <c r="G130">
        <v>0.84936060000000002</v>
      </c>
      <c r="H130">
        <v>51.959299999999999</v>
      </c>
      <c r="I130">
        <v>2.12292E-2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4.224901</v>
      </c>
      <c r="P130">
        <v>103621</v>
      </c>
      <c r="Q130">
        <v>20831.63</v>
      </c>
      <c r="R130">
        <v>20831.63</v>
      </c>
    </row>
    <row r="131" spans="1:18">
      <c r="A131" t="s">
        <v>49</v>
      </c>
      <c r="B131" t="s">
        <v>46</v>
      </c>
      <c r="C131" t="s">
        <v>87</v>
      </c>
      <c r="D131">
        <v>2011</v>
      </c>
      <c r="E131">
        <v>10</v>
      </c>
      <c r="F131">
        <v>0.77940750000000003</v>
      </c>
      <c r="G131">
        <v>0.77940750000000003</v>
      </c>
      <c r="H131">
        <v>53.080199999999998</v>
      </c>
      <c r="I131">
        <v>2.1260100000000001E-2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4.224901</v>
      </c>
      <c r="P131">
        <v>103621</v>
      </c>
      <c r="Q131">
        <v>19115.95</v>
      </c>
      <c r="R131">
        <v>19115.95</v>
      </c>
    </row>
    <row r="132" spans="1:18">
      <c r="A132" t="s">
        <v>49</v>
      </c>
      <c r="B132" t="s">
        <v>46</v>
      </c>
      <c r="C132" t="s">
        <v>87</v>
      </c>
      <c r="D132">
        <v>2011</v>
      </c>
      <c r="E132">
        <v>10</v>
      </c>
      <c r="F132">
        <v>0.77940750000000003</v>
      </c>
      <c r="G132">
        <v>0.77940750000000003</v>
      </c>
      <c r="H132">
        <v>45.579500000000003</v>
      </c>
      <c r="I132">
        <v>2.1260100000000001E-2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4.224901</v>
      </c>
      <c r="P132">
        <v>103621</v>
      </c>
      <c r="Q132">
        <v>19115.95</v>
      </c>
      <c r="R132">
        <v>19115.95</v>
      </c>
    </row>
    <row r="133" spans="1:18">
      <c r="A133" t="s">
        <v>49</v>
      </c>
      <c r="B133" t="s">
        <v>46</v>
      </c>
      <c r="C133" t="s">
        <v>87</v>
      </c>
      <c r="D133">
        <v>2011</v>
      </c>
      <c r="E133">
        <v>10</v>
      </c>
      <c r="F133">
        <v>0.87901779999999996</v>
      </c>
      <c r="G133">
        <v>0.87901779999999996</v>
      </c>
      <c r="H133">
        <v>51.122199999999999</v>
      </c>
      <c r="I133">
        <v>2.14687E-2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4.224901</v>
      </c>
      <c r="P133">
        <v>103621</v>
      </c>
      <c r="Q133">
        <v>21559.01</v>
      </c>
      <c r="R133">
        <v>21559.01</v>
      </c>
    </row>
    <row r="134" spans="1:18">
      <c r="A134" t="s">
        <v>49</v>
      </c>
      <c r="B134" t="s">
        <v>46</v>
      </c>
      <c r="C134" t="s">
        <v>87</v>
      </c>
      <c r="D134">
        <v>2011</v>
      </c>
      <c r="E134">
        <v>11</v>
      </c>
      <c r="F134">
        <v>0.937639</v>
      </c>
      <c r="G134">
        <v>0.937639</v>
      </c>
      <c r="H134">
        <v>55.956600000000002</v>
      </c>
      <c r="I134">
        <v>2.15575E-2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4.224901</v>
      </c>
      <c r="P134">
        <v>103621</v>
      </c>
      <c r="Q134">
        <v>22996.77</v>
      </c>
      <c r="R134">
        <v>22996.77</v>
      </c>
    </row>
    <row r="135" spans="1:18">
      <c r="A135" t="s">
        <v>49</v>
      </c>
      <c r="B135" t="s">
        <v>46</v>
      </c>
      <c r="C135" t="s">
        <v>87</v>
      </c>
      <c r="D135">
        <v>2011</v>
      </c>
      <c r="E135">
        <v>11</v>
      </c>
      <c r="F135">
        <v>0.7815394</v>
      </c>
      <c r="G135">
        <v>0.7815394</v>
      </c>
      <c r="H135">
        <v>53.381100000000004</v>
      </c>
      <c r="I135">
        <v>2.1255199999999998E-2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4.224901</v>
      </c>
      <c r="P135">
        <v>103621</v>
      </c>
      <c r="Q135">
        <v>19168.23</v>
      </c>
      <c r="R135">
        <v>19168.23</v>
      </c>
    </row>
    <row r="136" spans="1:18">
      <c r="A136" t="s">
        <v>49</v>
      </c>
      <c r="B136" t="s">
        <v>46</v>
      </c>
      <c r="C136" t="s">
        <v>87</v>
      </c>
      <c r="D136">
        <v>2011</v>
      </c>
      <c r="E136">
        <v>11</v>
      </c>
      <c r="F136">
        <v>0.90252969999999999</v>
      </c>
      <c r="G136">
        <v>0.90252969999999999</v>
      </c>
      <c r="H136">
        <v>55.052599999999998</v>
      </c>
      <c r="I136">
        <v>2.1311699999999999E-2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4.224901</v>
      </c>
      <c r="P136">
        <v>103621</v>
      </c>
      <c r="Q136">
        <v>22135.67</v>
      </c>
      <c r="R136">
        <v>22135.67</v>
      </c>
    </row>
    <row r="137" spans="1:18">
      <c r="A137" t="s">
        <v>49</v>
      </c>
      <c r="B137" t="s">
        <v>46</v>
      </c>
      <c r="C137" t="s">
        <v>87</v>
      </c>
      <c r="D137">
        <v>2011</v>
      </c>
      <c r="E137">
        <v>11</v>
      </c>
      <c r="F137">
        <v>0.7815394</v>
      </c>
      <c r="G137">
        <v>0.7815394</v>
      </c>
      <c r="H137">
        <v>51.316699999999997</v>
      </c>
      <c r="I137">
        <v>2.1255199999999998E-2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4.224901</v>
      </c>
      <c r="P137">
        <v>103621</v>
      </c>
      <c r="Q137">
        <v>19168.23</v>
      </c>
      <c r="R137">
        <v>19168.23</v>
      </c>
    </row>
    <row r="138" spans="1:18">
      <c r="A138" t="s">
        <v>49</v>
      </c>
      <c r="B138" t="s">
        <v>46</v>
      </c>
      <c r="C138" t="s">
        <v>87</v>
      </c>
      <c r="D138">
        <v>2011</v>
      </c>
      <c r="E138">
        <v>11</v>
      </c>
      <c r="F138">
        <v>0.7815394</v>
      </c>
      <c r="G138">
        <v>0.7815394</v>
      </c>
      <c r="H138">
        <v>52.198399999999999</v>
      </c>
      <c r="I138">
        <v>2.1255199999999998E-2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4.224901</v>
      </c>
      <c r="P138">
        <v>103621</v>
      </c>
      <c r="Q138">
        <v>19168.23</v>
      </c>
      <c r="R138">
        <v>19168.23</v>
      </c>
    </row>
    <row r="139" spans="1:18">
      <c r="A139" t="s">
        <v>49</v>
      </c>
      <c r="B139" t="s">
        <v>46</v>
      </c>
      <c r="C139" t="s">
        <v>87</v>
      </c>
      <c r="D139">
        <v>2011</v>
      </c>
      <c r="E139">
        <v>11</v>
      </c>
      <c r="F139">
        <v>0.7815394</v>
      </c>
      <c r="G139">
        <v>0.7815394</v>
      </c>
      <c r="H139">
        <v>53.767400000000002</v>
      </c>
      <c r="I139">
        <v>2.1255199999999998E-2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4.224901</v>
      </c>
      <c r="P139">
        <v>103621</v>
      </c>
      <c r="Q139">
        <v>19168.23</v>
      </c>
      <c r="R139">
        <v>19168.23</v>
      </c>
    </row>
    <row r="140" spans="1:18">
      <c r="A140" t="s">
        <v>49</v>
      </c>
      <c r="B140" t="s">
        <v>46</v>
      </c>
      <c r="C140" t="s">
        <v>87</v>
      </c>
      <c r="D140">
        <v>2011</v>
      </c>
      <c r="E140">
        <v>12</v>
      </c>
      <c r="F140">
        <v>1.003949</v>
      </c>
      <c r="G140">
        <v>1.003949</v>
      </c>
      <c r="H140">
        <v>60.193199999999997</v>
      </c>
      <c r="I140">
        <v>2.1416500000000002E-2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4.224901</v>
      </c>
      <c r="P140">
        <v>103621</v>
      </c>
      <c r="Q140">
        <v>24623.1</v>
      </c>
      <c r="R140">
        <v>24623.1</v>
      </c>
    </row>
    <row r="141" spans="1:18">
      <c r="A141" t="s">
        <v>49</v>
      </c>
      <c r="B141" t="s">
        <v>46</v>
      </c>
      <c r="C141" t="s">
        <v>87</v>
      </c>
      <c r="D141">
        <v>2011</v>
      </c>
      <c r="E141">
        <v>12</v>
      </c>
      <c r="F141">
        <v>0.78412850000000001</v>
      </c>
      <c r="G141">
        <v>0.78412850000000001</v>
      </c>
      <c r="H141">
        <v>54.373199999999997</v>
      </c>
      <c r="I141">
        <v>2.12369E-2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4.224901</v>
      </c>
      <c r="P141">
        <v>103621</v>
      </c>
      <c r="Q141">
        <v>19231.740000000002</v>
      </c>
      <c r="R141">
        <v>19231.740000000002</v>
      </c>
    </row>
    <row r="142" spans="1:18">
      <c r="A142" t="s">
        <v>49</v>
      </c>
      <c r="B142" t="s">
        <v>46</v>
      </c>
      <c r="C142" t="s">
        <v>87</v>
      </c>
      <c r="D142">
        <v>2011</v>
      </c>
      <c r="E142">
        <v>12</v>
      </c>
      <c r="F142">
        <v>0.78412850000000001</v>
      </c>
      <c r="G142">
        <v>0.78412850000000001</v>
      </c>
      <c r="H142">
        <v>55.281199999999998</v>
      </c>
      <c r="I142">
        <v>2.12369E-2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4.224901</v>
      </c>
      <c r="P142">
        <v>103621</v>
      </c>
      <c r="Q142">
        <v>19231.740000000002</v>
      </c>
      <c r="R142">
        <v>19231.740000000002</v>
      </c>
    </row>
    <row r="143" spans="1:18">
      <c r="A143" t="s">
        <v>49</v>
      </c>
      <c r="B143" t="s">
        <v>46</v>
      </c>
      <c r="C143" t="s">
        <v>87</v>
      </c>
      <c r="D143">
        <v>2011</v>
      </c>
      <c r="E143">
        <v>12</v>
      </c>
      <c r="F143">
        <v>0.78412850000000001</v>
      </c>
      <c r="G143">
        <v>0.78412850000000001</v>
      </c>
      <c r="H143">
        <v>55.433599999999998</v>
      </c>
      <c r="I143">
        <v>2.12369E-2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4.224901</v>
      </c>
      <c r="P143">
        <v>103621</v>
      </c>
      <c r="Q143">
        <v>19231.740000000002</v>
      </c>
      <c r="R143">
        <v>19231.740000000002</v>
      </c>
    </row>
    <row r="144" spans="1:18">
      <c r="A144" t="s">
        <v>49</v>
      </c>
      <c r="B144" t="s">
        <v>46</v>
      </c>
      <c r="C144" t="s">
        <v>87</v>
      </c>
      <c r="D144">
        <v>2011</v>
      </c>
      <c r="E144">
        <v>12</v>
      </c>
      <c r="F144">
        <v>0.97773069999999995</v>
      </c>
      <c r="G144">
        <v>0.97773069999999995</v>
      </c>
      <c r="H144">
        <v>51.7057</v>
      </c>
      <c r="I144">
        <v>2.1313599999999999E-2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4.224901</v>
      </c>
      <c r="P144">
        <v>103621</v>
      </c>
      <c r="Q144">
        <v>23980.07</v>
      </c>
      <c r="R144">
        <v>23980.07</v>
      </c>
    </row>
    <row r="145" spans="1:18">
      <c r="A145" t="s">
        <v>49</v>
      </c>
      <c r="B145" t="s">
        <v>46</v>
      </c>
      <c r="C145" t="s">
        <v>87</v>
      </c>
      <c r="D145">
        <v>2011</v>
      </c>
      <c r="E145">
        <v>12</v>
      </c>
      <c r="F145">
        <v>0.78412850000000001</v>
      </c>
      <c r="G145">
        <v>0.78412850000000001</v>
      </c>
      <c r="H145">
        <v>55.243099999999998</v>
      </c>
      <c r="I145">
        <v>2.12369E-2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4.224901</v>
      </c>
      <c r="P145">
        <v>103621</v>
      </c>
      <c r="Q145">
        <v>19231.740000000002</v>
      </c>
      <c r="R145">
        <v>19231.740000000002</v>
      </c>
    </row>
    <row r="146" spans="1:18">
      <c r="A146" t="s">
        <v>49</v>
      </c>
      <c r="B146" t="s">
        <v>46</v>
      </c>
      <c r="C146" t="s">
        <v>87</v>
      </c>
      <c r="D146">
        <v>2011</v>
      </c>
      <c r="E146">
        <v>13</v>
      </c>
      <c r="F146">
        <v>1.050127</v>
      </c>
      <c r="G146">
        <v>1.050127</v>
      </c>
      <c r="H146">
        <v>60.911999999999999</v>
      </c>
      <c r="I146">
        <v>2.1377299999999998E-2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4.224901</v>
      </c>
      <c r="P146">
        <v>103621</v>
      </c>
      <c r="Q146">
        <v>25755.69</v>
      </c>
      <c r="R146">
        <v>25755.69</v>
      </c>
    </row>
    <row r="147" spans="1:18">
      <c r="A147" t="s">
        <v>49</v>
      </c>
      <c r="B147" t="s">
        <v>46</v>
      </c>
      <c r="C147" t="s">
        <v>87</v>
      </c>
      <c r="D147">
        <v>2011</v>
      </c>
      <c r="E147">
        <v>13</v>
      </c>
      <c r="F147">
        <v>1.0378890000000001</v>
      </c>
      <c r="G147">
        <v>1.0378890000000001</v>
      </c>
      <c r="H147">
        <v>55.661000000000001</v>
      </c>
      <c r="I147">
        <v>2.1332899999999998E-2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4.224901</v>
      </c>
      <c r="P147">
        <v>103621</v>
      </c>
      <c r="Q147">
        <v>25455.53</v>
      </c>
      <c r="R147">
        <v>25455.53</v>
      </c>
    </row>
    <row r="148" spans="1:18">
      <c r="A148" t="s">
        <v>49</v>
      </c>
      <c r="B148" t="s">
        <v>46</v>
      </c>
      <c r="C148" t="s">
        <v>87</v>
      </c>
      <c r="D148">
        <v>2011</v>
      </c>
      <c r="E148">
        <v>13</v>
      </c>
      <c r="F148">
        <v>0.79861280000000001</v>
      </c>
      <c r="G148">
        <v>0.79861280000000001</v>
      </c>
      <c r="H148">
        <v>55.260199999999998</v>
      </c>
      <c r="I148">
        <v>2.1257700000000001E-2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4.224901</v>
      </c>
      <c r="P148">
        <v>103621</v>
      </c>
      <c r="Q148">
        <v>19586.98</v>
      </c>
      <c r="R148">
        <v>19586.98</v>
      </c>
    </row>
    <row r="149" spans="1:18">
      <c r="A149" t="s">
        <v>49</v>
      </c>
      <c r="B149" t="s">
        <v>46</v>
      </c>
      <c r="C149" t="s">
        <v>87</v>
      </c>
      <c r="D149">
        <v>2011</v>
      </c>
      <c r="E149">
        <v>13</v>
      </c>
      <c r="F149">
        <v>0.79861280000000001</v>
      </c>
      <c r="G149">
        <v>0.79861280000000001</v>
      </c>
      <c r="H149">
        <v>56.8292</v>
      </c>
      <c r="I149">
        <v>2.1257700000000001E-2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4.224901</v>
      </c>
      <c r="P149">
        <v>103621</v>
      </c>
      <c r="Q149">
        <v>19586.98</v>
      </c>
      <c r="R149">
        <v>19586.98</v>
      </c>
    </row>
    <row r="150" spans="1:18">
      <c r="A150" t="s">
        <v>49</v>
      </c>
      <c r="B150" t="s">
        <v>46</v>
      </c>
      <c r="C150" t="s">
        <v>87</v>
      </c>
      <c r="D150">
        <v>2011</v>
      </c>
      <c r="E150">
        <v>13</v>
      </c>
      <c r="F150">
        <v>0.79861280000000001</v>
      </c>
      <c r="G150">
        <v>0.79861280000000001</v>
      </c>
      <c r="H150">
        <v>56.160299999999999</v>
      </c>
      <c r="I150">
        <v>2.1257700000000001E-2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4.224901</v>
      </c>
      <c r="P150">
        <v>103621</v>
      </c>
      <c r="Q150">
        <v>19586.98</v>
      </c>
      <c r="R150">
        <v>19586.98</v>
      </c>
    </row>
    <row r="151" spans="1:18">
      <c r="A151" t="s">
        <v>49</v>
      </c>
      <c r="B151" t="s">
        <v>46</v>
      </c>
      <c r="C151" t="s">
        <v>87</v>
      </c>
      <c r="D151">
        <v>2011</v>
      </c>
      <c r="E151">
        <v>13</v>
      </c>
      <c r="F151">
        <v>0.79861280000000001</v>
      </c>
      <c r="G151">
        <v>0.79861280000000001</v>
      </c>
      <c r="H151">
        <v>58.080199999999998</v>
      </c>
      <c r="I151">
        <v>2.1257700000000001E-2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4.224901</v>
      </c>
      <c r="P151">
        <v>103621</v>
      </c>
      <c r="Q151">
        <v>19586.98</v>
      </c>
      <c r="R151">
        <v>19586.98</v>
      </c>
    </row>
    <row r="152" spans="1:18">
      <c r="A152" t="s">
        <v>49</v>
      </c>
      <c r="B152" t="s">
        <v>46</v>
      </c>
      <c r="C152" t="s">
        <v>87</v>
      </c>
      <c r="D152">
        <v>2011</v>
      </c>
      <c r="E152">
        <v>14</v>
      </c>
      <c r="F152">
        <v>0.80442789999999997</v>
      </c>
      <c r="G152">
        <v>0.80442789999999997</v>
      </c>
      <c r="H152">
        <v>55.733199999999997</v>
      </c>
      <c r="I152">
        <v>2.1311099999999999E-2</v>
      </c>
      <c r="J152">
        <v>-2.7311200000000001E-2</v>
      </c>
      <c r="K152">
        <v>-1.11755E-2</v>
      </c>
      <c r="L152">
        <v>0</v>
      </c>
      <c r="M152">
        <v>1.11755E-2</v>
      </c>
      <c r="N152">
        <v>2.7311200000000001E-2</v>
      </c>
      <c r="O152">
        <v>4.224901</v>
      </c>
      <c r="P152">
        <v>103621</v>
      </c>
      <c r="Q152">
        <v>19729.599999999999</v>
      </c>
      <c r="R152">
        <v>19729.599999999999</v>
      </c>
    </row>
    <row r="153" spans="1:18">
      <c r="A153" t="s">
        <v>49</v>
      </c>
      <c r="B153" t="s">
        <v>46</v>
      </c>
      <c r="C153" t="s">
        <v>87</v>
      </c>
      <c r="D153">
        <v>2011</v>
      </c>
      <c r="E153">
        <v>14</v>
      </c>
      <c r="F153">
        <v>0.80442789999999997</v>
      </c>
      <c r="G153">
        <v>0.80442789999999997</v>
      </c>
      <c r="H153">
        <v>56.135300000000001</v>
      </c>
      <c r="I153">
        <v>2.1311099999999999E-2</v>
      </c>
      <c r="J153">
        <v>-2.7311200000000001E-2</v>
      </c>
      <c r="K153">
        <v>-1.11755E-2</v>
      </c>
      <c r="L153">
        <v>0</v>
      </c>
      <c r="M153">
        <v>1.11755E-2</v>
      </c>
      <c r="N153">
        <v>2.7311200000000001E-2</v>
      </c>
      <c r="O153">
        <v>4.224901</v>
      </c>
      <c r="P153">
        <v>103621</v>
      </c>
      <c r="Q153">
        <v>19729.599999999999</v>
      </c>
      <c r="R153">
        <v>19729.599999999999</v>
      </c>
    </row>
    <row r="154" spans="1:18">
      <c r="A154" t="s">
        <v>49</v>
      </c>
      <c r="B154" t="s">
        <v>46</v>
      </c>
      <c r="C154" t="s">
        <v>87</v>
      </c>
      <c r="D154">
        <v>2011</v>
      </c>
      <c r="E154">
        <v>14</v>
      </c>
      <c r="F154">
        <v>1.0462629999999999</v>
      </c>
      <c r="G154">
        <v>0.94494889999999998</v>
      </c>
      <c r="H154">
        <v>57.1051</v>
      </c>
      <c r="I154">
        <v>2.14681E-2</v>
      </c>
      <c r="J154">
        <v>7.3801500000000006E-2</v>
      </c>
      <c r="K154">
        <v>9.00561E-2</v>
      </c>
      <c r="L154">
        <v>0.101314</v>
      </c>
      <c r="M154">
        <v>0.1125719</v>
      </c>
      <c r="N154">
        <v>0.12882650000000001</v>
      </c>
      <c r="O154">
        <v>4.224901</v>
      </c>
      <c r="P154">
        <v>103621</v>
      </c>
      <c r="Q154">
        <v>25660.91</v>
      </c>
      <c r="R154">
        <v>23176.05</v>
      </c>
    </row>
    <row r="155" spans="1:18">
      <c r="A155" t="s">
        <v>49</v>
      </c>
      <c r="B155" t="s">
        <v>46</v>
      </c>
      <c r="C155" t="s">
        <v>87</v>
      </c>
      <c r="D155">
        <v>2011</v>
      </c>
      <c r="E155">
        <v>14</v>
      </c>
      <c r="F155">
        <v>0.80442789999999997</v>
      </c>
      <c r="G155">
        <v>0.80442789999999997</v>
      </c>
      <c r="H155">
        <v>57.357399999999998</v>
      </c>
      <c r="I155">
        <v>2.1311099999999999E-2</v>
      </c>
      <c r="J155">
        <v>-2.7311200000000001E-2</v>
      </c>
      <c r="K155">
        <v>-1.11755E-2</v>
      </c>
      <c r="L155">
        <v>0</v>
      </c>
      <c r="M155">
        <v>1.11755E-2</v>
      </c>
      <c r="N155">
        <v>2.7311200000000001E-2</v>
      </c>
      <c r="O155">
        <v>4.224901</v>
      </c>
      <c r="P155">
        <v>103621</v>
      </c>
      <c r="Q155">
        <v>19729.599999999999</v>
      </c>
      <c r="R155">
        <v>19729.599999999999</v>
      </c>
    </row>
    <row r="156" spans="1:18">
      <c r="A156" t="s">
        <v>49</v>
      </c>
      <c r="B156" t="s">
        <v>46</v>
      </c>
      <c r="C156" t="s">
        <v>87</v>
      </c>
      <c r="D156">
        <v>2011</v>
      </c>
      <c r="E156">
        <v>14</v>
      </c>
      <c r="F156">
        <v>1.039121</v>
      </c>
      <c r="G156">
        <v>0.93650420000000001</v>
      </c>
      <c r="H156">
        <v>60.597900000000003</v>
      </c>
      <c r="I156">
        <v>2.1479100000000001E-2</v>
      </c>
      <c r="J156">
        <v>7.5090500000000004E-2</v>
      </c>
      <c r="K156">
        <v>9.1353400000000001E-2</v>
      </c>
      <c r="L156">
        <v>0.102617</v>
      </c>
      <c r="M156">
        <v>0.1138807</v>
      </c>
      <c r="N156">
        <v>0.1301436</v>
      </c>
      <c r="O156">
        <v>4.224901</v>
      </c>
      <c r="P156">
        <v>103621</v>
      </c>
      <c r="Q156">
        <v>25485.75</v>
      </c>
      <c r="R156">
        <v>22968.94</v>
      </c>
    </row>
    <row r="157" spans="1:18">
      <c r="A157" t="s">
        <v>49</v>
      </c>
      <c r="B157" t="s">
        <v>46</v>
      </c>
      <c r="C157" t="s">
        <v>87</v>
      </c>
      <c r="D157">
        <v>2011</v>
      </c>
      <c r="E157">
        <v>14</v>
      </c>
      <c r="F157">
        <v>0.80442789999999997</v>
      </c>
      <c r="G157">
        <v>0.80442789999999997</v>
      </c>
      <c r="H157">
        <v>59.8095</v>
      </c>
      <c r="I157">
        <v>2.1311099999999999E-2</v>
      </c>
      <c r="J157">
        <v>-2.7311200000000001E-2</v>
      </c>
      <c r="K157">
        <v>-1.11755E-2</v>
      </c>
      <c r="L157">
        <v>0</v>
      </c>
      <c r="M157">
        <v>1.11755E-2</v>
      </c>
      <c r="N157">
        <v>2.7311200000000001E-2</v>
      </c>
      <c r="O157">
        <v>4.224901</v>
      </c>
      <c r="P157">
        <v>103621</v>
      </c>
      <c r="Q157">
        <v>19729.599999999999</v>
      </c>
      <c r="R157">
        <v>19729.599999999999</v>
      </c>
    </row>
    <row r="158" spans="1:18">
      <c r="A158" t="s">
        <v>49</v>
      </c>
      <c r="B158" t="s">
        <v>46</v>
      </c>
      <c r="C158" t="s">
        <v>87</v>
      </c>
      <c r="D158">
        <v>2011</v>
      </c>
      <c r="E158">
        <v>15</v>
      </c>
      <c r="F158">
        <v>0.81920219999999999</v>
      </c>
      <c r="G158">
        <v>0.81920219999999999</v>
      </c>
      <c r="H158">
        <v>55.006599999999999</v>
      </c>
      <c r="I158">
        <v>2.1346199999999999E-2</v>
      </c>
      <c r="J158">
        <v>-2.7356200000000001E-2</v>
      </c>
      <c r="K158">
        <v>-1.1194000000000001E-2</v>
      </c>
      <c r="L158">
        <v>0</v>
      </c>
      <c r="M158">
        <v>1.1194000000000001E-2</v>
      </c>
      <c r="N158">
        <v>2.7356200000000001E-2</v>
      </c>
      <c r="O158">
        <v>4.224901</v>
      </c>
      <c r="P158">
        <v>103621</v>
      </c>
      <c r="Q158">
        <v>20091.96</v>
      </c>
      <c r="R158">
        <v>20091.96</v>
      </c>
    </row>
    <row r="159" spans="1:18">
      <c r="A159" t="s">
        <v>49</v>
      </c>
      <c r="B159" t="s">
        <v>46</v>
      </c>
      <c r="C159" t="s">
        <v>87</v>
      </c>
      <c r="D159">
        <v>2011</v>
      </c>
      <c r="E159">
        <v>15</v>
      </c>
      <c r="F159">
        <v>0.99768730000000005</v>
      </c>
      <c r="G159">
        <v>0.93015080000000006</v>
      </c>
      <c r="H159">
        <v>59.7622</v>
      </c>
      <c r="I159">
        <v>2.14272E-2</v>
      </c>
      <c r="J159">
        <v>4.0076399999999998E-2</v>
      </c>
      <c r="K159">
        <v>5.6300000000000003E-2</v>
      </c>
      <c r="L159">
        <v>6.7536499999999999E-2</v>
      </c>
      <c r="M159">
        <v>7.8772900000000007E-2</v>
      </c>
      <c r="N159">
        <v>9.4996499999999998E-2</v>
      </c>
      <c r="O159">
        <v>4.224901</v>
      </c>
      <c r="P159">
        <v>103621</v>
      </c>
      <c r="Q159">
        <v>24469.53</v>
      </c>
      <c r="R159">
        <v>22813.119999999999</v>
      </c>
    </row>
    <row r="160" spans="1:18">
      <c r="A160" t="s">
        <v>49</v>
      </c>
      <c r="B160" t="s">
        <v>46</v>
      </c>
      <c r="C160" t="s">
        <v>87</v>
      </c>
      <c r="D160">
        <v>2011</v>
      </c>
      <c r="E160">
        <v>15</v>
      </c>
      <c r="F160">
        <v>1.0018419999999999</v>
      </c>
      <c r="G160">
        <v>0.93839349999999999</v>
      </c>
      <c r="H160">
        <v>54.917200000000001</v>
      </c>
      <c r="I160">
        <v>2.1428699999999998E-2</v>
      </c>
      <c r="J160">
        <v>3.5985999999999997E-2</v>
      </c>
      <c r="K160">
        <v>5.2210800000000002E-2</v>
      </c>
      <c r="L160">
        <v>6.3448000000000004E-2</v>
      </c>
      <c r="M160">
        <v>7.4685199999999993E-2</v>
      </c>
      <c r="N160">
        <v>9.0910000000000005E-2</v>
      </c>
      <c r="O160">
        <v>4.224901</v>
      </c>
      <c r="P160">
        <v>103621</v>
      </c>
      <c r="Q160">
        <v>24571.42</v>
      </c>
      <c r="R160">
        <v>23015.279999999999</v>
      </c>
    </row>
    <row r="161" spans="1:18">
      <c r="A161" t="s">
        <v>49</v>
      </c>
      <c r="B161" t="s">
        <v>46</v>
      </c>
      <c r="C161" t="s">
        <v>87</v>
      </c>
      <c r="D161">
        <v>2011</v>
      </c>
      <c r="E161">
        <v>15</v>
      </c>
      <c r="F161">
        <v>0.81920219999999999</v>
      </c>
      <c r="G161">
        <v>0.81920219999999999</v>
      </c>
      <c r="H161">
        <v>56.969799999999999</v>
      </c>
      <c r="I161">
        <v>2.1346199999999999E-2</v>
      </c>
      <c r="J161">
        <v>-2.7356200000000001E-2</v>
      </c>
      <c r="K161">
        <v>-1.1194000000000001E-2</v>
      </c>
      <c r="L161">
        <v>0</v>
      </c>
      <c r="M161">
        <v>1.1194000000000001E-2</v>
      </c>
      <c r="N161">
        <v>2.7356200000000001E-2</v>
      </c>
      <c r="O161">
        <v>4.224901</v>
      </c>
      <c r="P161">
        <v>103621</v>
      </c>
      <c r="Q161">
        <v>20091.96</v>
      </c>
      <c r="R161">
        <v>20091.96</v>
      </c>
    </row>
    <row r="162" spans="1:18">
      <c r="A162" t="s">
        <v>49</v>
      </c>
      <c r="B162" t="s">
        <v>46</v>
      </c>
      <c r="C162" t="s">
        <v>87</v>
      </c>
      <c r="D162">
        <v>2011</v>
      </c>
      <c r="E162">
        <v>15</v>
      </c>
      <c r="F162">
        <v>0.81920219999999999</v>
      </c>
      <c r="G162">
        <v>0.81920219999999999</v>
      </c>
      <c r="H162">
        <v>55.893599999999999</v>
      </c>
      <c r="I162">
        <v>2.1346199999999999E-2</v>
      </c>
      <c r="J162">
        <v>-2.7356200000000001E-2</v>
      </c>
      <c r="K162">
        <v>-1.1194000000000001E-2</v>
      </c>
      <c r="L162">
        <v>0</v>
      </c>
      <c r="M162">
        <v>1.1194000000000001E-2</v>
      </c>
      <c r="N162">
        <v>2.7356200000000001E-2</v>
      </c>
      <c r="O162">
        <v>4.224901</v>
      </c>
      <c r="P162">
        <v>103621</v>
      </c>
      <c r="Q162">
        <v>20091.96</v>
      </c>
      <c r="R162">
        <v>20091.96</v>
      </c>
    </row>
    <row r="163" spans="1:18">
      <c r="A163" t="s">
        <v>49</v>
      </c>
      <c r="B163" t="s">
        <v>46</v>
      </c>
      <c r="C163" t="s">
        <v>87</v>
      </c>
      <c r="D163">
        <v>2011</v>
      </c>
      <c r="E163">
        <v>15</v>
      </c>
      <c r="F163">
        <v>0.81920219999999999</v>
      </c>
      <c r="G163">
        <v>0.81920219999999999</v>
      </c>
      <c r="H163">
        <v>57.449399999999997</v>
      </c>
      <c r="I163">
        <v>2.1346199999999999E-2</v>
      </c>
      <c r="J163">
        <v>-2.7356200000000001E-2</v>
      </c>
      <c r="K163">
        <v>-1.1194000000000001E-2</v>
      </c>
      <c r="L163">
        <v>0</v>
      </c>
      <c r="M163">
        <v>1.1194000000000001E-2</v>
      </c>
      <c r="N163">
        <v>2.7356200000000001E-2</v>
      </c>
      <c r="O163">
        <v>4.224901</v>
      </c>
      <c r="P163">
        <v>103621</v>
      </c>
      <c r="Q163">
        <v>20091.96</v>
      </c>
      <c r="R163">
        <v>20091.96</v>
      </c>
    </row>
    <row r="164" spans="1:18">
      <c r="A164" t="s">
        <v>49</v>
      </c>
      <c r="B164" t="s">
        <v>46</v>
      </c>
      <c r="C164" t="s">
        <v>87</v>
      </c>
      <c r="D164">
        <v>2011</v>
      </c>
      <c r="E164">
        <v>16</v>
      </c>
      <c r="F164">
        <v>0.82947300000000002</v>
      </c>
      <c r="G164">
        <v>0.82947300000000002</v>
      </c>
      <c r="H164">
        <v>57.077500000000001</v>
      </c>
      <c r="I164">
        <v>2.1364500000000002E-2</v>
      </c>
      <c r="J164">
        <v>-2.7379799999999999E-2</v>
      </c>
      <c r="K164">
        <v>-1.1203599999999999E-2</v>
      </c>
      <c r="L164">
        <v>0</v>
      </c>
      <c r="M164">
        <v>1.1203599999999999E-2</v>
      </c>
      <c r="N164">
        <v>2.7379799999999999E-2</v>
      </c>
      <c r="O164">
        <v>4.224901</v>
      </c>
      <c r="P164">
        <v>103621</v>
      </c>
      <c r="Q164">
        <v>20343.87</v>
      </c>
      <c r="R164">
        <v>20343.87</v>
      </c>
    </row>
    <row r="165" spans="1:18">
      <c r="A165" t="s">
        <v>49</v>
      </c>
      <c r="B165" t="s">
        <v>46</v>
      </c>
      <c r="C165" t="s">
        <v>87</v>
      </c>
      <c r="D165">
        <v>2011</v>
      </c>
      <c r="E165">
        <v>16</v>
      </c>
      <c r="F165">
        <v>0.82947300000000002</v>
      </c>
      <c r="G165">
        <v>0.82947300000000002</v>
      </c>
      <c r="H165">
        <v>55.661000000000001</v>
      </c>
      <c r="I165">
        <v>2.1364500000000002E-2</v>
      </c>
      <c r="J165">
        <v>-2.7379799999999999E-2</v>
      </c>
      <c r="K165">
        <v>-1.1203599999999999E-2</v>
      </c>
      <c r="L165">
        <v>0</v>
      </c>
      <c r="M165">
        <v>1.1203599999999999E-2</v>
      </c>
      <c r="N165">
        <v>2.7379799999999999E-2</v>
      </c>
      <c r="O165">
        <v>4.224901</v>
      </c>
      <c r="P165">
        <v>103621</v>
      </c>
      <c r="Q165">
        <v>20343.87</v>
      </c>
      <c r="R165">
        <v>20343.87</v>
      </c>
    </row>
    <row r="166" spans="1:18">
      <c r="A166" t="s">
        <v>49</v>
      </c>
      <c r="B166" t="s">
        <v>46</v>
      </c>
      <c r="C166" t="s">
        <v>87</v>
      </c>
      <c r="D166">
        <v>2011</v>
      </c>
      <c r="E166">
        <v>16</v>
      </c>
      <c r="F166">
        <v>0.82947300000000002</v>
      </c>
      <c r="G166">
        <v>0.82947300000000002</v>
      </c>
      <c r="H166">
        <v>52.877800000000001</v>
      </c>
      <c r="I166">
        <v>2.1364500000000002E-2</v>
      </c>
      <c r="J166">
        <v>-2.7379799999999999E-2</v>
      </c>
      <c r="K166">
        <v>-1.1203599999999999E-2</v>
      </c>
      <c r="L166">
        <v>0</v>
      </c>
      <c r="M166">
        <v>1.1203599999999999E-2</v>
      </c>
      <c r="N166">
        <v>2.7379799999999999E-2</v>
      </c>
      <c r="O166">
        <v>4.224901</v>
      </c>
      <c r="P166">
        <v>103621</v>
      </c>
      <c r="Q166">
        <v>20343.87</v>
      </c>
      <c r="R166">
        <v>20343.87</v>
      </c>
    </row>
    <row r="167" spans="1:18">
      <c r="A167" t="s">
        <v>49</v>
      </c>
      <c r="B167" t="s">
        <v>46</v>
      </c>
      <c r="C167" t="s">
        <v>87</v>
      </c>
      <c r="D167">
        <v>2011</v>
      </c>
      <c r="E167">
        <v>16</v>
      </c>
      <c r="F167">
        <v>0.91999070000000005</v>
      </c>
      <c r="G167">
        <v>0.88164279999999995</v>
      </c>
      <c r="H167">
        <v>56.128799999999998</v>
      </c>
      <c r="I167">
        <v>2.1383300000000001E-2</v>
      </c>
      <c r="J167">
        <v>1.0944000000000001E-2</v>
      </c>
      <c r="K167">
        <v>2.7134399999999999E-2</v>
      </c>
      <c r="L167">
        <v>3.8347800000000001E-2</v>
      </c>
      <c r="M167">
        <v>4.9561300000000003E-2</v>
      </c>
      <c r="N167">
        <v>6.5751699999999996E-2</v>
      </c>
      <c r="O167">
        <v>4.224901</v>
      </c>
      <c r="P167">
        <v>103621</v>
      </c>
      <c r="Q167">
        <v>22563.919999999998</v>
      </c>
      <c r="R167">
        <v>21623.4</v>
      </c>
    </row>
    <row r="168" spans="1:18">
      <c r="A168" t="s">
        <v>49</v>
      </c>
      <c r="B168" t="s">
        <v>46</v>
      </c>
      <c r="C168" t="s">
        <v>87</v>
      </c>
      <c r="D168">
        <v>2011</v>
      </c>
      <c r="E168">
        <v>16</v>
      </c>
      <c r="F168">
        <v>0.92783919999999998</v>
      </c>
      <c r="G168">
        <v>0.88111139999999999</v>
      </c>
      <c r="H168">
        <v>58.387599999999999</v>
      </c>
      <c r="I168">
        <v>2.13834E-2</v>
      </c>
      <c r="J168">
        <v>1.9323799999999999E-2</v>
      </c>
      <c r="K168">
        <v>3.5514299999999999E-2</v>
      </c>
      <c r="L168">
        <v>4.67278E-2</v>
      </c>
      <c r="M168">
        <v>5.7941199999999998E-2</v>
      </c>
      <c r="N168">
        <v>7.4131699999999995E-2</v>
      </c>
      <c r="O168">
        <v>4.224901</v>
      </c>
      <c r="P168">
        <v>103621</v>
      </c>
      <c r="Q168">
        <v>22756.42</v>
      </c>
      <c r="R168">
        <v>21610.36</v>
      </c>
    </row>
    <row r="169" spans="1:18">
      <c r="A169" t="s">
        <v>49</v>
      </c>
      <c r="B169" t="s">
        <v>46</v>
      </c>
      <c r="C169" t="s">
        <v>87</v>
      </c>
      <c r="D169">
        <v>2011</v>
      </c>
      <c r="E169">
        <v>16</v>
      </c>
      <c r="F169">
        <v>0.82947300000000002</v>
      </c>
      <c r="G169">
        <v>0.82947300000000002</v>
      </c>
      <c r="H169">
        <v>55.7057</v>
      </c>
      <c r="I169">
        <v>2.1364500000000002E-2</v>
      </c>
      <c r="J169">
        <v>-2.7379799999999999E-2</v>
      </c>
      <c r="K169">
        <v>-1.1203599999999999E-2</v>
      </c>
      <c r="L169">
        <v>0</v>
      </c>
      <c r="M169">
        <v>1.1203599999999999E-2</v>
      </c>
      <c r="N169">
        <v>2.7379799999999999E-2</v>
      </c>
      <c r="O169">
        <v>4.224901</v>
      </c>
      <c r="P169">
        <v>103621</v>
      </c>
      <c r="Q169">
        <v>20343.87</v>
      </c>
      <c r="R169">
        <v>20343.87</v>
      </c>
    </row>
    <row r="170" spans="1:18">
      <c r="A170" t="s">
        <v>49</v>
      </c>
      <c r="B170" t="s">
        <v>46</v>
      </c>
      <c r="C170" t="s">
        <v>87</v>
      </c>
      <c r="D170">
        <v>2011</v>
      </c>
      <c r="E170">
        <v>17</v>
      </c>
      <c r="F170">
        <v>0.86199150000000002</v>
      </c>
      <c r="G170">
        <v>0.85129790000000005</v>
      </c>
      <c r="H170">
        <v>56.2194</v>
      </c>
      <c r="I170">
        <v>2.1371600000000001E-2</v>
      </c>
      <c r="J170">
        <v>-1.66952E-2</v>
      </c>
      <c r="K170">
        <v>-5.1369999999999996E-4</v>
      </c>
      <c r="L170">
        <v>1.0693599999999999E-2</v>
      </c>
      <c r="M170">
        <v>2.1900900000000001E-2</v>
      </c>
      <c r="N170">
        <v>3.8082400000000002E-2</v>
      </c>
      <c r="O170">
        <v>4.224901</v>
      </c>
      <c r="P170">
        <v>103621</v>
      </c>
      <c r="Q170">
        <v>21141.42</v>
      </c>
      <c r="R170">
        <v>20879.150000000001</v>
      </c>
    </row>
    <row r="171" spans="1:18">
      <c r="A171" t="s">
        <v>49</v>
      </c>
      <c r="B171" t="s">
        <v>46</v>
      </c>
      <c r="C171" t="s">
        <v>87</v>
      </c>
      <c r="D171">
        <v>2011</v>
      </c>
      <c r="E171">
        <v>17</v>
      </c>
      <c r="F171">
        <v>0.85826959999999997</v>
      </c>
      <c r="G171">
        <v>0.85023649999999995</v>
      </c>
      <c r="H171">
        <v>55.495399999999997</v>
      </c>
      <c r="I171">
        <v>2.13729E-2</v>
      </c>
      <c r="J171">
        <v>-1.93575E-2</v>
      </c>
      <c r="K171">
        <v>-3.1749E-3</v>
      </c>
      <c r="L171">
        <v>8.0330000000000002E-3</v>
      </c>
      <c r="M171">
        <v>1.9241000000000001E-2</v>
      </c>
      <c r="N171">
        <v>3.54236E-2</v>
      </c>
      <c r="O171">
        <v>4.224901</v>
      </c>
      <c r="P171">
        <v>103621</v>
      </c>
      <c r="Q171">
        <v>21050.14</v>
      </c>
      <c r="R171">
        <v>20853.12</v>
      </c>
    </row>
    <row r="172" spans="1:18">
      <c r="A172" t="s">
        <v>49</v>
      </c>
      <c r="B172" t="s">
        <v>46</v>
      </c>
      <c r="C172" t="s">
        <v>87</v>
      </c>
      <c r="D172">
        <v>2011</v>
      </c>
      <c r="E172">
        <v>17</v>
      </c>
      <c r="F172">
        <v>0.83701300000000001</v>
      </c>
      <c r="G172">
        <v>0.83701300000000001</v>
      </c>
      <c r="H172">
        <v>54.030200000000001</v>
      </c>
      <c r="I172">
        <v>2.1371600000000001E-2</v>
      </c>
      <c r="J172">
        <v>-2.7388800000000001E-2</v>
      </c>
      <c r="K172">
        <v>-1.12073E-2</v>
      </c>
      <c r="L172">
        <v>0</v>
      </c>
      <c r="M172">
        <v>1.12073E-2</v>
      </c>
      <c r="N172">
        <v>2.7388800000000001E-2</v>
      </c>
      <c r="O172">
        <v>4.224901</v>
      </c>
      <c r="P172">
        <v>103621</v>
      </c>
      <c r="Q172">
        <v>20528.79</v>
      </c>
      <c r="R172">
        <v>20528.79</v>
      </c>
    </row>
    <row r="173" spans="1:18">
      <c r="A173" t="s">
        <v>49</v>
      </c>
      <c r="B173" t="s">
        <v>46</v>
      </c>
      <c r="C173" t="s">
        <v>87</v>
      </c>
      <c r="D173">
        <v>2011</v>
      </c>
      <c r="E173">
        <v>17</v>
      </c>
      <c r="F173">
        <v>0.83701300000000001</v>
      </c>
      <c r="G173">
        <v>0.83701300000000001</v>
      </c>
      <c r="H173">
        <v>56.266800000000003</v>
      </c>
      <c r="I173">
        <v>2.1371600000000001E-2</v>
      </c>
      <c r="J173">
        <v>-2.7388800000000001E-2</v>
      </c>
      <c r="K173">
        <v>-1.12073E-2</v>
      </c>
      <c r="L173">
        <v>0</v>
      </c>
      <c r="M173">
        <v>1.12073E-2</v>
      </c>
      <c r="N173">
        <v>2.7388800000000001E-2</v>
      </c>
      <c r="O173">
        <v>4.224901</v>
      </c>
      <c r="P173">
        <v>103621</v>
      </c>
      <c r="Q173">
        <v>20528.79</v>
      </c>
      <c r="R173">
        <v>20528.79</v>
      </c>
    </row>
    <row r="174" spans="1:18">
      <c r="A174" t="s">
        <v>49</v>
      </c>
      <c r="B174" t="s">
        <v>46</v>
      </c>
      <c r="C174" t="s">
        <v>87</v>
      </c>
      <c r="D174">
        <v>2011</v>
      </c>
      <c r="E174">
        <v>17</v>
      </c>
      <c r="F174">
        <v>0.83701300000000001</v>
      </c>
      <c r="G174">
        <v>0.83701300000000001</v>
      </c>
      <c r="H174">
        <v>53.935600000000001</v>
      </c>
      <c r="I174">
        <v>2.1371600000000001E-2</v>
      </c>
      <c r="J174">
        <v>-2.7388800000000001E-2</v>
      </c>
      <c r="K174">
        <v>-1.12073E-2</v>
      </c>
      <c r="L174">
        <v>0</v>
      </c>
      <c r="M174">
        <v>1.12073E-2</v>
      </c>
      <c r="N174">
        <v>2.7388800000000001E-2</v>
      </c>
      <c r="O174">
        <v>4.224901</v>
      </c>
      <c r="P174">
        <v>103621</v>
      </c>
      <c r="Q174">
        <v>20528.79</v>
      </c>
      <c r="R174">
        <v>20528.79</v>
      </c>
    </row>
    <row r="175" spans="1:18">
      <c r="A175" t="s">
        <v>49</v>
      </c>
      <c r="B175" t="s">
        <v>46</v>
      </c>
      <c r="C175" t="s">
        <v>87</v>
      </c>
      <c r="D175">
        <v>2011</v>
      </c>
      <c r="E175">
        <v>17</v>
      </c>
      <c r="F175">
        <v>0.83701300000000001</v>
      </c>
      <c r="G175">
        <v>0.83701300000000001</v>
      </c>
      <c r="H175">
        <v>55.0867</v>
      </c>
      <c r="I175">
        <v>2.1371600000000001E-2</v>
      </c>
      <c r="J175">
        <v>-2.7388800000000001E-2</v>
      </c>
      <c r="K175">
        <v>-1.12073E-2</v>
      </c>
      <c r="L175">
        <v>0</v>
      </c>
      <c r="M175">
        <v>1.12073E-2</v>
      </c>
      <c r="N175">
        <v>2.7388800000000001E-2</v>
      </c>
      <c r="O175">
        <v>4.224901</v>
      </c>
      <c r="P175">
        <v>103621</v>
      </c>
      <c r="Q175">
        <v>20528.79</v>
      </c>
      <c r="R175">
        <v>20528.79</v>
      </c>
    </row>
    <row r="176" spans="1:18">
      <c r="A176" t="s">
        <v>49</v>
      </c>
      <c r="B176" t="s">
        <v>46</v>
      </c>
      <c r="C176" t="s">
        <v>87</v>
      </c>
      <c r="D176">
        <v>2011</v>
      </c>
      <c r="E176">
        <v>18</v>
      </c>
      <c r="F176">
        <v>0.87733260000000002</v>
      </c>
      <c r="G176">
        <v>0.87571699999999997</v>
      </c>
      <c r="H176">
        <v>52.0946</v>
      </c>
      <c r="I176">
        <v>2.1352200000000002E-2</v>
      </c>
      <c r="J176">
        <v>-2.5748400000000001E-2</v>
      </c>
      <c r="K176">
        <v>-9.5815999999999991E-3</v>
      </c>
      <c r="L176">
        <v>1.6155E-3</v>
      </c>
      <c r="M176">
        <v>1.28126E-2</v>
      </c>
      <c r="N176">
        <v>2.8979499999999998E-2</v>
      </c>
      <c r="O176">
        <v>4.224901</v>
      </c>
      <c r="P176">
        <v>103621</v>
      </c>
      <c r="Q176">
        <v>21517.68</v>
      </c>
      <c r="R176">
        <v>21478.06</v>
      </c>
    </row>
    <row r="177" spans="1:18">
      <c r="A177" t="s">
        <v>49</v>
      </c>
      <c r="B177" t="s">
        <v>46</v>
      </c>
      <c r="C177" t="s">
        <v>87</v>
      </c>
      <c r="D177">
        <v>2011</v>
      </c>
      <c r="E177">
        <v>18</v>
      </c>
      <c r="F177">
        <v>0.87374070000000004</v>
      </c>
      <c r="G177">
        <v>0.87374070000000004</v>
      </c>
      <c r="H177">
        <v>54.271999999999998</v>
      </c>
      <c r="I177">
        <v>2.1353400000000002E-2</v>
      </c>
      <c r="J177">
        <v>-2.7365400000000002E-2</v>
      </c>
      <c r="K177">
        <v>-1.11977E-2</v>
      </c>
      <c r="L177">
        <v>0</v>
      </c>
      <c r="M177">
        <v>1.11977E-2</v>
      </c>
      <c r="N177">
        <v>2.7365400000000002E-2</v>
      </c>
      <c r="O177">
        <v>4.224901</v>
      </c>
      <c r="P177">
        <v>103621</v>
      </c>
      <c r="Q177">
        <v>21429.59</v>
      </c>
      <c r="R177">
        <v>21429.59</v>
      </c>
    </row>
    <row r="178" spans="1:18">
      <c r="A178" t="s">
        <v>49</v>
      </c>
      <c r="B178" t="s">
        <v>46</v>
      </c>
      <c r="C178" t="s">
        <v>87</v>
      </c>
      <c r="D178">
        <v>2011</v>
      </c>
      <c r="E178">
        <v>18</v>
      </c>
      <c r="F178">
        <v>0.87374070000000004</v>
      </c>
      <c r="G178">
        <v>0.87374070000000004</v>
      </c>
      <c r="H178">
        <v>52.148499999999999</v>
      </c>
      <c r="I178">
        <v>2.1353400000000002E-2</v>
      </c>
      <c r="J178">
        <v>-2.7365400000000002E-2</v>
      </c>
      <c r="K178">
        <v>-1.11977E-2</v>
      </c>
      <c r="L178">
        <v>0</v>
      </c>
      <c r="M178">
        <v>1.11977E-2</v>
      </c>
      <c r="N178">
        <v>2.7365400000000002E-2</v>
      </c>
      <c r="O178">
        <v>4.224901</v>
      </c>
      <c r="P178">
        <v>103621</v>
      </c>
      <c r="Q178">
        <v>21429.59</v>
      </c>
      <c r="R178">
        <v>21429.59</v>
      </c>
    </row>
    <row r="179" spans="1:18">
      <c r="A179" t="s">
        <v>49</v>
      </c>
      <c r="B179" t="s">
        <v>46</v>
      </c>
      <c r="C179" t="s">
        <v>87</v>
      </c>
      <c r="D179">
        <v>2011</v>
      </c>
      <c r="E179">
        <v>18</v>
      </c>
      <c r="F179">
        <v>0.87374070000000004</v>
      </c>
      <c r="G179">
        <v>0.87374070000000004</v>
      </c>
      <c r="H179">
        <v>51.186599999999999</v>
      </c>
      <c r="I179">
        <v>2.1353400000000002E-2</v>
      </c>
      <c r="J179">
        <v>-2.7365400000000002E-2</v>
      </c>
      <c r="K179">
        <v>-1.11977E-2</v>
      </c>
      <c r="L179">
        <v>0</v>
      </c>
      <c r="M179">
        <v>1.11977E-2</v>
      </c>
      <c r="N179">
        <v>2.7365400000000002E-2</v>
      </c>
      <c r="O179">
        <v>4.224901</v>
      </c>
      <c r="P179">
        <v>103621</v>
      </c>
      <c r="Q179">
        <v>21429.59</v>
      </c>
      <c r="R179">
        <v>21429.59</v>
      </c>
    </row>
    <row r="180" spans="1:18">
      <c r="A180" t="s">
        <v>49</v>
      </c>
      <c r="B180" t="s">
        <v>46</v>
      </c>
      <c r="C180" t="s">
        <v>87</v>
      </c>
      <c r="D180">
        <v>2011</v>
      </c>
      <c r="E180">
        <v>18</v>
      </c>
      <c r="F180">
        <v>0.87701269999999998</v>
      </c>
      <c r="G180">
        <v>0.87588880000000002</v>
      </c>
      <c r="H180">
        <v>53.520400000000002</v>
      </c>
      <c r="I180">
        <v>2.1353199999999999E-2</v>
      </c>
      <c r="J180">
        <v>-2.6241299999999999E-2</v>
      </c>
      <c r="K180">
        <v>-1.00737E-2</v>
      </c>
      <c r="L180">
        <v>1.1238999999999999E-3</v>
      </c>
      <c r="M180">
        <v>1.2321500000000001E-2</v>
      </c>
      <c r="N180">
        <v>2.8489199999999999E-2</v>
      </c>
      <c r="O180">
        <v>4.224901</v>
      </c>
      <c r="P180">
        <v>103621</v>
      </c>
      <c r="Q180">
        <v>21509.84</v>
      </c>
      <c r="R180">
        <v>21482.27</v>
      </c>
    </row>
    <row r="181" spans="1:18">
      <c r="A181" t="s">
        <v>49</v>
      </c>
      <c r="B181" t="s">
        <v>46</v>
      </c>
      <c r="C181" t="s">
        <v>87</v>
      </c>
      <c r="D181">
        <v>2011</v>
      </c>
      <c r="E181">
        <v>18</v>
      </c>
      <c r="F181">
        <v>0.87374070000000004</v>
      </c>
      <c r="G181">
        <v>0.87374070000000004</v>
      </c>
      <c r="H181">
        <v>53.996099999999998</v>
      </c>
      <c r="I181">
        <v>2.1353400000000002E-2</v>
      </c>
      <c r="J181">
        <v>-2.7365400000000002E-2</v>
      </c>
      <c r="K181">
        <v>-1.11977E-2</v>
      </c>
      <c r="L181">
        <v>0</v>
      </c>
      <c r="M181">
        <v>1.11977E-2</v>
      </c>
      <c r="N181">
        <v>2.7365400000000002E-2</v>
      </c>
      <c r="O181">
        <v>4.224901</v>
      </c>
      <c r="P181">
        <v>103621</v>
      </c>
      <c r="Q181">
        <v>21429.59</v>
      </c>
      <c r="R181">
        <v>21429.59</v>
      </c>
    </row>
    <row r="182" spans="1:18">
      <c r="A182" t="s">
        <v>49</v>
      </c>
      <c r="B182" t="s">
        <v>46</v>
      </c>
      <c r="C182" t="s">
        <v>87</v>
      </c>
      <c r="D182">
        <v>2011</v>
      </c>
      <c r="E182">
        <v>19</v>
      </c>
      <c r="F182">
        <v>0.94932890000000003</v>
      </c>
      <c r="G182">
        <v>0.94932890000000003</v>
      </c>
      <c r="H182">
        <v>53.005299999999998</v>
      </c>
      <c r="I182">
        <v>2.13151E-2</v>
      </c>
      <c r="J182">
        <v>-2.7316400000000001E-2</v>
      </c>
      <c r="K182">
        <v>-1.11777E-2</v>
      </c>
      <c r="L182">
        <v>0</v>
      </c>
      <c r="M182">
        <v>1.11777E-2</v>
      </c>
      <c r="N182">
        <v>2.7316400000000001E-2</v>
      </c>
      <c r="O182">
        <v>4.224901</v>
      </c>
      <c r="P182">
        <v>103621</v>
      </c>
      <c r="Q182">
        <v>23283.48</v>
      </c>
      <c r="R182">
        <v>23283.48</v>
      </c>
    </row>
    <row r="183" spans="1:18">
      <c r="A183" t="s">
        <v>49</v>
      </c>
      <c r="B183" t="s">
        <v>46</v>
      </c>
      <c r="C183" t="s">
        <v>87</v>
      </c>
      <c r="D183">
        <v>2011</v>
      </c>
      <c r="E183">
        <v>19</v>
      </c>
      <c r="F183">
        <v>0.94932890000000003</v>
      </c>
      <c r="G183">
        <v>0.94932890000000003</v>
      </c>
      <c r="H183">
        <v>49.470399999999998</v>
      </c>
      <c r="I183">
        <v>2.13151E-2</v>
      </c>
      <c r="J183">
        <v>-2.7316400000000001E-2</v>
      </c>
      <c r="K183">
        <v>-1.11777E-2</v>
      </c>
      <c r="L183">
        <v>0</v>
      </c>
      <c r="M183">
        <v>1.11777E-2</v>
      </c>
      <c r="N183">
        <v>2.7316400000000001E-2</v>
      </c>
      <c r="O183">
        <v>4.224901</v>
      </c>
      <c r="P183">
        <v>103621</v>
      </c>
      <c r="Q183">
        <v>23283.48</v>
      </c>
      <c r="R183">
        <v>23283.48</v>
      </c>
    </row>
    <row r="184" spans="1:18">
      <c r="A184" t="s">
        <v>49</v>
      </c>
      <c r="B184" t="s">
        <v>46</v>
      </c>
      <c r="C184" t="s">
        <v>87</v>
      </c>
      <c r="D184">
        <v>2011</v>
      </c>
      <c r="E184">
        <v>19</v>
      </c>
      <c r="F184">
        <v>0.94932890000000003</v>
      </c>
      <c r="G184">
        <v>0.94932890000000003</v>
      </c>
      <c r="H184">
        <v>51.126100000000001</v>
      </c>
      <c r="I184">
        <v>2.13151E-2</v>
      </c>
      <c r="J184">
        <v>-2.7316400000000001E-2</v>
      </c>
      <c r="K184">
        <v>-1.11777E-2</v>
      </c>
      <c r="L184">
        <v>0</v>
      </c>
      <c r="M184">
        <v>1.11777E-2</v>
      </c>
      <c r="N184">
        <v>2.7316400000000001E-2</v>
      </c>
      <c r="O184">
        <v>4.224901</v>
      </c>
      <c r="P184">
        <v>103621</v>
      </c>
      <c r="Q184">
        <v>23283.48</v>
      </c>
      <c r="R184">
        <v>23283.48</v>
      </c>
    </row>
    <row r="185" spans="1:18">
      <c r="A185" t="s">
        <v>49</v>
      </c>
      <c r="B185" t="s">
        <v>46</v>
      </c>
      <c r="C185" t="s">
        <v>87</v>
      </c>
      <c r="D185">
        <v>2011</v>
      </c>
      <c r="E185">
        <v>19</v>
      </c>
      <c r="F185">
        <v>0.94932890000000003</v>
      </c>
      <c r="G185">
        <v>0.94932890000000003</v>
      </c>
      <c r="H185">
        <v>51.566400000000002</v>
      </c>
      <c r="I185">
        <v>2.13151E-2</v>
      </c>
      <c r="J185">
        <v>-2.7316400000000001E-2</v>
      </c>
      <c r="K185">
        <v>-1.11777E-2</v>
      </c>
      <c r="L185">
        <v>0</v>
      </c>
      <c r="M185">
        <v>1.11777E-2</v>
      </c>
      <c r="N185">
        <v>2.7316400000000001E-2</v>
      </c>
      <c r="O185">
        <v>4.224901</v>
      </c>
      <c r="P185">
        <v>103621</v>
      </c>
      <c r="Q185">
        <v>23283.48</v>
      </c>
      <c r="R185">
        <v>23283.48</v>
      </c>
    </row>
    <row r="186" spans="1:18">
      <c r="A186" t="s">
        <v>49</v>
      </c>
      <c r="B186" t="s">
        <v>46</v>
      </c>
      <c r="C186" t="s">
        <v>87</v>
      </c>
      <c r="D186">
        <v>2011</v>
      </c>
      <c r="E186">
        <v>19</v>
      </c>
      <c r="F186">
        <v>0.94932890000000003</v>
      </c>
      <c r="G186">
        <v>0.94932890000000003</v>
      </c>
      <c r="H186">
        <v>49.9711</v>
      </c>
      <c r="I186">
        <v>2.13151E-2</v>
      </c>
      <c r="J186">
        <v>-2.7316400000000001E-2</v>
      </c>
      <c r="K186">
        <v>-1.11777E-2</v>
      </c>
      <c r="L186">
        <v>0</v>
      </c>
      <c r="M186">
        <v>1.11777E-2</v>
      </c>
      <c r="N186">
        <v>2.7316400000000001E-2</v>
      </c>
      <c r="O186">
        <v>4.224901</v>
      </c>
      <c r="P186">
        <v>103621</v>
      </c>
      <c r="Q186">
        <v>23283.48</v>
      </c>
      <c r="R186">
        <v>23283.48</v>
      </c>
    </row>
    <row r="187" spans="1:18">
      <c r="A187" t="s">
        <v>49</v>
      </c>
      <c r="B187" t="s">
        <v>46</v>
      </c>
      <c r="C187" t="s">
        <v>87</v>
      </c>
      <c r="D187">
        <v>2011</v>
      </c>
      <c r="E187">
        <v>19</v>
      </c>
      <c r="F187">
        <v>0.94932890000000003</v>
      </c>
      <c r="G187">
        <v>0.94932890000000003</v>
      </c>
      <c r="H187">
        <v>52.052599999999998</v>
      </c>
      <c r="I187">
        <v>2.13151E-2</v>
      </c>
      <c r="J187">
        <v>-2.7316400000000001E-2</v>
      </c>
      <c r="K187">
        <v>-1.11777E-2</v>
      </c>
      <c r="L187">
        <v>0</v>
      </c>
      <c r="M187">
        <v>1.11777E-2</v>
      </c>
      <c r="N187">
        <v>2.7316400000000001E-2</v>
      </c>
      <c r="O187">
        <v>4.224901</v>
      </c>
      <c r="P187">
        <v>103621</v>
      </c>
      <c r="Q187">
        <v>23283.48</v>
      </c>
      <c r="R187">
        <v>23283.48</v>
      </c>
    </row>
    <row r="188" spans="1:18">
      <c r="A188" t="s">
        <v>49</v>
      </c>
      <c r="B188" t="s">
        <v>46</v>
      </c>
      <c r="C188" t="s">
        <v>87</v>
      </c>
      <c r="D188">
        <v>2011</v>
      </c>
      <c r="E188">
        <v>20</v>
      </c>
      <c r="F188">
        <v>1.0214369999999999</v>
      </c>
      <c r="G188">
        <v>1.0214369999999999</v>
      </c>
      <c r="H188">
        <v>48.750300000000003</v>
      </c>
      <c r="I188">
        <v>2.1267100000000001E-2</v>
      </c>
      <c r="J188">
        <v>-2.7254899999999999E-2</v>
      </c>
      <c r="K188">
        <v>-1.1152499999999999E-2</v>
      </c>
      <c r="L188">
        <v>0</v>
      </c>
      <c r="M188">
        <v>1.1152499999999999E-2</v>
      </c>
      <c r="N188">
        <v>2.7254899999999999E-2</v>
      </c>
      <c r="O188">
        <v>4.224901</v>
      </c>
      <c r="P188">
        <v>103621</v>
      </c>
      <c r="Q188">
        <v>25052.02</v>
      </c>
      <c r="R188">
        <v>25052.02</v>
      </c>
    </row>
    <row r="189" spans="1:18">
      <c r="A189" t="s">
        <v>49</v>
      </c>
      <c r="B189" t="s">
        <v>46</v>
      </c>
      <c r="C189" t="s">
        <v>87</v>
      </c>
      <c r="D189">
        <v>2011</v>
      </c>
      <c r="E189">
        <v>20</v>
      </c>
      <c r="F189">
        <v>1.0214369999999999</v>
      </c>
      <c r="G189">
        <v>1.0214369999999999</v>
      </c>
      <c r="H189">
        <v>49.647799999999997</v>
      </c>
      <c r="I189">
        <v>2.1267100000000001E-2</v>
      </c>
      <c r="J189">
        <v>-2.7254899999999999E-2</v>
      </c>
      <c r="K189">
        <v>-1.1152499999999999E-2</v>
      </c>
      <c r="L189">
        <v>0</v>
      </c>
      <c r="M189">
        <v>1.1152499999999999E-2</v>
      </c>
      <c r="N189">
        <v>2.7254899999999999E-2</v>
      </c>
      <c r="O189">
        <v>4.224901</v>
      </c>
      <c r="P189">
        <v>103621</v>
      </c>
      <c r="Q189">
        <v>25052.02</v>
      </c>
      <c r="R189">
        <v>25052.02</v>
      </c>
    </row>
    <row r="190" spans="1:18">
      <c r="A190" t="s">
        <v>49</v>
      </c>
      <c r="B190" t="s">
        <v>46</v>
      </c>
      <c r="C190" t="s">
        <v>87</v>
      </c>
      <c r="D190">
        <v>2011</v>
      </c>
      <c r="E190">
        <v>20</v>
      </c>
      <c r="F190">
        <v>1.0214369999999999</v>
      </c>
      <c r="G190">
        <v>1.0214369999999999</v>
      </c>
      <c r="H190">
        <v>48.7254</v>
      </c>
      <c r="I190">
        <v>2.1267100000000001E-2</v>
      </c>
      <c r="J190">
        <v>-2.7254899999999999E-2</v>
      </c>
      <c r="K190">
        <v>-1.1152499999999999E-2</v>
      </c>
      <c r="L190">
        <v>0</v>
      </c>
      <c r="M190">
        <v>1.1152499999999999E-2</v>
      </c>
      <c r="N190">
        <v>2.7254899999999999E-2</v>
      </c>
      <c r="O190">
        <v>4.224901</v>
      </c>
      <c r="P190">
        <v>103621</v>
      </c>
      <c r="Q190">
        <v>25052.02</v>
      </c>
      <c r="R190">
        <v>25052.02</v>
      </c>
    </row>
    <row r="191" spans="1:18">
      <c r="A191" t="s">
        <v>49</v>
      </c>
      <c r="B191" t="s">
        <v>46</v>
      </c>
      <c r="C191" t="s">
        <v>87</v>
      </c>
      <c r="D191">
        <v>2011</v>
      </c>
      <c r="E191">
        <v>20</v>
      </c>
      <c r="F191">
        <v>1.0214369999999999</v>
      </c>
      <c r="G191">
        <v>1.0214369999999999</v>
      </c>
      <c r="H191">
        <v>52.207599999999999</v>
      </c>
      <c r="I191">
        <v>2.1267100000000001E-2</v>
      </c>
      <c r="J191">
        <v>-2.7254899999999999E-2</v>
      </c>
      <c r="K191">
        <v>-1.1152499999999999E-2</v>
      </c>
      <c r="L191">
        <v>0</v>
      </c>
      <c r="M191">
        <v>1.1152499999999999E-2</v>
      </c>
      <c r="N191">
        <v>2.7254899999999999E-2</v>
      </c>
      <c r="O191">
        <v>4.224901</v>
      </c>
      <c r="P191">
        <v>103621</v>
      </c>
      <c r="Q191">
        <v>25052.02</v>
      </c>
      <c r="R191">
        <v>25052.02</v>
      </c>
    </row>
    <row r="192" spans="1:18">
      <c r="A192" t="s">
        <v>49</v>
      </c>
      <c r="B192" t="s">
        <v>46</v>
      </c>
      <c r="C192" t="s">
        <v>87</v>
      </c>
      <c r="D192">
        <v>2011</v>
      </c>
      <c r="E192">
        <v>20</v>
      </c>
      <c r="F192">
        <v>1.0214369999999999</v>
      </c>
      <c r="G192">
        <v>1.0214369999999999</v>
      </c>
      <c r="H192">
        <v>48.0762</v>
      </c>
      <c r="I192">
        <v>2.1267100000000001E-2</v>
      </c>
      <c r="J192">
        <v>-2.7254899999999999E-2</v>
      </c>
      <c r="K192">
        <v>-1.1152499999999999E-2</v>
      </c>
      <c r="L192">
        <v>0</v>
      </c>
      <c r="M192">
        <v>1.1152499999999999E-2</v>
      </c>
      <c r="N192">
        <v>2.7254899999999999E-2</v>
      </c>
      <c r="O192">
        <v>4.224901</v>
      </c>
      <c r="P192">
        <v>103621</v>
      </c>
      <c r="Q192">
        <v>25052.02</v>
      </c>
      <c r="R192">
        <v>25052.02</v>
      </c>
    </row>
    <row r="193" spans="1:18">
      <c r="A193" t="s">
        <v>49</v>
      </c>
      <c r="B193" t="s">
        <v>46</v>
      </c>
      <c r="C193" t="s">
        <v>87</v>
      </c>
      <c r="D193">
        <v>2011</v>
      </c>
      <c r="E193">
        <v>20</v>
      </c>
      <c r="F193">
        <v>1.0214369999999999</v>
      </c>
      <c r="G193">
        <v>1.0214369999999999</v>
      </c>
      <c r="H193">
        <v>50.691200000000002</v>
      </c>
      <c r="I193">
        <v>2.1267100000000001E-2</v>
      </c>
      <c r="J193">
        <v>-2.7254899999999999E-2</v>
      </c>
      <c r="K193">
        <v>-1.1152499999999999E-2</v>
      </c>
      <c r="L193">
        <v>0</v>
      </c>
      <c r="M193">
        <v>1.1152499999999999E-2</v>
      </c>
      <c r="N193">
        <v>2.7254899999999999E-2</v>
      </c>
      <c r="O193">
        <v>4.224901</v>
      </c>
      <c r="P193">
        <v>103621</v>
      </c>
      <c r="Q193">
        <v>25052.02</v>
      </c>
      <c r="R193">
        <v>25052.02</v>
      </c>
    </row>
    <row r="194" spans="1:18">
      <c r="A194" t="s">
        <v>49</v>
      </c>
      <c r="B194" t="s">
        <v>46</v>
      </c>
      <c r="C194" t="s">
        <v>87</v>
      </c>
      <c r="D194">
        <v>2011</v>
      </c>
      <c r="E194">
        <v>21</v>
      </c>
      <c r="F194">
        <v>1.0436650000000001</v>
      </c>
      <c r="G194">
        <v>1.0436650000000001</v>
      </c>
      <c r="H194">
        <v>51.399500000000003</v>
      </c>
      <c r="I194">
        <v>2.1264999999999999E-2</v>
      </c>
      <c r="J194">
        <v>-2.7252200000000001E-2</v>
      </c>
      <c r="K194">
        <v>-1.1151400000000001E-2</v>
      </c>
      <c r="L194">
        <v>0</v>
      </c>
      <c r="M194">
        <v>1.1151400000000001E-2</v>
      </c>
      <c r="N194">
        <v>2.7252200000000001E-2</v>
      </c>
      <c r="O194">
        <v>4.224901</v>
      </c>
      <c r="P194">
        <v>103621</v>
      </c>
      <c r="Q194">
        <v>25597.19</v>
      </c>
      <c r="R194">
        <v>25597.19</v>
      </c>
    </row>
    <row r="195" spans="1:18">
      <c r="A195" t="s">
        <v>49</v>
      </c>
      <c r="B195" t="s">
        <v>46</v>
      </c>
      <c r="C195" t="s">
        <v>87</v>
      </c>
      <c r="D195">
        <v>2011</v>
      </c>
      <c r="E195">
        <v>21</v>
      </c>
      <c r="F195">
        <v>1.0436650000000001</v>
      </c>
      <c r="G195">
        <v>1.0436650000000001</v>
      </c>
      <c r="H195">
        <v>46.176099999999998</v>
      </c>
      <c r="I195">
        <v>2.1264999999999999E-2</v>
      </c>
      <c r="J195">
        <v>-2.7252200000000001E-2</v>
      </c>
      <c r="K195">
        <v>-1.1151400000000001E-2</v>
      </c>
      <c r="L195">
        <v>0</v>
      </c>
      <c r="M195">
        <v>1.1151400000000001E-2</v>
      </c>
      <c r="N195">
        <v>2.7252200000000001E-2</v>
      </c>
      <c r="O195">
        <v>4.224901</v>
      </c>
      <c r="P195">
        <v>103621</v>
      </c>
      <c r="Q195">
        <v>25597.19</v>
      </c>
      <c r="R195">
        <v>25597.19</v>
      </c>
    </row>
    <row r="196" spans="1:18">
      <c r="A196" t="s">
        <v>49</v>
      </c>
      <c r="B196" t="s">
        <v>46</v>
      </c>
      <c r="C196" t="s">
        <v>87</v>
      </c>
      <c r="D196">
        <v>2011</v>
      </c>
      <c r="E196">
        <v>21</v>
      </c>
      <c r="F196">
        <v>1.0436650000000001</v>
      </c>
      <c r="G196">
        <v>1.0436650000000001</v>
      </c>
      <c r="H196">
        <v>46.488799999999998</v>
      </c>
      <c r="I196">
        <v>2.1264999999999999E-2</v>
      </c>
      <c r="J196">
        <v>-2.7252200000000001E-2</v>
      </c>
      <c r="K196">
        <v>-1.1151400000000001E-2</v>
      </c>
      <c r="L196">
        <v>0</v>
      </c>
      <c r="M196">
        <v>1.1151400000000001E-2</v>
      </c>
      <c r="N196">
        <v>2.7252200000000001E-2</v>
      </c>
      <c r="O196">
        <v>4.224901</v>
      </c>
      <c r="P196">
        <v>103621</v>
      </c>
      <c r="Q196">
        <v>25597.19</v>
      </c>
      <c r="R196">
        <v>25597.19</v>
      </c>
    </row>
    <row r="197" spans="1:18">
      <c r="A197" t="s">
        <v>49</v>
      </c>
      <c r="B197" t="s">
        <v>46</v>
      </c>
      <c r="C197" t="s">
        <v>87</v>
      </c>
      <c r="D197">
        <v>2011</v>
      </c>
      <c r="E197">
        <v>21</v>
      </c>
      <c r="F197">
        <v>1.0436650000000001</v>
      </c>
      <c r="G197">
        <v>1.0436650000000001</v>
      </c>
      <c r="H197">
        <v>45.168199999999999</v>
      </c>
      <c r="I197">
        <v>2.1264999999999999E-2</v>
      </c>
      <c r="J197">
        <v>-2.7252200000000001E-2</v>
      </c>
      <c r="K197">
        <v>-1.1151400000000001E-2</v>
      </c>
      <c r="L197">
        <v>0</v>
      </c>
      <c r="M197">
        <v>1.1151400000000001E-2</v>
      </c>
      <c r="N197">
        <v>2.7252200000000001E-2</v>
      </c>
      <c r="O197">
        <v>4.224901</v>
      </c>
      <c r="P197">
        <v>103621</v>
      </c>
      <c r="Q197">
        <v>25597.19</v>
      </c>
      <c r="R197">
        <v>25597.19</v>
      </c>
    </row>
    <row r="198" spans="1:18">
      <c r="A198" t="s">
        <v>49</v>
      </c>
      <c r="B198" t="s">
        <v>46</v>
      </c>
      <c r="C198" t="s">
        <v>87</v>
      </c>
      <c r="D198">
        <v>2011</v>
      </c>
      <c r="E198">
        <v>21</v>
      </c>
      <c r="F198">
        <v>1.0436650000000001</v>
      </c>
      <c r="G198">
        <v>1.0436650000000001</v>
      </c>
      <c r="H198">
        <v>52.084099999999999</v>
      </c>
      <c r="I198">
        <v>2.1264999999999999E-2</v>
      </c>
      <c r="J198">
        <v>-2.7252200000000001E-2</v>
      </c>
      <c r="K198">
        <v>-1.1151400000000001E-2</v>
      </c>
      <c r="L198">
        <v>0</v>
      </c>
      <c r="M198">
        <v>1.1151400000000001E-2</v>
      </c>
      <c r="N198">
        <v>2.7252200000000001E-2</v>
      </c>
      <c r="O198">
        <v>4.224901</v>
      </c>
      <c r="P198">
        <v>103621</v>
      </c>
      <c r="Q198">
        <v>25597.19</v>
      </c>
      <c r="R198">
        <v>25597.19</v>
      </c>
    </row>
    <row r="199" spans="1:18">
      <c r="A199" t="s">
        <v>49</v>
      </c>
      <c r="B199" t="s">
        <v>46</v>
      </c>
      <c r="C199" t="s">
        <v>87</v>
      </c>
      <c r="D199">
        <v>2011</v>
      </c>
      <c r="E199">
        <v>21</v>
      </c>
      <c r="F199">
        <v>1.0436650000000001</v>
      </c>
      <c r="G199">
        <v>1.0436650000000001</v>
      </c>
      <c r="H199">
        <v>45.116999999999997</v>
      </c>
      <c r="I199">
        <v>2.1264999999999999E-2</v>
      </c>
      <c r="J199">
        <v>-2.7252200000000001E-2</v>
      </c>
      <c r="K199">
        <v>-1.1151400000000001E-2</v>
      </c>
      <c r="L199">
        <v>0</v>
      </c>
      <c r="M199">
        <v>1.1151400000000001E-2</v>
      </c>
      <c r="N199">
        <v>2.7252200000000001E-2</v>
      </c>
      <c r="O199">
        <v>4.224901</v>
      </c>
      <c r="P199">
        <v>103621</v>
      </c>
      <c r="Q199">
        <v>25597.19</v>
      </c>
      <c r="R199">
        <v>25597.19</v>
      </c>
    </row>
    <row r="200" spans="1:18">
      <c r="A200" t="s">
        <v>49</v>
      </c>
      <c r="B200" t="s">
        <v>46</v>
      </c>
      <c r="C200" t="s">
        <v>87</v>
      </c>
      <c r="D200">
        <v>2011</v>
      </c>
      <c r="E200">
        <v>22</v>
      </c>
      <c r="F200">
        <v>1.0103789999999999</v>
      </c>
      <c r="G200">
        <v>1.0103789999999999</v>
      </c>
      <c r="H200">
        <v>52.001300000000001</v>
      </c>
      <c r="I200">
        <v>2.1271000000000002E-2</v>
      </c>
      <c r="J200">
        <v>-2.72599E-2</v>
      </c>
      <c r="K200">
        <v>-1.1154499999999999E-2</v>
      </c>
      <c r="L200">
        <v>0</v>
      </c>
      <c r="M200">
        <v>1.1154499999999999E-2</v>
      </c>
      <c r="N200">
        <v>2.72599E-2</v>
      </c>
      <c r="O200">
        <v>4.224901</v>
      </c>
      <c r="P200">
        <v>103621</v>
      </c>
      <c r="Q200">
        <v>24780.81</v>
      </c>
      <c r="R200">
        <v>24780.81</v>
      </c>
    </row>
    <row r="201" spans="1:18">
      <c r="A201" t="s">
        <v>49</v>
      </c>
      <c r="B201" t="s">
        <v>46</v>
      </c>
      <c r="C201" t="s">
        <v>87</v>
      </c>
      <c r="D201">
        <v>2011</v>
      </c>
      <c r="E201">
        <v>22</v>
      </c>
      <c r="F201">
        <v>1.0103789999999999</v>
      </c>
      <c r="G201">
        <v>1.0103789999999999</v>
      </c>
      <c r="H201">
        <v>45.222099999999998</v>
      </c>
      <c r="I201">
        <v>2.1271000000000002E-2</v>
      </c>
      <c r="J201">
        <v>-2.72599E-2</v>
      </c>
      <c r="K201">
        <v>-1.1154499999999999E-2</v>
      </c>
      <c r="L201">
        <v>0</v>
      </c>
      <c r="M201">
        <v>1.1154499999999999E-2</v>
      </c>
      <c r="N201">
        <v>2.72599E-2</v>
      </c>
      <c r="O201">
        <v>4.224901</v>
      </c>
      <c r="P201">
        <v>103621</v>
      </c>
      <c r="Q201">
        <v>24780.81</v>
      </c>
      <c r="R201">
        <v>24780.81</v>
      </c>
    </row>
    <row r="202" spans="1:18">
      <c r="A202" t="s">
        <v>49</v>
      </c>
      <c r="B202" t="s">
        <v>46</v>
      </c>
      <c r="C202" t="s">
        <v>87</v>
      </c>
      <c r="D202">
        <v>2011</v>
      </c>
      <c r="E202">
        <v>22</v>
      </c>
      <c r="F202">
        <v>1.0103789999999999</v>
      </c>
      <c r="G202">
        <v>1.0103789999999999</v>
      </c>
      <c r="H202">
        <v>44.8962</v>
      </c>
      <c r="I202">
        <v>2.1271000000000002E-2</v>
      </c>
      <c r="J202">
        <v>-2.72599E-2</v>
      </c>
      <c r="K202">
        <v>-1.1154499999999999E-2</v>
      </c>
      <c r="L202">
        <v>0</v>
      </c>
      <c r="M202">
        <v>1.1154499999999999E-2</v>
      </c>
      <c r="N202">
        <v>2.72599E-2</v>
      </c>
      <c r="O202">
        <v>4.224901</v>
      </c>
      <c r="P202">
        <v>103621</v>
      </c>
      <c r="Q202">
        <v>24780.81</v>
      </c>
      <c r="R202">
        <v>24780.81</v>
      </c>
    </row>
    <row r="203" spans="1:18">
      <c r="A203" t="s">
        <v>49</v>
      </c>
      <c r="B203" t="s">
        <v>46</v>
      </c>
      <c r="C203" t="s">
        <v>87</v>
      </c>
      <c r="D203">
        <v>2011</v>
      </c>
      <c r="E203">
        <v>22</v>
      </c>
      <c r="F203">
        <v>1.0103789999999999</v>
      </c>
      <c r="G203">
        <v>1.0103789999999999</v>
      </c>
      <c r="H203">
        <v>51.676699999999997</v>
      </c>
      <c r="I203">
        <v>2.1271000000000002E-2</v>
      </c>
      <c r="J203">
        <v>-2.72599E-2</v>
      </c>
      <c r="K203">
        <v>-1.1154499999999999E-2</v>
      </c>
      <c r="L203">
        <v>0</v>
      </c>
      <c r="M203">
        <v>1.1154499999999999E-2</v>
      </c>
      <c r="N203">
        <v>2.72599E-2</v>
      </c>
      <c r="O203">
        <v>4.224901</v>
      </c>
      <c r="P203">
        <v>103621</v>
      </c>
      <c r="Q203">
        <v>24780.81</v>
      </c>
      <c r="R203">
        <v>24780.81</v>
      </c>
    </row>
    <row r="204" spans="1:18">
      <c r="A204" t="s">
        <v>49</v>
      </c>
      <c r="B204" t="s">
        <v>46</v>
      </c>
      <c r="C204" t="s">
        <v>87</v>
      </c>
      <c r="D204">
        <v>2011</v>
      </c>
      <c r="E204">
        <v>22</v>
      </c>
      <c r="F204">
        <v>1.0103789999999999</v>
      </c>
      <c r="G204">
        <v>1.0103789999999999</v>
      </c>
      <c r="H204">
        <v>43.1997</v>
      </c>
      <c r="I204">
        <v>2.1271000000000002E-2</v>
      </c>
      <c r="J204">
        <v>-2.72599E-2</v>
      </c>
      <c r="K204">
        <v>-1.1154499999999999E-2</v>
      </c>
      <c r="L204">
        <v>0</v>
      </c>
      <c r="M204">
        <v>1.1154499999999999E-2</v>
      </c>
      <c r="N204">
        <v>2.72599E-2</v>
      </c>
      <c r="O204">
        <v>4.224901</v>
      </c>
      <c r="P204">
        <v>103621</v>
      </c>
      <c r="Q204">
        <v>24780.81</v>
      </c>
      <c r="R204">
        <v>24780.81</v>
      </c>
    </row>
    <row r="205" spans="1:18">
      <c r="A205" t="s">
        <v>49</v>
      </c>
      <c r="B205" t="s">
        <v>46</v>
      </c>
      <c r="C205" t="s">
        <v>87</v>
      </c>
      <c r="D205">
        <v>2011</v>
      </c>
      <c r="E205">
        <v>22</v>
      </c>
      <c r="F205">
        <v>1.0103789999999999</v>
      </c>
      <c r="G205">
        <v>1.0103789999999999</v>
      </c>
      <c r="H205">
        <v>42.316699999999997</v>
      </c>
      <c r="I205">
        <v>2.1271000000000002E-2</v>
      </c>
      <c r="J205">
        <v>-2.72599E-2</v>
      </c>
      <c r="K205">
        <v>-1.1154499999999999E-2</v>
      </c>
      <c r="L205">
        <v>0</v>
      </c>
      <c r="M205">
        <v>1.1154499999999999E-2</v>
      </c>
      <c r="N205">
        <v>2.72599E-2</v>
      </c>
      <c r="O205">
        <v>4.224901</v>
      </c>
      <c r="P205">
        <v>103621</v>
      </c>
      <c r="Q205">
        <v>24780.81</v>
      </c>
      <c r="R205">
        <v>24780.81</v>
      </c>
    </row>
    <row r="206" spans="1:18">
      <c r="A206" t="s">
        <v>49</v>
      </c>
      <c r="B206" t="s">
        <v>46</v>
      </c>
      <c r="C206" t="s">
        <v>87</v>
      </c>
      <c r="D206">
        <v>2011</v>
      </c>
      <c r="E206">
        <v>23</v>
      </c>
      <c r="F206">
        <v>0.87659500000000001</v>
      </c>
      <c r="G206">
        <v>0.87659500000000001</v>
      </c>
      <c r="H206">
        <v>43.901400000000002</v>
      </c>
      <c r="I206">
        <v>2.1254499999999999E-2</v>
      </c>
      <c r="J206">
        <v>-2.7238800000000001E-2</v>
      </c>
      <c r="K206">
        <v>-1.11459E-2</v>
      </c>
      <c r="L206">
        <v>0</v>
      </c>
      <c r="M206">
        <v>1.11459E-2</v>
      </c>
      <c r="N206">
        <v>2.7238800000000001E-2</v>
      </c>
      <c r="O206">
        <v>4.224901</v>
      </c>
      <c r="P206">
        <v>103621</v>
      </c>
      <c r="Q206">
        <v>21499.59</v>
      </c>
      <c r="R206">
        <v>21499.59</v>
      </c>
    </row>
    <row r="207" spans="1:18">
      <c r="A207" t="s">
        <v>49</v>
      </c>
      <c r="B207" t="s">
        <v>46</v>
      </c>
      <c r="C207" t="s">
        <v>87</v>
      </c>
      <c r="D207">
        <v>2011</v>
      </c>
      <c r="E207">
        <v>23</v>
      </c>
      <c r="F207">
        <v>0.87659500000000001</v>
      </c>
      <c r="G207">
        <v>0.87659500000000001</v>
      </c>
      <c r="H207">
        <v>42.9251</v>
      </c>
      <c r="I207">
        <v>2.1254499999999999E-2</v>
      </c>
      <c r="J207">
        <v>-2.7238800000000001E-2</v>
      </c>
      <c r="K207">
        <v>-1.11459E-2</v>
      </c>
      <c r="L207">
        <v>0</v>
      </c>
      <c r="M207">
        <v>1.11459E-2</v>
      </c>
      <c r="N207">
        <v>2.7238800000000001E-2</v>
      </c>
      <c r="O207">
        <v>4.224901</v>
      </c>
      <c r="P207">
        <v>103621</v>
      </c>
      <c r="Q207">
        <v>21499.59</v>
      </c>
      <c r="R207">
        <v>21499.59</v>
      </c>
    </row>
    <row r="208" spans="1:18">
      <c r="A208" t="s">
        <v>49</v>
      </c>
      <c r="B208" t="s">
        <v>46</v>
      </c>
      <c r="C208" t="s">
        <v>87</v>
      </c>
      <c r="D208">
        <v>2011</v>
      </c>
      <c r="E208">
        <v>23</v>
      </c>
      <c r="F208">
        <v>0.87659500000000001</v>
      </c>
      <c r="G208">
        <v>0.87659500000000001</v>
      </c>
      <c r="H208">
        <v>52.1813</v>
      </c>
      <c r="I208">
        <v>2.1254499999999999E-2</v>
      </c>
      <c r="J208">
        <v>-2.7238800000000001E-2</v>
      </c>
      <c r="K208">
        <v>-1.11459E-2</v>
      </c>
      <c r="L208">
        <v>0</v>
      </c>
      <c r="M208">
        <v>1.11459E-2</v>
      </c>
      <c r="N208">
        <v>2.7238800000000001E-2</v>
      </c>
      <c r="O208">
        <v>4.224901</v>
      </c>
      <c r="P208">
        <v>103621</v>
      </c>
      <c r="Q208">
        <v>21499.59</v>
      </c>
      <c r="R208">
        <v>21499.59</v>
      </c>
    </row>
    <row r="209" spans="1:18">
      <c r="A209" t="s">
        <v>49</v>
      </c>
      <c r="B209" t="s">
        <v>46</v>
      </c>
      <c r="C209" t="s">
        <v>87</v>
      </c>
      <c r="D209">
        <v>2011</v>
      </c>
      <c r="E209">
        <v>23</v>
      </c>
      <c r="F209">
        <v>0.87659500000000001</v>
      </c>
      <c r="G209">
        <v>0.87659500000000001</v>
      </c>
      <c r="H209">
        <v>44.130099999999999</v>
      </c>
      <c r="I209">
        <v>2.1254499999999999E-2</v>
      </c>
      <c r="J209">
        <v>-2.7238800000000001E-2</v>
      </c>
      <c r="K209">
        <v>-1.11459E-2</v>
      </c>
      <c r="L209">
        <v>0</v>
      </c>
      <c r="M209">
        <v>1.11459E-2</v>
      </c>
      <c r="N209">
        <v>2.7238800000000001E-2</v>
      </c>
      <c r="O209">
        <v>4.224901</v>
      </c>
      <c r="P209">
        <v>103621</v>
      </c>
      <c r="Q209">
        <v>21499.59</v>
      </c>
      <c r="R209">
        <v>21499.59</v>
      </c>
    </row>
    <row r="210" spans="1:18">
      <c r="A210" t="s">
        <v>49</v>
      </c>
      <c r="B210" t="s">
        <v>46</v>
      </c>
      <c r="C210" t="s">
        <v>87</v>
      </c>
      <c r="D210">
        <v>2011</v>
      </c>
      <c r="E210">
        <v>23</v>
      </c>
      <c r="F210">
        <v>0.87659500000000001</v>
      </c>
      <c r="G210">
        <v>0.87659500000000001</v>
      </c>
      <c r="H210">
        <v>50.751600000000003</v>
      </c>
      <c r="I210">
        <v>2.1254499999999999E-2</v>
      </c>
      <c r="J210">
        <v>-2.7238800000000001E-2</v>
      </c>
      <c r="K210">
        <v>-1.11459E-2</v>
      </c>
      <c r="L210">
        <v>0</v>
      </c>
      <c r="M210">
        <v>1.11459E-2</v>
      </c>
      <c r="N210">
        <v>2.7238800000000001E-2</v>
      </c>
      <c r="O210">
        <v>4.224901</v>
      </c>
      <c r="P210">
        <v>103621</v>
      </c>
      <c r="Q210">
        <v>21499.59</v>
      </c>
      <c r="R210">
        <v>21499.59</v>
      </c>
    </row>
    <row r="211" spans="1:18">
      <c r="A211" t="s">
        <v>49</v>
      </c>
      <c r="B211" t="s">
        <v>46</v>
      </c>
      <c r="C211" t="s">
        <v>87</v>
      </c>
      <c r="D211">
        <v>2011</v>
      </c>
      <c r="E211">
        <v>23</v>
      </c>
      <c r="F211">
        <v>0.87659500000000001</v>
      </c>
      <c r="G211">
        <v>0.87659500000000001</v>
      </c>
      <c r="H211">
        <v>44.315399999999997</v>
      </c>
      <c r="I211">
        <v>2.1254499999999999E-2</v>
      </c>
      <c r="J211">
        <v>-2.7238800000000001E-2</v>
      </c>
      <c r="K211">
        <v>-1.11459E-2</v>
      </c>
      <c r="L211">
        <v>0</v>
      </c>
      <c r="M211">
        <v>1.11459E-2</v>
      </c>
      <c r="N211">
        <v>2.7238800000000001E-2</v>
      </c>
      <c r="O211">
        <v>4.224901</v>
      </c>
      <c r="P211">
        <v>103621</v>
      </c>
      <c r="Q211">
        <v>21499.59</v>
      </c>
      <c r="R211">
        <v>21499.59</v>
      </c>
    </row>
    <row r="212" spans="1:18">
      <c r="A212" t="s">
        <v>49</v>
      </c>
      <c r="B212" t="s">
        <v>46</v>
      </c>
      <c r="C212" t="s">
        <v>87</v>
      </c>
      <c r="D212">
        <v>2011</v>
      </c>
      <c r="E212">
        <v>24</v>
      </c>
      <c r="F212">
        <v>0.70808320000000002</v>
      </c>
      <c r="G212">
        <v>0.70808320000000002</v>
      </c>
      <c r="H212">
        <v>40.926400000000001</v>
      </c>
      <c r="I212">
        <v>2.12333E-2</v>
      </c>
      <c r="J212">
        <v>-2.72115E-2</v>
      </c>
      <c r="K212">
        <v>-1.1134700000000001E-2</v>
      </c>
      <c r="L212">
        <v>0</v>
      </c>
      <c r="M212">
        <v>1.1134700000000001E-2</v>
      </c>
      <c r="N212">
        <v>2.72115E-2</v>
      </c>
      <c r="O212">
        <v>4.224901</v>
      </c>
      <c r="P212">
        <v>103621</v>
      </c>
      <c r="Q212">
        <v>17366.63</v>
      </c>
      <c r="R212">
        <v>17366.63</v>
      </c>
    </row>
    <row r="213" spans="1:18">
      <c r="A213" t="s">
        <v>49</v>
      </c>
      <c r="B213" t="s">
        <v>46</v>
      </c>
      <c r="C213" t="s">
        <v>87</v>
      </c>
      <c r="D213">
        <v>2011</v>
      </c>
      <c r="E213">
        <v>24</v>
      </c>
      <c r="F213">
        <v>0.70808320000000002</v>
      </c>
      <c r="G213">
        <v>0.70808320000000002</v>
      </c>
      <c r="H213">
        <v>42.621600000000001</v>
      </c>
      <c r="I213">
        <v>2.12333E-2</v>
      </c>
      <c r="J213">
        <v>-2.72115E-2</v>
      </c>
      <c r="K213">
        <v>-1.1134700000000001E-2</v>
      </c>
      <c r="L213">
        <v>0</v>
      </c>
      <c r="M213">
        <v>1.1134700000000001E-2</v>
      </c>
      <c r="N213">
        <v>2.72115E-2</v>
      </c>
      <c r="O213">
        <v>4.224901</v>
      </c>
      <c r="P213">
        <v>103621</v>
      </c>
      <c r="Q213">
        <v>17366.63</v>
      </c>
      <c r="R213">
        <v>17366.63</v>
      </c>
    </row>
    <row r="214" spans="1:18">
      <c r="A214" t="s">
        <v>49</v>
      </c>
      <c r="B214" t="s">
        <v>46</v>
      </c>
      <c r="C214" t="s">
        <v>87</v>
      </c>
      <c r="D214">
        <v>2011</v>
      </c>
      <c r="E214">
        <v>24</v>
      </c>
      <c r="F214">
        <v>0.70808320000000002</v>
      </c>
      <c r="G214">
        <v>0.70808320000000002</v>
      </c>
      <c r="H214">
        <v>44.984200000000001</v>
      </c>
      <c r="I214">
        <v>2.12333E-2</v>
      </c>
      <c r="J214">
        <v>-2.72115E-2</v>
      </c>
      <c r="K214">
        <v>-1.1134700000000001E-2</v>
      </c>
      <c r="L214">
        <v>0</v>
      </c>
      <c r="M214">
        <v>1.1134700000000001E-2</v>
      </c>
      <c r="N214">
        <v>2.72115E-2</v>
      </c>
      <c r="O214">
        <v>4.224901</v>
      </c>
      <c r="P214">
        <v>103621</v>
      </c>
      <c r="Q214">
        <v>17366.63</v>
      </c>
      <c r="R214">
        <v>17366.63</v>
      </c>
    </row>
    <row r="215" spans="1:18">
      <c r="A215" t="s">
        <v>49</v>
      </c>
      <c r="B215" t="s">
        <v>46</v>
      </c>
      <c r="C215" t="s">
        <v>87</v>
      </c>
      <c r="D215">
        <v>2011</v>
      </c>
      <c r="E215">
        <v>24</v>
      </c>
      <c r="F215">
        <v>0.70808320000000002</v>
      </c>
      <c r="G215">
        <v>0.70808320000000002</v>
      </c>
      <c r="H215">
        <v>50.578200000000002</v>
      </c>
      <c r="I215">
        <v>2.12333E-2</v>
      </c>
      <c r="J215">
        <v>-2.72115E-2</v>
      </c>
      <c r="K215">
        <v>-1.1134700000000001E-2</v>
      </c>
      <c r="L215">
        <v>0</v>
      </c>
      <c r="M215">
        <v>1.1134700000000001E-2</v>
      </c>
      <c r="N215">
        <v>2.72115E-2</v>
      </c>
      <c r="O215">
        <v>4.224901</v>
      </c>
      <c r="P215">
        <v>103621</v>
      </c>
      <c r="Q215">
        <v>17366.63</v>
      </c>
      <c r="R215">
        <v>17366.63</v>
      </c>
    </row>
    <row r="216" spans="1:18">
      <c r="A216" t="s">
        <v>49</v>
      </c>
      <c r="B216" t="s">
        <v>46</v>
      </c>
      <c r="C216" t="s">
        <v>87</v>
      </c>
      <c r="D216">
        <v>2011</v>
      </c>
      <c r="E216">
        <v>24</v>
      </c>
      <c r="F216">
        <v>0.70808320000000002</v>
      </c>
      <c r="G216">
        <v>0.70808320000000002</v>
      </c>
      <c r="H216">
        <v>43.193199999999997</v>
      </c>
      <c r="I216">
        <v>2.12333E-2</v>
      </c>
      <c r="J216">
        <v>-2.72115E-2</v>
      </c>
      <c r="K216">
        <v>-1.1134700000000001E-2</v>
      </c>
      <c r="L216">
        <v>0</v>
      </c>
      <c r="M216">
        <v>1.1134700000000001E-2</v>
      </c>
      <c r="N216">
        <v>2.72115E-2</v>
      </c>
      <c r="O216">
        <v>4.224901</v>
      </c>
      <c r="P216">
        <v>103621</v>
      </c>
      <c r="Q216">
        <v>17366.63</v>
      </c>
      <c r="R216">
        <v>17366.63</v>
      </c>
    </row>
    <row r="217" spans="1:18">
      <c r="A217" t="s">
        <v>49</v>
      </c>
      <c r="B217" t="s">
        <v>46</v>
      </c>
      <c r="C217" t="s">
        <v>87</v>
      </c>
      <c r="D217">
        <v>2011</v>
      </c>
      <c r="E217">
        <v>24</v>
      </c>
      <c r="F217">
        <v>0.70808320000000002</v>
      </c>
      <c r="G217">
        <v>0.70808320000000002</v>
      </c>
      <c r="H217">
        <v>52.390300000000003</v>
      </c>
      <c r="I217">
        <v>2.12333E-2</v>
      </c>
      <c r="J217">
        <v>-2.72115E-2</v>
      </c>
      <c r="K217">
        <v>-1.1134700000000001E-2</v>
      </c>
      <c r="L217">
        <v>0</v>
      </c>
      <c r="M217">
        <v>1.1134700000000001E-2</v>
      </c>
      <c r="N217">
        <v>2.72115E-2</v>
      </c>
      <c r="O217">
        <v>4.224901</v>
      </c>
      <c r="P217">
        <v>103621</v>
      </c>
      <c r="Q217">
        <v>17366.63</v>
      </c>
      <c r="R217">
        <v>17366.63</v>
      </c>
    </row>
    <row r="218" spans="1:18">
      <c r="A218" t="s">
        <v>49</v>
      </c>
      <c r="B218" t="s">
        <v>46</v>
      </c>
      <c r="C218" t="s">
        <v>9</v>
      </c>
      <c r="D218">
        <v>2011</v>
      </c>
      <c r="E218">
        <v>1</v>
      </c>
      <c r="F218">
        <v>0.72466549999999996</v>
      </c>
      <c r="G218">
        <v>0.72466549999999996</v>
      </c>
      <c r="H218">
        <v>62.183999999999997</v>
      </c>
      <c r="I218">
        <v>2.1171300000000001E-2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4.224901</v>
      </c>
      <c r="P218">
        <v>103621</v>
      </c>
      <c r="Q218">
        <v>17773.330000000002</v>
      </c>
      <c r="R218">
        <v>17773.330000000002</v>
      </c>
    </row>
    <row r="219" spans="1:18">
      <c r="A219" t="s">
        <v>49</v>
      </c>
      <c r="B219" t="s">
        <v>46</v>
      </c>
      <c r="C219" t="s">
        <v>9</v>
      </c>
      <c r="D219">
        <v>2011</v>
      </c>
      <c r="E219">
        <v>2</v>
      </c>
      <c r="F219">
        <v>0.64157580000000003</v>
      </c>
      <c r="G219">
        <v>0.64157580000000003</v>
      </c>
      <c r="H219">
        <v>63.214199999999998</v>
      </c>
      <c r="I219">
        <v>2.11702E-2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4.224901</v>
      </c>
      <c r="P219">
        <v>103621</v>
      </c>
      <c r="Q219">
        <v>15735.45</v>
      </c>
      <c r="R219">
        <v>15735.45</v>
      </c>
    </row>
    <row r="220" spans="1:18">
      <c r="A220" t="s">
        <v>49</v>
      </c>
      <c r="B220" t="s">
        <v>46</v>
      </c>
      <c r="C220" t="s">
        <v>9</v>
      </c>
      <c r="D220">
        <v>2011</v>
      </c>
      <c r="E220">
        <v>3</v>
      </c>
      <c r="F220">
        <v>0.59229750000000003</v>
      </c>
      <c r="G220">
        <v>0.59229750000000003</v>
      </c>
      <c r="H220">
        <v>60.597900000000003</v>
      </c>
      <c r="I220">
        <v>2.1162799999999999E-2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4.224901</v>
      </c>
      <c r="P220">
        <v>103621</v>
      </c>
      <c r="Q220">
        <v>14526.84</v>
      </c>
      <c r="R220">
        <v>14526.84</v>
      </c>
    </row>
    <row r="221" spans="1:18">
      <c r="A221" t="s">
        <v>49</v>
      </c>
      <c r="B221" t="s">
        <v>46</v>
      </c>
      <c r="C221" t="s">
        <v>9</v>
      </c>
      <c r="D221">
        <v>2011</v>
      </c>
      <c r="E221">
        <v>4</v>
      </c>
      <c r="F221">
        <v>0.568662</v>
      </c>
      <c r="G221">
        <v>0.568662</v>
      </c>
      <c r="H221">
        <v>59.333799999999997</v>
      </c>
      <c r="I221">
        <v>2.1161699999999999E-2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4.224901</v>
      </c>
      <c r="P221">
        <v>103621</v>
      </c>
      <c r="Q221">
        <v>13947.15</v>
      </c>
      <c r="R221">
        <v>13947.15</v>
      </c>
    </row>
    <row r="222" spans="1:18">
      <c r="A222" t="s">
        <v>49</v>
      </c>
      <c r="B222" t="s">
        <v>46</v>
      </c>
      <c r="C222" t="s">
        <v>9</v>
      </c>
      <c r="D222">
        <v>2011</v>
      </c>
      <c r="E222">
        <v>5</v>
      </c>
      <c r="F222">
        <v>0.56920800000000005</v>
      </c>
      <c r="G222">
        <v>0.56920800000000005</v>
      </c>
      <c r="H222">
        <v>58.900100000000002</v>
      </c>
      <c r="I222">
        <v>2.1161900000000001E-2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4.224901</v>
      </c>
      <c r="P222">
        <v>103621</v>
      </c>
      <c r="Q222">
        <v>13960.54</v>
      </c>
      <c r="R222">
        <v>13960.54</v>
      </c>
    </row>
    <row r="223" spans="1:18">
      <c r="A223" t="s">
        <v>49</v>
      </c>
      <c r="B223" t="s">
        <v>46</v>
      </c>
      <c r="C223" t="s">
        <v>9</v>
      </c>
      <c r="D223">
        <v>2011</v>
      </c>
      <c r="E223">
        <v>6</v>
      </c>
      <c r="F223">
        <v>0.6046298</v>
      </c>
      <c r="G223">
        <v>0.6046298</v>
      </c>
      <c r="H223">
        <v>57.098599999999998</v>
      </c>
      <c r="I223">
        <v>2.1162E-2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4.224901</v>
      </c>
      <c r="P223">
        <v>103621</v>
      </c>
      <c r="Q223">
        <v>14829.3</v>
      </c>
      <c r="R223">
        <v>14829.3</v>
      </c>
    </row>
    <row r="224" spans="1:18">
      <c r="A224" t="s">
        <v>49</v>
      </c>
      <c r="B224" t="s">
        <v>46</v>
      </c>
      <c r="C224" t="s">
        <v>9</v>
      </c>
      <c r="D224">
        <v>2011</v>
      </c>
      <c r="E224">
        <v>7</v>
      </c>
      <c r="F224">
        <v>0.69332530000000003</v>
      </c>
      <c r="G224">
        <v>0.69332530000000003</v>
      </c>
      <c r="H224">
        <v>62.18</v>
      </c>
      <c r="I224">
        <v>2.11621E-2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4.224901</v>
      </c>
      <c r="P224">
        <v>103621</v>
      </c>
      <c r="Q224">
        <v>17004.669999999998</v>
      </c>
      <c r="R224">
        <v>17004.669999999998</v>
      </c>
    </row>
    <row r="225" spans="1:18">
      <c r="A225" t="s">
        <v>49</v>
      </c>
      <c r="B225" t="s">
        <v>46</v>
      </c>
      <c r="C225" t="s">
        <v>9</v>
      </c>
      <c r="D225">
        <v>2011</v>
      </c>
      <c r="E225">
        <v>8</v>
      </c>
      <c r="F225">
        <v>0.77047929999999998</v>
      </c>
      <c r="G225">
        <v>0.77047929999999998</v>
      </c>
      <c r="H225">
        <v>71.692499999999995</v>
      </c>
      <c r="I225">
        <v>2.1163100000000001E-2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4.224901</v>
      </c>
      <c r="P225">
        <v>103621</v>
      </c>
      <c r="Q225">
        <v>18896.97</v>
      </c>
      <c r="R225">
        <v>18896.97</v>
      </c>
    </row>
    <row r="226" spans="1:18">
      <c r="A226" t="s">
        <v>49</v>
      </c>
      <c r="B226" t="s">
        <v>46</v>
      </c>
      <c r="C226" t="s">
        <v>9</v>
      </c>
      <c r="D226">
        <v>2011</v>
      </c>
      <c r="E226">
        <v>9</v>
      </c>
      <c r="F226">
        <v>0.81323829999999997</v>
      </c>
      <c r="G226">
        <v>0.81323829999999997</v>
      </c>
      <c r="H226">
        <v>78.145899999999997</v>
      </c>
      <c r="I226">
        <v>2.1208100000000001E-2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4.224901</v>
      </c>
      <c r="P226">
        <v>103621</v>
      </c>
      <c r="Q226">
        <v>19945.689999999999</v>
      </c>
      <c r="R226">
        <v>19945.689999999999</v>
      </c>
    </row>
    <row r="227" spans="1:18">
      <c r="A227" t="s">
        <v>49</v>
      </c>
      <c r="B227" t="s">
        <v>46</v>
      </c>
      <c r="C227" t="s">
        <v>9</v>
      </c>
      <c r="D227">
        <v>2011</v>
      </c>
      <c r="E227">
        <v>10</v>
      </c>
      <c r="F227">
        <v>0.86588880000000001</v>
      </c>
      <c r="G227">
        <v>0.86588880000000001</v>
      </c>
      <c r="H227">
        <v>84.244399999999999</v>
      </c>
      <c r="I227">
        <v>2.13151E-2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4.224901</v>
      </c>
      <c r="P227">
        <v>103621</v>
      </c>
      <c r="Q227">
        <v>21237.01</v>
      </c>
      <c r="R227">
        <v>21237.01</v>
      </c>
    </row>
    <row r="228" spans="1:18">
      <c r="A228" t="s">
        <v>49</v>
      </c>
      <c r="B228" t="s">
        <v>46</v>
      </c>
      <c r="C228" t="s">
        <v>9</v>
      </c>
      <c r="D228">
        <v>2011</v>
      </c>
      <c r="E228">
        <v>11</v>
      </c>
      <c r="F228">
        <v>0.95859369999999999</v>
      </c>
      <c r="G228">
        <v>0.95859369999999999</v>
      </c>
      <c r="H228">
        <v>88.507199999999997</v>
      </c>
      <c r="I228">
        <v>2.1586999999999999E-2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4.224901</v>
      </c>
      <c r="P228">
        <v>103621</v>
      </c>
      <c r="Q228">
        <v>23510.71</v>
      </c>
      <c r="R228">
        <v>23510.71</v>
      </c>
    </row>
    <row r="229" spans="1:18">
      <c r="A229" t="s">
        <v>49</v>
      </c>
      <c r="B229" t="s">
        <v>46</v>
      </c>
      <c r="C229" t="s">
        <v>9</v>
      </c>
      <c r="D229">
        <v>2011</v>
      </c>
      <c r="E229">
        <v>12</v>
      </c>
      <c r="F229">
        <v>1.1269</v>
      </c>
      <c r="G229">
        <v>1.1269</v>
      </c>
      <c r="H229">
        <v>90.670199999999994</v>
      </c>
      <c r="I229">
        <v>2.17456E-2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4.224901</v>
      </c>
      <c r="P229">
        <v>103621</v>
      </c>
      <c r="Q229">
        <v>27638.639999999999</v>
      </c>
      <c r="R229">
        <v>27638.639999999999</v>
      </c>
    </row>
    <row r="230" spans="1:18">
      <c r="A230" t="s">
        <v>49</v>
      </c>
      <c r="B230" t="s">
        <v>46</v>
      </c>
      <c r="C230" t="s">
        <v>9</v>
      </c>
      <c r="D230">
        <v>2011</v>
      </c>
      <c r="E230">
        <v>13</v>
      </c>
      <c r="F230">
        <v>1.346109</v>
      </c>
      <c r="G230">
        <v>1.346109</v>
      </c>
      <c r="H230">
        <v>90.709599999999995</v>
      </c>
      <c r="I230">
        <v>2.1981299999999999E-2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4.224901</v>
      </c>
      <c r="P230">
        <v>103621</v>
      </c>
      <c r="Q230">
        <v>33015.019999999997</v>
      </c>
      <c r="R230">
        <v>33015.019999999997</v>
      </c>
    </row>
    <row r="231" spans="1:18">
      <c r="A231" t="s">
        <v>49</v>
      </c>
      <c r="B231" t="s">
        <v>46</v>
      </c>
      <c r="C231" t="s">
        <v>9</v>
      </c>
      <c r="D231">
        <v>2011</v>
      </c>
      <c r="E231">
        <v>14</v>
      </c>
      <c r="F231">
        <v>1.59415</v>
      </c>
      <c r="G231">
        <v>1.253441</v>
      </c>
      <c r="H231">
        <v>89.743799999999993</v>
      </c>
      <c r="I231">
        <v>2.30875E-2</v>
      </c>
      <c r="J231">
        <v>0.31112129999999999</v>
      </c>
      <c r="K231">
        <v>0.32860200000000001</v>
      </c>
      <c r="L231">
        <v>0.34070909999999999</v>
      </c>
      <c r="M231">
        <v>0.35281620000000002</v>
      </c>
      <c r="N231">
        <v>0.37029689999999998</v>
      </c>
      <c r="O231">
        <v>4.224901</v>
      </c>
      <c r="P231">
        <v>103621</v>
      </c>
      <c r="Q231">
        <v>39098.54</v>
      </c>
      <c r="R231">
        <v>30742.22</v>
      </c>
    </row>
    <row r="232" spans="1:18">
      <c r="A232" t="s">
        <v>49</v>
      </c>
      <c r="B232" t="s">
        <v>46</v>
      </c>
      <c r="C232" t="s">
        <v>9</v>
      </c>
      <c r="D232">
        <v>2011</v>
      </c>
      <c r="E232">
        <v>15</v>
      </c>
      <c r="F232">
        <v>1.8256330000000001</v>
      </c>
      <c r="G232">
        <v>1.4516819999999999</v>
      </c>
      <c r="H232">
        <v>88.675399999999996</v>
      </c>
      <c r="I232">
        <v>2.4087399999999998E-2</v>
      </c>
      <c r="J232">
        <v>0.3430822</v>
      </c>
      <c r="K232">
        <v>0.36131999999999997</v>
      </c>
      <c r="L232">
        <v>0.37395139999999999</v>
      </c>
      <c r="M232">
        <v>0.38658290000000001</v>
      </c>
      <c r="N232">
        <v>0.40482069999999998</v>
      </c>
      <c r="O232">
        <v>4.224901</v>
      </c>
      <c r="P232">
        <v>103621</v>
      </c>
      <c r="Q232">
        <v>44775.94</v>
      </c>
      <c r="R232">
        <v>35604.31</v>
      </c>
    </row>
    <row r="233" spans="1:18">
      <c r="A233" t="s">
        <v>49</v>
      </c>
      <c r="B233" t="s">
        <v>46</v>
      </c>
      <c r="C233" t="s">
        <v>9</v>
      </c>
      <c r="D233">
        <v>2011</v>
      </c>
      <c r="E233">
        <v>16</v>
      </c>
      <c r="F233">
        <v>2.0044810000000002</v>
      </c>
      <c r="G233">
        <v>1.4541249999999999</v>
      </c>
      <c r="H233">
        <v>86.882999999999996</v>
      </c>
      <c r="I233">
        <v>2.47069E-2</v>
      </c>
      <c r="J233">
        <v>0.51869270000000001</v>
      </c>
      <c r="K233">
        <v>0.53739959999999998</v>
      </c>
      <c r="L233">
        <v>0.55035590000000001</v>
      </c>
      <c r="M233">
        <v>0.56331220000000004</v>
      </c>
      <c r="N233">
        <v>0.58201919999999996</v>
      </c>
      <c r="O233">
        <v>4.224901</v>
      </c>
      <c r="P233">
        <v>103621</v>
      </c>
      <c r="Q233">
        <v>49162.400000000001</v>
      </c>
      <c r="R233">
        <v>35664.230000000003</v>
      </c>
    </row>
    <row r="234" spans="1:18">
      <c r="A234" t="s">
        <v>49</v>
      </c>
      <c r="B234" t="s">
        <v>46</v>
      </c>
      <c r="C234" t="s">
        <v>9</v>
      </c>
      <c r="D234">
        <v>2011</v>
      </c>
      <c r="E234">
        <v>17</v>
      </c>
      <c r="F234">
        <v>2.0660989999999999</v>
      </c>
      <c r="G234">
        <v>1.5015620000000001</v>
      </c>
      <c r="H234">
        <v>84.696399999999997</v>
      </c>
      <c r="I234">
        <v>2.52328E-2</v>
      </c>
      <c r="J234">
        <v>0.53220049999999997</v>
      </c>
      <c r="K234">
        <v>0.55130559999999995</v>
      </c>
      <c r="L234">
        <v>0.56453759999999997</v>
      </c>
      <c r="M234">
        <v>0.57776970000000005</v>
      </c>
      <c r="N234">
        <v>0.59687480000000004</v>
      </c>
      <c r="O234">
        <v>4.224901</v>
      </c>
      <c r="P234">
        <v>103621</v>
      </c>
      <c r="Q234">
        <v>50673.67</v>
      </c>
      <c r="R234">
        <v>36827.68</v>
      </c>
    </row>
    <row r="235" spans="1:18">
      <c r="A235" t="s">
        <v>49</v>
      </c>
      <c r="B235" t="s">
        <v>46</v>
      </c>
      <c r="C235" t="s">
        <v>9</v>
      </c>
      <c r="D235">
        <v>2011</v>
      </c>
      <c r="E235">
        <v>18</v>
      </c>
      <c r="F235">
        <v>2.0996860000000002</v>
      </c>
      <c r="G235">
        <v>1.5905899999999999</v>
      </c>
      <c r="H235">
        <v>83.374499999999998</v>
      </c>
      <c r="I235">
        <v>2.5976699999999998E-2</v>
      </c>
      <c r="J235">
        <v>0.47580529999999999</v>
      </c>
      <c r="K235">
        <v>0.49547360000000001</v>
      </c>
      <c r="L235">
        <v>0.50909579999999999</v>
      </c>
      <c r="M235">
        <v>0.52271800000000002</v>
      </c>
      <c r="N235">
        <v>0.54238620000000004</v>
      </c>
      <c r="O235">
        <v>4.224901</v>
      </c>
      <c r="P235">
        <v>103621</v>
      </c>
      <c r="Q235">
        <v>51497.43</v>
      </c>
      <c r="R235">
        <v>39011.21</v>
      </c>
    </row>
    <row r="236" spans="1:18">
      <c r="A236" t="s">
        <v>49</v>
      </c>
      <c r="B236" t="s">
        <v>46</v>
      </c>
      <c r="C236" t="s">
        <v>9</v>
      </c>
      <c r="D236">
        <v>2011</v>
      </c>
      <c r="E236">
        <v>19</v>
      </c>
      <c r="F236">
        <v>2.0134029999999998</v>
      </c>
      <c r="G236">
        <v>2.1978659999999999</v>
      </c>
      <c r="H236">
        <v>81.534800000000004</v>
      </c>
      <c r="I236">
        <v>2.7810100000000001E-2</v>
      </c>
      <c r="J236">
        <v>-0.22010350000000001</v>
      </c>
      <c r="K236">
        <v>-0.1990471</v>
      </c>
      <c r="L236">
        <v>-0.1844635</v>
      </c>
      <c r="M236">
        <v>-0.1698799</v>
      </c>
      <c r="N236">
        <v>-0.1488235</v>
      </c>
      <c r="O236">
        <v>4.224901</v>
      </c>
      <c r="P236">
        <v>103621</v>
      </c>
      <c r="Q236">
        <v>49381.23</v>
      </c>
      <c r="R236">
        <v>53905.43</v>
      </c>
    </row>
    <row r="237" spans="1:18">
      <c r="A237" t="s">
        <v>49</v>
      </c>
      <c r="B237" t="s">
        <v>46</v>
      </c>
      <c r="C237" t="s">
        <v>9</v>
      </c>
      <c r="D237">
        <v>2011</v>
      </c>
      <c r="E237">
        <v>20</v>
      </c>
      <c r="F237">
        <v>1.906995</v>
      </c>
      <c r="G237">
        <v>2.3687149999999999</v>
      </c>
      <c r="H237">
        <v>75.406000000000006</v>
      </c>
      <c r="I237">
        <v>2.88922E-2</v>
      </c>
      <c r="J237">
        <v>-0.49874669999999999</v>
      </c>
      <c r="K237">
        <v>-0.47687099999999999</v>
      </c>
      <c r="L237">
        <v>-0.46171990000000002</v>
      </c>
      <c r="M237">
        <v>-0.44656879999999999</v>
      </c>
      <c r="N237">
        <v>-0.42469299999999999</v>
      </c>
      <c r="O237">
        <v>4.224901</v>
      </c>
      <c r="P237">
        <v>103621</v>
      </c>
      <c r="Q237">
        <v>46771.45</v>
      </c>
      <c r="R237">
        <v>58095.71</v>
      </c>
    </row>
    <row r="238" spans="1:18">
      <c r="A238" t="s">
        <v>49</v>
      </c>
      <c r="B238" t="s">
        <v>46</v>
      </c>
      <c r="C238" t="s">
        <v>9</v>
      </c>
      <c r="D238">
        <v>2011</v>
      </c>
      <c r="E238">
        <v>21</v>
      </c>
      <c r="F238">
        <v>1.848425</v>
      </c>
      <c r="G238">
        <v>1.848425</v>
      </c>
      <c r="H238">
        <v>69.779200000000003</v>
      </c>
      <c r="I238">
        <v>2.5081800000000001E-2</v>
      </c>
      <c r="J238">
        <v>-3.2143699999999997E-2</v>
      </c>
      <c r="K238">
        <v>-1.31529E-2</v>
      </c>
      <c r="L238">
        <v>0</v>
      </c>
      <c r="M238">
        <v>1.31529E-2</v>
      </c>
      <c r="N238">
        <v>3.2143699999999997E-2</v>
      </c>
      <c r="O238">
        <v>4.224901</v>
      </c>
      <c r="P238">
        <v>103621</v>
      </c>
      <c r="Q238">
        <v>45334.93</v>
      </c>
      <c r="R238">
        <v>45334.93</v>
      </c>
    </row>
    <row r="239" spans="1:18">
      <c r="A239" t="s">
        <v>49</v>
      </c>
      <c r="B239" t="s">
        <v>46</v>
      </c>
      <c r="C239" t="s">
        <v>9</v>
      </c>
      <c r="D239">
        <v>2011</v>
      </c>
      <c r="E239">
        <v>22</v>
      </c>
      <c r="F239">
        <v>1.571053</v>
      </c>
      <c r="G239">
        <v>1.571053</v>
      </c>
      <c r="H239">
        <v>66.855500000000006</v>
      </c>
      <c r="I239">
        <v>2.31687E-2</v>
      </c>
      <c r="J239">
        <v>-2.9691800000000001E-2</v>
      </c>
      <c r="K239">
        <v>-1.2149699999999999E-2</v>
      </c>
      <c r="L239">
        <v>0</v>
      </c>
      <c r="M239">
        <v>1.2149699999999999E-2</v>
      </c>
      <c r="N239">
        <v>2.9691800000000001E-2</v>
      </c>
      <c r="O239">
        <v>4.224901</v>
      </c>
      <c r="P239">
        <v>103621</v>
      </c>
      <c r="Q239">
        <v>38532.050000000003</v>
      </c>
      <c r="R239">
        <v>38532.050000000003</v>
      </c>
    </row>
    <row r="240" spans="1:18">
      <c r="A240" t="s">
        <v>49</v>
      </c>
      <c r="B240" t="s">
        <v>46</v>
      </c>
      <c r="C240" t="s">
        <v>9</v>
      </c>
      <c r="D240">
        <v>2011</v>
      </c>
      <c r="E240">
        <v>23</v>
      </c>
      <c r="F240">
        <v>1.3590850000000001</v>
      </c>
      <c r="G240">
        <v>1.3590850000000001</v>
      </c>
      <c r="H240">
        <v>64.283799999999999</v>
      </c>
      <c r="I240">
        <v>2.23544E-2</v>
      </c>
      <c r="J240">
        <v>-2.8648300000000002E-2</v>
      </c>
      <c r="K240">
        <v>-1.1722700000000001E-2</v>
      </c>
      <c r="L240">
        <v>0</v>
      </c>
      <c r="M240">
        <v>1.1722700000000001E-2</v>
      </c>
      <c r="N240">
        <v>2.8648300000000002E-2</v>
      </c>
      <c r="O240">
        <v>4.224901</v>
      </c>
      <c r="P240">
        <v>103621</v>
      </c>
      <c r="Q240">
        <v>33333.25</v>
      </c>
      <c r="R240">
        <v>33333.25</v>
      </c>
    </row>
    <row r="241" spans="1:18">
      <c r="A241" t="s">
        <v>49</v>
      </c>
      <c r="B241" t="s">
        <v>46</v>
      </c>
      <c r="C241" t="s">
        <v>9</v>
      </c>
      <c r="D241">
        <v>2011</v>
      </c>
      <c r="E241">
        <v>24</v>
      </c>
      <c r="F241">
        <v>1.08371</v>
      </c>
      <c r="G241">
        <v>1.08371</v>
      </c>
      <c r="H241">
        <v>62.239199999999997</v>
      </c>
      <c r="I241">
        <v>2.20027E-2</v>
      </c>
      <c r="J241">
        <v>-2.81976E-2</v>
      </c>
      <c r="K241">
        <v>-1.15382E-2</v>
      </c>
      <c r="L241">
        <v>0</v>
      </c>
      <c r="M241">
        <v>1.15382E-2</v>
      </c>
      <c r="N241">
        <v>2.81976E-2</v>
      </c>
      <c r="O241">
        <v>4.224901</v>
      </c>
      <c r="P241">
        <v>103621</v>
      </c>
      <c r="Q241">
        <v>26579.34</v>
      </c>
      <c r="R241">
        <v>26579.34</v>
      </c>
    </row>
    <row r="242" spans="1:18">
      <c r="A242" t="s">
        <v>49</v>
      </c>
      <c r="B242" t="s">
        <v>46</v>
      </c>
      <c r="C242" t="s">
        <v>14</v>
      </c>
      <c r="D242">
        <v>2011</v>
      </c>
      <c r="E242">
        <v>1</v>
      </c>
      <c r="F242">
        <v>0.85165919999999995</v>
      </c>
      <c r="G242">
        <v>0.85165919999999995</v>
      </c>
      <c r="H242">
        <v>59.244399999999999</v>
      </c>
      <c r="I242">
        <v>2.1674800000000001E-2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4.224901</v>
      </c>
      <c r="P242">
        <v>103621</v>
      </c>
      <c r="Q242">
        <v>20888.009999999998</v>
      </c>
      <c r="R242">
        <v>20888.009999999998</v>
      </c>
    </row>
    <row r="243" spans="1:18">
      <c r="A243" t="s">
        <v>49</v>
      </c>
      <c r="B243" t="s">
        <v>46</v>
      </c>
      <c r="C243" t="s">
        <v>14</v>
      </c>
      <c r="D243">
        <v>2011</v>
      </c>
      <c r="E243">
        <v>2</v>
      </c>
      <c r="F243">
        <v>0.74532569999999998</v>
      </c>
      <c r="G243">
        <v>0.74532569999999998</v>
      </c>
      <c r="H243">
        <v>59.031500000000001</v>
      </c>
      <c r="I243">
        <v>2.1640300000000001E-2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4.224901</v>
      </c>
      <c r="P243">
        <v>103621</v>
      </c>
      <c r="Q243">
        <v>18280.05</v>
      </c>
      <c r="R243">
        <v>18280.05</v>
      </c>
    </row>
    <row r="244" spans="1:18">
      <c r="A244" t="s">
        <v>49</v>
      </c>
      <c r="B244" t="s">
        <v>46</v>
      </c>
      <c r="C244" t="s">
        <v>14</v>
      </c>
      <c r="D244">
        <v>2011</v>
      </c>
      <c r="E244">
        <v>3</v>
      </c>
      <c r="F244">
        <v>0.67599410000000004</v>
      </c>
      <c r="G244">
        <v>0.67599410000000004</v>
      </c>
      <c r="H244">
        <v>59.249699999999997</v>
      </c>
      <c r="I244">
        <v>2.1567699999999999E-2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4.224901</v>
      </c>
      <c r="P244">
        <v>103621</v>
      </c>
      <c r="Q244">
        <v>16579.599999999999</v>
      </c>
      <c r="R244">
        <v>16579.599999999999</v>
      </c>
    </row>
    <row r="245" spans="1:18">
      <c r="A245" t="s">
        <v>49</v>
      </c>
      <c r="B245" t="s">
        <v>46</v>
      </c>
      <c r="C245" t="s">
        <v>14</v>
      </c>
      <c r="D245">
        <v>2011</v>
      </c>
      <c r="E245">
        <v>4</v>
      </c>
      <c r="F245">
        <v>0.64058150000000003</v>
      </c>
      <c r="G245">
        <v>0.64058150000000003</v>
      </c>
      <c r="H245">
        <v>59.164299999999997</v>
      </c>
      <c r="I245">
        <v>2.1536199999999998E-2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4.224901</v>
      </c>
      <c r="P245">
        <v>103621</v>
      </c>
      <c r="Q245">
        <v>15711.06</v>
      </c>
      <c r="R245">
        <v>15711.06</v>
      </c>
    </row>
    <row r="246" spans="1:18">
      <c r="A246" t="s">
        <v>49</v>
      </c>
      <c r="B246" t="s">
        <v>46</v>
      </c>
      <c r="C246" t="s">
        <v>14</v>
      </c>
      <c r="D246">
        <v>2011</v>
      </c>
      <c r="E246">
        <v>5</v>
      </c>
      <c r="F246">
        <v>0.6307178</v>
      </c>
      <c r="G246">
        <v>0.6307178</v>
      </c>
      <c r="H246">
        <v>59.113</v>
      </c>
      <c r="I246">
        <v>2.1535200000000001E-2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4.224901</v>
      </c>
      <c r="P246">
        <v>103621</v>
      </c>
      <c r="Q246">
        <v>15469.15</v>
      </c>
      <c r="R246">
        <v>15469.15</v>
      </c>
    </row>
    <row r="247" spans="1:18">
      <c r="A247" t="s">
        <v>49</v>
      </c>
      <c r="B247" t="s">
        <v>46</v>
      </c>
      <c r="C247" t="s">
        <v>14</v>
      </c>
      <c r="D247">
        <v>2011</v>
      </c>
      <c r="E247">
        <v>6</v>
      </c>
      <c r="F247">
        <v>0.65346550000000003</v>
      </c>
      <c r="G247">
        <v>0.65346550000000003</v>
      </c>
      <c r="H247">
        <v>57.869900000000001</v>
      </c>
      <c r="I247">
        <v>2.1535200000000001E-2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4.224901</v>
      </c>
      <c r="P247">
        <v>103621</v>
      </c>
      <c r="Q247">
        <v>16027.06</v>
      </c>
      <c r="R247">
        <v>16027.06</v>
      </c>
    </row>
    <row r="248" spans="1:18">
      <c r="A248" t="s">
        <v>49</v>
      </c>
      <c r="B248" t="s">
        <v>46</v>
      </c>
      <c r="C248" t="s">
        <v>14</v>
      </c>
      <c r="D248">
        <v>2011</v>
      </c>
      <c r="E248">
        <v>7</v>
      </c>
      <c r="F248">
        <v>0.73802239999999997</v>
      </c>
      <c r="G248">
        <v>0.73802239999999997</v>
      </c>
      <c r="H248">
        <v>60.82</v>
      </c>
      <c r="I248">
        <v>2.1536599999999999E-2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4.224901</v>
      </c>
      <c r="P248">
        <v>103621</v>
      </c>
      <c r="Q248">
        <v>18100.93</v>
      </c>
      <c r="R248">
        <v>18100.93</v>
      </c>
    </row>
    <row r="249" spans="1:18">
      <c r="A249" t="s">
        <v>49</v>
      </c>
      <c r="B249" t="s">
        <v>46</v>
      </c>
      <c r="C249" t="s">
        <v>14</v>
      </c>
      <c r="D249">
        <v>2011</v>
      </c>
      <c r="E249">
        <v>8</v>
      </c>
      <c r="F249">
        <v>0.81320110000000001</v>
      </c>
      <c r="G249">
        <v>0.81320110000000001</v>
      </c>
      <c r="H249">
        <v>66.349500000000006</v>
      </c>
      <c r="I249">
        <v>2.1547400000000001E-2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4.224901</v>
      </c>
      <c r="P249">
        <v>103621</v>
      </c>
      <c r="Q249">
        <v>19944.78</v>
      </c>
      <c r="R249">
        <v>19944.78</v>
      </c>
    </row>
    <row r="250" spans="1:18">
      <c r="A250" t="s">
        <v>49</v>
      </c>
      <c r="B250" t="s">
        <v>46</v>
      </c>
      <c r="C250" t="s">
        <v>14</v>
      </c>
      <c r="D250">
        <v>2011</v>
      </c>
      <c r="E250">
        <v>9</v>
      </c>
      <c r="F250">
        <v>0.8685486</v>
      </c>
      <c r="G250">
        <v>0.8685486</v>
      </c>
      <c r="H250">
        <v>76.555800000000005</v>
      </c>
      <c r="I250">
        <v>2.1786699999999999E-2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4.224901</v>
      </c>
      <c r="P250">
        <v>103621</v>
      </c>
      <c r="Q250">
        <v>21302.240000000002</v>
      </c>
      <c r="R250">
        <v>21302.240000000002</v>
      </c>
    </row>
    <row r="251" spans="1:18">
      <c r="A251" t="s">
        <v>49</v>
      </c>
      <c r="B251" t="s">
        <v>46</v>
      </c>
      <c r="C251" t="s">
        <v>14</v>
      </c>
      <c r="D251">
        <v>2011</v>
      </c>
      <c r="E251">
        <v>10</v>
      </c>
      <c r="F251">
        <v>0.82633049999999997</v>
      </c>
      <c r="G251">
        <v>0.82633049999999997</v>
      </c>
      <c r="H251">
        <v>84.929000000000002</v>
      </c>
      <c r="I251">
        <v>2.4706700000000002E-2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4.224901</v>
      </c>
      <c r="P251">
        <v>103621</v>
      </c>
      <c r="Q251">
        <v>20266.79</v>
      </c>
      <c r="R251">
        <v>20266.79</v>
      </c>
    </row>
    <row r="252" spans="1:18">
      <c r="A252" t="s">
        <v>49</v>
      </c>
      <c r="B252" t="s">
        <v>46</v>
      </c>
      <c r="C252" t="s">
        <v>14</v>
      </c>
      <c r="D252">
        <v>2011</v>
      </c>
      <c r="E252">
        <v>11</v>
      </c>
      <c r="F252">
        <v>0.87261089999999997</v>
      </c>
      <c r="G252">
        <v>0.87261089999999997</v>
      </c>
      <c r="H252">
        <v>88.748999999999995</v>
      </c>
      <c r="I252">
        <v>2.4411200000000001E-2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4.224901</v>
      </c>
      <c r="P252">
        <v>103621</v>
      </c>
      <c r="Q252">
        <v>21401.88</v>
      </c>
      <c r="R252">
        <v>21401.88</v>
      </c>
    </row>
    <row r="253" spans="1:18">
      <c r="A253" t="s">
        <v>49</v>
      </c>
      <c r="B253" t="s">
        <v>46</v>
      </c>
      <c r="C253" t="s">
        <v>14</v>
      </c>
      <c r="D253">
        <v>2011</v>
      </c>
      <c r="E253">
        <v>12</v>
      </c>
      <c r="F253">
        <v>1.1017330000000001</v>
      </c>
      <c r="G253">
        <v>1.1017330000000001</v>
      </c>
      <c r="H253">
        <v>92.863299999999995</v>
      </c>
      <c r="I253">
        <v>2.31998E-2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4.224901</v>
      </c>
      <c r="P253">
        <v>103621</v>
      </c>
      <c r="Q253">
        <v>27021.38</v>
      </c>
      <c r="R253">
        <v>27021.38</v>
      </c>
    </row>
    <row r="254" spans="1:18">
      <c r="A254" t="s">
        <v>49</v>
      </c>
      <c r="B254" t="s">
        <v>46</v>
      </c>
      <c r="C254" t="s">
        <v>14</v>
      </c>
      <c r="D254">
        <v>2011</v>
      </c>
      <c r="E254">
        <v>13</v>
      </c>
      <c r="F254">
        <v>1.3158749999999999</v>
      </c>
      <c r="G254">
        <v>1.3158749999999999</v>
      </c>
      <c r="H254">
        <v>92.293000000000006</v>
      </c>
      <c r="I254">
        <v>2.2925000000000001E-2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4.224901</v>
      </c>
      <c r="P254">
        <v>103621</v>
      </c>
      <c r="Q254">
        <v>32273.48</v>
      </c>
      <c r="R254">
        <v>32273.48</v>
      </c>
    </row>
    <row r="255" spans="1:18">
      <c r="A255" t="s">
        <v>49</v>
      </c>
      <c r="B255" t="s">
        <v>46</v>
      </c>
      <c r="C255" t="s">
        <v>14</v>
      </c>
      <c r="D255">
        <v>2011</v>
      </c>
      <c r="E255">
        <v>14</v>
      </c>
      <c r="F255">
        <v>1.570311</v>
      </c>
      <c r="G255">
        <v>1.1327069999999999</v>
      </c>
      <c r="H255">
        <v>93.177400000000006</v>
      </c>
      <c r="I255">
        <v>2.3923400000000001E-2</v>
      </c>
      <c r="J255">
        <v>0.40694459999999999</v>
      </c>
      <c r="K255">
        <v>0.4250582</v>
      </c>
      <c r="L255">
        <v>0.43760369999999998</v>
      </c>
      <c r="M255">
        <v>0.45014920000000003</v>
      </c>
      <c r="N255">
        <v>0.46826279999999998</v>
      </c>
      <c r="O255">
        <v>4.224901</v>
      </c>
      <c r="P255">
        <v>103621</v>
      </c>
      <c r="Q255">
        <v>38513.839999999997</v>
      </c>
      <c r="R255">
        <v>27781.06</v>
      </c>
    </row>
    <row r="256" spans="1:18">
      <c r="A256" t="s">
        <v>49</v>
      </c>
      <c r="B256" t="s">
        <v>46</v>
      </c>
      <c r="C256" t="s">
        <v>14</v>
      </c>
      <c r="D256">
        <v>2011</v>
      </c>
      <c r="E256">
        <v>15</v>
      </c>
      <c r="F256">
        <v>1.77915</v>
      </c>
      <c r="G256">
        <v>1.3251520000000001</v>
      </c>
      <c r="H256">
        <v>94.793700000000001</v>
      </c>
      <c r="I256">
        <v>2.61739E-2</v>
      </c>
      <c r="J256">
        <v>0.42045510000000003</v>
      </c>
      <c r="K256">
        <v>0.44027270000000002</v>
      </c>
      <c r="L256">
        <v>0.45399830000000002</v>
      </c>
      <c r="M256">
        <v>0.46772390000000003</v>
      </c>
      <c r="N256">
        <v>0.48754150000000002</v>
      </c>
      <c r="O256">
        <v>4.224901</v>
      </c>
      <c r="P256">
        <v>103621</v>
      </c>
      <c r="Q256">
        <v>43635.89</v>
      </c>
      <c r="R256">
        <v>32501.01</v>
      </c>
    </row>
    <row r="257" spans="1:18">
      <c r="A257" t="s">
        <v>49</v>
      </c>
      <c r="B257" t="s">
        <v>46</v>
      </c>
      <c r="C257" t="s">
        <v>14</v>
      </c>
      <c r="D257">
        <v>2011</v>
      </c>
      <c r="E257">
        <v>16</v>
      </c>
      <c r="F257">
        <v>2.0534349999999999</v>
      </c>
      <c r="G257">
        <v>1.4128320000000001</v>
      </c>
      <c r="H257">
        <v>94.665300000000002</v>
      </c>
      <c r="I257">
        <v>3.2223599999999998E-2</v>
      </c>
      <c r="J257">
        <v>0.59930660000000002</v>
      </c>
      <c r="K257">
        <v>0.6237047</v>
      </c>
      <c r="L257">
        <v>0.64060269999999997</v>
      </c>
      <c r="M257">
        <v>0.65750070000000005</v>
      </c>
      <c r="N257">
        <v>0.68189880000000003</v>
      </c>
      <c r="O257">
        <v>4.224901</v>
      </c>
      <c r="P257">
        <v>103621</v>
      </c>
      <c r="Q257">
        <v>50363.07</v>
      </c>
      <c r="R257">
        <v>34651.480000000003</v>
      </c>
    </row>
    <row r="258" spans="1:18">
      <c r="A258" t="s">
        <v>49</v>
      </c>
      <c r="B258" t="s">
        <v>46</v>
      </c>
      <c r="C258" t="s">
        <v>14</v>
      </c>
      <c r="D258">
        <v>2011</v>
      </c>
      <c r="E258">
        <v>17</v>
      </c>
      <c r="F258">
        <v>2.0447380000000002</v>
      </c>
      <c r="G258">
        <v>1.3813029999999999</v>
      </c>
      <c r="H258">
        <v>90.905000000000001</v>
      </c>
      <c r="I258">
        <v>3.1311400000000003E-2</v>
      </c>
      <c r="J258">
        <v>0.62330779999999997</v>
      </c>
      <c r="K258">
        <v>0.64701529999999996</v>
      </c>
      <c r="L258">
        <v>0.663435</v>
      </c>
      <c r="M258">
        <v>0.67985470000000003</v>
      </c>
      <c r="N258">
        <v>0.70356209999999997</v>
      </c>
      <c r="O258">
        <v>4.224901</v>
      </c>
      <c r="P258">
        <v>103621</v>
      </c>
      <c r="Q258">
        <v>50149.760000000002</v>
      </c>
      <c r="R258">
        <v>33878.18</v>
      </c>
    </row>
    <row r="259" spans="1:18">
      <c r="A259" t="s">
        <v>49</v>
      </c>
      <c r="B259" t="s">
        <v>46</v>
      </c>
      <c r="C259" t="s">
        <v>14</v>
      </c>
      <c r="D259">
        <v>2011</v>
      </c>
      <c r="E259">
        <v>18</v>
      </c>
      <c r="F259">
        <v>2.0220850000000001</v>
      </c>
      <c r="G259">
        <v>1.4146300000000001</v>
      </c>
      <c r="H259">
        <v>87.549700000000001</v>
      </c>
      <c r="I259">
        <v>3.3281999999999999E-2</v>
      </c>
      <c r="J259">
        <v>0.56480220000000003</v>
      </c>
      <c r="K259">
        <v>0.59000169999999996</v>
      </c>
      <c r="L259">
        <v>0.60745479999999996</v>
      </c>
      <c r="M259">
        <v>0.62490789999999996</v>
      </c>
      <c r="N259">
        <v>0.65010730000000005</v>
      </c>
      <c r="O259">
        <v>4.224901</v>
      </c>
      <c r="P259">
        <v>103621</v>
      </c>
      <c r="Q259">
        <v>49594.16</v>
      </c>
      <c r="R259">
        <v>34695.57</v>
      </c>
    </row>
    <row r="260" spans="1:18">
      <c r="A260" t="s">
        <v>49</v>
      </c>
      <c r="B260" t="s">
        <v>46</v>
      </c>
      <c r="C260" t="s">
        <v>14</v>
      </c>
      <c r="D260">
        <v>2011</v>
      </c>
      <c r="E260">
        <v>19</v>
      </c>
      <c r="F260">
        <v>2.0863489999999998</v>
      </c>
      <c r="G260">
        <v>2.2807940000000002</v>
      </c>
      <c r="H260">
        <v>80.385199999999998</v>
      </c>
      <c r="I260">
        <v>3.5690399999999997E-2</v>
      </c>
      <c r="J260">
        <v>-0.24018500000000001</v>
      </c>
      <c r="K260">
        <v>-0.21316189999999999</v>
      </c>
      <c r="L260">
        <v>-0.1944458</v>
      </c>
      <c r="M260">
        <v>-0.17572979999999999</v>
      </c>
      <c r="N260">
        <v>-0.1487067</v>
      </c>
      <c r="O260">
        <v>4.224901</v>
      </c>
      <c r="P260">
        <v>103621</v>
      </c>
      <c r="Q260">
        <v>51170.31</v>
      </c>
      <c r="R260">
        <v>55939.34</v>
      </c>
    </row>
    <row r="261" spans="1:18">
      <c r="A261" t="s">
        <v>49</v>
      </c>
      <c r="B261" t="s">
        <v>46</v>
      </c>
      <c r="C261" t="s">
        <v>14</v>
      </c>
      <c r="D261">
        <v>2011</v>
      </c>
      <c r="E261">
        <v>20</v>
      </c>
      <c r="F261">
        <v>1.8645860000000001</v>
      </c>
      <c r="G261">
        <v>2.3862489999999998</v>
      </c>
      <c r="H261">
        <v>76.491500000000002</v>
      </c>
      <c r="I261">
        <v>3.0207600000000001E-2</v>
      </c>
      <c r="J261">
        <v>-0.56037519999999996</v>
      </c>
      <c r="K261">
        <v>-0.53750350000000002</v>
      </c>
      <c r="L261">
        <v>-0.52166259999999998</v>
      </c>
      <c r="M261">
        <v>-0.50582170000000004</v>
      </c>
      <c r="N261">
        <v>-0.48294999999999999</v>
      </c>
      <c r="O261">
        <v>4.224901</v>
      </c>
      <c r="P261">
        <v>103621</v>
      </c>
      <c r="Q261">
        <v>45731.31</v>
      </c>
      <c r="R261">
        <v>58525.74</v>
      </c>
    </row>
    <row r="262" spans="1:18">
      <c r="A262" t="s">
        <v>49</v>
      </c>
      <c r="B262" t="s">
        <v>46</v>
      </c>
      <c r="C262" t="s">
        <v>14</v>
      </c>
      <c r="D262">
        <v>2011</v>
      </c>
      <c r="E262">
        <v>21</v>
      </c>
      <c r="F262">
        <v>1.669146</v>
      </c>
      <c r="G262">
        <v>1.669146</v>
      </c>
      <c r="H262">
        <v>70.324600000000004</v>
      </c>
      <c r="I262">
        <v>2.52321E-2</v>
      </c>
      <c r="J262">
        <v>-3.2336200000000002E-2</v>
      </c>
      <c r="K262">
        <v>-1.3231700000000001E-2</v>
      </c>
      <c r="L262">
        <v>0</v>
      </c>
      <c r="M262">
        <v>1.3231700000000001E-2</v>
      </c>
      <c r="N262">
        <v>3.2336200000000002E-2</v>
      </c>
      <c r="O262">
        <v>4.224901</v>
      </c>
      <c r="P262">
        <v>103621</v>
      </c>
      <c r="Q262">
        <v>40937.9</v>
      </c>
      <c r="R262">
        <v>40937.9</v>
      </c>
    </row>
    <row r="263" spans="1:18">
      <c r="A263" t="s">
        <v>49</v>
      </c>
      <c r="B263" t="s">
        <v>46</v>
      </c>
      <c r="C263" t="s">
        <v>14</v>
      </c>
      <c r="D263">
        <v>2011</v>
      </c>
      <c r="E263">
        <v>22</v>
      </c>
      <c r="F263">
        <v>1.52772</v>
      </c>
      <c r="G263">
        <v>1.52772</v>
      </c>
      <c r="H263">
        <v>70.122200000000007</v>
      </c>
      <c r="I263">
        <v>2.9269699999999999E-2</v>
      </c>
      <c r="J263">
        <v>-3.7510599999999998E-2</v>
      </c>
      <c r="K263">
        <v>-1.5349E-2</v>
      </c>
      <c r="L263">
        <v>0</v>
      </c>
      <c r="M263">
        <v>1.5349E-2</v>
      </c>
      <c r="N263">
        <v>3.7510599999999998E-2</v>
      </c>
      <c r="O263">
        <v>4.224901</v>
      </c>
      <c r="P263">
        <v>103621</v>
      </c>
      <c r="Q263">
        <v>37469.25</v>
      </c>
      <c r="R263">
        <v>37469.25</v>
      </c>
    </row>
    <row r="264" spans="1:18">
      <c r="A264" t="s">
        <v>49</v>
      </c>
      <c r="B264" t="s">
        <v>46</v>
      </c>
      <c r="C264" t="s">
        <v>14</v>
      </c>
      <c r="D264">
        <v>2011</v>
      </c>
      <c r="E264">
        <v>23</v>
      </c>
      <c r="F264">
        <v>1.2261850000000001</v>
      </c>
      <c r="G264">
        <v>1.2261850000000001</v>
      </c>
      <c r="H264">
        <v>68.052599999999998</v>
      </c>
      <c r="I264">
        <v>2.801E-2</v>
      </c>
      <c r="J264">
        <v>-3.5896200000000003E-2</v>
      </c>
      <c r="K264">
        <v>-1.4688400000000001E-2</v>
      </c>
      <c r="L264">
        <v>0</v>
      </c>
      <c r="M264">
        <v>1.4688400000000001E-2</v>
      </c>
      <c r="N264">
        <v>3.5896200000000003E-2</v>
      </c>
      <c r="O264">
        <v>4.224901</v>
      </c>
      <c r="P264">
        <v>103621</v>
      </c>
      <c r="Q264">
        <v>30073.72</v>
      </c>
      <c r="R264">
        <v>30073.72</v>
      </c>
    </row>
    <row r="265" spans="1:18">
      <c r="A265" t="s">
        <v>49</v>
      </c>
      <c r="B265" t="s">
        <v>46</v>
      </c>
      <c r="C265" t="s">
        <v>14</v>
      </c>
      <c r="D265">
        <v>2011</v>
      </c>
      <c r="E265">
        <v>24</v>
      </c>
      <c r="F265">
        <v>1.138665</v>
      </c>
      <c r="G265">
        <v>1.138665</v>
      </c>
      <c r="H265">
        <v>66.756900000000002</v>
      </c>
      <c r="I265">
        <v>2.23293E-2</v>
      </c>
      <c r="J265">
        <v>-2.8616099999999998E-2</v>
      </c>
      <c r="K265">
        <v>-1.1709499999999999E-2</v>
      </c>
      <c r="L265">
        <v>0</v>
      </c>
      <c r="M265">
        <v>1.1709499999999999E-2</v>
      </c>
      <c r="N265">
        <v>2.8616099999999998E-2</v>
      </c>
      <c r="O265">
        <v>4.224901</v>
      </c>
      <c r="P265">
        <v>103621</v>
      </c>
      <c r="Q265">
        <v>27927.200000000001</v>
      </c>
      <c r="R265">
        <v>27927.200000000001</v>
      </c>
    </row>
    <row r="266" spans="1:18">
      <c r="A266" t="s">
        <v>49</v>
      </c>
      <c r="B266" t="s">
        <v>46</v>
      </c>
      <c r="C266" t="s">
        <v>13</v>
      </c>
      <c r="D266">
        <v>2011</v>
      </c>
      <c r="E266">
        <v>1</v>
      </c>
      <c r="F266">
        <v>1.0315669999999999</v>
      </c>
      <c r="G266">
        <v>1.0315669999999999</v>
      </c>
      <c r="H266">
        <v>76.897499999999994</v>
      </c>
      <c r="I266">
        <v>2.5545999999999999E-2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4.224901</v>
      </c>
      <c r="P266">
        <v>103621</v>
      </c>
      <c r="Q266">
        <v>25300.49</v>
      </c>
      <c r="R266">
        <v>25300.49</v>
      </c>
    </row>
    <row r="267" spans="1:18">
      <c r="A267" t="s">
        <v>49</v>
      </c>
      <c r="B267" t="s">
        <v>46</v>
      </c>
      <c r="C267" t="s">
        <v>13</v>
      </c>
      <c r="D267">
        <v>2011</v>
      </c>
      <c r="E267">
        <v>2</v>
      </c>
      <c r="F267">
        <v>0.91393820000000003</v>
      </c>
      <c r="G267">
        <v>0.91393820000000003</v>
      </c>
      <c r="H267">
        <v>76.195800000000006</v>
      </c>
      <c r="I267">
        <v>2.6289199999999999E-2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4.224901</v>
      </c>
      <c r="P267">
        <v>103621</v>
      </c>
      <c r="Q267">
        <v>22415.48</v>
      </c>
      <c r="R267">
        <v>22415.48</v>
      </c>
    </row>
    <row r="268" spans="1:18">
      <c r="A268" t="s">
        <v>49</v>
      </c>
      <c r="B268" t="s">
        <v>46</v>
      </c>
      <c r="C268" t="s">
        <v>13</v>
      </c>
      <c r="D268">
        <v>2011</v>
      </c>
      <c r="E268">
        <v>3</v>
      </c>
      <c r="F268">
        <v>0.79372889999999996</v>
      </c>
      <c r="G268">
        <v>0.79372889999999996</v>
      </c>
      <c r="H268">
        <v>76.140600000000006</v>
      </c>
      <c r="I268">
        <v>2.4078100000000002E-2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4.224901</v>
      </c>
      <c r="P268">
        <v>103621</v>
      </c>
      <c r="Q268">
        <v>19467.2</v>
      </c>
      <c r="R268">
        <v>19467.2</v>
      </c>
    </row>
    <row r="269" spans="1:18">
      <c r="A269" t="s">
        <v>49</v>
      </c>
      <c r="B269" t="s">
        <v>46</v>
      </c>
      <c r="C269" t="s">
        <v>13</v>
      </c>
      <c r="D269">
        <v>2011</v>
      </c>
      <c r="E269">
        <v>4</v>
      </c>
      <c r="F269">
        <v>0.73774220000000001</v>
      </c>
      <c r="G269">
        <v>0.73774220000000001</v>
      </c>
      <c r="H269">
        <v>75.153700000000001</v>
      </c>
      <c r="I269">
        <v>2.2776399999999999E-2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4.224901</v>
      </c>
      <c r="P269">
        <v>103621</v>
      </c>
      <c r="Q269">
        <v>18094.05</v>
      </c>
      <c r="R269">
        <v>18094.05</v>
      </c>
    </row>
    <row r="270" spans="1:18">
      <c r="A270" t="s">
        <v>49</v>
      </c>
      <c r="B270" t="s">
        <v>46</v>
      </c>
      <c r="C270" t="s">
        <v>13</v>
      </c>
      <c r="D270">
        <v>2011</v>
      </c>
      <c r="E270">
        <v>5</v>
      </c>
      <c r="F270">
        <v>0.71641770000000005</v>
      </c>
      <c r="G270">
        <v>0.71641770000000005</v>
      </c>
      <c r="H270">
        <v>74.695099999999996</v>
      </c>
      <c r="I270">
        <v>2.27312E-2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4.224901</v>
      </c>
      <c r="P270">
        <v>103621</v>
      </c>
      <c r="Q270">
        <v>17571.04</v>
      </c>
      <c r="R270">
        <v>17571.04</v>
      </c>
    </row>
    <row r="271" spans="1:18">
      <c r="A271" t="s">
        <v>49</v>
      </c>
      <c r="B271" t="s">
        <v>46</v>
      </c>
      <c r="C271" t="s">
        <v>13</v>
      </c>
      <c r="D271">
        <v>2011</v>
      </c>
      <c r="E271">
        <v>6</v>
      </c>
      <c r="F271">
        <v>0.72416510000000001</v>
      </c>
      <c r="G271">
        <v>0.72416510000000001</v>
      </c>
      <c r="H271">
        <v>74.693799999999996</v>
      </c>
      <c r="I271">
        <v>2.27551E-2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4.224901</v>
      </c>
      <c r="P271">
        <v>103621</v>
      </c>
      <c r="Q271">
        <v>17761.060000000001</v>
      </c>
      <c r="R271">
        <v>17761.060000000001</v>
      </c>
    </row>
    <row r="272" spans="1:18">
      <c r="A272" t="s">
        <v>49</v>
      </c>
      <c r="B272" t="s">
        <v>46</v>
      </c>
      <c r="C272" t="s">
        <v>13</v>
      </c>
      <c r="D272">
        <v>2011</v>
      </c>
      <c r="E272">
        <v>7</v>
      </c>
      <c r="F272">
        <v>0.80501659999999997</v>
      </c>
      <c r="G272">
        <v>0.80501659999999997</v>
      </c>
      <c r="H272">
        <v>76.174800000000005</v>
      </c>
      <c r="I272">
        <v>2.2787200000000001E-2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4.224901</v>
      </c>
      <c r="P272">
        <v>103621</v>
      </c>
      <c r="Q272">
        <v>19744.04</v>
      </c>
      <c r="R272">
        <v>19744.04</v>
      </c>
    </row>
    <row r="273" spans="1:18">
      <c r="A273" t="s">
        <v>49</v>
      </c>
      <c r="B273" t="s">
        <v>46</v>
      </c>
      <c r="C273" t="s">
        <v>13</v>
      </c>
      <c r="D273">
        <v>2011</v>
      </c>
      <c r="E273">
        <v>8</v>
      </c>
      <c r="F273">
        <v>0.87241290000000005</v>
      </c>
      <c r="G273">
        <v>0.87241290000000005</v>
      </c>
      <c r="H273">
        <v>81.275999999999996</v>
      </c>
      <c r="I273">
        <v>2.2823099999999999E-2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4.224901</v>
      </c>
      <c r="P273">
        <v>103621</v>
      </c>
      <c r="Q273">
        <v>21397.02</v>
      </c>
      <c r="R273">
        <v>21397.02</v>
      </c>
    </row>
    <row r="274" spans="1:18">
      <c r="A274" t="s">
        <v>49</v>
      </c>
      <c r="B274" t="s">
        <v>46</v>
      </c>
      <c r="C274" t="s">
        <v>13</v>
      </c>
      <c r="D274">
        <v>2011</v>
      </c>
      <c r="E274">
        <v>9</v>
      </c>
      <c r="F274">
        <v>1.0331600000000001</v>
      </c>
      <c r="G274">
        <v>1.0331600000000001</v>
      </c>
      <c r="H274">
        <v>87.065700000000007</v>
      </c>
      <c r="I274">
        <v>2.5895399999999999E-2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4.224901</v>
      </c>
      <c r="P274">
        <v>103621</v>
      </c>
      <c r="Q274">
        <v>25339.54</v>
      </c>
      <c r="R274">
        <v>25339.54</v>
      </c>
    </row>
    <row r="275" spans="1:18">
      <c r="A275" t="s">
        <v>49</v>
      </c>
      <c r="B275" t="s">
        <v>46</v>
      </c>
      <c r="C275" t="s">
        <v>13</v>
      </c>
      <c r="D275">
        <v>2011</v>
      </c>
      <c r="E275">
        <v>10</v>
      </c>
      <c r="F275">
        <v>1.1971290000000001</v>
      </c>
      <c r="G275">
        <v>1.1971290000000001</v>
      </c>
      <c r="H275">
        <v>93.247</v>
      </c>
      <c r="I275">
        <v>2.5167100000000001E-2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4.224901</v>
      </c>
      <c r="P275">
        <v>103621</v>
      </c>
      <c r="Q275">
        <v>29361.1</v>
      </c>
      <c r="R275">
        <v>29361.1</v>
      </c>
    </row>
    <row r="276" spans="1:18">
      <c r="A276" t="s">
        <v>49</v>
      </c>
      <c r="B276" t="s">
        <v>46</v>
      </c>
      <c r="C276" t="s">
        <v>13</v>
      </c>
      <c r="D276">
        <v>2011</v>
      </c>
      <c r="E276">
        <v>11</v>
      </c>
      <c r="F276">
        <v>1.3679079999999999</v>
      </c>
      <c r="G276">
        <v>1.3679079999999999</v>
      </c>
      <c r="H276">
        <v>98.706999999999994</v>
      </c>
      <c r="I276">
        <v>2.4689599999999999E-2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4.224901</v>
      </c>
      <c r="P276">
        <v>103621</v>
      </c>
      <c r="Q276">
        <v>33549.67</v>
      </c>
      <c r="R276">
        <v>33549.67</v>
      </c>
    </row>
    <row r="277" spans="1:18">
      <c r="A277" t="s">
        <v>49</v>
      </c>
      <c r="B277" t="s">
        <v>46</v>
      </c>
      <c r="C277" t="s">
        <v>13</v>
      </c>
      <c r="D277">
        <v>2011</v>
      </c>
      <c r="E277">
        <v>12</v>
      </c>
      <c r="F277">
        <v>1.6334770000000001</v>
      </c>
      <c r="G277">
        <v>1.6334770000000001</v>
      </c>
      <c r="H277">
        <v>102.30500000000001</v>
      </c>
      <c r="I277">
        <v>2.44008E-2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4.224901</v>
      </c>
      <c r="P277">
        <v>103621</v>
      </c>
      <c r="Q277">
        <v>40063.07</v>
      </c>
      <c r="R277">
        <v>40063.07</v>
      </c>
    </row>
    <row r="278" spans="1:18">
      <c r="A278" t="s">
        <v>49</v>
      </c>
      <c r="B278" t="s">
        <v>46</v>
      </c>
      <c r="C278" t="s">
        <v>13</v>
      </c>
      <c r="D278">
        <v>2011</v>
      </c>
      <c r="E278">
        <v>13</v>
      </c>
      <c r="F278">
        <v>2.0502739999999999</v>
      </c>
      <c r="G278">
        <v>2.0502739999999999</v>
      </c>
      <c r="H278">
        <v>99.632099999999994</v>
      </c>
      <c r="I278">
        <v>2.4581800000000001E-2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4.224901</v>
      </c>
      <c r="P278">
        <v>103621</v>
      </c>
      <c r="Q278">
        <v>50285.54</v>
      </c>
      <c r="R278">
        <v>50285.54</v>
      </c>
    </row>
    <row r="279" spans="1:18">
      <c r="A279" t="s">
        <v>49</v>
      </c>
      <c r="B279" t="s">
        <v>46</v>
      </c>
      <c r="C279" t="s">
        <v>13</v>
      </c>
      <c r="D279">
        <v>2011</v>
      </c>
      <c r="E279">
        <v>14</v>
      </c>
      <c r="F279">
        <v>2.5173709999999998</v>
      </c>
      <c r="G279">
        <v>1.7206360000000001</v>
      </c>
      <c r="H279">
        <v>96.735900000000001</v>
      </c>
      <c r="I279">
        <v>2.8841700000000001E-2</v>
      </c>
      <c r="J279">
        <v>0.75977300000000003</v>
      </c>
      <c r="K279">
        <v>0.78161049999999999</v>
      </c>
      <c r="L279">
        <v>0.79673519999999998</v>
      </c>
      <c r="M279">
        <v>0.81185980000000002</v>
      </c>
      <c r="N279">
        <v>0.83369729999999997</v>
      </c>
      <c r="O279">
        <v>4.224901</v>
      </c>
      <c r="P279">
        <v>103621</v>
      </c>
      <c r="Q279">
        <v>61741.67</v>
      </c>
      <c r="R279">
        <v>42200.75</v>
      </c>
    </row>
    <row r="280" spans="1:18">
      <c r="A280" t="s">
        <v>49</v>
      </c>
      <c r="B280" t="s">
        <v>46</v>
      </c>
      <c r="C280" t="s">
        <v>13</v>
      </c>
      <c r="D280">
        <v>2011</v>
      </c>
      <c r="E280">
        <v>15</v>
      </c>
      <c r="F280">
        <v>2.8773270000000002</v>
      </c>
      <c r="G280">
        <v>2.0520550000000002</v>
      </c>
      <c r="H280">
        <v>96.001300000000001</v>
      </c>
      <c r="I280">
        <v>3.0902700000000002E-2</v>
      </c>
      <c r="J280">
        <v>0.78566849999999999</v>
      </c>
      <c r="K280">
        <v>0.80906650000000002</v>
      </c>
      <c r="L280">
        <v>0.8252718</v>
      </c>
      <c r="M280">
        <v>0.84147720000000004</v>
      </c>
      <c r="N280">
        <v>0.86487519999999996</v>
      </c>
      <c r="O280">
        <v>4.224901</v>
      </c>
      <c r="P280">
        <v>103621</v>
      </c>
      <c r="Q280">
        <v>70570.05</v>
      </c>
      <c r="R280">
        <v>50329.22</v>
      </c>
    </row>
    <row r="281" spans="1:18">
      <c r="A281" t="s">
        <v>49</v>
      </c>
      <c r="B281" t="s">
        <v>46</v>
      </c>
      <c r="C281" t="s">
        <v>13</v>
      </c>
      <c r="D281">
        <v>2011</v>
      </c>
      <c r="E281">
        <v>16</v>
      </c>
      <c r="F281">
        <v>3.1383589999999999</v>
      </c>
      <c r="G281">
        <v>1.9756290000000001</v>
      </c>
      <c r="H281">
        <v>95.015799999999999</v>
      </c>
      <c r="I281">
        <v>3.1435499999999998E-2</v>
      </c>
      <c r="J281">
        <v>1.122444</v>
      </c>
      <c r="K281">
        <v>1.146245</v>
      </c>
      <c r="L281">
        <v>1.16273</v>
      </c>
      <c r="M281">
        <v>1.1792149999999999</v>
      </c>
      <c r="N281">
        <v>1.203017</v>
      </c>
      <c r="O281">
        <v>4.224901</v>
      </c>
      <c r="P281">
        <v>103621</v>
      </c>
      <c r="Q281">
        <v>76972.2</v>
      </c>
      <c r="R281">
        <v>48454.77</v>
      </c>
    </row>
    <row r="282" spans="1:18">
      <c r="A282" t="s">
        <v>49</v>
      </c>
      <c r="B282" t="s">
        <v>46</v>
      </c>
      <c r="C282" t="s">
        <v>13</v>
      </c>
      <c r="D282">
        <v>2011</v>
      </c>
      <c r="E282">
        <v>17</v>
      </c>
      <c r="F282">
        <v>3.208059</v>
      </c>
      <c r="G282">
        <v>2.0598480000000001</v>
      </c>
      <c r="H282">
        <v>93.884399999999999</v>
      </c>
      <c r="I282">
        <v>3.1844600000000001E-2</v>
      </c>
      <c r="J282">
        <v>1.1074010000000001</v>
      </c>
      <c r="K282">
        <v>1.1315120000000001</v>
      </c>
      <c r="L282">
        <v>1.1482110000000001</v>
      </c>
      <c r="M282">
        <v>1.164911</v>
      </c>
      <c r="N282">
        <v>1.189022</v>
      </c>
      <c r="O282">
        <v>4.224901</v>
      </c>
      <c r="P282">
        <v>103621</v>
      </c>
      <c r="Q282">
        <v>78681.67</v>
      </c>
      <c r="R282">
        <v>50520.35</v>
      </c>
    </row>
    <row r="283" spans="1:18">
      <c r="A283" t="s">
        <v>49</v>
      </c>
      <c r="B283" t="s">
        <v>46</v>
      </c>
      <c r="C283" t="s">
        <v>13</v>
      </c>
      <c r="D283">
        <v>2011</v>
      </c>
      <c r="E283">
        <v>18</v>
      </c>
      <c r="F283">
        <v>3.2044609999999998</v>
      </c>
      <c r="G283">
        <v>2.1833269999999998</v>
      </c>
      <c r="H283">
        <v>90.997399999999999</v>
      </c>
      <c r="I283">
        <v>3.20924E-2</v>
      </c>
      <c r="J283">
        <v>0.98000540000000003</v>
      </c>
      <c r="K283">
        <v>1.0043040000000001</v>
      </c>
      <c r="L283">
        <v>1.0211330000000001</v>
      </c>
      <c r="M283">
        <v>1.037963</v>
      </c>
      <c r="N283">
        <v>1.0622609999999999</v>
      </c>
      <c r="O283">
        <v>4.224901</v>
      </c>
      <c r="P283">
        <v>103621</v>
      </c>
      <c r="Q283">
        <v>78593.41</v>
      </c>
      <c r="R283">
        <v>53548.84</v>
      </c>
    </row>
    <row r="284" spans="1:18">
      <c r="A284" t="s">
        <v>49</v>
      </c>
      <c r="B284" t="s">
        <v>46</v>
      </c>
      <c r="C284" t="s">
        <v>13</v>
      </c>
      <c r="D284">
        <v>2011</v>
      </c>
      <c r="E284">
        <v>19</v>
      </c>
      <c r="F284">
        <v>2.9697849999999999</v>
      </c>
      <c r="G284">
        <v>3.3190179999999998</v>
      </c>
      <c r="H284">
        <v>88.138000000000005</v>
      </c>
      <c r="I284">
        <v>3.2435100000000001E-2</v>
      </c>
      <c r="J284">
        <v>-0.39080039999999999</v>
      </c>
      <c r="K284">
        <v>-0.36624210000000001</v>
      </c>
      <c r="L284">
        <v>-0.34923320000000002</v>
      </c>
      <c r="M284">
        <v>-0.33222420000000003</v>
      </c>
      <c r="N284">
        <v>-0.30766589999999999</v>
      </c>
      <c r="O284">
        <v>4.224901</v>
      </c>
      <c r="P284">
        <v>103621</v>
      </c>
      <c r="Q284">
        <v>72837.7</v>
      </c>
      <c r="R284">
        <v>81403.08</v>
      </c>
    </row>
    <row r="285" spans="1:18">
      <c r="A285" t="s">
        <v>49</v>
      </c>
      <c r="B285" t="s">
        <v>46</v>
      </c>
      <c r="C285" t="s">
        <v>13</v>
      </c>
      <c r="D285">
        <v>2011</v>
      </c>
      <c r="E285">
        <v>20</v>
      </c>
      <c r="F285">
        <v>2.712304</v>
      </c>
      <c r="G285">
        <v>3.566093</v>
      </c>
      <c r="H285">
        <v>84.350899999999996</v>
      </c>
      <c r="I285">
        <v>3.2496700000000003E-2</v>
      </c>
      <c r="J285">
        <v>-0.89543510000000004</v>
      </c>
      <c r="K285">
        <v>-0.8708302</v>
      </c>
      <c r="L285">
        <v>-0.85378889999999996</v>
      </c>
      <c r="M285">
        <v>-0.83674749999999998</v>
      </c>
      <c r="N285">
        <v>-0.81214260000000005</v>
      </c>
      <c r="O285">
        <v>4.224901</v>
      </c>
      <c r="P285">
        <v>103621</v>
      </c>
      <c r="Q285">
        <v>66522.66</v>
      </c>
      <c r="R285">
        <v>87462.9</v>
      </c>
    </row>
    <row r="286" spans="1:18">
      <c r="A286" t="s">
        <v>49</v>
      </c>
      <c r="B286" t="s">
        <v>46</v>
      </c>
      <c r="C286" t="s">
        <v>13</v>
      </c>
      <c r="D286">
        <v>2011</v>
      </c>
      <c r="E286">
        <v>21</v>
      </c>
      <c r="F286">
        <v>2.7786249999999999</v>
      </c>
      <c r="G286">
        <v>2.7786249999999999</v>
      </c>
      <c r="H286">
        <v>82.525599999999997</v>
      </c>
      <c r="I286">
        <v>2.6615799999999998E-2</v>
      </c>
      <c r="J286">
        <v>-3.4109500000000001E-2</v>
      </c>
      <c r="K286">
        <v>-1.3957300000000001E-2</v>
      </c>
      <c r="L286">
        <v>0</v>
      </c>
      <c r="M286">
        <v>1.3957300000000001E-2</v>
      </c>
      <c r="N286">
        <v>3.4109500000000001E-2</v>
      </c>
      <c r="O286">
        <v>4.224901</v>
      </c>
      <c r="P286">
        <v>103621</v>
      </c>
      <c r="Q286">
        <v>68149.27</v>
      </c>
      <c r="R286">
        <v>68149.27</v>
      </c>
    </row>
    <row r="287" spans="1:18">
      <c r="A287" t="s">
        <v>49</v>
      </c>
      <c r="B287" t="s">
        <v>46</v>
      </c>
      <c r="C287" t="s">
        <v>13</v>
      </c>
      <c r="D287">
        <v>2011</v>
      </c>
      <c r="E287">
        <v>22</v>
      </c>
      <c r="F287">
        <v>2.4879570000000002</v>
      </c>
      <c r="G287">
        <v>2.4879570000000002</v>
      </c>
      <c r="H287">
        <v>80</v>
      </c>
      <c r="I287">
        <v>2.6477400000000002E-2</v>
      </c>
      <c r="J287">
        <v>-3.39321E-2</v>
      </c>
      <c r="K287">
        <v>-1.38847E-2</v>
      </c>
      <c r="L287">
        <v>0</v>
      </c>
      <c r="M287">
        <v>1.38847E-2</v>
      </c>
      <c r="N287">
        <v>3.39321E-2</v>
      </c>
      <c r="O287">
        <v>4.224901</v>
      </c>
      <c r="P287">
        <v>103621</v>
      </c>
      <c r="Q287">
        <v>61020.27</v>
      </c>
      <c r="R287">
        <v>61020.27</v>
      </c>
    </row>
    <row r="288" spans="1:18">
      <c r="A288" t="s">
        <v>49</v>
      </c>
      <c r="B288" t="s">
        <v>46</v>
      </c>
      <c r="C288" t="s">
        <v>13</v>
      </c>
      <c r="D288">
        <v>2011</v>
      </c>
      <c r="E288">
        <v>23</v>
      </c>
      <c r="F288">
        <v>2.0848529999999998</v>
      </c>
      <c r="G288">
        <v>2.0848529999999998</v>
      </c>
      <c r="H288">
        <v>76.877799999999993</v>
      </c>
      <c r="I288">
        <v>2.6634100000000001E-2</v>
      </c>
      <c r="J288">
        <v>-3.4132900000000001E-2</v>
      </c>
      <c r="K288">
        <v>-1.3966900000000001E-2</v>
      </c>
      <c r="L288">
        <v>0</v>
      </c>
      <c r="M288">
        <v>1.3966900000000001E-2</v>
      </c>
      <c r="N288">
        <v>3.4132900000000001E-2</v>
      </c>
      <c r="O288">
        <v>4.224901</v>
      </c>
      <c r="P288">
        <v>103621</v>
      </c>
      <c r="Q288">
        <v>51133.64</v>
      </c>
      <c r="R288">
        <v>51133.64</v>
      </c>
    </row>
    <row r="289" spans="1:18">
      <c r="A289" t="s">
        <v>49</v>
      </c>
      <c r="B289" t="s">
        <v>46</v>
      </c>
      <c r="C289" t="s">
        <v>13</v>
      </c>
      <c r="D289">
        <v>2011</v>
      </c>
      <c r="E289">
        <v>24</v>
      </c>
      <c r="F289">
        <v>1.548551</v>
      </c>
      <c r="G289">
        <v>1.548551</v>
      </c>
      <c r="H289">
        <v>75.643900000000002</v>
      </c>
      <c r="I289">
        <v>2.74031E-2</v>
      </c>
      <c r="J289">
        <v>-3.5118499999999997E-2</v>
      </c>
      <c r="K289">
        <v>-1.43702E-2</v>
      </c>
      <c r="L289">
        <v>0</v>
      </c>
      <c r="M289">
        <v>1.43702E-2</v>
      </c>
      <c r="N289">
        <v>3.5118499999999997E-2</v>
      </c>
      <c r="O289">
        <v>4.224901</v>
      </c>
      <c r="P289">
        <v>103621</v>
      </c>
      <c r="Q289">
        <v>37980.160000000003</v>
      </c>
      <c r="R289">
        <v>37980.160000000003</v>
      </c>
    </row>
    <row r="290" spans="1:18">
      <c r="A290" t="s">
        <v>49</v>
      </c>
      <c r="B290" t="s">
        <v>46</v>
      </c>
      <c r="C290" t="s">
        <v>84</v>
      </c>
      <c r="D290">
        <v>2011</v>
      </c>
      <c r="E290">
        <v>1</v>
      </c>
      <c r="F290">
        <v>0.87468489999999999</v>
      </c>
      <c r="G290">
        <v>0.87468489999999999</v>
      </c>
      <c r="H290">
        <v>72.385900000000007</v>
      </c>
      <c r="I290">
        <v>2.17783E-2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4.224901</v>
      </c>
      <c r="P290">
        <v>103621</v>
      </c>
      <c r="Q290">
        <v>21452.74</v>
      </c>
      <c r="R290">
        <v>21452.74</v>
      </c>
    </row>
    <row r="291" spans="1:18">
      <c r="A291" t="s">
        <v>49</v>
      </c>
      <c r="B291" t="s">
        <v>46</v>
      </c>
      <c r="C291" t="s">
        <v>84</v>
      </c>
      <c r="D291">
        <v>2011</v>
      </c>
      <c r="E291">
        <v>2</v>
      </c>
      <c r="F291">
        <v>0.76949670000000003</v>
      </c>
      <c r="G291">
        <v>0.76949670000000003</v>
      </c>
      <c r="H291">
        <v>71.835599999999999</v>
      </c>
      <c r="I291">
        <v>2.1755799999999999E-2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4.224901</v>
      </c>
      <c r="P291">
        <v>103621</v>
      </c>
      <c r="Q291">
        <v>18872.87</v>
      </c>
      <c r="R291">
        <v>18872.87</v>
      </c>
    </row>
    <row r="292" spans="1:18">
      <c r="A292" t="s">
        <v>49</v>
      </c>
      <c r="B292" t="s">
        <v>46</v>
      </c>
      <c r="C292" t="s">
        <v>84</v>
      </c>
      <c r="D292">
        <v>2011</v>
      </c>
      <c r="E292">
        <v>3</v>
      </c>
      <c r="F292">
        <v>0.69829629999999998</v>
      </c>
      <c r="G292">
        <v>0.69829629999999998</v>
      </c>
      <c r="H292">
        <v>71.379000000000005</v>
      </c>
      <c r="I292">
        <v>2.1701399999999999E-2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4.224901</v>
      </c>
      <c r="P292">
        <v>103621</v>
      </c>
      <c r="Q292">
        <v>17126.59</v>
      </c>
      <c r="R292">
        <v>17126.59</v>
      </c>
    </row>
    <row r="293" spans="1:18">
      <c r="A293" t="s">
        <v>49</v>
      </c>
      <c r="B293" t="s">
        <v>46</v>
      </c>
      <c r="C293" t="s">
        <v>84</v>
      </c>
      <c r="D293">
        <v>2011</v>
      </c>
      <c r="E293">
        <v>4</v>
      </c>
      <c r="F293">
        <v>0.6601939</v>
      </c>
      <c r="G293">
        <v>0.6601939</v>
      </c>
      <c r="H293">
        <v>70.612499999999997</v>
      </c>
      <c r="I293">
        <v>2.16621E-2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4.224901</v>
      </c>
      <c r="P293">
        <v>103621</v>
      </c>
      <c r="Q293">
        <v>16192.08</v>
      </c>
      <c r="R293">
        <v>16192.08</v>
      </c>
    </row>
    <row r="294" spans="1:18">
      <c r="A294" t="s">
        <v>49</v>
      </c>
      <c r="B294" t="s">
        <v>46</v>
      </c>
      <c r="C294" t="s">
        <v>84</v>
      </c>
      <c r="D294">
        <v>2011</v>
      </c>
      <c r="E294">
        <v>5</v>
      </c>
      <c r="F294">
        <v>0.6495088</v>
      </c>
      <c r="G294">
        <v>0.6495088</v>
      </c>
      <c r="H294">
        <v>70.347499999999997</v>
      </c>
      <c r="I294">
        <v>2.1666500000000002E-2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4.224901</v>
      </c>
      <c r="P294">
        <v>103621</v>
      </c>
      <c r="Q294">
        <v>15930.02</v>
      </c>
      <c r="R294">
        <v>15930.02</v>
      </c>
    </row>
    <row r="295" spans="1:18">
      <c r="A295" t="s">
        <v>49</v>
      </c>
      <c r="B295" t="s">
        <v>46</v>
      </c>
      <c r="C295" t="s">
        <v>84</v>
      </c>
      <c r="D295">
        <v>2011</v>
      </c>
      <c r="E295">
        <v>6</v>
      </c>
      <c r="F295">
        <v>0.66877359999999997</v>
      </c>
      <c r="G295">
        <v>0.66877359999999997</v>
      </c>
      <c r="H295">
        <v>70.120199999999997</v>
      </c>
      <c r="I295">
        <v>2.1673100000000001E-2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4.224901</v>
      </c>
      <c r="P295">
        <v>103621</v>
      </c>
      <c r="Q295">
        <v>16402.509999999998</v>
      </c>
      <c r="R295">
        <v>16402.509999999998</v>
      </c>
    </row>
    <row r="296" spans="1:18">
      <c r="A296" t="s">
        <v>49</v>
      </c>
      <c r="B296" t="s">
        <v>46</v>
      </c>
      <c r="C296" t="s">
        <v>84</v>
      </c>
      <c r="D296">
        <v>2011</v>
      </c>
      <c r="E296">
        <v>7</v>
      </c>
      <c r="F296">
        <v>0.75099539999999998</v>
      </c>
      <c r="G296">
        <v>0.75099539999999998</v>
      </c>
      <c r="H296">
        <v>71.053100000000001</v>
      </c>
      <c r="I296">
        <v>2.1680999999999999E-2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4.224901</v>
      </c>
      <c r="P296">
        <v>103621</v>
      </c>
      <c r="Q296">
        <v>18419.099999999999</v>
      </c>
      <c r="R296">
        <v>18419.099999999999</v>
      </c>
    </row>
    <row r="297" spans="1:18">
      <c r="A297" t="s">
        <v>49</v>
      </c>
      <c r="B297" t="s">
        <v>46</v>
      </c>
      <c r="C297" t="s">
        <v>84</v>
      </c>
      <c r="D297">
        <v>2011</v>
      </c>
      <c r="E297">
        <v>8</v>
      </c>
      <c r="F297">
        <v>0.82328699999999999</v>
      </c>
      <c r="G297">
        <v>0.82328699999999999</v>
      </c>
      <c r="H297">
        <v>75.550200000000004</v>
      </c>
      <c r="I297">
        <v>2.1678300000000001E-2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4.224901</v>
      </c>
      <c r="P297">
        <v>103621</v>
      </c>
      <c r="Q297">
        <v>20192.14</v>
      </c>
      <c r="R297">
        <v>20192.14</v>
      </c>
    </row>
    <row r="298" spans="1:18">
      <c r="A298" t="s">
        <v>49</v>
      </c>
      <c r="B298" t="s">
        <v>46</v>
      </c>
      <c r="C298" t="s">
        <v>84</v>
      </c>
      <c r="D298">
        <v>2011</v>
      </c>
      <c r="E298">
        <v>9</v>
      </c>
      <c r="F298">
        <v>0.88314459999999995</v>
      </c>
      <c r="G298">
        <v>0.88314459999999995</v>
      </c>
      <c r="H298">
        <v>80.150800000000004</v>
      </c>
      <c r="I298">
        <v>2.1964600000000001E-2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4.224901</v>
      </c>
      <c r="P298">
        <v>103621</v>
      </c>
      <c r="Q298">
        <v>21660.23</v>
      </c>
      <c r="R298">
        <v>21660.23</v>
      </c>
    </row>
    <row r="299" spans="1:18">
      <c r="A299" t="s">
        <v>49</v>
      </c>
      <c r="B299" t="s">
        <v>46</v>
      </c>
      <c r="C299" t="s">
        <v>84</v>
      </c>
      <c r="D299">
        <v>2011</v>
      </c>
      <c r="E299">
        <v>10</v>
      </c>
      <c r="F299">
        <v>0.95609909999999998</v>
      </c>
      <c r="G299">
        <v>0.95609909999999998</v>
      </c>
      <c r="H299">
        <v>84.944800000000001</v>
      </c>
      <c r="I299">
        <v>2.23866E-2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4.224901</v>
      </c>
      <c r="P299">
        <v>103621</v>
      </c>
      <c r="Q299">
        <v>23449.53</v>
      </c>
      <c r="R299">
        <v>23449.53</v>
      </c>
    </row>
    <row r="300" spans="1:18">
      <c r="A300" t="s">
        <v>49</v>
      </c>
      <c r="B300" t="s">
        <v>46</v>
      </c>
      <c r="C300" t="s">
        <v>84</v>
      </c>
      <c r="D300">
        <v>2011</v>
      </c>
      <c r="E300">
        <v>11</v>
      </c>
      <c r="F300">
        <v>1.1085130000000001</v>
      </c>
      <c r="G300">
        <v>1.1085130000000001</v>
      </c>
      <c r="H300">
        <v>88.305999999999997</v>
      </c>
      <c r="I300">
        <v>2.31384E-2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4.224901</v>
      </c>
      <c r="P300">
        <v>103621</v>
      </c>
      <c r="Q300">
        <v>27187.68</v>
      </c>
      <c r="R300">
        <v>27187.68</v>
      </c>
    </row>
    <row r="301" spans="1:18">
      <c r="A301" t="s">
        <v>49</v>
      </c>
      <c r="B301" t="s">
        <v>46</v>
      </c>
      <c r="C301" t="s">
        <v>84</v>
      </c>
      <c r="D301">
        <v>2011</v>
      </c>
      <c r="E301">
        <v>12</v>
      </c>
      <c r="F301">
        <v>1.358447</v>
      </c>
      <c r="G301">
        <v>1.358447</v>
      </c>
      <c r="H301">
        <v>90.226200000000006</v>
      </c>
      <c r="I301">
        <v>2.3025299999999999E-2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4.224901</v>
      </c>
      <c r="P301">
        <v>103621</v>
      </c>
      <c r="Q301">
        <v>33317.629999999997</v>
      </c>
      <c r="R301">
        <v>33317.629999999997</v>
      </c>
    </row>
    <row r="302" spans="1:18">
      <c r="A302" t="s">
        <v>49</v>
      </c>
      <c r="B302" t="s">
        <v>46</v>
      </c>
      <c r="C302" t="s">
        <v>84</v>
      </c>
      <c r="D302">
        <v>2011</v>
      </c>
      <c r="E302">
        <v>13</v>
      </c>
      <c r="F302">
        <v>1.645194</v>
      </c>
      <c r="G302">
        <v>1.645194</v>
      </c>
      <c r="H302">
        <v>90.574100000000001</v>
      </c>
      <c r="I302">
        <v>2.3148599999999998E-2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4.224901</v>
      </c>
      <c r="P302">
        <v>103621</v>
      </c>
      <c r="Q302">
        <v>40350.44</v>
      </c>
      <c r="R302">
        <v>40350.44</v>
      </c>
    </row>
    <row r="303" spans="1:18">
      <c r="A303" t="s">
        <v>49</v>
      </c>
      <c r="B303" t="s">
        <v>46</v>
      </c>
      <c r="C303" t="s">
        <v>84</v>
      </c>
      <c r="D303">
        <v>2011</v>
      </c>
      <c r="E303">
        <v>14</v>
      </c>
      <c r="F303">
        <v>1.9201319999999999</v>
      </c>
      <c r="G303">
        <v>1.4570669999999999</v>
      </c>
      <c r="H303">
        <v>90.813999999999993</v>
      </c>
      <c r="I303">
        <v>2.49348E-2</v>
      </c>
      <c r="J303">
        <v>0.43110979999999999</v>
      </c>
      <c r="K303">
        <v>0.44998919999999998</v>
      </c>
      <c r="L303">
        <v>0.463065</v>
      </c>
      <c r="M303">
        <v>0.47614079999999998</v>
      </c>
      <c r="N303">
        <v>0.49502020000000002</v>
      </c>
      <c r="O303">
        <v>4.224901</v>
      </c>
      <c r="P303">
        <v>103621</v>
      </c>
      <c r="Q303">
        <v>47093.63</v>
      </c>
      <c r="R303">
        <v>35736.379999999997</v>
      </c>
    </row>
    <row r="304" spans="1:18">
      <c r="A304" t="s">
        <v>49</v>
      </c>
      <c r="B304" t="s">
        <v>46</v>
      </c>
      <c r="C304" t="s">
        <v>84</v>
      </c>
      <c r="D304">
        <v>2011</v>
      </c>
      <c r="E304">
        <v>15</v>
      </c>
      <c r="F304">
        <v>2.1444969999999999</v>
      </c>
      <c r="G304">
        <v>1.6708400000000001</v>
      </c>
      <c r="H304">
        <v>90.082499999999996</v>
      </c>
      <c r="I304">
        <v>2.5999600000000001E-2</v>
      </c>
      <c r="J304">
        <v>0.44033729999999999</v>
      </c>
      <c r="K304">
        <v>0.46002290000000001</v>
      </c>
      <c r="L304">
        <v>0.4736571</v>
      </c>
      <c r="M304">
        <v>0.48729129999999998</v>
      </c>
      <c r="N304">
        <v>0.50697700000000001</v>
      </c>
      <c r="O304">
        <v>4.224901</v>
      </c>
      <c r="P304">
        <v>103621</v>
      </c>
      <c r="Q304">
        <v>52596.480000000003</v>
      </c>
      <c r="R304">
        <v>40979.449999999997</v>
      </c>
    </row>
    <row r="305" spans="1:18">
      <c r="A305" t="s">
        <v>49</v>
      </c>
      <c r="B305" t="s">
        <v>46</v>
      </c>
      <c r="C305" t="s">
        <v>84</v>
      </c>
      <c r="D305">
        <v>2011</v>
      </c>
      <c r="E305">
        <v>16</v>
      </c>
      <c r="F305">
        <v>2.3069500000000001</v>
      </c>
      <c r="G305">
        <v>1.6289400000000001</v>
      </c>
      <c r="H305">
        <v>88.535300000000007</v>
      </c>
      <c r="I305">
        <v>2.6485499999999999E-2</v>
      </c>
      <c r="J305">
        <v>0.6440671</v>
      </c>
      <c r="K305">
        <v>0.66412059999999995</v>
      </c>
      <c r="L305">
        <v>0.67800959999999999</v>
      </c>
      <c r="M305">
        <v>0.69189860000000003</v>
      </c>
      <c r="N305">
        <v>0.71195209999999998</v>
      </c>
      <c r="O305">
        <v>4.224901</v>
      </c>
      <c r="P305">
        <v>103621</v>
      </c>
      <c r="Q305">
        <v>56580.84</v>
      </c>
      <c r="R305">
        <v>39951.81</v>
      </c>
    </row>
    <row r="306" spans="1:18">
      <c r="A306" t="s">
        <v>49</v>
      </c>
      <c r="B306" t="s">
        <v>46</v>
      </c>
      <c r="C306" t="s">
        <v>84</v>
      </c>
      <c r="D306">
        <v>2011</v>
      </c>
      <c r="E306">
        <v>17</v>
      </c>
      <c r="F306">
        <v>2.3317990000000002</v>
      </c>
      <c r="G306">
        <v>1.662474</v>
      </c>
      <c r="H306">
        <v>86.713999999999999</v>
      </c>
      <c r="I306">
        <v>2.68563E-2</v>
      </c>
      <c r="J306">
        <v>0.63490690000000005</v>
      </c>
      <c r="K306">
        <v>0.65524119999999997</v>
      </c>
      <c r="L306">
        <v>0.66932460000000005</v>
      </c>
      <c r="M306">
        <v>0.68340809999999996</v>
      </c>
      <c r="N306">
        <v>0.70374230000000004</v>
      </c>
      <c r="O306">
        <v>4.224901</v>
      </c>
      <c r="P306">
        <v>103621</v>
      </c>
      <c r="Q306">
        <v>57190.3</v>
      </c>
      <c r="R306">
        <v>40774.269999999997</v>
      </c>
    </row>
    <row r="307" spans="1:18">
      <c r="A307" t="s">
        <v>49</v>
      </c>
      <c r="B307" t="s">
        <v>46</v>
      </c>
      <c r="C307" t="s">
        <v>84</v>
      </c>
      <c r="D307">
        <v>2011</v>
      </c>
      <c r="E307">
        <v>18</v>
      </c>
      <c r="F307">
        <v>2.3242959999999999</v>
      </c>
      <c r="G307">
        <v>1.7345649999999999</v>
      </c>
      <c r="H307">
        <v>84.577500000000001</v>
      </c>
      <c r="I307">
        <v>2.7595100000000001E-2</v>
      </c>
      <c r="J307">
        <v>0.5543669</v>
      </c>
      <c r="K307">
        <v>0.57526049999999995</v>
      </c>
      <c r="L307">
        <v>0.58973149999999996</v>
      </c>
      <c r="M307">
        <v>0.60420240000000003</v>
      </c>
      <c r="N307">
        <v>0.62509599999999998</v>
      </c>
      <c r="O307">
        <v>4.224901</v>
      </c>
      <c r="P307">
        <v>103621</v>
      </c>
      <c r="Q307">
        <v>57006.27</v>
      </c>
      <c r="R307">
        <v>42542.37</v>
      </c>
    </row>
    <row r="308" spans="1:18">
      <c r="A308" t="s">
        <v>49</v>
      </c>
      <c r="B308" t="s">
        <v>46</v>
      </c>
      <c r="C308" t="s">
        <v>84</v>
      </c>
      <c r="D308">
        <v>2011</v>
      </c>
      <c r="E308">
        <v>19</v>
      </c>
      <c r="F308">
        <v>2.180555</v>
      </c>
      <c r="G308">
        <v>2.4011650000000002</v>
      </c>
      <c r="H308">
        <v>81.106399999999994</v>
      </c>
      <c r="I308">
        <v>2.9159000000000001E-2</v>
      </c>
      <c r="J308">
        <v>-0.25797949999999997</v>
      </c>
      <c r="K308">
        <v>-0.23590159999999999</v>
      </c>
      <c r="L308">
        <v>-0.22061059999999999</v>
      </c>
      <c r="M308">
        <v>-0.20531959999999999</v>
      </c>
      <c r="N308">
        <v>-0.18324180000000001</v>
      </c>
      <c r="O308">
        <v>4.224901</v>
      </c>
      <c r="P308">
        <v>103621</v>
      </c>
      <c r="Q308">
        <v>53480.84</v>
      </c>
      <c r="R308">
        <v>58891.59</v>
      </c>
    </row>
    <row r="309" spans="1:18">
      <c r="A309" t="s">
        <v>49</v>
      </c>
      <c r="B309" t="s">
        <v>46</v>
      </c>
      <c r="C309" t="s">
        <v>84</v>
      </c>
      <c r="D309">
        <v>2011</v>
      </c>
      <c r="E309">
        <v>20</v>
      </c>
      <c r="F309">
        <v>2.0125600000000001</v>
      </c>
      <c r="G309">
        <v>2.525433</v>
      </c>
      <c r="H309">
        <v>77.494699999999995</v>
      </c>
      <c r="I309">
        <v>2.9867100000000001E-2</v>
      </c>
      <c r="J309">
        <v>-0.55114920000000001</v>
      </c>
      <c r="K309">
        <v>-0.52853519999999998</v>
      </c>
      <c r="L309">
        <v>-0.51287289999999996</v>
      </c>
      <c r="M309">
        <v>-0.4972106</v>
      </c>
      <c r="N309">
        <v>-0.47459659999999998</v>
      </c>
      <c r="O309">
        <v>4.224901</v>
      </c>
      <c r="P309">
        <v>103621</v>
      </c>
      <c r="Q309">
        <v>49360.55</v>
      </c>
      <c r="R309">
        <v>61939.41</v>
      </c>
    </row>
    <row r="310" spans="1:18">
      <c r="A310" t="s">
        <v>49</v>
      </c>
      <c r="B310" t="s">
        <v>46</v>
      </c>
      <c r="C310" t="s">
        <v>84</v>
      </c>
      <c r="D310">
        <v>2011</v>
      </c>
      <c r="E310">
        <v>21</v>
      </c>
      <c r="F310">
        <v>1.936286</v>
      </c>
      <c r="G310">
        <v>1.936286</v>
      </c>
      <c r="H310">
        <v>75.880700000000004</v>
      </c>
      <c r="I310">
        <v>2.5740900000000001E-2</v>
      </c>
      <c r="J310">
        <v>-3.2988299999999998E-2</v>
      </c>
      <c r="K310">
        <v>-1.3498599999999999E-2</v>
      </c>
      <c r="L310">
        <v>0</v>
      </c>
      <c r="M310">
        <v>1.3498599999999999E-2</v>
      </c>
      <c r="N310">
        <v>3.2988299999999998E-2</v>
      </c>
      <c r="O310">
        <v>4.224901</v>
      </c>
      <c r="P310">
        <v>103621</v>
      </c>
      <c r="Q310">
        <v>47489.85</v>
      </c>
      <c r="R310">
        <v>47489.85</v>
      </c>
    </row>
    <row r="311" spans="1:18">
      <c r="A311" t="s">
        <v>49</v>
      </c>
      <c r="B311" t="s">
        <v>46</v>
      </c>
      <c r="C311" t="s">
        <v>84</v>
      </c>
      <c r="D311">
        <v>2011</v>
      </c>
      <c r="E311">
        <v>22</v>
      </c>
      <c r="F311">
        <v>1.6342099999999999</v>
      </c>
      <c r="G311">
        <v>1.6342099999999999</v>
      </c>
      <c r="H311">
        <v>74.665499999999994</v>
      </c>
      <c r="I311">
        <v>2.3741999999999999E-2</v>
      </c>
      <c r="J311">
        <v>-3.0426600000000002E-2</v>
      </c>
      <c r="K311">
        <v>-1.2450299999999999E-2</v>
      </c>
      <c r="L311">
        <v>0</v>
      </c>
      <c r="M311">
        <v>1.2450299999999999E-2</v>
      </c>
      <c r="N311">
        <v>3.0426600000000002E-2</v>
      </c>
      <c r="O311">
        <v>4.224901</v>
      </c>
      <c r="P311">
        <v>103621</v>
      </c>
      <c r="Q311">
        <v>40081.050000000003</v>
      </c>
      <c r="R311">
        <v>40081.050000000003</v>
      </c>
    </row>
    <row r="312" spans="1:18">
      <c r="A312" t="s">
        <v>49</v>
      </c>
      <c r="B312" t="s">
        <v>46</v>
      </c>
      <c r="C312" t="s">
        <v>84</v>
      </c>
      <c r="D312">
        <v>2011</v>
      </c>
      <c r="E312">
        <v>23</v>
      </c>
      <c r="F312">
        <v>1.420639</v>
      </c>
      <c r="G312">
        <v>1.420639</v>
      </c>
      <c r="H312">
        <v>73.187200000000004</v>
      </c>
      <c r="I312">
        <v>2.2762000000000001E-2</v>
      </c>
      <c r="J312">
        <v>-2.9170700000000001E-2</v>
      </c>
      <c r="K312">
        <v>-1.19364E-2</v>
      </c>
      <c r="L312">
        <v>0</v>
      </c>
      <c r="M312">
        <v>1.19364E-2</v>
      </c>
      <c r="N312">
        <v>2.9170700000000001E-2</v>
      </c>
      <c r="O312">
        <v>4.224901</v>
      </c>
      <c r="P312">
        <v>103621</v>
      </c>
      <c r="Q312">
        <v>34842.959999999999</v>
      </c>
      <c r="R312">
        <v>34842.959999999999</v>
      </c>
    </row>
    <row r="313" spans="1:18">
      <c r="A313" t="s">
        <v>49</v>
      </c>
      <c r="B313" t="s">
        <v>46</v>
      </c>
      <c r="C313" t="s">
        <v>84</v>
      </c>
      <c r="D313">
        <v>2011</v>
      </c>
      <c r="E313">
        <v>24</v>
      </c>
      <c r="F313">
        <v>1.1419570000000001</v>
      </c>
      <c r="G313">
        <v>1.1419570000000001</v>
      </c>
      <c r="H313">
        <v>72.410700000000006</v>
      </c>
      <c r="I313">
        <v>2.2324299999999998E-2</v>
      </c>
      <c r="J313">
        <v>-2.8609699999999998E-2</v>
      </c>
      <c r="K313">
        <v>-1.1706899999999999E-2</v>
      </c>
      <c r="L313">
        <v>0</v>
      </c>
      <c r="M313">
        <v>1.1706899999999999E-2</v>
      </c>
      <c r="N313">
        <v>2.8609699999999998E-2</v>
      </c>
      <c r="O313">
        <v>4.224901</v>
      </c>
      <c r="P313">
        <v>103621</v>
      </c>
      <c r="Q313">
        <v>28007.919999999998</v>
      </c>
      <c r="R313">
        <v>28007.919999999998</v>
      </c>
    </row>
    <row r="314" spans="1:18">
      <c r="A314" t="s">
        <v>49</v>
      </c>
      <c r="B314" t="s">
        <v>47</v>
      </c>
      <c r="C314" t="s">
        <v>12</v>
      </c>
      <c r="D314">
        <v>2011</v>
      </c>
      <c r="E314">
        <v>1</v>
      </c>
      <c r="F314">
        <v>0.86153460000000004</v>
      </c>
      <c r="G314">
        <v>0.86153460000000004</v>
      </c>
      <c r="H314">
        <v>69.490099999999998</v>
      </c>
      <c r="I314">
        <v>2.1658500000000001E-2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4.224901</v>
      </c>
      <c r="P314">
        <v>103621</v>
      </c>
      <c r="Q314">
        <v>21130.22</v>
      </c>
      <c r="R314">
        <v>21130.22</v>
      </c>
    </row>
    <row r="315" spans="1:18">
      <c r="A315" t="s">
        <v>49</v>
      </c>
      <c r="B315" t="s">
        <v>47</v>
      </c>
      <c r="C315" t="s">
        <v>12</v>
      </c>
      <c r="D315">
        <v>2011</v>
      </c>
      <c r="E315">
        <v>2</v>
      </c>
      <c r="F315">
        <v>0.75394309999999998</v>
      </c>
      <c r="G315">
        <v>0.75394309999999998</v>
      </c>
      <c r="H315">
        <v>68.391599999999997</v>
      </c>
      <c r="I315">
        <v>2.1631999999999998E-2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4.224901</v>
      </c>
      <c r="P315">
        <v>103621</v>
      </c>
      <c r="Q315">
        <v>18491.400000000001</v>
      </c>
      <c r="R315">
        <v>18491.400000000001</v>
      </c>
    </row>
    <row r="316" spans="1:18">
      <c r="A316" t="s">
        <v>49</v>
      </c>
      <c r="B316" t="s">
        <v>47</v>
      </c>
      <c r="C316" t="s">
        <v>12</v>
      </c>
      <c r="D316">
        <v>2011</v>
      </c>
      <c r="E316">
        <v>3</v>
      </c>
      <c r="F316">
        <v>0.68432950000000003</v>
      </c>
      <c r="G316">
        <v>0.68432950000000003</v>
      </c>
      <c r="H316">
        <v>68.628100000000003</v>
      </c>
      <c r="I316">
        <v>2.15693E-2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4.224901</v>
      </c>
      <c r="P316">
        <v>103621</v>
      </c>
      <c r="Q316">
        <v>16784.04</v>
      </c>
      <c r="R316">
        <v>16784.04</v>
      </c>
    </row>
    <row r="317" spans="1:18">
      <c r="A317" t="s">
        <v>49</v>
      </c>
      <c r="B317" t="s">
        <v>47</v>
      </c>
      <c r="C317" t="s">
        <v>12</v>
      </c>
      <c r="D317">
        <v>2011</v>
      </c>
      <c r="E317">
        <v>4</v>
      </c>
      <c r="F317">
        <v>0.64672030000000003</v>
      </c>
      <c r="G317">
        <v>0.64672030000000003</v>
      </c>
      <c r="H317">
        <v>67.546599999999998</v>
      </c>
      <c r="I317">
        <v>2.1545100000000001E-2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4.224901</v>
      </c>
      <c r="P317">
        <v>103621</v>
      </c>
      <c r="Q317">
        <v>15861.63</v>
      </c>
      <c r="R317">
        <v>15861.63</v>
      </c>
    </row>
    <row r="318" spans="1:18">
      <c r="A318" t="s">
        <v>49</v>
      </c>
      <c r="B318" t="s">
        <v>47</v>
      </c>
      <c r="C318" t="s">
        <v>12</v>
      </c>
      <c r="D318">
        <v>2011</v>
      </c>
      <c r="E318">
        <v>5</v>
      </c>
      <c r="F318">
        <v>0.63703129999999997</v>
      </c>
      <c r="G318">
        <v>0.63703129999999997</v>
      </c>
      <c r="H318">
        <v>66.969800000000006</v>
      </c>
      <c r="I318">
        <v>2.1544899999999999E-2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4.224901</v>
      </c>
      <c r="P318">
        <v>103621</v>
      </c>
      <c r="Q318">
        <v>15623.99</v>
      </c>
      <c r="R318">
        <v>15623.99</v>
      </c>
    </row>
    <row r="319" spans="1:18">
      <c r="A319" t="s">
        <v>49</v>
      </c>
      <c r="B319" t="s">
        <v>47</v>
      </c>
      <c r="C319" t="s">
        <v>12</v>
      </c>
      <c r="D319">
        <v>2011</v>
      </c>
      <c r="E319">
        <v>6</v>
      </c>
      <c r="F319">
        <v>0.65808619999999995</v>
      </c>
      <c r="G319">
        <v>0.65808619999999995</v>
      </c>
      <c r="H319">
        <v>66.774000000000001</v>
      </c>
      <c r="I319">
        <v>2.1544799999999999E-2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4.224901</v>
      </c>
      <c r="P319">
        <v>103621</v>
      </c>
      <c r="Q319">
        <v>16140.39</v>
      </c>
      <c r="R319">
        <v>16140.39</v>
      </c>
    </row>
    <row r="320" spans="1:18">
      <c r="A320" t="s">
        <v>49</v>
      </c>
      <c r="B320" t="s">
        <v>47</v>
      </c>
      <c r="C320" t="s">
        <v>12</v>
      </c>
      <c r="D320">
        <v>2011</v>
      </c>
      <c r="E320">
        <v>7</v>
      </c>
      <c r="F320">
        <v>0.74053599999999997</v>
      </c>
      <c r="G320">
        <v>0.74053599999999997</v>
      </c>
      <c r="H320">
        <v>67.822599999999994</v>
      </c>
      <c r="I320">
        <v>2.1546699999999998E-2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4.224901</v>
      </c>
      <c r="P320">
        <v>103621</v>
      </c>
      <c r="Q320">
        <v>18162.57</v>
      </c>
      <c r="R320">
        <v>18162.57</v>
      </c>
    </row>
    <row r="321" spans="1:18">
      <c r="A321" t="s">
        <v>49</v>
      </c>
      <c r="B321" t="s">
        <v>47</v>
      </c>
      <c r="C321" t="s">
        <v>12</v>
      </c>
      <c r="D321">
        <v>2011</v>
      </c>
      <c r="E321">
        <v>8</v>
      </c>
      <c r="F321">
        <v>0.81426399999999999</v>
      </c>
      <c r="G321">
        <v>0.81426399999999999</v>
      </c>
      <c r="H321">
        <v>70.910600000000002</v>
      </c>
      <c r="I321">
        <v>2.1552200000000001E-2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4.224901</v>
      </c>
      <c r="P321">
        <v>103621</v>
      </c>
      <c r="Q321">
        <v>19970.849999999999</v>
      </c>
      <c r="R321">
        <v>19970.849999999999</v>
      </c>
    </row>
    <row r="322" spans="1:18">
      <c r="A322" t="s">
        <v>49</v>
      </c>
      <c r="B322" t="s">
        <v>47</v>
      </c>
      <c r="C322" t="s">
        <v>12</v>
      </c>
      <c r="D322">
        <v>2011</v>
      </c>
      <c r="E322">
        <v>9</v>
      </c>
      <c r="F322">
        <v>0.87486209999999998</v>
      </c>
      <c r="G322">
        <v>0.87486209999999998</v>
      </c>
      <c r="H322">
        <v>76.973699999999994</v>
      </c>
      <c r="I322">
        <v>2.2108099999999999E-2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4.224901</v>
      </c>
      <c r="P322">
        <v>103621</v>
      </c>
      <c r="Q322">
        <v>21457.09</v>
      </c>
      <c r="R322">
        <v>21457.09</v>
      </c>
    </row>
    <row r="323" spans="1:18">
      <c r="A323" t="s">
        <v>49</v>
      </c>
      <c r="B323" t="s">
        <v>47</v>
      </c>
      <c r="C323" t="s">
        <v>12</v>
      </c>
      <c r="D323">
        <v>2011</v>
      </c>
      <c r="E323">
        <v>10</v>
      </c>
      <c r="F323">
        <v>1.0529900000000001</v>
      </c>
      <c r="G323">
        <v>1.0529900000000001</v>
      </c>
      <c r="H323">
        <v>81.612399999999994</v>
      </c>
      <c r="I323">
        <v>2.3674400000000002E-2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4.224901</v>
      </c>
      <c r="P323">
        <v>103621</v>
      </c>
      <c r="Q323">
        <v>25825.9</v>
      </c>
      <c r="R323">
        <v>25825.9</v>
      </c>
    </row>
    <row r="324" spans="1:18">
      <c r="A324" t="s">
        <v>49</v>
      </c>
      <c r="B324" t="s">
        <v>47</v>
      </c>
      <c r="C324" t="s">
        <v>12</v>
      </c>
      <c r="D324">
        <v>2011</v>
      </c>
      <c r="E324">
        <v>11</v>
      </c>
      <c r="F324">
        <v>1.157173</v>
      </c>
      <c r="G324">
        <v>1.157173</v>
      </c>
      <c r="H324">
        <v>84.724000000000004</v>
      </c>
      <c r="I324">
        <v>2.2559200000000001E-2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4.224901</v>
      </c>
      <c r="P324">
        <v>103621</v>
      </c>
      <c r="Q324">
        <v>28381.11</v>
      </c>
      <c r="R324">
        <v>28381.11</v>
      </c>
    </row>
    <row r="325" spans="1:18">
      <c r="A325" t="s">
        <v>49</v>
      </c>
      <c r="B325" t="s">
        <v>47</v>
      </c>
      <c r="C325" t="s">
        <v>12</v>
      </c>
      <c r="D325">
        <v>2011</v>
      </c>
      <c r="E325">
        <v>12</v>
      </c>
      <c r="F325">
        <v>1.330732</v>
      </c>
      <c r="G325">
        <v>1.330732</v>
      </c>
      <c r="H325">
        <v>86.18</v>
      </c>
      <c r="I325">
        <v>2.2356999999999998E-2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4.224901</v>
      </c>
      <c r="P325">
        <v>103621</v>
      </c>
      <c r="Q325">
        <v>32637.87</v>
      </c>
      <c r="R325">
        <v>32637.87</v>
      </c>
    </row>
    <row r="326" spans="1:18">
      <c r="A326" t="s">
        <v>49</v>
      </c>
      <c r="B326" t="s">
        <v>47</v>
      </c>
      <c r="C326" t="s">
        <v>12</v>
      </c>
      <c r="D326">
        <v>2011</v>
      </c>
      <c r="E326">
        <v>13</v>
      </c>
      <c r="F326">
        <v>1.534186</v>
      </c>
      <c r="G326">
        <v>1.534186</v>
      </c>
      <c r="H326">
        <v>86.0762</v>
      </c>
      <c r="I326">
        <v>2.2109400000000001E-2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4.224901</v>
      </c>
      <c r="P326">
        <v>103621</v>
      </c>
      <c r="Q326">
        <v>37627.839999999997</v>
      </c>
      <c r="R326">
        <v>37627.839999999997</v>
      </c>
    </row>
    <row r="327" spans="1:18">
      <c r="A327" t="s">
        <v>49</v>
      </c>
      <c r="B327" t="s">
        <v>47</v>
      </c>
      <c r="C327" t="s">
        <v>12</v>
      </c>
      <c r="D327">
        <v>2011</v>
      </c>
      <c r="E327">
        <v>14</v>
      </c>
      <c r="F327">
        <v>1.7492840000000001</v>
      </c>
      <c r="G327">
        <v>1.3749819999999999</v>
      </c>
      <c r="H327">
        <v>87.561099999999996</v>
      </c>
      <c r="I327">
        <v>2.4221699999999999E-2</v>
      </c>
      <c r="J327">
        <v>0.34326099999999998</v>
      </c>
      <c r="K327">
        <v>0.36160039999999999</v>
      </c>
      <c r="L327">
        <v>0.37430229999999998</v>
      </c>
      <c r="M327">
        <v>0.38700410000000002</v>
      </c>
      <c r="N327">
        <v>0.40534360000000003</v>
      </c>
      <c r="O327">
        <v>4.224901</v>
      </c>
      <c r="P327">
        <v>103621</v>
      </c>
      <c r="Q327">
        <v>42903.39</v>
      </c>
      <c r="R327">
        <v>33723.160000000003</v>
      </c>
    </row>
    <row r="328" spans="1:18">
      <c r="A328" t="s">
        <v>49</v>
      </c>
      <c r="B328" t="s">
        <v>47</v>
      </c>
      <c r="C328" t="s">
        <v>12</v>
      </c>
      <c r="D328">
        <v>2011</v>
      </c>
      <c r="E328">
        <v>15</v>
      </c>
      <c r="F328">
        <v>1.923683</v>
      </c>
      <c r="G328">
        <v>1.553958</v>
      </c>
      <c r="H328">
        <v>89.299599999999998</v>
      </c>
      <c r="I328">
        <v>2.44808E-2</v>
      </c>
      <c r="J328">
        <v>0.33835120000000002</v>
      </c>
      <c r="K328">
        <v>0.35688690000000001</v>
      </c>
      <c r="L328">
        <v>0.36972460000000001</v>
      </c>
      <c r="M328">
        <v>0.38256240000000002</v>
      </c>
      <c r="N328">
        <v>0.40109810000000001</v>
      </c>
      <c r="O328">
        <v>4.224901</v>
      </c>
      <c r="P328">
        <v>103621</v>
      </c>
      <c r="Q328">
        <v>47180.73</v>
      </c>
      <c r="R328">
        <v>38112.769999999997</v>
      </c>
    </row>
    <row r="329" spans="1:18">
      <c r="A329" t="s">
        <v>49</v>
      </c>
      <c r="B329" t="s">
        <v>47</v>
      </c>
      <c r="C329" t="s">
        <v>12</v>
      </c>
      <c r="D329">
        <v>2011</v>
      </c>
      <c r="E329">
        <v>16</v>
      </c>
      <c r="F329">
        <v>2.0648970000000002</v>
      </c>
      <c r="G329">
        <v>1.536516</v>
      </c>
      <c r="H329">
        <v>89.187899999999999</v>
      </c>
      <c r="I329">
        <v>2.45404E-2</v>
      </c>
      <c r="J329">
        <v>0.49693140000000002</v>
      </c>
      <c r="K329">
        <v>0.51551219999999998</v>
      </c>
      <c r="L329">
        <v>0.5283812</v>
      </c>
      <c r="M329">
        <v>0.54125020000000001</v>
      </c>
      <c r="N329">
        <v>0.55983099999999997</v>
      </c>
      <c r="O329">
        <v>4.224901</v>
      </c>
      <c r="P329">
        <v>103621</v>
      </c>
      <c r="Q329">
        <v>50644.2</v>
      </c>
      <c r="R329">
        <v>37684.980000000003</v>
      </c>
    </row>
    <row r="330" spans="1:18">
      <c r="A330" t="s">
        <v>49</v>
      </c>
      <c r="B330" t="s">
        <v>47</v>
      </c>
      <c r="C330" t="s">
        <v>12</v>
      </c>
      <c r="D330">
        <v>2011</v>
      </c>
      <c r="E330">
        <v>17</v>
      </c>
      <c r="F330">
        <v>2.1486320000000001</v>
      </c>
      <c r="G330">
        <v>1.620209</v>
      </c>
      <c r="H330">
        <v>86.667500000000004</v>
      </c>
      <c r="I330">
        <v>2.4666400000000002E-2</v>
      </c>
      <c r="J330">
        <v>0.49681140000000001</v>
      </c>
      <c r="K330">
        <v>0.51548760000000005</v>
      </c>
      <c r="L330">
        <v>0.52842270000000002</v>
      </c>
      <c r="M330">
        <v>0.5413578</v>
      </c>
      <c r="N330">
        <v>0.56003400000000003</v>
      </c>
      <c r="O330">
        <v>4.224901</v>
      </c>
      <c r="P330">
        <v>103621</v>
      </c>
      <c r="Q330">
        <v>52697.89</v>
      </c>
      <c r="R330">
        <v>39737.660000000003</v>
      </c>
    </row>
    <row r="331" spans="1:18">
      <c r="A331" t="s">
        <v>49</v>
      </c>
      <c r="B331" t="s">
        <v>47</v>
      </c>
      <c r="C331" t="s">
        <v>12</v>
      </c>
      <c r="D331">
        <v>2011</v>
      </c>
      <c r="E331">
        <v>18</v>
      </c>
      <c r="F331">
        <v>2.147481</v>
      </c>
      <c r="G331">
        <v>1.678725</v>
      </c>
      <c r="H331">
        <v>82.831800000000001</v>
      </c>
      <c r="I331">
        <v>2.4790900000000001E-2</v>
      </c>
      <c r="J331">
        <v>0.43698550000000003</v>
      </c>
      <c r="K331">
        <v>0.45575589999999999</v>
      </c>
      <c r="L331">
        <v>0.46875630000000001</v>
      </c>
      <c r="M331">
        <v>0.48175669999999998</v>
      </c>
      <c r="N331">
        <v>0.50052719999999995</v>
      </c>
      <c r="O331">
        <v>4.224901</v>
      </c>
      <c r="P331">
        <v>103621</v>
      </c>
      <c r="Q331">
        <v>52669.68</v>
      </c>
      <c r="R331">
        <v>41172.839999999997</v>
      </c>
    </row>
    <row r="332" spans="1:18">
      <c r="A332" t="s">
        <v>49</v>
      </c>
      <c r="B332" t="s">
        <v>47</v>
      </c>
      <c r="C332" t="s">
        <v>12</v>
      </c>
      <c r="D332">
        <v>2011</v>
      </c>
      <c r="E332">
        <v>19</v>
      </c>
      <c r="F332">
        <v>2.017744</v>
      </c>
      <c r="G332">
        <v>2.1948820000000002</v>
      </c>
      <c r="H332">
        <v>78.144499999999994</v>
      </c>
      <c r="I332">
        <v>2.51393E-2</v>
      </c>
      <c r="J332">
        <v>-0.2093554</v>
      </c>
      <c r="K332">
        <v>-0.1903212</v>
      </c>
      <c r="L332">
        <v>-0.17713809999999999</v>
      </c>
      <c r="M332">
        <v>-0.16395499999999999</v>
      </c>
      <c r="N332">
        <v>-0.14492079999999999</v>
      </c>
      <c r="O332">
        <v>4.224901</v>
      </c>
      <c r="P332">
        <v>103621</v>
      </c>
      <c r="Q332">
        <v>49487.7</v>
      </c>
      <c r="R332">
        <v>53832.24</v>
      </c>
    </row>
    <row r="333" spans="1:18">
      <c r="A333" t="s">
        <v>49</v>
      </c>
      <c r="B333" t="s">
        <v>47</v>
      </c>
      <c r="C333" t="s">
        <v>12</v>
      </c>
      <c r="D333">
        <v>2011</v>
      </c>
      <c r="E333">
        <v>20</v>
      </c>
      <c r="F333">
        <v>1.8443590000000001</v>
      </c>
      <c r="G333">
        <v>2.2487680000000001</v>
      </c>
      <c r="H333">
        <v>73.377099999999999</v>
      </c>
      <c r="I333">
        <v>2.5515099999999999E-2</v>
      </c>
      <c r="J333">
        <v>-0.437108</v>
      </c>
      <c r="K333">
        <v>-0.41778920000000003</v>
      </c>
      <c r="L333">
        <v>-0.40440910000000002</v>
      </c>
      <c r="M333">
        <v>-0.39102890000000001</v>
      </c>
      <c r="N333">
        <v>-0.37171019999999999</v>
      </c>
      <c r="O333">
        <v>4.224901</v>
      </c>
      <c r="P333">
        <v>103621</v>
      </c>
      <c r="Q333">
        <v>45235.22</v>
      </c>
      <c r="R333">
        <v>55153.86</v>
      </c>
    </row>
    <row r="334" spans="1:18">
      <c r="A334" t="s">
        <v>49</v>
      </c>
      <c r="B334" t="s">
        <v>47</v>
      </c>
      <c r="C334" t="s">
        <v>12</v>
      </c>
      <c r="D334">
        <v>2011</v>
      </c>
      <c r="E334">
        <v>21</v>
      </c>
      <c r="F334">
        <v>1.823566</v>
      </c>
      <c r="G334">
        <v>1.823566</v>
      </c>
      <c r="H334">
        <v>72.099900000000005</v>
      </c>
      <c r="I334">
        <v>2.2673100000000002E-2</v>
      </c>
      <c r="J334">
        <v>-2.9056700000000001E-2</v>
      </c>
      <c r="K334">
        <v>-1.1889800000000001E-2</v>
      </c>
      <c r="L334">
        <v>0</v>
      </c>
      <c r="M334">
        <v>1.1889800000000001E-2</v>
      </c>
      <c r="N334">
        <v>2.9056700000000001E-2</v>
      </c>
      <c r="O334">
        <v>4.224901</v>
      </c>
      <c r="P334">
        <v>103621</v>
      </c>
      <c r="Q334">
        <v>44725.23</v>
      </c>
      <c r="R334">
        <v>44725.23</v>
      </c>
    </row>
    <row r="335" spans="1:18">
      <c r="A335" t="s">
        <v>49</v>
      </c>
      <c r="B335" t="s">
        <v>47</v>
      </c>
      <c r="C335" t="s">
        <v>12</v>
      </c>
      <c r="D335">
        <v>2011</v>
      </c>
      <c r="E335">
        <v>22</v>
      </c>
      <c r="F335">
        <v>1.631019</v>
      </c>
      <c r="G335">
        <v>1.631019</v>
      </c>
      <c r="H335">
        <v>70.362700000000004</v>
      </c>
      <c r="I335">
        <v>2.26482E-2</v>
      </c>
      <c r="J335">
        <v>-2.9024899999999999E-2</v>
      </c>
      <c r="K335">
        <v>-1.18767E-2</v>
      </c>
      <c r="L335">
        <v>0</v>
      </c>
      <c r="M335">
        <v>1.18767E-2</v>
      </c>
      <c r="N335">
        <v>2.9024899999999999E-2</v>
      </c>
      <c r="O335">
        <v>4.224901</v>
      </c>
      <c r="P335">
        <v>103621</v>
      </c>
      <c r="Q335">
        <v>40002.78</v>
      </c>
      <c r="R335">
        <v>40002.78</v>
      </c>
    </row>
    <row r="336" spans="1:18">
      <c r="A336" t="s">
        <v>49</v>
      </c>
      <c r="B336" t="s">
        <v>47</v>
      </c>
      <c r="C336" t="s">
        <v>12</v>
      </c>
      <c r="D336">
        <v>2011</v>
      </c>
      <c r="E336">
        <v>23</v>
      </c>
      <c r="F336">
        <v>1.317528</v>
      </c>
      <c r="G336">
        <v>1.317528</v>
      </c>
      <c r="H336">
        <v>70.402100000000004</v>
      </c>
      <c r="I336">
        <v>2.21143E-2</v>
      </c>
      <c r="J336">
        <v>-2.8340600000000001E-2</v>
      </c>
      <c r="K336">
        <v>-1.15967E-2</v>
      </c>
      <c r="L336">
        <v>0</v>
      </c>
      <c r="M336">
        <v>1.15967E-2</v>
      </c>
      <c r="N336">
        <v>2.8340600000000001E-2</v>
      </c>
      <c r="O336">
        <v>4.224901</v>
      </c>
      <c r="P336">
        <v>103621</v>
      </c>
      <c r="Q336">
        <v>32314.02</v>
      </c>
      <c r="R336">
        <v>32314.02</v>
      </c>
    </row>
    <row r="337" spans="1:18">
      <c r="A337" t="s">
        <v>49</v>
      </c>
      <c r="B337" t="s">
        <v>47</v>
      </c>
      <c r="C337" t="s">
        <v>12</v>
      </c>
      <c r="D337">
        <v>2011</v>
      </c>
      <c r="E337">
        <v>24</v>
      </c>
      <c r="F337">
        <v>1.0346930000000001</v>
      </c>
      <c r="G337">
        <v>1.0346930000000001</v>
      </c>
      <c r="H337">
        <v>68.940899999999999</v>
      </c>
      <c r="I337">
        <v>2.16872E-2</v>
      </c>
      <c r="J337">
        <v>-2.77933E-2</v>
      </c>
      <c r="K337">
        <v>-1.1372800000000001E-2</v>
      </c>
      <c r="L337">
        <v>0</v>
      </c>
      <c r="M337">
        <v>1.1372800000000001E-2</v>
      </c>
      <c r="N337">
        <v>2.77933E-2</v>
      </c>
      <c r="O337">
        <v>4.224901</v>
      </c>
      <c r="P337">
        <v>103621</v>
      </c>
      <c r="Q337">
        <v>25377.15</v>
      </c>
      <c r="R337">
        <v>25377.15</v>
      </c>
    </row>
    <row r="338" spans="1:18">
      <c r="A338" t="s">
        <v>49</v>
      </c>
      <c r="B338" t="s">
        <v>47</v>
      </c>
      <c r="C338" t="s">
        <v>11</v>
      </c>
      <c r="D338">
        <v>2011</v>
      </c>
      <c r="E338">
        <v>1</v>
      </c>
      <c r="F338">
        <v>0.87714420000000004</v>
      </c>
      <c r="G338">
        <v>0.87714420000000004</v>
      </c>
      <c r="H338">
        <v>69.816000000000003</v>
      </c>
      <c r="I338">
        <v>2.1812399999999999E-2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4.224901</v>
      </c>
      <c r="P338">
        <v>103621</v>
      </c>
      <c r="Q338">
        <v>21513.06</v>
      </c>
      <c r="R338">
        <v>21513.06</v>
      </c>
    </row>
    <row r="339" spans="1:18">
      <c r="A339" t="s">
        <v>49</v>
      </c>
      <c r="B339" t="s">
        <v>47</v>
      </c>
      <c r="C339" t="s">
        <v>11</v>
      </c>
      <c r="D339">
        <v>2011</v>
      </c>
      <c r="E339">
        <v>2</v>
      </c>
      <c r="F339">
        <v>0.76777779999999995</v>
      </c>
      <c r="G339">
        <v>0.76777779999999995</v>
      </c>
      <c r="H339">
        <v>69.654399999999995</v>
      </c>
      <c r="I339">
        <v>2.1749500000000001E-2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4.224901</v>
      </c>
      <c r="P339">
        <v>103621</v>
      </c>
      <c r="Q339">
        <v>18830.71</v>
      </c>
      <c r="R339">
        <v>18830.71</v>
      </c>
    </row>
    <row r="340" spans="1:18">
      <c r="A340" t="s">
        <v>49</v>
      </c>
      <c r="B340" t="s">
        <v>47</v>
      </c>
      <c r="C340" t="s">
        <v>11</v>
      </c>
      <c r="D340">
        <v>2011</v>
      </c>
      <c r="E340">
        <v>3</v>
      </c>
      <c r="F340">
        <v>0.69550829999999997</v>
      </c>
      <c r="G340">
        <v>0.69550829999999997</v>
      </c>
      <c r="H340">
        <v>68.901399999999995</v>
      </c>
      <c r="I340">
        <v>2.1690399999999999E-2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4.224901</v>
      </c>
      <c r="P340">
        <v>103621</v>
      </c>
      <c r="Q340">
        <v>17058.21</v>
      </c>
      <c r="R340">
        <v>17058.21</v>
      </c>
    </row>
    <row r="341" spans="1:18">
      <c r="A341" t="s">
        <v>49</v>
      </c>
      <c r="B341" t="s">
        <v>47</v>
      </c>
      <c r="C341" t="s">
        <v>11</v>
      </c>
      <c r="D341">
        <v>2011</v>
      </c>
      <c r="E341">
        <v>4</v>
      </c>
      <c r="F341">
        <v>0.65647440000000001</v>
      </c>
      <c r="G341">
        <v>0.65647440000000001</v>
      </c>
      <c r="H341">
        <v>68.025000000000006</v>
      </c>
      <c r="I341">
        <v>2.1634400000000002E-2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4.224901</v>
      </c>
      <c r="P341">
        <v>103621</v>
      </c>
      <c r="Q341">
        <v>16100.86</v>
      </c>
      <c r="R341">
        <v>16100.86</v>
      </c>
    </row>
    <row r="342" spans="1:18">
      <c r="A342" t="s">
        <v>49</v>
      </c>
      <c r="B342" t="s">
        <v>47</v>
      </c>
      <c r="C342" t="s">
        <v>11</v>
      </c>
      <c r="D342">
        <v>2011</v>
      </c>
      <c r="E342">
        <v>5</v>
      </c>
      <c r="F342">
        <v>0.64596430000000005</v>
      </c>
      <c r="G342">
        <v>0.64596430000000005</v>
      </c>
      <c r="H342">
        <v>67.279899999999998</v>
      </c>
      <c r="I342">
        <v>2.16341E-2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4.224901</v>
      </c>
      <c r="P342">
        <v>103621</v>
      </c>
      <c r="Q342">
        <v>15843.08</v>
      </c>
      <c r="R342">
        <v>15843.08</v>
      </c>
    </row>
    <row r="343" spans="1:18">
      <c r="A343" t="s">
        <v>49</v>
      </c>
      <c r="B343" t="s">
        <v>47</v>
      </c>
      <c r="C343" t="s">
        <v>11</v>
      </c>
      <c r="D343">
        <v>2011</v>
      </c>
      <c r="E343">
        <v>6</v>
      </c>
      <c r="F343">
        <v>0.66580209999999995</v>
      </c>
      <c r="G343">
        <v>0.66580209999999995</v>
      </c>
      <c r="H343">
        <v>67.021000000000001</v>
      </c>
      <c r="I343">
        <v>2.16335E-2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4.224901</v>
      </c>
      <c r="P343">
        <v>103621</v>
      </c>
      <c r="Q343">
        <v>16329.63</v>
      </c>
      <c r="R343">
        <v>16329.63</v>
      </c>
    </row>
    <row r="344" spans="1:18">
      <c r="A344" t="s">
        <v>49</v>
      </c>
      <c r="B344" t="s">
        <v>47</v>
      </c>
      <c r="C344" t="s">
        <v>11</v>
      </c>
      <c r="D344">
        <v>2011</v>
      </c>
      <c r="E344">
        <v>7</v>
      </c>
      <c r="F344">
        <v>0.74767680000000003</v>
      </c>
      <c r="G344">
        <v>0.74767680000000003</v>
      </c>
      <c r="H344">
        <v>70.722700000000003</v>
      </c>
      <c r="I344">
        <v>2.1632200000000001E-2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4.224901</v>
      </c>
      <c r="P344">
        <v>103621</v>
      </c>
      <c r="Q344">
        <v>18337.71</v>
      </c>
      <c r="R344">
        <v>18337.71</v>
      </c>
    </row>
    <row r="345" spans="1:18">
      <c r="A345" t="s">
        <v>49</v>
      </c>
      <c r="B345" t="s">
        <v>47</v>
      </c>
      <c r="C345" t="s">
        <v>11</v>
      </c>
      <c r="D345">
        <v>2011</v>
      </c>
      <c r="E345">
        <v>8</v>
      </c>
      <c r="F345">
        <v>0.82014169999999997</v>
      </c>
      <c r="G345">
        <v>0.82014169999999997</v>
      </c>
      <c r="H345">
        <v>73.746399999999994</v>
      </c>
      <c r="I345">
        <v>2.1622599999999999E-2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4.224901</v>
      </c>
      <c r="P345">
        <v>103621</v>
      </c>
      <c r="Q345">
        <v>20115</v>
      </c>
      <c r="R345">
        <v>20115</v>
      </c>
    </row>
    <row r="346" spans="1:18">
      <c r="A346" t="s">
        <v>49</v>
      </c>
      <c r="B346" t="s">
        <v>47</v>
      </c>
      <c r="C346" t="s">
        <v>11</v>
      </c>
      <c r="D346">
        <v>2011</v>
      </c>
      <c r="E346">
        <v>9</v>
      </c>
      <c r="F346">
        <v>0.89219090000000001</v>
      </c>
      <c r="G346">
        <v>0.89219090000000001</v>
      </c>
      <c r="H346">
        <v>77.873800000000003</v>
      </c>
      <c r="I346">
        <v>2.2550199999999999E-2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4.224901</v>
      </c>
      <c r="P346">
        <v>103621</v>
      </c>
      <c r="Q346">
        <v>21882.1</v>
      </c>
      <c r="R346">
        <v>21882.1</v>
      </c>
    </row>
    <row r="347" spans="1:18">
      <c r="A347" t="s">
        <v>49</v>
      </c>
      <c r="B347" t="s">
        <v>47</v>
      </c>
      <c r="C347" t="s">
        <v>11</v>
      </c>
      <c r="D347">
        <v>2011</v>
      </c>
      <c r="E347">
        <v>10</v>
      </c>
      <c r="F347">
        <v>1.124876</v>
      </c>
      <c r="G347">
        <v>1.124876</v>
      </c>
      <c r="H347">
        <v>81.946100000000001</v>
      </c>
      <c r="I347">
        <v>2.7379899999999999E-2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4.224901</v>
      </c>
      <c r="P347">
        <v>103621</v>
      </c>
      <c r="Q347">
        <v>27589</v>
      </c>
      <c r="R347">
        <v>27589</v>
      </c>
    </row>
    <row r="348" spans="1:18">
      <c r="A348" t="s">
        <v>49</v>
      </c>
      <c r="B348" t="s">
        <v>47</v>
      </c>
      <c r="C348" t="s">
        <v>11</v>
      </c>
      <c r="D348">
        <v>2011</v>
      </c>
      <c r="E348">
        <v>11</v>
      </c>
      <c r="F348">
        <v>1.202272</v>
      </c>
      <c r="G348">
        <v>1.202272</v>
      </c>
      <c r="H348">
        <v>82.929000000000002</v>
      </c>
      <c r="I348">
        <v>2.3473899999999999E-2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4.224901</v>
      </c>
      <c r="P348">
        <v>103621</v>
      </c>
      <c r="Q348">
        <v>29487.23</v>
      </c>
      <c r="R348">
        <v>29487.23</v>
      </c>
    </row>
    <row r="349" spans="1:18">
      <c r="A349" t="s">
        <v>49</v>
      </c>
      <c r="B349" t="s">
        <v>47</v>
      </c>
      <c r="C349" t="s">
        <v>11</v>
      </c>
      <c r="D349">
        <v>2011</v>
      </c>
      <c r="E349">
        <v>12</v>
      </c>
      <c r="F349">
        <v>1.3704829999999999</v>
      </c>
      <c r="G349">
        <v>1.3704829999999999</v>
      </c>
      <c r="H349">
        <v>87.025000000000006</v>
      </c>
      <c r="I349">
        <v>2.2768300000000002E-2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4.224901</v>
      </c>
      <c r="P349">
        <v>103621</v>
      </c>
      <c r="Q349">
        <v>33612.82</v>
      </c>
      <c r="R349">
        <v>33612.82</v>
      </c>
    </row>
    <row r="350" spans="1:18">
      <c r="A350" t="s">
        <v>49</v>
      </c>
      <c r="B350" t="s">
        <v>47</v>
      </c>
      <c r="C350" t="s">
        <v>11</v>
      </c>
      <c r="D350">
        <v>2011</v>
      </c>
      <c r="E350">
        <v>13</v>
      </c>
      <c r="F350">
        <v>1.5965640000000001</v>
      </c>
      <c r="G350">
        <v>1.5965640000000001</v>
      </c>
      <c r="H350">
        <v>86.835700000000003</v>
      </c>
      <c r="I350">
        <v>2.2643E-2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4.224901</v>
      </c>
      <c r="P350">
        <v>103621</v>
      </c>
      <c r="Q350">
        <v>39157.730000000003</v>
      </c>
      <c r="R350">
        <v>39157.730000000003</v>
      </c>
    </row>
    <row r="351" spans="1:18">
      <c r="A351" t="s">
        <v>49</v>
      </c>
      <c r="B351" t="s">
        <v>47</v>
      </c>
      <c r="C351" t="s">
        <v>11</v>
      </c>
      <c r="D351">
        <v>2011</v>
      </c>
      <c r="E351">
        <v>14</v>
      </c>
      <c r="F351">
        <v>1.791253</v>
      </c>
      <c r="G351">
        <v>1.3745780000000001</v>
      </c>
      <c r="H351">
        <v>87.513800000000003</v>
      </c>
      <c r="I351">
        <v>2.4687199999999999E-2</v>
      </c>
      <c r="J351">
        <v>0.38503680000000001</v>
      </c>
      <c r="K351">
        <v>0.4037288</v>
      </c>
      <c r="L351">
        <v>0.41667470000000001</v>
      </c>
      <c r="M351">
        <v>0.42962070000000002</v>
      </c>
      <c r="N351">
        <v>0.44831260000000001</v>
      </c>
      <c r="O351">
        <v>4.224901</v>
      </c>
      <c r="P351">
        <v>103621</v>
      </c>
      <c r="Q351">
        <v>43932.73</v>
      </c>
      <c r="R351">
        <v>33713.26</v>
      </c>
    </row>
    <row r="352" spans="1:18">
      <c r="A352" t="s">
        <v>49</v>
      </c>
      <c r="B352" t="s">
        <v>47</v>
      </c>
      <c r="C352" t="s">
        <v>11</v>
      </c>
      <c r="D352">
        <v>2011</v>
      </c>
      <c r="E352">
        <v>15</v>
      </c>
      <c r="F352">
        <v>1.9786079999999999</v>
      </c>
      <c r="G352">
        <v>1.555148</v>
      </c>
      <c r="H352">
        <v>86.8857</v>
      </c>
      <c r="I352">
        <v>2.5418900000000001E-2</v>
      </c>
      <c r="J352">
        <v>0.39088479999999998</v>
      </c>
      <c r="K352">
        <v>0.41013080000000002</v>
      </c>
      <c r="L352">
        <v>0.42346050000000002</v>
      </c>
      <c r="M352">
        <v>0.43679020000000002</v>
      </c>
      <c r="N352">
        <v>0.4560362</v>
      </c>
      <c r="O352">
        <v>4.224901</v>
      </c>
      <c r="P352">
        <v>103621</v>
      </c>
      <c r="Q352">
        <v>48527.85</v>
      </c>
      <c r="R352">
        <v>38141.949999999997</v>
      </c>
    </row>
    <row r="353" spans="1:18">
      <c r="A353" t="s">
        <v>49</v>
      </c>
      <c r="B353" t="s">
        <v>47</v>
      </c>
      <c r="C353" t="s">
        <v>11</v>
      </c>
      <c r="D353">
        <v>2011</v>
      </c>
      <c r="E353">
        <v>16</v>
      </c>
      <c r="F353">
        <v>2.089032</v>
      </c>
      <c r="G353">
        <v>1.4979910000000001</v>
      </c>
      <c r="H353">
        <v>87.111699999999999</v>
      </c>
      <c r="I353">
        <v>2.54694E-2</v>
      </c>
      <c r="J353">
        <v>0.55840020000000001</v>
      </c>
      <c r="K353">
        <v>0.57768430000000004</v>
      </c>
      <c r="L353">
        <v>0.59104049999999997</v>
      </c>
      <c r="M353">
        <v>0.60439659999999995</v>
      </c>
      <c r="N353">
        <v>0.62368080000000004</v>
      </c>
      <c r="O353">
        <v>4.224901</v>
      </c>
      <c r="P353">
        <v>103621</v>
      </c>
      <c r="Q353">
        <v>51236.12</v>
      </c>
      <c r="R353">
        <v>36740.11</v>
      </c>
    </row>
    <row r="354" spans="1:18">
      <c r="A354" t="s">
        <v>49</v>
      </c>
      <c r="B354" t="s">
        <v>47</v>
      </c>
      <c r="C354" t="s">
        <v>11</v>
      </c>
      <c r="D354">
        <v>2011</v>
      </c>
      <c r="E354">
        <v>17</v>
      </c>
      <c r="F354">
        <v>2.1084580000000002</v>
      </c>
      <c r="G354">
        <v>1.5273369999999999</v>
      </c>
      <c r="H354">
        <v>85.655699999999996</v>
      </c>
      <c r="I354">
        <v>2.5590499999999999E-2</v>
      </c>
      <c r="J354">
        <v>0.54832550000000002</v>
      </c>
      <c r="K354">
        <v>0.56770140000000002</v>
      </c>
      <c r="L354">
        <v>0.58112109999999995</v>
      </c>
      <c r="M354">
        <v>0.59454079999999998</v>
      </c>
      <c r="N354">
        <v>0.61391660000000003</v>
      </c>
      <c r="O354">
        <v>4.224901</v>
      </c>
      <c r="P354">
        <v>103621</v>
      </c>
      <c r="Q354">
        <v>51712.57</v>
      </c>
      <c r="R354">
        <v>37459.85</v>
      </c>
    </row>
    <row r="355" spans="1:18">
      <c r="A355" t="s">
        <v>49</v>
      </c>
      <c r="B355" t="s">
        <v>47</v>
      </c>
      <c r="C355" t="s">
        <v>11</v>
      </c>
      <c r="D355">
        <v>2011</v>
      </c>
      <c r="E355">
        <v>18</v>
      </c>
      <c r="F355">
        <v>2.0847370000000001</v>
      </c>
      <c r="G355">
        <v>1.5750169999999999</v>
      </c>
      <c r="H355">
        <v>83.855500000000006</v>
      </c>
      <c r="I355">
        <v>2.5979599999999999E-2</v>
      </c>
      <c r="J355">
        <v>0.47642600000000002</v>
      </c>
      <c r="K355">
        <v>0.4960965</v>
      </c>
      <c r="L355">
        <v>0.50972019999999996</v>
      </c>
      <c r="M355">
        <v>0.52334389999999997</v>
      </c>
      <c r="N355">
        <v>0.54301449999999996</v>
      </c>
      <c r="O355">
        <v>4.224901</v>
      </c>
      <c r="P355">
        <v>103621</v>
      </c>
      <c r="Q355">
        <v>51130.79</v>
      </c>
      <c r="R355">
        <v>38629.26</v>
      </c>
    </row>
    <row r="356" spans="1:18">
      <c r="A356" t="s">
        <v>49</v>
      </c>
      <c r="B356" t="s">
        <v>47</v>
      </c>
      <c r="C356" t="s">
        <v>11</v>
      </c>
      <c r="D356">
        <v>2011</v>
      </c>
      <c r="E356">
        <v>19</v>
      </c>
      <c r="F356">
        <v>1.9500420000000001</v>
      </c>
      <c r="G356">
        <v>2.1326100000000001</v>
      </c>
      <c r="H356">
        <v>79.854100000000003</v>
      </c>
      <c r="I356">
        <v>2.65198E-2</v>
      </c>
      <c r="J356">
        <v>-0.2165541</v>
      </c>
      <c r="K356">
        <v>-0.1964746</v>
      </c>
      <c r="L356">
        <v>-0.1825676</v>
      </c>
      <c r="M356">
        <v>-0.16866059999999999</v>
      </c>
      <c r="N356">
        <v>-0.14858109999999999</v>
      </c>
      <c r="O356">
        <v>4.224901</v>
      </c>
      <c r="P356">
        <v>103621</v>
      </c>
      <c r="Q356">
        <v>47827.23</v>
      </c>
      <c r="R356">
        <v>52304.93</v>
      </c>
    </row>
    <row r="357" spans="1:18">
      <c r="A357" t="s">
        <v>49</v>
      </c>
      <c r="B357" t="s">
        <v>47</v>
      </c>
      <c r="C357" t="s">
        <v>11</v>
      </c>
      <c r="D357">
        <v>2011</v>
      </c>
      <c r="E357">
        <v>20</v>
      </c>
      <c r="F357">
        <v>1.788718</v>
      </c>
      <c r="G357">
        <v>2.2202660000000001</v>
      </c>
      <c r="H357">
        <v>75.486199999999997</v>
      </c>
      <c r="I357">
        <v>2.6892099999999999E-2</v>
      </c>
      <c r="J357">
        <v>-0.46601090000000001</v>
      </c>
      <c r="K357">
        <v>-0.44564949999999998</v>
      </c>
      <c r="L357">
        <v>-0.43154730000000002</v>
      </c>
      <c r="M357">
        <v>-0.41744510000000001</v>
      </c>
      <c r="N357">
        <v>-0.39708369999999998</v>
      </c>
      <c r="O357">
        <v>4.224901</v>
      </c>
      <c r="P357">
        <v>103621</v>
      </c>
      <c r="Q357">
        <v>43870.559999999998</v>
      </c>
      <c r="R357">
        <v>54454.8</v>
      </c>
    </row>
    <row r="358" spans="1:18">
      <c r="A358" t="s">
        <v>49</v>
      </c>
      <c r="B358" t="s">
        <v>47</v>
      </c>
      <c r="C358" t="s">
        <v>11</v>
      </c>
      <c r="D358">
        <v>2011</v>
      </c>
      <c r="E358">
        <v>21</v>
      </c>
      <c r="F358">
        <v>1.7445630000000001</v>
      </c>
      <c r="G358">
        <v>1.7445630000000001</v>
      </c>
      <c r="H358">
        <v>73.704300000000003</v>
      </c>
      <c r="I358">
        <v>2.3108199999999999E-2</v>
      </c>
      <c r="J358">
        <v>-2.9614399999999999E-2</v>
      </c>
      <c r="K358">
        <v>-1.2118E-2</v>
      </c>
      <c r="L358">
        <v>0</v>
      </c>
      <c r="M358">
        <v>1.2118E-2</v>
      </c>
      <c r="N358">
        <v>2.9614399999999999E-2</v>
      </c>
      <c r="O358">
        <v>4.224901</v>
      </c>
      <c r="P358">
        <v>103621</v>
      </c>
      <c r="Q358">
        <v>42787.58</v>
      </c>
      <c r="R358">
        <v>42787.58</v>
      </c>
    </row>
    <row r="359" spans="1:18">
      <c r="A359" t="s">
        <v>49</v>
      </c>
      <c r="B359" t="s">
        <v>47</v>
      </c>
      <c r="C359" t="s">
        <v>11</v>
      </c>
      <c r="D359">
        <v>2011</v>
      </c>
      <c r="E359">
        <v>22</v>
      </c>
      <c r="F359">
        <v>1.57395</v>
      </c>
      <c r="G359">
        <v>1.57395</v>
      </c>
      <c r="H359">
        <v>72.310100000000006</v>
      </c>
      <c r="I359">
        <v>2.3006200000000001E-2</v>
      </c>
      <c r="J359">
        <v>-2.9483700000000002E-2</v>
      </c>
      <c r="K359">
        <v>-1.2064500000000001E-2</v>
      </c>
      <c r="L359">
        <v>0</v>
      </c>
      <c r="M359">
        <v>1.2064500000000001E-2</v>
      </c>
      <c r="N359">
        <v>2.9483700000000002E-2</v>
      </c>
      <c r="O359">
        <v>4.224901</v>
      </c>
      <c r="P359">
        <v>103621</v>
      </c>
      <c r="Q359">
        <v>38603.11</v>
      </c>
      <c r="R359">
        <v>38603.11</v>
      </c>
    </row>
    <row r="360" spans="1:18">
      <c r="A360" t="s">
        <v>49</v>
      </c>
      <c r="B360" t="s">
        <v>47</v>
      </c>
      <c r="C360" t="s">
        <v>11</v>
      </c>
      <c r="D360">
        <v>2011</v>
      </c>
      <c r="E360">
        <v>23</v>
      </c>
      <c r="F360">
        <v>1.357537</v>
      </c>
      <c r="G360">
        <v>1.357537</v>
      </c>
      <c r="H360">
        <v>71.0762</v>
      </c>
      <c r="I360">
        <v>2.28177E-2</v>
      </c>
      <c r="J360">
        <v>-2.92421E-2</v>
      </c>
      <c r="K360">
        <v>-1.19656E-2</v>
      </c>
      <c r="L360">
        <v>0</v>
      </c>
      <c r="M360">
        <v>1.19656E-2</v>
      </c>
      <c r="N360">
        <v>2.92421E-2</v>
      </c>
      <c r="O360">
        <v>4.224901</v>
      </c>
      <c r="P360">
        <v>103621</v>
      </c>
      <c r="Q360">
        <v>33295.31</v>
      </c>
      <c r="R360">
        <v>33295.31</v>
      </c>
    </row>
    <row r="361" spans="1:18">
      <c r="A361" t="s">
        <v>49</v>
      </c>
      <c r="B361" t="s">
        <v>47</v>
      </c>
      <c r="C361" t="s">
        <v>11</v>
      </c>
      <c r="D361">
        <v>2011</v>
      </c>
      <c r="E361">
        <v>24</v>
      </c>
      <c r="F361">
        <v>1.0867329999999999</v>
      </c>
      <c r="G361">
        <v>1.0867329999999999</v>
      </c>
      <c r="H361">
        <v>68.528300000000002</v>
      </c>
      <c r="I361">
        <v>2.3993500000000001E-2</v>
      </c>
      <c r="J361">
        <v>-3.0748899999999999E-2</v>
      </c>
      <c r="K361">
        <v>-1.25822E-2</v>
      </c>
      <c r="L361">
        <v>0</v>
      </c>
      <c r="M361">
        <v>1.25822E-2</v>
      </c>
      <c r="N361">
        <v>3.0748899999999999E-2</v>
      </c>
      <c r="O361">
        <v>4.224901</v>
      </c>
      <c r="P361">
        <v>103621</v>
      </c>
      <c r="Q361">
        <v>26653.49</v>
      </c>
      <c r="R361">
        <v>26653.49</v>
      </c>
    </row>
    <row r="362" spans="1:18">
      <c r="A362" t="s">
        <v>49</v>
      </c>
      <c r="B362" t="s">
        <v>47</v>
      </c>
      <c r="C362" t="s">
        <v>10</v>
      </c>
      <c r="D362">
        <v>2011</v>
      </c>
      <c r="E362">
        <v>1</v>
      </c>
      <c r="F362">
        <v>0.67544979999999999</v>
      </c>
      <c r="G362">
        <v>0.67544979999999999</v>
      </c>
      <c r="H362">
        <v>63.035499999999999</v>
      </c>
      <c r="I362">
        <v>2.1140599999999999E-2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4.224901</v>
      </c>
      <c r="P362">
        <v>103621</v>
      </c>
      <c r="Q362">
        <v>16566.25</v>
      </c>
      <c r="R362">
        <v>16566.25</v>
      </c>
    </row>
    <row r="363" spans="1:18">
      <c r="A363" t="s">
        <v>49</v>
      </c>
      <c r="B363" t="s">
        <v>47</v>
      </c>
      <c r="C363" t="s">
        <v>10</v>
      </c>
      <c r="D363">
        <v>2011</v>
      </c>
      <c r="E363">
        <v>2</v>
      </c>
      <c r="F363">
        <v>0.60192760000000001</v>
      </c>
      <c r="G363">
        <v>0.60192760000000001</v>
      </c>
      <c r="H363">
        <v>61.332500000000003</v>
      </c>
      <c r="I363">
        <v>2.1139600000000001E-2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4.224901</v>
      </c>
      <c r="P363">
        <v>103621</v>
      </c>
      <c r="Q363">
        <v>14763.03</v>
      </c>
      <c r="R363">
        <v>14763.03</v>
      </c>
    </row>
    <row r="364" spans="1:18">
      <c r="A364" t="s">
        <v>49</v>
      </c>
      <c r="B364" t="s">
        <v>47</v>
      </c>
      <c r="C364" t="s">
        <v>10</v>
      </c>
      <c r="D364">
        <v>2011</v>
      </c>
      <c r="E364">
        <v>3</v>
      </c>
      <c r="F364">
        <v>0.5598959</v>
      </c>
      <c r="G364">
        <v>0.5598959</v>
      </c>
      <c r="H364">
        <v>61.796300000000002</v>
      </c>
      <c r="I364">
        <v>2.1139100000000001E-2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4.224901</v>
      </c>
      <c r="P364">
        <v>103621</v>
      </c>
      <c r="Q364">
        <v>13732.15</v>
      </c>
      <c r="R364">
        <v>13732.15</v>
      </c>
    </row>
    <row r="365" spans="1:18">
      <c r="A365" t="s">
        <v>49</v>
      </c>
      <c r="B365" t="s">
        <v>47</v>
      </c>
      <c r="C365" t="s">
        <v>10</v>
      </c>
      <c r="D365">
        <v>2011</v>
      </c>
      <c r="E365">
        <v>4</v>
      </c>
      <c r="F365">
        <v>0.54111330000000002</v>
      </c>
      <c r="G365">
        <v>0.54111330000000002</v>
      </c>
      <c r="H365">
        <v>62.082799999999999</v>
      </c>
      <c r="I365">
        <v>2.1138199999999999E-2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4.224901</v>
      </c>
      <c r="P365">
        <v>103621</v>
      </c>
      <c r="Q365">
        <v>13271.48</v>
      </c>
      <c r="R365">
        <v>13271.48</v>
      </c>
    </row>
    <row r="366" spans="1:18">
      <c r="A366" t="s">
        <v>49</v>
      </c>
      <c r="B366" t="s">
        <v>47</v>
      </c>
      <c r="C366" t="s">
        <v>10</v>
      </c>
      <c r="D366">
        <v>2011</v>
      </c>
      <c r="E366">
        <v>5</v>
      </c>
      <c r="F366">
        <v>0.54520170000000001</v>
      </c>
      <c r="G366">
        <v>0.54520170000000001</v>
      </c>
      <c r="H366">
        <v>62.340299999999999</v>
      </c>
      <c r="I366">
        <v>2.1139000000000002E-2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4.224901</v>
      </c>
      <c r="P366">
        <v>103621</v>
      </c>
      <c r="Q366">
        <v>13371.75</v>
      </c>
      <c r="R366">
        <v>13371.75</v>
      </c>
    </row>
    <row r="367" spans="1:18">
      <c r="A367" t="s">
        <v>49</v>
      </c>
      <c r="B367" t="s">
        <v>47</v>
      </c>
      <c r="C367" t="s">
        <v>10</v>
      </c>
      <c r="D367">
        <v>2011</v>
      </c>
      <c r="E367">
        <v>6</v>
      </c>
      <c r="F367">
        <v>0.58537660000000002</v>
      </c>
      <c r="G367">
        <v>0.58537660000000002</v>
      </c>
      <c r="H367">
        <v>61.688600000000001</v>
      </c>
      <c r="I367">
        <v>2.1139000000000002E-2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4.224901</v>
      </c>
      <c r="P367">
        <v>103621</v>
      </c>
      <c r="Q367">
        <v>14357.1</v>
      </c>
      <c r="R367">
        <v>14357.1</v>
      </c>
    </row>
    <row r="368" spans="1:18">
      <c r="A368" t="s">
        <v>49</v>
      </c>
      <c r="B368" t="s">
        <v>47</v>
      </c>
      <c r="C368" t="s">
        <v>10</v>
      </c>
      <c r="D368">
        <v>2011</v>
      </c>
      <c r="E368">
        <v>7</v>
      </c>
      <c r="F368">
        <v>0.67741530000000005</v>
      </c>
      <c r="G368">
        <v>0.67741530000000005</v>
      </c>
      <c r="H368">
        <v>62.2562</v>
      </c>
      <c r="I368">
        <v>2.1139000000000002E-2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4.224901</v>
      </c>
      <c r="P368">
        <v>103621</v>
      </c>
      <c r="Q368">
        <v>16614.46</v>
      </c>
      <c r="R368">
        <v>16614.46</v>
      </c>
    </row>
    <row r="369" spans="1:18">
      <c r="A369" t="s">
        <v>49</v>
      </c>
      <c r="B369" t="s">
        <v>47</v>
      </c>
      <c r="C369" t="s">
        <v>10</v>
      </c>
      <c r="D369">
        <v>2011</v>
      </c>
      <c r="E369">
        <v>8</v>
      </c>
      <c r="F369">
        <v>0.75394930000000004</v>
      </c>
      <c r="G369">
        <v>0.75394930000000004</v>
      </c>
      <c r="H369">
        <v>63.776600000000002</v>
      </c>
      <c r="I369">
        <v>2.1139100000000001E-2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4.224901</v>
      </c>
      <c r="P369">
        <v>103621</v>
      </c>
      <c r="Q369">
        <v>18491.55</v>
      </c>
      <c r="R369">
        <v>18491.55</v>
      </c>
    </row>
    <row r="370" spans="1:18">
      <c r="A370" t="s">
        <v>49</v>
      </c>
      <c r="B370" t="s">
        <v>47</v>
      </c>
      <c r="C370" t="s">
        <v>10</v>
      </c>
      <c r="D370">
        <v>2011</v>
      </c>
      <c r="E370">
        <v>9</v>
      </c>
      <c r="F370">
        <v>0.78636510000000004</v>
      </c>
      <c r="G370">
        <v>0.78636510000000004</v>
      </c>
      <c r="H370">
        <v>66.134</v>
      </c>
      <c r="I370">
        <v>2.11427E-2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4.224901</v>
      </c>
      <c r="P370">
        <v>103621</v>
      </c>
      <c r="Q370">
        <v>19286.59</v>
      </c>
      <c r="R370">
        <v>19286.59</v>
      </c>
    </row>
    <row r="371" spans="1:18">
      <c r="A371" t="s">
        <v>49</v>
      </c>
      <c r="B371" t="s">
        <v>47</v>
      </c>
      <c r="C371" t="s">
        <v>10</v>
      </c>
      <c r="D371">
        <v>2011</v>
      </c>
      <c r="E371">
        <v>10</v>
      </c>
      <c r="F371">
        <v>0.8238337</v>
      </c>
      <c r="G371">
        <v>0.8238337</v>
      </c>
      <c r="H371">
        <v>70.031499999999994</v>
      </c>
      <c r="I371">
        <v>2.1171599999999999E-2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4.224901</v>
      </c>
      <c r="P371">
        <v>103621</v>
      </c>
      <c r="Q371">
        <v>20205.55</v>
      </c>
      <c r="R371">
        <v>20205.55</v>
      </c>
    </row>
    <row r="372" spans="1:18">
      <c r="A372" t="s">
        <v>49</v>
      </c>
      <c r="B372" t="s">
        <v>47</v>
      </c>
      <c r="C372" t="s">
        <v>10</v>
      </c>
      <c r="D372">
        <v>2011</v>
      </c>
      <c r="E372">
        <v>11</v>
      </c>
      <c r="F372">
        <v>0.85258809999999996</v>
      </c>
      <c r="G372">
        <v>0.85258809999999996</v>
      </c>
      <c r="H372">
        <v>74.206299999999999</v>
      </c>
      <c r="I372">
        <v>2.1522300000000001E-2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4.224901</v>
      </c>
      <c r="P372">
        <v>103621</v>
      </c>
      <c r="Q372">
        <v>20910.79</v>
      </c>
      <c r="R372">
        <v>20910.79</v>
      </c>
    </row>
    <row r="373" spans="1:18">
      <c r="A373" t="s">
        <v>49</v>
      </c>
      <c r="B373" t="s">
        <v>47</v>
      </c>
      <c r="C373" t="s">
        <v>10</v>
      </c>
      <c r="D373">
        <v>2011</v>
      </c>
      <c r="E373">
        <v>12</v>
      </c>
      <c r="F373">
        <v>0.90584529999999996</v>
      </c>
      <c r="G373">
        <v>0.90584529999999996</v>
      </c>
      <c r="H373">
        <v>75.872500000000002</v>
      </c>
      <c r="I373">
        <v>2.1617399999999998E-2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4.224901</v>
      </c>
      <c r="P373">
        <v>103621</v>
      </c>
      <c r="Q373">
        <v>22216.99</v>
      </c>
      <c r="R373">
        <v>22216.99</v>
      </c>
    </row>
    <row r="374" spans="1:18">
      <c r="A374" t="s">
        <v>49</v>
      </c>
      <c r="B374" t="s">
        <v>47</v>
      </c>
      <c r="C374" t="s">
        <v>10</v>
      </c>
      <c r="D374">
        <v>2011</v>
      </c>
      <c r="E374">
        <v>13</v>
      </c>
      <c r="F374">
        <v>0.95818740000000002</v>
      </c>
      <c r="G374">
        <v>0.95818740000000002</v>
      </c>
      <c r="H374">
        <v>77.512500000000003</v>
      </c>
      <c r="I374">
        <v>2.1803199999999998E-2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4.224901</v>
      </c>
      <c r="P374">
        <v>103621</v>
      </c>
      <c r="Q374">
        <v>23500.75</v>
      </c>
      <c r="R374">
        <v>23500.75</v>
      </c>
    </row>
    <row r="375" spans="1:18">
      <c r="A375" t="s">
        <v>49</v>
      </c>
      <c r="B375" t="s">
        <v>47</v>
      </c>
      <c r="C375" t="s">
        <v>10</v>
      </c>
      <c r="D375">
        <v>2011</v>
      </c>
      <c r="E375">
        <v>14</v>
      </c>
      <c r="F375">
        <v>0.98840649999999997</v>
      </c>
      <c r="G375">
        <v>0.89973230000000004</v>
      </c>
      <c r="H375">
        <v>77.922499999999999</v>
      </c>
      <c r="I375">
        <v>2.2665000000000001E-2</v>
      </c>
      <c r="J375">
        <v>5.9627800000000002E-2</v>
      </c>
      <c r="K375">
        <v>7.6788700000000001E-2</v>
      </c>
      <c r="L375">
        <v>8.8674199999999995E-2</v>
      </c>
      <c r="M375">
        <v>0.1005598</v>
      </c>
      <c r="N375">
        <v>0.1177207</v>
      </c>
      <c r="O375">
        <v>4.224901</v>
      </c>
      <c r="P375">
        <v>103621</v>
      </c>
      <c r="Q375">
        <v>24241.91</v>
      </c>
      <c r="R375">
        <v>22067.06</v>
      </c>
    </row>
    <row r="376" spans="1:18">
      <c r="A376" t="s">
        <v>49</v>
      </c>
      <c r="B376" t="s">
        <v>47</v>
      </c>
      <c r="C376" t="s">
        <v>10</v>
      </c>
      <c r="D376">
        <v>2011</v>
      </c>
      <c r="E376">
        <v>15</v>
      </c>
      <c r="F376">
        <v>1.01556</v>
      </c>
      <c r="G376">
        <v>0.93082730000000002</v>
      </c>
      <c r="H376">
        <v>76.856800000000007</v>
      </c>
      <c r="I376">
        <v>2.2611599999999999E-2</v>
      </c>
      <c r="J376">
        <v>5.5754900000000003E-2</v>
      </c>
      <c r="K376">
        <v>7.2875300000000004E-2</v>
      </c>
      <c r="L376">
        <v>8.47329E-2</v>
      </c>
      <c r="M376">
        <v>9.6590499999999996E-2</v>
      </c>
      <c r="N376">
        <v>0.1137109</v>
      </c>
      <c r="O376">
        <v>4.224901</v>
      </c>
      <c r="P376">
        <v>103621</v>
      </c>
      <c r="Q376">
        <v>24907.89</v>
      </c>
      <c r="R376">
        <v>22829.71</v>
      </c>
    </row>
    <row r="377" spans="1:18">
      <c r="A377" t="s">
        <v>49</v>
      </c>
      <c r="B377" t="s">
        <v>47</v>
      </c>
      <c r="C377" t="s">
        <v>10</v>
      </c>
      <c r="D377">
        <v>2011</v>
      </c>
      <c r="E377">
        <v>16</v>
      </c>
      <c r="F377">
        <v>1.032592</v>
      </c>
      <c r="G377">
        <v>0.90382119999999999</v>
      </c>
      <c r="H377">
        <v>76.042100000000005</v>
      </c>
      <c r="I377">
        <v>2.27055E-2</v>
      </c>
      <c r="J377">
        <v>9.9672300000000005E-2</v>
      </c>
      <c r="K377">
        <v>0.1168638</v>
      </c>
      <c r="L377">
        <v>0.12877050000000001</v>
      </c>
      <c r="M377">
        <v>0.14067730000000001</v>
      </c>
      <c r="N377">
        <v>0.1578688</v>
      </c>
      <c r="O377">
        <v>4.224901</v>
      </c>
      <c r="P377">
        <v>103621</v>
      </c>
      <c r="Q377">
        <v>25325.61</v>
      </c>
      <c r="R377">
        <v>22167.35</v>
      </c>
    </row>
    <row r="378" spans="1:18">
      <c r="A378" t="s">
        <v>49</v>
      </c>
      <c r="B378" t="s">
        <v>47</v>
      </c>
      <c r="C378" t="s">
        <v>10</v>
      </c>
      <c r="D378">
        <v>2011</v>
      </c>
      <c r="E378">
        <v>17</v>
      </c>
      <c r="F378">
        <v>1.0538590000000001</v>
      </c>
      <c r="G378">
        <v>0.92037159999999996</v>
      </c>
      <c r="H378">
        <v>74.889600000000002</v>
      </c>
      <c r="I378">
        <v>2.28259E-2</v>
      </c>
      <c r="J378">
        <v>0.1042346</v>
      </c>
      <c r="K378">
        <v>0.12151720000000001</v>
      </c>
      <c r="L378">
        <v>0.1334872</v>
      </c>
      <c r="M378">
        <v>0.14545710000000001</v>
      </c>
      <c r="N378">
        <v>0.16273979999999999</v>
      </c>
      <c r="O378">
        <v>4.224901</v>
      </c>
      <c r="P378">
        <v>103621</v>
      </c>
      <c r="Q378">
        <v>25847.21</v>
      </c>
      <c r="R378">
        <v>22573.27</v>
      </c>
    </row>
    <row r="379" spans="1:18">
      <c r="A379" t="s">
        <v>49</v>
      </c>
      <c r="B379" t="s">
        <v>47</v>
      </c>
      <c r="C379" t="s">
        <v>10</v>
      </c>
      <c r="D379">
        <v>2011</v>
      </c>
      <c r="E379">
        <v>18</v>
      </c>
      <c r="F379">
        <v>1.1256999999999999</v>
      </c>
      <c r="G379">
        <v>1.0068619999999999</v>
      </c>
      <c r="H379">
        <v>72.545299999999997</v>
      </c>
      <c r="I379">
        <v>2.21377E-2</v>
      </c>
      <c r="J379">
        <v>9.0468000000000007E-2</v>
      </c>
      <c r="K379">
        <v>0.10722959999999999</v>
      </c>
      <c r="L379">
        <v>0.11883870000000001</v>
      </c>
      <c r="M379">
        <v>0.1304477</v>
      </c>
      <c r="N379">
        <v>0.14720929999999999</v>
      </c>
      <c r="O379">
        <v>4.224901</v>
      </c>
      <c r="P379">
        <v>103621</v>
      </c>
      <c r="Q379">
        <v>27609.21</v>
      </c>
      <c r="R379">
        <v>24694.54</v>
      </c>
    </row>
    <row r="380" spans="1:18">
      <c r="A380" t="s">
        <v>49</v>
      </c>
      <c r="B380" t="s">
        <v>47</v>
      </c>
      <c r="C380" t="s">
        <v>10</v>
      </c>
      <c r="D380">
        <v>2011</v>
      </c>
      <c r="E380">
        <v>19</v>
      </c>
      <c r="F380">
        <v>1.1458429999999999</v>
      </c>
      <c r="G380">
        <v>1.204088</v>
      </c>
      <c r="H380">
        <v>70.093299999999999</v>
      </c>
      <c r="I380">
        <v>2.22195E-2</v>
      </c>
      <c r="J380">
        <v>-8.6721000000000006E-2</v>
      </c>
      <c r="K380">
        <v>-6.9897500000000001E-2</v>
      </c>
      <c r="L380">
        <v>-5.8245499999999999E-2</v>
      </c>
      <c r="M380">
        <v>-4.6593599999999999E-2</v>
      </c>
      <c r="N380">
        <v>-2.9770100000000001E-2</v>
      </c>
      <c r="O380">
        <v>4.224901</v>
      </c>
      <c r="P380">
        <v>103621</v>
      </c>
      <c r="Q380">
        <v>28103.23</v>
      </c>
      <c r="R380">
        <v>29531.77</v>
      </c>
    </row>
    <row r="381" spans="1:18">
      <c r="A381" t="s">
        <v>49</v>
      </c>
      <c r="B381" t="s">
        <v>47</v>
      </c>
      <c r="C381" t="s">
        <v>10</v>
      </c>
      <c r="D381">
        <v>2011</v>
      </c>
      <c r="E381">
        <v>20</v>
      </c>
      <c r="F381">
        <v>1.178245</v>
      </c>
      <c r="G381">
        <v>1.2937669999999999</v>
      </c>
      <c r="H381">
        <v>68.053899999999999</v>
      </c>
      <c r="I381">
        <v>2.1987E-2</v>
      </c>
      <c r="J381">
        <v>-0.1437002</v>
      </c>
      <c r="K381">
        <v>-0.12705269999999999</v>
      </c>
      <c r="L381">
        <v>-0.11552270000000001</v>
      </c>
      <c r="M381">
        <v>-0.1039928</v>
      </c>
      <c r="N381">
        <v>-8.7345300000000001E-2</v>
      </c>
      <c r="O381">
        <v>4.224901</v>
      </c>
      <c r="P381">
        <v>103621</v>
      </c>
      <c r="Q381">
        <v>28897.93</v>
      </c>
      <c r="R381">
        <v>31731.27</v>
      </c>
    </row>
    <row r="382" spans="1:18">
      <c r="A382" t="s">
        <v>49</v>
      </c>
      <c r="B382" t="s">
        <v>47</v>
      </c>
      <c r="C382" t="s">
        <v>10</v>
      </c>
      <c r="D382">
        <v>2011</v>
      </c>
      <c r="E382">
        <v>21</v>
      </c>
      <c r="F382">
        <v>1.2040960000000001</v>
      </c>
      <c r="G382">
        <v>1.2040960000000001</v>
      </c>
      <c r="H382">
        <v>65.747699999999995</v>
      </c>
      <c r="I382">
        <v>2.1814799999999999E-2</v>
      </c>
      <c r="J382">
        <v>-2.7956700000000001E-2</v>
      </c>
      <c r="K382">
        <v>-1.1439700000000001E-2</v>
      </c>
      <c r="L382">
        <v>0</v>
      </c>
      <c r="M382">
        <v>1.1439700000000001E-2</v>
      </c>
      <c r="N382">
        <v>2.7956700000000001E-2</v>
      </c>
      <c r="O382">
        <v>4.224901</v>
      </c>
      <c r="P382">
        <v>103621</v>
      </c>
      <c r="Q382">
        <v>29531.97</v>
      </c>
      <c r="R382">
        <v>29531.97</v>
      </c>
    </row>
    <row r="383" spans="1:18">
      <c r="A383" t="s">
        <v>49</v>
      </c>
      <c r="B383" t="s">
        <v>47</v>
      </c>
      <c r="C383" t="s">
        <v>10</v>
      </c>
      <c r="D383">
        <v>2011</v>
      </c>
      <c r="E383">
        <v>22</v>
      </c>
      <c r="F383">
        <v>1.144485</v>
      </c>
      <c r="G383">
        <v>1.144485</v>
      </c>
      <c r="H383">
        <v>65.1327</v>
      </c>
      <c r="I383">
        <v>2.11831E-2</v>
      </c>
      <c r="J383">
        <v>-2.7147299999999999E-2</v>
      </c>
      <c r="K383">
        <v>-1.1108399999999999E-2</v>
      </c>
      <c r="L383">
        <v>0</v>
      </c>
      <c r="M383">
        <v>1.1108399999999999E-2</v>
      </c>
      <c r="N383">
        <v>2.7147299999999999E-2</v>
      </c>
      <c r="O383">
        <v>4.224901</v>
      </c>
      <c r="P383">
        <v>103621</v>
      </c>
      <c r="Q383">
        <v>28069.94</v>
      </c>
      <c r="R383">
        <v>28069.94</v>
      </c>
    </row>
    <row r="384" spans="1:18">
      <c r="A384" t="s">
        <v>49</v>
      </c>
      <c r="B384" t="s">
        <v>47</v>
      </c>
      <c r="C384" t="s">
        <v>10</v>
      </c>
      <c r="D384">
        <v>2011</v>
      </c>
      <c r="E384">
        <v>23</v>
      </c>
      <c r="F384">
        <v>0.98952870000000004</v>
      </c>
      <c r="G384">
        <v>0.98952870000000004</v>
      </c>
      <c r="H384">
        <v>64.145899999999997</v>
      </c>
      <c r="I384">
        <v>2.1150100000000002E-2</v>
      </c>
      <c r="J384">
        <v>-2.7105000000000001E-2</v>
      </c>
      <c r="K384">
        <v>-1.10911E-2</v>
      </c>
      <c r="L384">
        <v>0</v>
      </c>
      <c r="M384">
        <v>1.10911E-2</v>
      </c>
      <c r="N384">
        <v>2.7105000000000001E-2</v>
      </c>
      <c r="O384">
        <v>4.224901</v>
      </c>
      <c r="P384">
        <v>103621</v>
      </c>
      <c r="Q384">
        <v>24269.43</v>
      </c>
      <c r="R384">
        <v>24269.43</v>
      </c>
    </row>
    <row r="385" spans="1:18">
      <c r="A385" t="s">
        <v>49</v>
      </c>
      <c r="B385" t="s">
        <v>47</v>
      </c>
      <c r="C385" t="s">
        <v>10</v>
      </c>
      <c r="D385">
        <v>2011</v>
      </c>
      <c r="E385">
        <v>24</v>
      </c>
      <c r="F385">
        <v>0.80159769999999997</v>
      </c>
      <c r="G385">
        <v>0.80159769999999997</v>
      </c>
      <c r="H385">
        <v>63.567700000000002</v>
      </c>
      <c r="I385">
        <v>2.1142600000000001E-2</v>
      </c>
      <c r="J385">
        <v>-2.7095299999999999E-2</v>
      </c>
      <c r="K385">
        <v>-1.10872E-2</v>
      </c>
      <c r="L385">
        <v>0</v>
      </c>
      <c r="M385">
        <v>1.10872E-2</v>
      </c>
      <c r="N385">
        <v>2.7095299999999999E-2</v>
      </c>
      <c r="O385">
        <v>4.224901</v>
      </c>
      <c r="P385">
        <v>103621</v>
      </c>
      <c r="Q385">
        <v>19660.189999999999</v>
      </c>
      <c r="R385">
        <v>19660.189999999999</v>
      </c>
    </row>
    <row r="386" spans="1:18">
      <c r="A386" t="s">
        <v>49</v>
      </c>
      <c r="B386" t="s">
        <v>47</v>
      </c>
      <c r="C386" t="s">
        <v>87</v>
      </c>
      <c r="D386">
        <v>2011</v>
      </c>
      <c r="E386">
        <v>1</v>
      </c>
      <c r="F386">
        <v>0.59649209999999997</v>
      </c>
      <c r="G386">
        <v>0.59649209999999997</v>
      </c>
      <c r="H386">
        <v>52.0105</v>
      </c>
      <c r="I386">
        <v>2.1235E-2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4.224901</v>
      </c>
      <c r="P386">
        <v>103621</v>
      </c>
      <c r="Q386">
        <v>14629.72</v>
      </c>
      <c r="R386">
        <v>14629.72</v>
      </c>
    </row>
    <row r="387" spans="1:18">
      <c r="A387" t="s">
        <v>49</v>
      </c>
      <c r="B387" t="s">
        <v>47</v>
      </c>
      <c r="C387" t="s">
        <v>87</v>
      </c>
      <c r="D387">
        <v>2011</v>
      </c>
      <c r="E387">
        <v>1</v>
      </c>
      <c r="F387">
        <v>0.71557789999999999</v>
      </c>
      <c r="G387">
        <v>0.71557789999999999</v>
      </c>
      <c r="H387">
        <v>53.496699999999997</v>
      </c>
      <c r="I387">
        <v>2.1179400000000001E-2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4.224901</v>
      </c>
      <c r="P387">
        <v>103621</v>
      </c>
      <c r="Q387">
        <v>17550.45</v>
      </c>
      <c r="R387">
        <v>17550.45</v>
      </c>
    </row>
    <row r="388" spans="1:18">
      <c r="A388" t="s">
        <v>49</v>
      </c>
      <c r="B388" t="s">
        <v>47</v>
      </c>
      <c r="C388" t="s">
        <v>87</v>
      </c>
      <c r="D388">
        <v>2011</v>
      </c>
      <c r="E388">
        <v>1</v>
      </c>
      <c r="F388">
        <v>0.76811359999999995</v>
      </c>
      <c r="G388">
        <v>0.76811359999999995</v>
      </c>
      <c r="H388">
        <v>59.421799999999998</v>
      </c>
      <c r="I388">
        <v>2.1384500000000001E-2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4.224901</v>
      </c>
      <c r="P388">
        <v>103621</v>
      </c>
      <c r="Q388">
        <v>18838.95</v>
      </c>
      <c r="R388">
        <v>18838.95</v>
      </c>
    </row>
    <row r="389" spans="1:18">
      <c r="A389" t="s">
        <v>49</v>
      </c>
      <c r="B389" t="s">
        <v>47</v>
      </c>
      <c r="C389" t="s">
        <v>87</v>
      </c>
      <c r="D389">
        <v>2011</v>
      </c>
      <c r="E389">
        <v>1</v>
      </c>
      <c r="F389">
        <v>0.59649209999999997</v>
      </c>
      <c r="G389">
        <v>0.59649209999999997</v>
      </c>
      <c r="H389">
        <v>52.502000000000002</v>
      </c>
      <c r="I389">
        <v>2.1235E-2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4.224901</v>
      </c>
      <c r="P389">
        <v>103621</v>
      </c>
      <c r="Q389">
        <v>14629.72</v>
      </c>
      <c r="R389">
        <v>14629.72</v>
      </c>
    </row>
    <row r="390" spans="1:18">
      <c r="A390" t="s">
        <v>49</v>
      </c>
      <c r="B390" t="s">
        <v>47</v>
      </c>
      <c r="C390" t="s">
        <v>87</v>
      </c>
      <c r="D390">
        <v>2011</v>
      </c>
      <c r="E390">
        <v>1</v>
      </c>
      <c r="F390">
        <v>0.59649209999999997</v>
      </c>
      <c r="G390">
        <v>0.59649209999999997</v>
      </c>
      <c r="H390">
        <v>49.299599999999998</v>
      </c>
      <c r="I390">
        <v>2.1235E-2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4.224901</v>
      </c>
      <c r="P390">
        <v>103621</v>
      </c>
      <c r="Q390">
        <v>14629.72</v>
      </c>
      <c r="R390">
        <v>14629.72</v>
      </c>
    </row>
    <row r="391" spans="1:18">
      <c r="A391" t="s">
        <v>49</v>
      </c>
      <c r="B391" t="s">
        <v>47</v>
      </c>
      <c r="C391" t="s">
        <v>87</v>
      </c>
      <c r="D391">
        <v>2011</v>
      </c>
      <c r="E391">
        <v>1</v>
      </c>
      <c r="F391">
        <v>0.59649209999999997</v>
      </c>
      <c r="G391">
        <v>0.59649209999999997</v>
      </c>
      <c r="H391">
        <v>51.446800000000003</v>
      </c>
      <c r="I391">
        <v>2.1235E-2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4.224901</v>
      </c>
      <c r="P391">
        <v>103621</v>
      </c>
      <c r="Q391">
        <v>14629.72</v>
      </c>
      <c r="R391">
        <v>14629.72</v>
      </c>
    </row>
    <row r="392" spans="1:18">
      <c r="A392" t="s">
        <v>49</v>
      </c>
      <c r="B392" t="s">
        <v>47</v>
      </c>
      <c r="C392" t="s">
        <v>87</v>
      </c>
      <c r="D392">
        <v>2011</v>
      </c>
      <c r="E392">
        <v>2</v>
      </c>
      <c r="F392">
        <v>0.53868289999999996</v>
      </c>
      <c r="G392">
        <v>0.53868289999999996</v>
      </c>
      <c r="H392">
        <v>50.608400000000003</v>
      </c>
      <c r="I392">
        <v>2.1233399999999999E-2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4.224901</v>
      </c>
      <c r="P392">
        <v>103621</v>
      </c>
      <c r="Q392">
        <v>13211.88</v>
      </c>
      <c r="R392">
        <v>13211.88</v>
      </c>
    </row>
    <row r="393" spans="1:18">
      <c r="A393" t="s">
        <v>49</v>
      </c>
      <c r="B393" t="s">
        <v>47</v>
      </c>
      <c r="C393" t="s">
        <v>87</v>
      </c>
      <c r="D393">
        <v>2011</v>
      </c>
      <c r="E393">
        <v>2</v>
      </c>
      <c r="F393">
        <v>0.53868289999999996</v>
      </c>
      <c r="G393">
        <v>0.53868289999999996</v>
      </c>
      <c r="H393">
        <v>51.561100000000003</v>
      </c>
      <c r="I393">
        <v>2.1233399999999999E-2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4.224901</v>
      </c>
      <c r="P393">
        <v>103621</v>
      </c>
      <c r="Q393">
        <v>13211.88</v>
      </c>
      <c r="R393">
        <v>13211.88</v>
      </c>
    </row>
    <row r="394" spans="1:18">
      <c r="A394" t="s">
        <v>49</v>
      </c>
      <c r="B394" t="s">
        <v>47</v>
      </c>
      <c r="C394" t="s">
        <v>87</v>
      </c>
      <c r="D394">
        <v>2011</v>
      </c>
      <c r="E394">
        <v>2</v>
      </c>
      <c r="F394">
        <v>0.67901339999999999</v>
      </c>
      <c r="G394">
        <v>0.67901339999999999</v>
      </c>
      <c r="H394">
        <v>58.7714</v>
      </c>
      <c r="I394">
        <v>2.1355099999999998E-2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4.224901</v>
      </c>
      <c r="P394">
        <v>103621</v>
      </c>
      <c r="Q394">
        <v>16653.650000000001</v>
      </c>
      <c r="R394">
        <v>16653.650000000001</v>
      </c>
    </row>
    <row r="395" spans="1:18">
      <c r="A395" t="s">
        <v>49</v>
      </c>
      <c r="B395" t="s">
        <v>47</v>
      </c>
      <c r="C395" t="s">
        <v>87</v>
      </c>
      <c r="D395">
        <v>2011</v>
      </c>
      <c r="E395">
        <v>2</v>
      </c>
      <c r="F395">
        <v>0.53868289999999996</v>
      </c>
      <c r="G395">
        <v>0.53868289999999996</v>
      </c>
      <c r="H395">
        <v>50.586100000000002</v>
      </c>
      <c r="I395">
        <v>2.1233399999999999E-2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4.224901</v>
      </c>
      <c r="P395">
        <v>103621</v>
      </c>
      <c r="Q395">
        <v>13211.88</v>
      </c>
      <c r="R395">
        <v>13211.88</v>
      </c>
    </row>
    <row r="396" spans="1:18">
      <c r="A396" t="s">
        <v>49</v>
      </c>
      <c r="B396" t="s">
        <v>47</v>
      </c>
      <c r="C396" t="s">
        <v>87</v>
      </c>
      <c r="D396">
        <v>2011</v>
      </c>
      <c r="E396">
        <v>2</v>
      </c>
      <c r="F396">
        <v>0.63563219999999998</v>
      </c>
      <c r="G396">
        <v>0.63563219999999998</v>
      </c>
      <c r="H396">
        <v>53.626800000000003</v>
      </c>
      <c r="I396">
        <v>2.1175800000000002E-2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4.224901</v>
      </c>
      <c r="P396">
        <v>103621</v>
      </c>
      <c r="Q396">
        <v>15589.68</v>
      </c>
      <c r="R396">
        <v>15589.68</v>
      </c>
    </row>
    <row r="397" spans="1:18">
      <c r="A397" t="s">
        <v>49</v>
      </c>
      <c r="B397" t="s">
        <v>47</v>
      </c>
      <c r="C397" t="s">
        <v>87</v>
      </c>
      <c r="D397">
        <v>2011</v>
      </c>
      <c r="E397">
        <v>2</v>
      </c>
      <c r="F397">
        <v>0.53868289999999996</v>
      </c>
      <c r="G397">
        <v>0.53868289999999996</v>
      </c>
      <c r="H397">
        <v>49.158999999999999</v>
      </c>
      <c r="I397">
        <v>2.1233399999999999E-2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4.224901</v>
      </c>
      <c r="P397">
        <v>103621</v>
      </c>
      <c r="Q397">
        <v>13211.88</v>
      </c>
      <c r="R397">
        <v>13211.88</v>
      </c>
    </row>
    <row r="398" spans="1:18">
      <c r="A398" t="s">
        <v>49</v>
      </c>
      <c r="B398" t="s">
        <v>47</v>
      </c>
      <c r="C398" t="s">
        <v>87</v>
      </c>
      <c r="D398">
        <v>2011</v>
      </c>
      <c r="E398">
        <v>3</v>
      </c>
      <c r="F398">
        <v>0.62190029999999996</v>
      </c>
      <c r="G398">
        <v>0.62190029999999996</v>
      </c>
      <c r="H398">
        <v>57.834400000000002</v>
      </c>
      <c r="I398">
        <v>2.1324599999999999E-2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4.224901</v>
      </c>
      <c r="P398">
        <v>103621</v>
      </c>
      <c r="Q398">
        <v>15252.88</v>
      </c>
      <c r="R398">
        <v>15252.88</v>
      </c>
    </row>
    <row r="399" spans="1:18">
      <c r="A399" t="s">
        <v>49</v>
      </c>
      <c r="B399" t="s">
        <v>47</v>
      </c>
      <c r="C399" t="s">
        <v>87</v>
      </c>
      <c r="D399">
        <v>2011</v>
      </c>
      <c r="E399">
        <v>3</v>
      </c>
      <c r="F399">
        <v>0.50748389999999999</v>
      </c>
      <c r="G399">
        <v>0.50748389999999999</v>
      </c>
      <c r="H399">
        <v>50.609699999999997</v>
      </c>
      <c r="I399">
        <v>2.12304E-2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4.224901</v>
      </c>
      <c r="P399">
        <v>103621</v>
      </c>
      <c r="Q399">
        <v>12446.68</v>
      </c>
      <c r="R399">
        <v>12446.68</v>
      </c>
    </row>
    <row r="400" spans="1:18">
      <c r="A400" t="s">
        <v>49</v>
      </c>
      <c r="B400" t="s">
        <v>47</v>
      </c>
      <c r="C400" t="s">
        <v>87</v>
      </c>
      <c r="D400">
        <v>2011</v>
      </c>
      <c r="E400">
        <v>3</v>
      </c>
      <c r="F400">
        <v>0.58648909999999999</v>
      </c>
      <c r="G400">
        <v>0.58648909999999999</v>
      </c>
      <c r="H400">
        <v>53.0486</v>
      </c>
      <c r="I400">
        <v>2.1169E-2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4.224901</v>
      </c>
      <c r="P400">
        <v>103621</v>
      </c>
      <c r="Q400">
        <v>14384.38</v>
      </c>
      <c r="R400">
        <v>14384.38</v>
      </c>
    </row>
    <row r="401" spans="1:18">
      <c r="A401" t="s">
        <v>49</v>
      </c>
      <c r="B401" t="s">
        <v>47</v>
      </c>
      <c r="C401" t="s">
        <v>87</v>
      </c>
      <c r="D401">
        <v>2011</v>
      </c>
      <c r="E401">
        <v>3</v>
      </c>
      <c r="F401">
        <v>0.50748389999999999</v>
      </c>
      <c r="G401">
        <v>0.50748389999999999</v>
      </c>
      <c r="H401">
        <v>48.8581</v>
      </c>
      <c r="I401">
        <v>2.12304E-2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4.224901</v>
      </c>
      <c r="P401">
        <v>103621</v>
      </c>
      <c r="Q401">
        <v>12446.68</v>
      </c>
      <c r="R401">
        <v>12446.68</v>
      </c>
    </row>
    <row r="402" spans="1:18">
      <c r="A402" t="s">
        <v>49</v>
      </c>
      <c r="B402" t="s">
        <v>47</v>
      </c>
      <c r="C402" t="s">
        <v>87</v>
      </c>
      <c r="D402">
        <v>2011</v>
      </c>
      <c r="E402">
        <v>3</v>
      </c>
      <c r="F402">
        <v>0.50748389999999999</v>
      </c>
      <c r="G402">
        <v>0.50748389999999999</v>
      </c>
      <c r="H402">
        <v>48.279899999999998</v>
      </c>
      <c r="I402">
        <v>2.12304E-2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4.224901</v>
      </c>
      <c r="P402">
        <v>103621</v>
      </c>
      <c r="Q402">
        <v>12446.68</v>
      </c>
      <c r="R402">
        <v>12446.68</v>
      </c>
    </row>
    <row r="403" spans="1:18">
      <c r="A403" t="s">
        <v>49</v>
      </c>
      <c r="B403" t="s">
        <v>47</v>
      </c>
      <c r="C403" t="s">
        <v>87</v>
      </c>
      <c r="D403">
        <v>2011</v>
      </c>
      <c r="E403">
        <v>3</v>
      </c>
      <c r="F403">
        <v>0.50748389999999999</v>
      </c>
      <c r="G403">
        <v>0.50748389999999999</v>
      </c>
      <c r="H403">
        <v>50.2378</v>
      </c>
      <c r="I403">
        <v>2.12304E-2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4.224901</v>
      </c>
      <c r="P403">
        <v>103621</v>
      </c>
      <c r="Q403">
        <v>12446.68</v>
      </c>
      <c r="R403">
        <v>12446.68</v>
      </c>
    </row>
    <row r="404" spans="1:18">
      <c r="A404" t="s">
        <v>49</v>
      </c>
      <c r="B404" t="s">
        <v>47</v>
      </c>
      <c r="C404" t="s">
        <v>87</v>
      </c>
      <c r="D404">
        <v>2011</v>
      </c>
      <c r="E404">
        <v>4</v>
      </c>
      <c r="F404">
        <v>0.59505969999999997</v>
      </c>
      <c r="G404">
        <v>0.59505969999999997</v>
      </c>
      <c r="H404">
        <v>56.512500000000003</v>
      </c>
      <c r="I404">
        <v>2.1299999999999999E-2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4.224901</v>
      </c>
      <c r="P404">
        <v>103621</v>
      </c>
      <c r="Q404">
        <v>14594.58</v>
      </c>
      <c r="R404">
        <v>14594.58</v>
      </c>
    </row>
    <row r="405" spans="1:18">
      <c r="A405" t="s">
        <v>49</v>
      </c>
      <c r="B405" t="s">
        <v>47</v>
      </c>
      <c r="C405" t="s">
        <v>87</v>
      </c>
      <c r="D405">
        <v>2011</v>
      </c>
      <c r="E405">
        <v>4</v>
      </c>
      <c r="F405">
        <v>0.56342859999999995</v>
      </c>
      <c r="G405">
        <v>0.56342859999999995</v>
      </c>
      <c r="H405">
        <v>51.605800000000002</v>
      </c>
      <c r="I405">
        <v>2.1165E-2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4.224901</v>
      </c>
      <c r="P405">
        <v>103621</v>
      </c>
      <c r="Q405">
        <v>13818.79</v>
      </c>
      <c r="R405">
        <v>13818.79</v>
      </c>
    </row>
    <row r="406" spans="1:18">
      <c r="A406" t="s">
        <v>49</v>
      </c>
      <c r="B406" t="s">
        <v>47</v>
      </c>
      <c r="C406" t="s">
        <v>87</v>
      </c>
      <c r="D406">
        <v>2011</v>
      </c>
      <c r="E406">
        <v>4</v>
      </c>
      <c r="F406">
        <v>0.4972742</v>
      </c>
      <c r="G406">
        <v>0.4972742</v>
      </c>
      <c r="H406">
        <v>47.821300000000001</v>
      </c>
      <c r="I406">
        <v>2.1229700000000001E-2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4.224901</v>
      </c>
      <c r="P406">
        <v>103621</v>
      </c>
      <c r="Q406">
        <v>12196.27</v>
      </c>
      <c r="R406">
        <v>12196.27</v>
      </c>
    </row>
    <row r="407" spans="1:18">
      <c r="A407" t="s">
        <v>49</v>
      </c>
      <c r="B407" t="s">
        <v>47</v>
      </c>
      <c r="C407" t="s">
        <v>87</v>
      </c>
      <c r="D407">
        <v>2011</v>
      </c>
      <c r="E407">
        <v>4</v>
      </c>
      <c r="F407">
        <v>0.4972742</v>
      </c>
      <c r="G407">
        <v>0.4972742</v>
      </c>
      <c r="H407">
        <v>51.340299999999999</v>
      </c>
      <c r="I407">
        <v>2.1229700000000001E-2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4.224901</v>
      </c>
      <c r="P407">
        <v>103621</v>
      </c>
      <c r="Q407">
        <v>12196.27</v>
      </c>
      <c r="R407">
        <v>12196.27</v>
      </c>
    </row>
    <row r="408" spans="1:18">
      <c r="A408" t="s">
        <v>49</v>
      </c>
      <c r="B408" t="s">
        <v>47</v>
      </c>
      <c r="C408" t="s">
        <v>87</v>
      </c>
      <c r="D408">
        <v>2011</v>
      </c>
      <c r="E408">
        <v>4</v>
      </c>
      <c r="F408">
        <v>0.4972742</v>
      </c>
      <c r="G408">
        <v>0.4972742</v>
      </c>
      <c r="H408">
        <v>50.1235</v>
      </c>
      <c r="I408">
        <v>2.1229700000000001E-2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4.224901</v>
      </c>
      <c r="P408">
        <v>103621</v>
      </c>
      <c r="Q408">
        <v>12196.27</v>
      </c>
      <c r="R408">
        <v>12196.27</v>
      </c>
    </row>
    <row r="409" spans="1:18">
      <c r="A409" t="s">
        <v>49</v>
      </c>
      <c r="B409" t="s">
        <v>47</v>
      </c>
      <c r="C409" t="s">
        <v>87</v>
      </c>
      <c r="D409">
        <v>2011</v>
      </c>
      <c r="E409">
        <v>4</v>
      </c>
      <c r="F409">
        <v>0.4972742</v>
      </c>
      <c r="G409">
        <v>0.4972742</v>
      </c>
      <c r="H409">
        <v>49.0276</v>
      </c>
      <c r="I409">
        <v>2.1229700000000001E-2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4.224901</v>
      </c>
      <c r="P409">
        <v>103621</v>
      </c>
      <c r="Q409">
        <v>12196.27</v>
      </c>
      <c r="R409">
        <v>12196.27</v>
      </c>
    </row>
    <row r="410" spans="1:18">
      <c r="A410" t="s">
        <v>49</v>
      </c>
      <c r="B410" t="s">
        <v>47</v>
      </c>
      <c r="C410" t="s">
        <v>87</v>
      </c>
      <c r="D410">
        <v>2011</v>
      </c>
      <c r="E410">
        <v>5</v>
      </c>
      <c r="F410">
        <v>0.59050179999999997</v>
      </c>
      <c r="G410">
        <v>0.59050179999999997</v>
      </c>
      <c r="H410">
        <v>57.345599999999997</v>
      </c>
      <c r="I410">
        <v>2.1299800000000001E-2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4.224901</v>
      </c>
      <c r="P410">
        <v>103621</v>
      </c>
      <c r="Q410">
        <v>14482.8</v>
      </c>
      <c r="R410">
        <v>14482.8</v>
      </c>
    </row>
    <row r="411" spans="1:18">
      <c r="A411" t="s">
        <v>49</v>
      </c>
      <c r="B411" t="s">
        <v>47</v>
      </c>
      <c r="C411" t="s">
        <v>87</v>
      </c>
      <c r="D411">
        <v>2011</v>
      </c>
      <c r="E411">
        <v>5</v>
      </c>
      <c r="F411">
        <v>0.50649630000000001</v>
      </c>
      <c r="G411">
        <v>0.50649630000000001</v>
      </c>
      <c r="H411">
        <v>47.139299999999999</v>
      </c>
      <c r="I411">
        <v>2.12321E-2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4.224901</v>
      </c>
      <c r="P411">
        <v>103621</v>
      </c>
      <c r="Q411">
        <v>12422.46</v>
      </c>
      <c r="R411">
        <v>12422.46</v>
      </c>
    </row>
    <row r="412" spans="1:18">
      <c r="A412" t="s">
        <v>49</v>
      </c>
      <c r="B412" t="s">
        <v>47</v>
      </c>
      <c r="C412" t="s">
        <v>87</v>
      </c>
      <c r="D412">
        <v>2011</v>
      </c>
      <c r="E412">
        <v>5</v>
      </c>
      <c r="F412">
        <v>0.50649630000000001</v>
      </c>
      <c r="G412">
        <v>0.50649630000000001</v>
      </c>
      <c r="H412">
        <v>49.944800000000001</v>
      </c>
      <c r="I412">
        <v>2.12321E-2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4.224901</v>
      </c>
      <c r="P412">
        <v>103621</v>
      </c>
      <c r="Q412">
        <v>12422.46</v>
      </c>
      <c r="R412">
        <v>12422.46</v>
      </c>
    </row>
    <row r="413" spans="1:18">
      <c r="A413" t="s">
        <v>49</v>
      </c>
      <c r="B413" t="s">
        <v>47</v>
      </c>
      <c r="C413" t="s">
        <v>87</v>
      </c>
      <c r="D413">
        <v>2011</v>
      </c>
      <c r="E413">
        <v>5</v>
      </c>
      <c r="F413">
        <v>0.50649630000000001</v>
      </c>
      <c r="G413">
        <v>0.50649630000000001</v>
      </c>
      <c r="H413">
        <v>51.356099999999998</v>
      </c>
      <c r="I413">
        <v>2.12321E-2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4.224901</v>
      </c>
      <c r="P413">
        <v>103621</v>
      </c>
      <c r="Q413">
        <v>12422.46</v>
      </c>
      <c r="R413">
        <v>12422.46</v>
      </c>
    </row>
    <row r="414" spans="1:18">
      <c r="A414" t="s">
        <v>49</v>
      </c>
      <c r="B414" t="s">
        <v>47</v>
      </c>
      <c r="C414" t="s">
        <v>87</v>
      </c>
      <c r="D414">
        <v>2011</v>
      </c>
      <c r="E414">
        <v>5</v>
      </c>
      <c r="F414">
        <v>0.50649630000000001</v>
      </c>
      <c r="G414">
        <v>0.50649630000000001</v>
      </c>
      <c r="H414">
        <v>48.816000000000003</v>
      </c>
      <c r="I414">
        <v>2.12321E-2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4.224901</v>
      </c>
      <c r="P414">
        <v>103621</v>
      </c>
      <c r="Q414">
        <v>12422.46</v>
      </c>
      <c r="R414">
        <v>12422.46</v>
      </c>
    </row>
    <row r="415" spans="1:18">
      <c r="A415" t="s">
        <v>49</v>
      </c>
      <c r="B415" t="s">
        <v>47</v>
      </c>
      <c r="C415" t="s">
        <v>87</v>
      </c>
      <c r="D415">
        <v>2011</v>
      </c>
      <c r="E415">
        <v>5</v>
      </c>
      <c r="F415">
        <v>0.56450860000000003</v>
      </c>
      <c r="G415">
        <v>0.56450860000000003</v>
      </c>
      <c r="H415">
        <v>51.783200000000001</v>
      </c>
      <c r="I415">
        <v>2.11656E-2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4.224901</v>
      </c>
      <c r="P415">
        <v>103621</v>
      </c>
      <c r="Q415">
        <v>13845.28</v>
      </c>
      <c r="R415">
        <v>13845.28</v>
      </c>
    </row>
    <row r="416" spans="1:18">
      <c r="A416" t="s">
        <v>49</v>
      </c>
      <c r="B416" t="s">
        <v>47</v>
      </c>
      <c r="C416" t="s">
        <v>87</v>
      </c>
      <c r="D416">
        <v>2011</v>
      </c>
      <c r="E416">
        <v>6</v>
      </c>
      <c r="F416">
        <v>0.55654700000000001</v>
      </c>
      <c r="G416">
        <v>0.55654700000000001</v>
      </c>
      <c r="H416">
        <v>52.997399999999999</v>
      </c>
      <c r="I416">
        <v>2.12321E-2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4.224901</v>
      </c>
      <c r="P416">
        <v>103621</v>
      </c>
      <c r="Q416">
        <v>13650.01</v>
      </c>
      <c r="R416">
        <v>13650.01</v>
      </c>
    </row>
    <row r="417" spans="1:18">
      <c r="A417" t="s">
        <v>49</v>
      </c>
      <c r="B417" t="s">
        <v>47</v>
      </c>
      <c r="C417" t="s">
        <v>87</v>
      </c>
      <c r="D417">
        <v>2011</v>
      </c>
      <c r="E417">
        <v>6</v>
      </c>
      <c r="F417">
        <v>0.55654700000000001</v>
      </c>
      <c r="G417">
        <v>0.55654700000000001</v>
      </c>
      <c r="H417">
        <v>45.9724</v>
      </c>
      <c r="I417">
        <v>2.12321E-2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4.224901</v>
      </c>
      <c r="P417">
        <v>103621</v>
      </c>
      <c r="Q417">
        <v>13650.01</v>
      </c>
      <c r="R417">
        <v>13650.01</v>
      </c>
    </row>
    <row r="418" spans="1:18">
      <c r="A418" t="s">
        <v>49</v>
      </c>
      <c r="B418" t="s">
        <v>47</v>
      </c>
      <c r="C418" t="s">
        <v>87</v>
      </c>
      <c r="D418">
        <v>2011</v>
      </c>
      <c r="E418">
        <v>6</v>
      </c>
      <c r="F418">
        <v>0.55654700000000001</v>
      </c>
      <c r="G418">
        <v>0.55654700000000001</v>
      </c>
      <c r="H418">
        <v>48.721400000000003</v>
      </c>
      <c r="I418">
        <v>2.12321E-2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4.224901</v>
      </c>
      <c r="P418">
        <v>103621</v>
      </c>
      <c r="Q418">
        <v>13650.01</v>
      </c>
      <c r="R418">
        <v>13650.01</v>
      </c>
    </row>
    <row r="419" spans="1:18">
      <c r="A419" t="s">
        <v>49</v>
      </c>
      <c r="B419" t="s">
        <v>47</v>
      </c>
      <c r="C419" t="s">
        <v>87</v>
      </c>
      <c r="D419">
        <v>2011</v>
      </c>
      <c r="E419">
        <v>6</v>
      </c>
      <c r="F419">
        <v>0.62319210000000003</v>
      </c>
      <c r="G419">
        <v>0.62319210000000003</v>
      </c>
      <c r="H419">
        <v>55.516399999999997</v>
      </c>
      <c r="I419">
        <v>2.1299599999999998E-2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4.224901</v>
      </c>
      <c r="P419">
        <v>103621</v>
      </c>
      <c r="Q419">
        <v>15284.57</v>
      </c>
      <c r="R419">
        <v>15284.57</v>
      </c>
    </row>
    <row r="420" spans="1:18">
      <c r="A420" t="s">
        <v>49</v>
      </c>
      <c r="B420" t="s">
        <v>47</v>
      </c>
      <c r="C420" t="s">
        <v>87</v>
      </c>
      <c r="D420">
        <v>2011</v>
      </c>
      <c r="E420">
        <v>6</v>
      </c>
      <c r="F420">
        <v>0.55654700000000001</v>
      </c>
      <c r="G420">
        <v>0.55654700000000001</v>
      </c>
      <c r="H420">
        <v>49.788400000000003</v>
      </c>
      <c r="I420">
        <v>2.12321E-2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4.224901</v>
      </c>
      <c r="P420">
        <v>103621</v>
      </c>
      <c r="Q420">
        <v>13650.01</v>
      </c>
      <c r="R420">
        <v>13650.01</v>
      </c>
    </row>
    <row r="421" spans="1:18">
      <c r="A421" t="s">
        <v>49</v>
      </c>
      <c r="B421" t="s">
        <v>47</v>
      </c>
      <c r="C421" t="s">
        <v>87</v>
      </c>
      <c r="D421">
        <v>2011</v>
      </c>
      <c r="E421">
        <v>6</v>
      </c>
      <c r="F421">
        <v>0.60223970000000004</v>
      </c>
      <c r="G421">
        <v>0.60223970000000004</v>
      </c>
      <c r="H421">
        <v>51.1629</v>
      </c>
      <c r="I421">
        <v>2.11655E-2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4.224901</v>
      </c>
      <c r="P421">
        <v>103621</v>
      </c>
      <c r="Q421">
        <v>14770.68</v>
      </c>
      <c r="R421">
        <v>14770.68</v>
      </c>
    </row>
    <row r="422" spans="1:18">
      <c r="A422" t="s">
        <v>49</v>
      </c>
      <c r="B422" t="s">
        <v>47</v>
      </c>
      <c r="C422" t="s">
        <v>87</v>
      </c>
      <c r="D422">
        <v>2011</v>
      </c>
      <c r="E422">
        <v>7</v>
      </c>
      <c r="F422">
        <v>0.65357259999999995</v>
      </c>
      <c r="G422">
        <v>0.65357259999999995</v>
      </c>
      <c r="H422">
        <v>53.356099999999998</v>
      </c>
      <c r="I422">
        <v>2.1232299999999999E-2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4.224901</v>
      </c>
      <c r="P422">
        <v>103621</v>
      </c>
      <c r="Q422">
        <v>16029.69</v>
      </c>
      <c r="R422">
        <v>16029.69</v>
      </c>
    </row>
    <row r="423" spans="1:18">
      <c r="A423" t="s">
        <v>49</v>
      </c>
      <c r="B423" t="s">
        <v>47</v>
      </c>
      <c r="C423" t="s">
        <v>87</v>
      </c>
      <c r="D423">
        <v>2011</v>
      </c>
      <c r="E423">
        <v>7</v>
      </c>
      <c r="F423">
        <v>0.65357259999999995</v>
      </c>
      <c r="G423">
        <v>0.65357259999999995</v>
      </c>
      <c r="H423">
        <v>45.003900000000002</v>
      </c>
      <c r="I423">
        <v>2.1232299999999999E-2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4.224901</v>
      </c>
      <c r="P423">
        <v>103621</v>
      </c>
      <c r="Q423">
        <v>16029.69</v>
      </c>
      <c r="R423">
        <v>16029.69</v>
      </c>
    </row>
    <row r="424" spans="1:18">
      <c r="A424" t="s">
        <v>49</v>
      </c>
      <c r="B424" t="s">
        <v>47</v>
      </c>
      <c r="C424" t="s">
        <v>87</v>
      </c>
      <c r="D424">
        <v>2011</v>
      </c>
      <c r="E424">
        <v>7</v>
      </c>
      <c r="F424">
        <v>0.65357259999999995</v>
      </c>
      <c r="G424">
        <v>0.65357259999999995</v>
      </c>
      <c r="H424">
        <v>48.249699999999997</v>
      </c>
      <c r="I424">
        <v>2.1232299999999999E-2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4.224901</v>
      </c>
      <c r="P424">
        <v>103621</v>
      </c>
      <c r="Q424">
        <v>16029.69</v>
      </c>
      <c r="R424">
        <v>16029.69</v>
      </c>
    </row>
    <row r="425" spans="1:18">
      <c r="A425" t="s">
        <v>49</v>
      </c>
      <c r="B425" t="s">
        <v>47</v>
      </c>
      <c r="C425" t="s">
        <v>87</v>
      </c>
      <c r="D425">
        <v>2011</v>
      </c>
      <c r="E425">
        <v>7</v>
      </c>
      <c r="F425">
        <v>0.65357259999999995</v>
      </c>
      <c r="G425">
        <v>0.65357259999999995</v>
      </c>
      <c r="H425">
        <v>50.862000000000002</v>
      </c>
      <c r="I425">
        <v>2.1232299999999999E-2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4.224901</v>
      </c>
      <c r="P425">
        <v>103621</v>
      </c>
      <c r="Q425">
        <v>16029.69</v>
      </c>
      <c r="R425">
        <v>16029.69</v>
      </c>
    </row>
    <row r="426" spans="1:18">
      <c r="A426" t="s">
        <v>49</v>
      </c>
      <c r="B426" t="s">
        <v>47</v>
      </c>
      <c r="C426" t="s">
        <v>87</v>
      </c>
      <c r="D426">
        <v>2011</v>
      </c>
      <c r="E426">
        <v>7</v>
      </c>
      <c r="F426">
        <v>0.69292730000000002</v>
      </c>
      <c r="G426">
        <v>0.69292730000000002</v>
      </c>
      <c r="H426">
        <v>50.893599999999999</v>
      </c>
      <c r="I426">
        <v>2.1165699999999999E-2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4.224901</v>
      </c>
      <c r="P426">
        <v>103621</v>
      </c>
      <c r="Q426">
        <v>16994.91</v>
      </c>
      <c r="R426">
        <v>16994.91</v>
      </c>
    </row>
    <row r="427" spans="1:18">
      <c r="A427" t="s">
        <v>49</v>
      </c>
      <c r="B427" t="s">
        <v>47</v>
      </c>
      <c r="C427" t="s">
        <v>87</v>
      </c>
      <c r="D427">
        <v>2011</v>
      </c>
      <c r="E427">
        <v>7</v>
      </c>
      <c r="F427">
        <v>0.71352819999999995</v>
      </c>
      <c r="G427">
        <v>0.71352819999999995</v>
      </c>
      <c r="H427">
        <v>54.946100000000001</v>
      </c>
      <c r="I427">
        <v>2.1300099999999999E-2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4.224901</v>
      </c>
      <c r="P427">
        <v>103621</v>
      </c>
      <c r="Q427">
        <v>17500.169999999998</v>
      </c>
      <c r="R427">
        <v>17500.169999999998</v>
      </c>
    </row>
    <row r="428" spans="1:18">
      <c r="A428" t="s">
        <v>49</v>
      </c>
      <c r="B428" t="s">
        <v>47</v>
      </c>
      <c r="C428" t="s">
        <v>87</v>
      </c>
      <c r="D428">
        <v>2011</v>
      </c>
      <c r="E428">
        <v>8</v>
      </c>
      <c r="F428">
        <v>0.73123260000000001</v>
      </c>
      <c r="G428">
        <v>0.73123260000000001</v>
      </c>
      <c r="H428">
        <v>44.922499999999999</v>
      </c>
      <c r="I428">
        <v>2.1233800000000001E-2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4.224901</v>
      </c>
      <c r="P428">
        <v>103621</v>
      </c>
      <c r="Q428">
        <v>17934.400000000001</v>
      </c>
      <c r="R428">
        <v>17934.400000000001</v>
      </c>
    </row>
    <row r="429" spans="1:18">
      <c r="A429" t="s">
        <v>49</v>
      </c>
      <c r="B429" t="s">
        <v>47</v>
      </c>
      <c r="C429" t="s">
        <v>87</v>
      </c>
      <c r="D429">
        <v>2011</v>
      </c>
      <c r="E429">
        <v>8</v>
      </c>
      <c r="F429">
        <v>0.76857410000000004</v>
      </c>
      <c r="G429">
        <v>0.76857410000000004</v>
      </c>
      <c r="H429">
        <v>59.1629</v>
      </c>
      <c r="I429">
        <v>2.1166600000000001E-2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4.224901</v>
      </c>
      <c r="P429">
        <v>103621</v>
      </c>
      <c r="Q429">
        <v>18850.240000000002</v>
      </c>
      <c r="R429">
        <v>18850.240000000002</v>
      </c>
    </row>
    <row r="430" spans="1:18">
      <c r="A430" t="s">
        <v>49</v>
      </c>
      <c r="B430" t="s">
        <v>47</v>
      </c>
      <c r="C430" t="s">
        <v>87</v>
      </c>
      <c r="D430">
        <v>2011</v>
      </c>
      <c r="E430">
        <v>8</v>
      </c>
      <c r="F430">
        <v>0.73123260000000001</v>
      </c>
      <c r="G430">
        <v>0.73123260000000001</v>
      </c>
      <c r="H430">
        <v>53.936900000000001</v>
      </c>
      <c r="I430">
        <v>2.1233800000000001E-2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4.224901</v>
      </c>
      <c r="P430">
        <v>103621</v>
      </c>
      <c r="Q430">
        <v>17934.400000000001</v>
      </c>
      <c r="R430">
        <v>17934.400000000001</v>
      </c>
    </row>
    <row r="431" spans="1:18">
      <c r="A431" t="s">
        <v>49</v>
      </c>
      <c r="B431" t="s">
        <v>47</v>
      </c>
      <c r="C431" t="s">
        <v>87</v>
      </c>
      <c r="D431">
        <v>2011</v>
      </c>
      <c r="E431">
        <v>8</v>
      </c>
      <c r="F431">
        <v>0.73123260000000001</v>
      </c>
      <c r="G431">
        <v>0.73123260000000001</v>
      </c>
      <c r="H431">
        <v>50.473100000000002</v>
      </c>
      <c r="I431">
        <v>2.1233800000000001E-2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4.224901</v>
      </c>
      <c r="P431">
        <v>103621</v>
      </c>
      <c r="Q431">
        <v>17934.400000000001</v>
      </c>
      <c r="R431">
        <v>17934.400000000001</v>
      </c>
    </row>
    <row r="432" spans="1:18">
      <c r="A432" t="s">
        <v>49</v>
      </c>
      <c r="B432" t="s">
        <v>47</v>
      </c>
      <c r="C432" t="s">
        <v>87</v>
      </c>
      <c r="D432">
        <v>2011</v>
      </c>
      <c r="E432">
        <v>8</v>
      </c>
      <c r="F432">
        <v>0.78786650000000003</v>
      </c>
      <c r="G432">
        <v>0.78786650000000003</v>
      </c>
      <c r="H432">
        <v>58.998699999999999</v>
      </c>
      <c r="I432">
        <v>2.13046E-2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4.224901</v>
      </c>
      <c r="P432">
        <v>103621</v>
      </c>
      <c r="Q432">
        <v>19323.41</v>
      </c>
      <c r="R432">
        <v>19323.41</v>
      </c>
    </row>
    <row r="433" spans="1:18">
      <c r="A433" t="s">
        <v>49</v>
      </c>
      <c r="B433" t="s">
        <v>47</v>
      </c>
      <c r="C433" t="s">
        <v>87</v>
      </c>
      <c r="D433">
        <v>2011</v>
      </c>
      <c r="E433">
        <v>8</v>
      </c>
      <c r="F433">
        <v>0.73123260000000001</v>
      </c>
      <c r="G433">
        <v>0.73123260000000001</v>
      </c>
      <c r="H433">
        <v>48.859400000000001</v>
      </c>
      <c r="I433">
        <v>2.1233800000000001E-2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4.224901</v>
      </c>
      <c r="P433">
        <v>103621</v>
      </c>
      <c r="Q433">
        <v>17934.400000000001</v>
      </c>
      <c r="R433">
        <v>17934.400000000001</v>
      </c>
    </row>
    <row r="434" spans="1:18">
      <c r="A434" t="s">
        <v>49</v>
      </c>
      <c r="B434" t="s">
        <v>47</v>
      </c>
      <c r="C434" t="s">
        <v>87</v>
      </c>
      <c r="D434">
        <v>2011</v>
      </c>
      <c r="E434">
        <v>9</v>
      </c>
      <c r="F434">
        <v>0.75463849999999999</v>
      </c>
      <c r="G434">
        <v>0.75463849999999999</v>
      </c>
      <c r="H434">
        <v>56.407400000000003</v>
      </c>
      <c r="I434">
        <v>2.1244900000000001E-2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4.224901</v>
      </c>
      <c r="P434">
        <v>103621</v>
      </c>
      <c r="Q434">
        <v>18508.46</v>
      </c>
      <c r="R434">
        <v>18508.46</v>
      </c>
    </row>
    <row r="435" spans="1:18">
      <c r="A435" t="s">
        <v>49</v>
      </c>
      <c r="B435" t="s">
        <v>47</v>
      </c>
      <c r="C435" t="s">
        <v>87</v>
      </c>
      <c r="D435">
        <v>2011</v>
      </c>
      <c r="E435">
        <v>9</v>
      </c>
      <c r="F435">
        <v>0.8057685</v>
      </c>
      <c r="G435">
        <v>0.8057685</v>
      </c>
      <c r="H435">
        <v>64.570300000000003</v>
      </c>
      <c r="I435">
        <v>2.1191100000000001E-2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4.224901</v>
      </c>
      <c r="P435">
        <v>103621</v>
      </c>
      <c r="Q435">
        <v>19762.48</v>
      </c>
      <c r="R435">
        <v>19762.48</v>
      </c>
    </row>
    <row r="436" spans="1:18">
      <c r="A436" t="s">
        <v>49</v>
      </c>
      <c r="B436" t="s">
        <v>47</v>
      </c>
      <c r="C436" t="s">
        <v>87</v>
      </c>
      <c r="D436">
        <v>2011</v>
      </c>
      <c r="E436">
        <v>9</v>
      </c>
      <c r="F436">
        <v>0.75463849999999999</v>
      </c>
      <c r="G436">
        <v>0.75463849999999999</v>
      </c>
      <c r="H436">
        <v>49.77</v>
      </c>
      <c r="I436">
        <v>2.1244900000000001E-2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4.224901</v>
      </c>
      <c r="P436">
        <v>103621</v>
      </c>
      <c r="Q436">
        <v>18508.46</v>
      </c>
      <c r="R436">
        <v>18508.46</v>
      </c>
    </row>
    <row r="437" spans="1:18">
      <c r="A437" t="s">
        <v>49</v>
      </c>
      <c r="B437" t="s">
        <v>47</v>
      </c>
      <c r="C437" t="s">
        <v>87</v>
      </c>
      <c r="D437">
        <v>2011</v>
      </c>
      <c r="E437">
        <v>9</v>
      </c>
      <c r="F437">
        <v>0.83202949999999998</v>
      </c>
      <c r="G437">
        <v>0.83202949999999998</v>
      </c>
      <c r="H437">
        <v>69.366600000000005</v>
      </c>
      <c r="I437">
        <v>2.1417200000000001E-2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4.224901</v>
      </c>
      <c r="P437">
        <v>103621</v>
      </c>
      <c r="Q437">
        <v>20406.57</v>
      </c>
      <c r="R437">
        <v>20406.57</v>
      </c>
    </row>
    <row r="438" spans="1:18">
      <c r="A438" t="s">
        <v>49</v>
      </c>
      <c r="B438" t="s">
        <v>47</v>
      </c>
      <c r="C438" t="s">
        <v>87</v>
      </c>
      <c r="D438">
        <v>2011</v>
      </c>
      <c r="E438">
        <v>9</v>
      </c>
      <c r="F438">
        <v>0.75463849999999999</v>
      </c>
      <c r="G438">
        <v>0.75463849999999999</v>
      </c>
      <c r="H438">
        <v>49.126100000000001</v>
      </c>
      <c r="I438">
        <v>2.1244900000000001E-2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4.224901</v>
      </c>
      <c r="P438">
        <v>103621</v>
      </c>
      <c r="Q438">
        <v>18508.46</v>
      </c>
      <c r="R438">
        <v>18508.46</v>
      </c>
    </row>
    <row r="439" spans="1:18">
      <c r="A439" t="s">
        <v>49</v>
      </c>
      <c r="B439" t="s">
        <v>47</v>
      </c>
      <c r="C439" t="s">
        <v>87</v>
      </c>
      <c r="D439">
        <v>2011</v>
      </c>
      <c r="E439">
        <v>9</v>
      </c>
      <c r="F439">
        <v>0.75463849999999999</v>
      </c>
      <c r="G439">
        <v>0.75463849999999999</v>
      </c>
      <c r="H439">
        <v>48.233899999999998</v>
      </c>
      <c r="I439">
        <v>2.1244900000000001E-2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4.224901</v>
      </c>
      <c r="P439">
        <v>103621</v>
      </c>
      <c r="Q439">
        <v>18508.46</v>
      </c>
      <c r="R439">
        <v>18508.46</v>
      </c>
    </row>
    <row r="440" spans="1:18">
      <c r="A440" t="s">
        <v>49</v>
      </c>
      <c r="B440" t="s">
        <v>47</v>
      </c>
      <c r="C440" t="s">
        <v>87</v>
      </c>
      <c r="D440">
        <v>2011</v>
      </c>
      <c r="E440">
        <v>10</v>
      </c>
      <c r="F440">
        <v>0.77940750000000003</v>
      </c>
      <c r="G440">
        <v>0.77940750000000003</v>
      </c>
      <c r="H440">
        <v>59.055199999999999</v>
      </c>
      <c r="I440">
        <v>2.1260100000000001E-2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4.224901</v>
      </c>
      <c r="P440">
        <v>103621</v>
      </c>
      <c r="Q440">
        <v>19115.95</v>
      </c>
      <c r="R440">
        <v>19115.95</v>
      </c>
    </row>
    <row r="441" spans="1:18">
      <c r="A441" t="s">
        <v>49</v>
      </c>
      <c r="B441" t="s">
        <v>47</v>
      </c>
      <c r="C441" t="s">
        <v>87</v>
      </c>
      <c r="D441">
        <v>2011</v>
      </c>
      <c r="E441">
        <v>10</v>
      </c>
      <c r="F441">
        <v>0.88165470000000001</v>
      </c>
      <c r="G441">
        <v>0.88165470000000001</v>
      </c>
      <c r="H441">
        <v>77.969800000000006</v>
      </c>
      <c r="I441">
        <v>2.1497200000000001E-2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4.224901</v>
      </c>
      <c r="P441">
        <v>103621</v>
      </c>
      <c r="Q441">
        <v>21623.69</v>
      </c>
      <c r="R441">
        <v>21623.69</v>
      </c>
    </row>
    <row r="442" spans="1:18">
      <c r="A442" t="s">
        <v>49</v>
      </c>
      <c r="B442" t="s">
        <v>47</v>
      </c>
      <c r="C442" t="s">
        <v>87</v>
      </c>
      <c r="D442">
        <v>2011</v>
      </c>
      <c r="E442">
        <v>10</v>
      </c>
      <c r="F442">
        <v>0.77940750000000003</v>
      </c>
      <c r="G442">
        <v>0.77940750000000003</v>
      </c>
      <c r="H442">
        <v>48.893599999999999</v>
      </c>
      <c r="I442">
        <v>2.1260100000000001E-2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4.224901</v>
      </c>
      <c r="P442">
        <v>103621</v>
      </c>
      <c r="Q442">
        <v>19115.95</v>
      </c>
      <c r="R442">
        <v>19115.95</v>
      </c>
    </row>
    <row r="443" spans="1:18">
      <c r="A443" t="s">
        <v>49</v>
      </c>
      <c r="B443" t="s">
        <v>47</v>
      </c>
      <c r="C443" t="s">
        <v>87</v>
      </c>
      <c r="D443">
        <v>2011</v>
      </c>
      <c r="E443">
        <v>10</v>
      </c>
      <c r="F443">
        <v>0.84936060000000002</v>
      </c>
      <c r="G443">
        <v>0.84936060000000002</v>
      </c>
      <c r="H443">
        <v>69.872500000000002</v>
      </c>
      <c r="I443">
        <v>2.12292E-2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4.224901</v>
      </c>
      <c r="P443">
        <v>103621</v>
      </c>
      <c r="Q443">
        <v>20831.63</v>
      </c>
      <c r="R443">
        <v>20831.63</v>
      </c>
    </row>
    <row r="444" spans="1:18">
      <c r="A444" t="s">
        <v>49</v>
      </c>
      <c r="B444" t="s">
        <v>47</v>
      </c>
      <c r="C444" t="s">
        <v>87</v>
      </c>
      <c r="D444">
        <v>2011</v>
      </c>
      <c r="E444">
        <v>10</v>
      </c>
      <c r="F444">
        <v>0.77940750000000003</v>
      </c>
      <c r="G444">
        <v>0.77940750000000003</v>
      </c>
      <c r="H444">
        <v>49.080199999999998</v>
      </c>
      <c r="I444">
        <v>2.1260100000000001E-2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4.224901</v>
      </c>
      <c r="P444">
        <v>103621</v>
      </c>
      <c r="Q444">
        <v>19115.95</v>
      </c>
      <c r="R444">
        <v>19115.95</v>
      </c>
    </row>
    <row r="445" spans="1:18">
      <c r="A445" t="s">
        <v>49</v>
      </c>
      <c r="B445" t="s">
        <v>47</v>
      </c>
      <c r="C445" t="s">
        <v>87</v>
      </c>
      <c r="D445">
        <v>2011</v>
      </c>
      <c r="E445">
        <v>10</v>
      </c>
      <c r="F445">
        <v>0.77940750000000003</v>
      </c>
      <c r="G445">
        <v>0.77940750000000003</v>
      </c>
      <c r="H445">
        <v>51.502000000000002</v>
      </c>
      <c r="I445">
        <v>2.1260100000000001E-2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4.224901</v>
      </c>
      <c r="P445">
        <v>103621</v>
      </c>
      <c r="Q445">
        <v>19115.95</v>
      </c>
      <c r="R445">
        <v>19115.95</v>
      </c>
    </row>
    <row r="446" spans="1:18">
      <c r="A446" t="s">
        <v>49</v>
      </c>
      <c r="B446" t="s">
        <v>47</v>
      </c>
      <c r="C446" t="s">
        <v>87</v>
      </c>
      <c r="D446">
        <v>2011</v>
      </c>
      <c r="E446">
        <v>11</v>
      </c>
      <c r="F446">
        <v>0.7815394</v>
      </c>
      <c r="G446">
        <v>0.7815394</v>
      </c>
      <c r="H446">
        <v>61.897500000000001</v>
      </c>
      <c r="I446">
        <v>2.1255199999999998E-2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4.224901</v>
      </c>
      <c r="P446">
        <v>103621</v>
      </c>
      <c r="Q446">
        <v>19168.23</v>
      </c>
      <c r="R446">
        <v>19168.23</v>
      </c>
    </row>
    <row r="447" spans="1:18">
      <c r="A447" t="s">
        <v>49</v>
      </c>
      <c r="B447" t="s">
        <v>47</v>
      </c>
      <c r="C447" t="s">
        <v>87</v>
      </c>
      <c r="D447">
        <v>2011</v>
      </c>
      <c r="E447">
        <v>11</v>
      </c>
      <c r="F447">
        <v>0.7815394</v>
      </c>
      <c r="G447">
        <v>0.7815394</v>
      </c>
      <c r="H447">
        <v>51.580800000000004</v>
      </c>
      <c r="I447">
        <v>2.1255199999999998E-2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4.224901</v>
      </c>
      <c r="P447">
        <v>103621</v>
      </c>
      <c r="Q447">
        <v>19168.23</v>
      </c>
      <c r="R447">
        <v>19168.23</v>
      </c>
    </row>
    <row r="448" spans="1:18">
      <c r="A448" t="s">
        <v>49</v>
      </c>
      <c r="B448" t="s">
        <v>47</v>
      </c>
      <c r="C448" t="s">
        <v>87</v>
      </c>
      <c r="D448">
        <v>2011</v>
      </c>
      <c r="E448">
        <v>11</v>
      </c>
      <c r="F448">
        <v>0.90661599999999998</v>
      </c>
      <c r="G448">
        <v>0.90661599999999998</v>
      </c>
      <c r="H448">
        <v>73.274600000000007</v>
      </c>
      <c r="I448">
        <v>2.13332E-2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4.224901</v>
      </c>
      <c r="P448">
        <v>103621</v>
      </c>
      <c r="Q448">
        <v>22235.89</v>
      </c>
      <c r="R448">
        <v>22235.89</v>
      </c>
    </row>
    <row r="449" spans="1:18">
      <c r="A449" t="s">
        <v>49</v>
      </c>
      <c r="B449" t="s">
        <v>47</v>
      </c>
      <c r="C449" t="s">
        <v>87</v>
      </c>
      <c r="D449">
        <v>2011</v>
      </c>
      <c r="E449">
        <v>11</v>
      </c>
      <c r="F449">
        <v>0.7815394</v>
      </c>
      <c r="G449">
        <v>0.7815394</v>
      </c>
      <c r="H449">
        <v>53.441499999999998</v>
      </c>
      <c r="I449">
        <v>2.1255199999999998E-2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4.224901</v>
      </c>
      <c r="P449">
        <v>103621</v>
      </c>
      <c r="Q449">
        <v>19168.23</v>
      </c>
      <c r="R449">
        <v>19168.23</v>
      </c>
    </row>
    <row r="450" spans="1:18">
      <c r="A450" t="s">
        <v>49</v>
      </c>
      <c r="B450" t="s">
        <v>47</v>
      </c>
      <c r="C450" t="s">
        <v>87</v>
      </c>
      <c r="D450">
        <v>2011</v>
      </c>
      <c r="E450">
        <v>11</v>
      </c>
      <c r="F450">
        <v>0.7815394</v>
      </c>
      <c r="G450">
        <v>0.7815394</v>
      </c>
      <c r="H450">
        <v>49.420499999999997</v>
      </c>
      <c r="I450">
        <v>2.1255199999999998E-2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4.224901</v>
      </c>
      <c r="P450">
        <v>103621</v>
      </c>
      <c r="Q450">
        <v>19168.23</v>
      </c>
      <c r="R450">
        <v>19168.23</v>
      </c>
    </row>
    <row r="451" spans="1:18">
      <c r="A451" t="s">
        <v>49</v>
      </c>
      <c r="B451" t="s">
        <v>47</v>
      </c>
      <c r="C451" t="s">
        <v>87</v>
      </c>
      <c r="D451">
        <v>2011</v>
      </c>
      <c r="E451">
        <v>11</v>
      </c>
      <c r="F451">
        <v>0.95973989999999998</v>
      </c>
      <c r="G451">
        <v>0.95973989999999998</v>
      </c>
      <c r="H451">
        <v>80.365300000000005</v>
      </c>
      <c r="I451">
        <v>2.1753000000000002E-2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4.224901</v>
      </c>
      <c r="P451">
        <v>103621</v>
      </c>
      <c r="Q451">
        <v>23538.82</v>
      </c>
      <c r="R451">
        <v>23538.82</v>
      </c>
    </row>
    <row r="452" spans="1:18">
      <c r="A452" t="s">
        <v>49</v>
      </c>
      <c r="B452" t="s">
        <v>47</v>
      </c>
      <c r="C452" t="s">
        <v>87</v>
      </c>
      <c r="D452">
        <v>2011</v>
      </c>
      <c r="E452">
        <v>12</v>
      </c>
      <c r="F452">
        <v>0.78412850000000001</v>
      </c>
      <c r="G452">
        <v>0.78412850000000001</v>
      </c>
      <c r="H452">
        <v>59.465200000000003</v>
      </c>
      <c r="I452">
        <v>2.12369E-2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4.224901</v>
      </c>
      <c r="P452">
        <v>103621</v>
      </c>
      <c r="Q452">
        <v>19231.740000000002</v>
      </c>
      <c r="R452">
        <v>19231.740000000002</v>
      </c>
    </row>
    <row r="453" spans="1:18">
      <c r="A453" t="s">
        <v>49</v>
      </c>
      <c r="B453" t="s">
        <v>47</v>
      </c>
      <c r="C453" t="s">
        <v>87</v>
      </c>
      <c r="D453">
        <v>2011</v>
      </c>
      <c r="E453">
        <v>12</v>
      </c>
      <c r="F453">
        <v>0.78412850000000001</v>
      </c>
      <c r="G453">
        <v>0.78412850000000001</v>
      </c>
      <c r="H453">
        <v>49.204999999999998</v>
      </c>
      <c r="I453">
        <v>2.12369E-2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4.224901</v>
      </c>
      <c r="P453">
        <v>103621</v>
      </c>
      <c r="Q453">
        <v>19231.740000000002</v>
      </c>
      <c r="R453">
        <v>19231.740000000002</v>
      </c>
    </row>
    <row r="454" spans="1:18">
      <c r="A454" t="s">
        <v>49</v>
      </c>
      <c r="B454" t="s">
        <v>47</v>
      </c>
      <c r="C454" t="s">
        <v>87</v>
      </c>
      <c r="D454">
        <v>2011</v>
      </c>
      <c r="E454">
        <v>12</v>
      </c>
      <c r="F454">
        <v>0.78412850000000001</v>
      </c>
      <c r="G454">
        <v>0.78412850000000001</v>
      </c>
      <c r="H454">
        <v>58.277299999999997</v>
      </c>
      <c r="I454">
        <v>2.12369E-2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4.224901</v>
      </c>
      <c r="P454">
        <v>103621</v>
      </c>
      <c r="Q454">
        <v>19231.740000000002</v>
      </c>
      <c r="R454">
        <v>19231.740000000002</v>
      </c>
    </row>
    <row r="455" spans="1:18">
      <c r="A455" t="s">
        <v>49</v>
      </c>
      <c r="B455" t="s">
        <v>47</v>
      </c>
      <c r="C455" t="s">
        <v>87</v>
      </c>
      <c r="D455">
        <v>2011</v>
      </c>
      <c r="E455">
        <v>12</v>
      </c>
      <c r="F455">
        <v>1.071534</v>
      </c>
      <c r="G455">
        <v>1.071534</v>
      </c>
      <c r="H455">
        <v>85.451999999999998</v>
      </c>
      <c r="I455">
        <v>2.1685099999999999E-2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4.224901</v>
      </c>
      <c r="P455">
        <v>103621</v>
      </c>
      <c r="Q455">
        <v>26280.720000000001</v>
      </c>
      <c r="R455">
        <v>26280.720000000001</v>
      </c>
    </row>
    <row r="456" spans="1:18">
      <c r="A456" t="s">
        <v>49</v>
      </c>
      <c r="B456" t="s">
        <v>47</v>
      </c>
      <c r="C456" t="s">
        <v>87</v>
      </c>
      <c r="D456">
        <v>2011</v>
      </c>
      <c r="E456">
        <v>12</v>
      </c>
      <c r="F456">
        <v>0.78412850000000001</v>
      </c>
      <c r="G456">
        <v>0.78412850000000001</v>
      </c>
      <c r="H456">
        <v>53.290399999999998</v>
      </c>
      <c r="I456">
        <v>2.12369E-2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4.224901</v>
      </c>
      <c r="P456">
        <v>103621</v>
      </c>
      <c r="Q456">
        <v>19231.740000000002</v>
      </c>
      <c r="R456">
        <v>19231.740000000002</v>
      </c>
    </row>
    <row r="457" spans="1:18">
      <c r="A457" t="s">
        <v>49</v>
      </c>
      <c r="B457" t="s">
        <v>47</v>
      </c>
      <c r="C457" t="s">
        <v>87</v>
      </c>
      <c r="D457">
        <v>2011</v>
      </c>
      <c r="E457">
        <v>12</v>
      </c>
      <c r="F457">
        <v>0.99542149999999996</v>
      </c>
      <c r="G457">
        <v>0.99542149999999996</v>
      </c>
      <c r="H457">
        <v>76.120900000000006</v>
      </c>
      <c r="I457">
        <v>2.1354000000000001E-2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4.224901</v>
      </c>
      <c r="P457">
        <v>103621</v>
      </c>
      <c r="Q457">
        <v>24413.96</v>
      </c>
      <c r="R457">
        <v>24413.96</v>
      </c>
    </row>
    <row r="458" spans="1:18">
      <c r="A458" t="s">
        <v>49</v>
      </c>
      <c r="B458" t="s">
        <v>47</v>
      </c>
      <c r="C458" t="s">
        <v>87</v>
      </c>
      <c r="D458">
        <v>2011</v>
      </c>
      <c r="E458">
        <v>13</v>
      </c>
      <c r="F458">
        <v>0.79861280000000001</v>
      </c>
      <c r="G458">
        <v>0.79861280000000001</v>
      </c>
      <c r="H458">
        <v>49.458599999999997</v>
      </c>
      <c r="I458">
        <v>2.1257700000000001E-2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4.224901</v>
      </c>
      <c r="P458">
        <v>103621</v>
      </c>
      <c r="Q458">
        <v>19586.98</v>
      </c>
      <c r="R458">
        <v>19586.98</v>
      </c>
    </row>
    <row r="459" spans="1:18">
      <c r="A459" t="s">
        <v>49</v>
      </c>
      <c r="B459" t="s">
        <v>47</v>
      </c>
      <c r="C459" t="s">
        <v>87</v>
      </c>
      <c r="D459">
        <v>2011</v>
      </c>
      <c r="E459">
        <v>13</v>
      </c>
      <c r="F459">
        <v>0.79861280000000001</v>
      </c>
      <c r="G459">
        <v>0.79861280000000001</v>
      </c>
      <c r="H459">
        <v>59.344299999999997</v>
      </c>
      <c r="I459">
        <v>2.1257700000000001E-2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4.224901</v>
      </c>
      <c r="P459">
        <v>103621</v>
      </c>
      <c r="Q459">
        <v>19586.98</v>
      </c>
      <c r="R459">
        <v>19586.98</v>
      </c>
    </row>
    <row r="460" spans="1:18">
      <c r="A460" t="s">
        <v>49</v>
      </c>
      <c r="B460" t="s">
        <v>47</v>
      </c>
      <c r="C460" t="s">
        <v>87</v>
      </c>
      <c r="D460">
        <v>2011</v>
      </c>
      <c r="E460">
        <v>13</v>
      </c>
      <c r="F460">
        <v>0.79861280000000001</v>
      </c>
      <c r="G460">
        <v>0.79861280000000001</v>
      </c>
      <c r="H460">
        <v>52.352200000000003</v>
      </c>
      <c r="I460">
        <v>2.1257700000000001E-2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4.224901</v>
      </c>
      <c r="P460">
        <v>103621</v>
      </c>
      <c r="Q460">
        <v>19586.98</v>
      </c>
      <c r="R460">
        <v>19586.98</v>
      </c>
    </row>
    <row r="461" spans="1:18">
      <c r="A461" t="s">
        <v>49</v>
      </c>
      <c r="B461" t="s">
        <v>47</v>
      </c>
      <c r="C461" t="s">
        <v>87</v>
      </c>
      <c r="D461">
        <v>2011</v>
      </c>
      <c r="E461">
        <v>13</v>
      </c>
      <c r="F461">
        <v>1.231179</v>
      </c>
      <c r="G461">
        <v>1.231179</v>
      </c>
      <c r="H461">
        <v>86.763499999999993</v>
      </c>
      <c r="I461">
        <v>2.1762500000000001E-2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4.224901</v>
      </c>
      <c r="P461">
        <v>103621</v>
      </c>
      <c r="Q461">
        <v>30196.2</v>
      </c>
      <c r="R461">
        <v>30196.2</v>
      </c>
    </row>
    <row r="462" spans="1:18">
      <c r="A462" t="s">
        <v>49</v>
      </c>
      <c r="B462" t="s">
        <v>47</v>
      </c>
      <c r="C462" t="s">
        <v>87</v>
      </c>
      <c r="D462">
        <v>2011</v>
      </c>
      <c r="E462">
        <v>13</v>
      </c>
      <c r="F462">
        <v>1.0976129999999999</v>
      </c>
      <c r="G462">
        <v>1.0976129999999999</v>
      </c>
      <c r="H462">
        <v>79.513800000000003</v>
      </c>
      <c r="I462">
        <v>2.1412299999999999E-2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4.224901</v>
      </c>
      <c r="P462">
        <v>103621</v>
      </c>
      <c r="Q462">
        <v>26920.32</v>
      </c>
      <c r="R462">
        <v>26920.32</v>
      </c>
    </row>
    <row r="463" spans="1:18">
      <c r="A463" t="s">
        <v>49</v>
      </c>
      <c r="B463" t="s">
        <v>47</v>
      </c>
      <c r="C463" t="s">
        <v>87</v>
      </c>
      <c r="D463">
        <v>2011</v>
      </c>
      <c r="E463">
        <v>13</v>
      </c>
      <c r="F463">
        <v>0.79861280000000001</v>
      </c>
      <c r="G463">
        <v>0.79861280000000001</v>
      </c>
      <c r="H463">
        <v>60.400799999999997</v>
      </c>
      <c r="I463">
        <v>2.1257700000000001E-2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4.224901</v>
      </c>
      <c r="P463">
        <v>103621</v>
      </c>
      <c r="Q463">
        <v>19586.98</v>
      </c>
      <c r="R463">
        <v>19586.98</v>
      </c>
    </row>
    <row r="464" spans="1:18">
      <c r="A464" t="s">
        <v>49</v>
      </c>
      <c r="B464" t="s">
        <v>47</v>
      </c>
      <c r="C464" t="s">
        <v>87</v>
      </c>
      <c r="D464">
        <v>2011</v>
      </c>
      <c r="E464">
        <v>14</v>
      </c>
      <c r="F464">
        <v>0.80442789999999997</v>
      </c>
      <c r="G464">
        <v>0.80442789999999997</v>
      </c>
      <c r="H464">
        <v>49.651800000000001</v>
      </c>
      <c r="I464">
        <v>2.1311099999999999E-2</v>
      </c>
      <c r="J464">
        <v>-2.7311200000000001E-2</v>
      </c>
      <c r="K464">
        <v>-1.11755E-2</v>
      </c>
      <c r="L464">
        <v>0</v>
      </c>
      <c r="M464">
        <v>1.11755E-2</v>
      </c>
      <c r="N464">
        <v>2.7311200000000001E-2</v>
      </c>
      <c r="O464">
        <v>4.224901</v>
      </c>
      <c r="P464">
        <v>103621</v>
      </c>
      <c r="Q464">
        <v>19729.599999999999</v>
      </c>
      <c r="R464">
        <v>19729.599999999999</v>
      </c>
    </row>
    <row r="465" spans="1:18">
      <c r="A465" t="s">
        <v>49</v>
      </c>
      <c r="B465" t="s">
        <v>47</v>
      </c>
      <c r="C465" t="s">
        <v>87</v>
      </c>
      <c r="D465">
        <v>2011</v>
      </c>
      <c r="E465">
        <v>14</v>
      </c>
      <c r="F465">
        <v>1.189341</v>
      </c>
      <c r="G465">
        <v>1.02691</v>
      </c>
      <c r="H465">
        <v>81.9251</v>
      </c>
      <c r="I465">
        <v>2.17305E-2</v>
      </c>
      <c r="J465">
        <v>0.13458210000000001</v>
      </c>
      <c r="K465">
        <v>0.15103539999999999</v>
      </c>
      <c r="L465">
        <v>0.16243089999999999</v>
      </c>
      <c r="M465">
        <v>0.17382639999999999</v>
      </c>
      <c r="N465">
        <v>0.19027959999999999</v>
      </c>
      <c r="O465">
        <v>4.224901</v>
      </c>
      <c r="P465">
        <v>103621</v>
      </c>
      <c r="Q465">
        <v>29170.080000000002</v>
      </c>
      <c r="R465">
        <v>25186.25</v>
      </c>
    </row>
    <row r="466" spans="1:18">
      <c r="A466" t="s">
        <v>49</v>
      </c>
      <c r="B466" t="s">
        <v>47</v>
      </c>
      <c r="C466" t="s">
        <v>87</v>
      </c>
      <c r="D466">
        <v>2011</v>
      </c>
      <c r="E466">
        <v>14</v>
      </c>
      <c r="F466">
        <v>0.80442789999999997</v>
      </c>
      <c r="G466">
        <v>0.80442789999999997</v>
      </c>
      <c r="H466">
        <v>50.839700000000001</v>
      </c>
      <c r="I466">
        <v>2.1311099999999999E-2</v>
      </c>
      <c r="J466">
        <v>-2.7311200000000001E-2</v>
      </c>
      <c r="K466">
        <v>-1.11755E-2</v>
      </c>
      <c r="L466">
        <v>0</v>
      </c>
      <c r="M466">
        <v>1.11755E-2</v>
      </c>
      <c r="N466">
        <v>2.7311200000000001E-2</v>
      </c>
      <c r="O466">
        <v>4.224901</v>
      </c>
      <c r="P466">
        <v>103621</v>
      </c>
      <c r="Q466">
        <v>19729.599999999999</v>
      </c>
      <c r="R466">
        <v>19729.599999999999</v>
      </c>
    </row>
    <row r="467" spans="1:18">
      <c r="A467" t="s">
        <v>49</v>
      </c>
      <c r="B467" t="s">
        <v>47</v>
      </c>
      <c r="C467" t="s">
        <v>87</v>
      </c>
      <c r="D467">
        <v>2011</v>
      </c>
      <c r="E467">
        <v>14</v>
      </c>
      <c r="F467">
        <v>1.387235</v>
      </c>
      <c r="G467">
        <v>1.124452</v>
      </c>
      <c r="H467">
        <v>86.546599999999998</v>
      </c>
      <c r="I467">
        <v>2.2375900000000001E-2</v>
      </c>
      <c r="J467">
        <v>0.2341068</v>
      </c>
      <c r="K467">
        <v>0.25104870000000001</v>
      </c>
      <c r="L467">
        <v>0.26278269999999998</v>
      </c>
      <c r="M467">
        <v>0.2745166</v>
      </c>
      <c r="N467">
        <v>0.29145860000000001</v>
      </c>
      <c r="O467">
        <v>4.224901</v>
      </c>
      <c r="P467">
        <v>103621</v>
      </c>
      <c r="Q467">
        <v>34023.68</v>
      </c>
      <c r="R467">
        <v>27578.6</v>
      </c>
    </row>
    <row r="468" spans="1:18">
      <c r="A468" t="s">
        <v>49</v>
      </c>
      <c r="B468" t="s">
        <v>47</v>
      </c>
      <c r="C468" t="s">
        <v>87</v>
      </c>
      <c r="D468">
        <v>2011</v>
      </c>
      <c r="E468">
        <v>14</v>
      </c>
      <c r="F468">
        <v>0.80442789999999997</v>
      </c>
      <c r="G468">
        <v>0.80442789999999997</v>
      </c>
      <c r="H468">
        <v>61.888300000000001</v>
      </c>
      <c r="I468">
        <v>2.1311099999999999E-2</v>
      </c>
      <c r="J468">
        <v>-2.7311200000000001E-2</v>
      </c>
      <c r="K468">
        <v>-1.11755E-2</v>
      </c>
      <c r="L468">
        <v>0</v>
      </c>
      <c r="M468">
        <v>1.11755E-2</v>
      </c>
      <c r="N468">
        <v>2.7311200000000001E-2</v>
      </c>
      <c r="O468">
        <v>4.224901</v>
      </c>
      <c r="P468">
        <v>103621</v>
      </c>
      <c r="Q468">
        <v>19729.599999999999</v>
      </c>
      <c r="R468">
        <v>19729.599999999999</v>
      </c>
    </row>
    <row r="469" spans="1:18">
      <c r="A469" t="s">
        <v>49</v>
      </c>
      <c r="B469" t="s">
        <v>47</v>
      </c>
      <c r="C469" t="s">
        <v>87</v>
      </c>
      <c r="D469">
        <v>2011</v>
      </c>
      <c r="E469">
        <v>14</v>
      </c>
      <c r="F469">
        <v>0.80442789999999997</v>
      </c>
      <c r="G469">
        <v>0.80442789999999997</v>
      </c>
      <c r="H469">
        <v>61.350900000000003</v>
      </c>
      <c r="I469">
        <v>2.1311099999999999E-2</v>
      </c>
      <c r="J469">
        <v>-2.7311200000000001E-2</v>
      </c>
      <c r="K469">
        <v>-1.11755E-2</v>
      </c>
      <c r="L469">
        <v>0</v>
      </c>
      <c r="M469">
        <v>1.11755E-2</v>
      </c>
      <c r="N469">
        <v>2.7311200000000001E-2</v>
      </c>
      <c r="O469">
        <v>4.224901</v>
      </c>
      <c r="P469">
        <v>103621</v>
      </c>
      <c r="Q469">
        <v>19729.599999999999</v>
      </c>
      <c r="R469">
        <v>19729.599999999999</v>
      </c>
    </row>
    <row r="470" spans="1:18">
      <c r="A470" t="s">
        <v>49</v>
      </c>
      <c r="B470" t="s">
        <v>47</v>
      </c>
      <c r="C470" t="s">
        <v>87</v>
      </c>
      <c r="D470">
        <v>2011</v>
      </c>
      <c r="E470">
        <v>15</v>
      </c>
      <c r="F470">
        <v>1.2630950000000001</v>
      </c>
      <c r="G470">
        <v>1.104447</v>
      </c>
      <c r="H470">
        <v>83.969800000000006</v>
      </c>
      <c r="I470">
        <v>2.1887799999999999E-2</v>
      </c>
      <c r="J470">
        <v>0.13059760000000001</v>
      </c>
      <c r="K470">
        <v>0.14717</v>
      </c>
      <c r="L470">
        <v>0.15864800000000001</v>
      </c>
      <c r="M470">
        <v>0.170126</v>
      </c>
      <c r="N470">
        <v>0.18669839999999999</v>
      </c>
      <c r="O470">
        <v>4.224901</v>
      </c>
      <c r="P470">
        <v>103621</v>
      </c>
      <c r="Q470">
        <v>30978.99</v>
      </c>
      <c r="R470">
        <v>27087.95</v>
      </c>
    </row>
    <row r="471" spans="1:18">
      <c r="A471" t="s">
        <v>49</v>
      </c>
      <c r="B471" t="s">
        <v>47</v>
      </c>
      <c r="C471" t="s">
        <v>87</v>
      </c>
      <c r="D471">
        <v>2011</v>
      </c>
      <c r="E471">
        <v>15</v>
      </c>
      <c r="F471">
        <v>0.81920219999999999</v>
      </c>
      <c r="G471">
        <v>0.81920219999999999</v>
      </c>
      <c r="H471">
        <v>60.420499999999997</v>
      </c>
      <c r="I471">
        <v>2.1346199999999999E-2</v>
      </c>
      <c r="J471">
        <v>-2.7356200000000001E-2</v>
      </c>
      <c r="K471">
        <v>-1.1194000000000001E-2</v>
      </c>
      <c r="L471">
        <v>0</v>
      </c>
      <c r="M471">
        <v>1.1194000000000001E-2</v>
      </c>
      <c r="N471">
        <v>2.7356200000000001E-2</v>
      </c>
      <c r="O471">
        <v>4.224901</v>
      </c>
      <c r="P471">
        <v>103621</v>
      </c>
      <c r="Q471">
        <v>20091.96</v>
      </c>
      <c r="R471">
        <v>20091.96</v>
      </c>
    </row>
    <row r="472" spans="1:18">
      <c r="A472" t="s">
        <v>49</v>
      </c>
      <c r="B472" t="s">
        <v>47</v>
      </c>
      <c r="C472" t="s">
        <v>87</v>
      </c>
      <c r="D472">
        <v>2011</v>
      </c>
      <c r="E472">
        <v>15</v>
      </c>
      <c r="F472">
        <v>0.81920219999999999</v>
      </c>
      <c r="G472">
        <v>0.81920219999999999</v>
      </c>
      <c r="H472">
        <v>49.683300000000003</v>
      </c>
      <c r="I472">
        <v>2.1346199999999999E-2</v>
      </c>
      <c r="J472">
        <v>-2.7356200000000001E-2</v>
      </c>
      <c r="K472">
        <v>-1.1194000000000001E-2</v>
      </c>
      <c r="L472">
        <v>0</v>
      </c>
      <c r="M472">
        <v>1.1194000000000001E-2</v>
      </c>
      <c r="N472">
        <v>2.7356200000000001E-2</v>
      </c>
      <c r="O472">
        <v>4.224901</v>
      </c>
      <c r="P472">
        <v>103621</v>
      </c>
      <c r="Q472">
        <v>20091.96</v>
      </c>
      <c r="R472">
        <v>20091.96</v>
      </c>
    </row>
    <row r="473" spans="1:18">
      <c r="A473" t="s">
        <v>49</v>
      </c>
      <c r="B473" t="s">
        <v>47</v>
      </c>
      <c r="C473" t="s">
        <v>87</v>
      </c>
      <c r="D473">
        <v>2011</v>
      </c>
      <c r="E473">
        <v>15</v>
      </c>
      <c r="F473">
        <v>1.5350779999999999</v>
      </c>
      <c r="G473">
        <v>1.258249</v>
      </c>
      <c r="H473">
        <v>84.561099999999996</v>
      </c>
      <c r="I473">
        <v>2.2857100000000002E-2</v>
      </c>
      <c r="J473">
        <v>0.24753649999999999</v>
      </c>
      <c r="K473">
        <v>0.26484269999999999</v>
      </c>
      <c r="L473">
        <v>0.27682899999999999</v>
      </c>
      <c r="M473">
        <v>0.2888153</v>
      </c>
      <c r="N473">
        <v>0.30612149999999999</v>
      </c>
      <c r="O473">
        <v>4.224901</v>
      </c>
      <c r="P473">
        <v>103621</v>
      </c>
      <c r="Q473">
        <v>37649.72</v>
      </c>
      <c r="R473">
        <v>30860.14</v>
      </c>
    </row>
    <row r="474" spans="1:18">
      <c r="A474" t="s">
        <v>49</v>
      </c>
      <c r="B474" t="s">
        <v>47</v>
      </c>
      <c r="C474" t="s">
        <v>87</v>
      </c>
      <c r="D474">
        <v>2011</v>
      </c>
      <c r="E474">
        <v>15</v>
      </c>
      <c r="F474">
        <v>0.81920219999999999</v>
      </c>
      <c r="G474">
        <v>0.81920219999999999</v>
      </c>
      <c r="H474">
        <v>62.021000000000001</v>
      </c>
      <c r="I474">
        <v>2.1346199999999999E-2</v>
      </c>
      <c r="J474">
        <v>-2.7356200000000001E-2</v>
      </c>
      <c r="K474">
        <v>-1.1194000000000001E-2</v>
      </c>
      <c r="L474">
        <v>0</v>
      </c>
      <c r="M474">
        <v>1.1194000000000001E-2</v>
      </c>
      <c r="N474">
        <v>2.7356200000000001E-2</v>
      </c>
      <c r="O474">
        <v>4.224901</v>
      </c>
      <c r="P474">
        <v>103621</v>
      </c>
      <c r="Q474">
        <v>20091.96</v>
      </c>
      <c r="R474">
        <v>20091.96</v>
      </c>
    </row>
    <row r="475" spans="1:18">
      <c r="A475" t="s">
        <v>49</v>
      </c>
      <c r="B475" t="s">
        <v>47</v>
      </c>
      <c r="C475" t="s">
        <v>87</v>
      </c>
      <c r="D475">
        <v>2011</v>
      </c>
      <c r="E475">
        <v>15</v>
      </c>
      <c r="F475">
        <v>0.81920219999999999</v>
      </c>
      <c r="G475">
        <v>0.81920219999999999</v>
      </c>
      <c r="H475">
        <v>50.8384</v>
      </c>
      <c r="I475">
        <v>2.1346199999999999E-2</v>
      </c>
      <c r="J475">
        <v>-2.7356200000000001E-2</v>
      </c>
      <c r="K475">
        <v>-1.1194000000000001E-2</v>
      </c>
      <c r="L475">
        <v>0</v>
      </c>
      <c r="M475">
        <v>1.1194000000000001E-2</v>
      </c>
      <c r="N475">
        <v>2.7356200000000001E-2</v>
      </c>
      <c r="O475">
        <v>4.224901</v>
      </c>
      <c r="P475">
        <v>103621</v>
      </c>
      <c r="Q475">
        <v>20091.96</v>
      </c>
      <c r="R475">
        <v>20091.96</v>
      </c>
    </row>
    <row r="476" spans="1:18">
      <c r="A476" t="s">
        <v>49</v>
      </c>
      <c r="B476" t="s">
        <v>47</v>
      </c>
      <c r="C476" t="s">
        <v>87</v>
      </c>
      <c r="D476">
        <v>2011</v>
      </c>
      <c r="E476">
        <v>16</v>
      </c>
      <c r="F476">
        <v>1.623869</v>
      </c>
      <c r="G476">
        <v>1.243584</v>
      </c>
      <c r="H476">
        <v>82.700400000000002</v>
      </c>
      <c r="I476">
        <v>2.3074299999999999E-2</v>
      </c>
      <c r="J476">
        <v>0.35071429999999998</v>
      </c>
      <c r="K476">
        <v>0.36818499999999998</v>
      </c>
      <c r="L476">
        <v>0.38028509999999999</v>
      </c>
      <c r="M476">
        <v>0.39238529999999999</v>
      </c>
      <c r="N476">
        <v>0.409856</v>
      </c>
      <c r="O476">
        <v>4.224901</v>
      </c>
      <c r="P476">
        <v>103621</v>
      </c>
      <c r="Q476">
        <v>39827.43</v>
      </c>
      <c r="R476">
        <v>30500.46</v>
      </c>
    </row>
    <row r="477" spans="1:18">
      <c r="A477" t="s">
        <v>49</v>
      </c>
      <c r="B477" t="s">
        <v>47</v>
      </c>
      <c r="C477" t="s">
        <v>87</v>
      </c>
      <c r="D477">
        <v>2011</v>
      </c>
      <c r="E477">
        <v>16</v>
      </c>
      <c r="F477">
        <v>0.82947300000000002</v>
      </c>
      <c r="G477">
        <v>0.82947300000000002</v>
      </c>
      <c r="H477">
        <v>51.063099999999999</v>
      </c>
      <c r="I477">
        <v>2.1364500000000002E-2</v>
      </c>
      <c r="J477">
        <v>-2.7379799999999999E-2</v>
      </c>
      <c r="K477">
        <v>-1.1203599999999999E-2</v>
      </c>
      <c r="L477">
        <v>0</v>
      </c>
      <c r="M477">
        <v>1.1203599999999999E-2</v>
      </c>
      <c r="N477">
        <v>2.7379799999999999E-2</v>
      </c>
      <c r="O477">
        <v>4.224901</v>
      </c>
      <c r="P477">
        <v>103621</v>
      </c>
      <c r="Q477">
        <v>20343.87</v>
      </c>
      <c r="R477">
        <v>20343.87</v>
      </c>
    </row>
    <row r="478" spans="1:18">
      <c r="A478" t="s">
        <v>49</v>
      </c>
      <c r="B478" t="s">
        <v>47</v>
      </c>
      <c r="C478" t="s">
        <v>87</v>
      </c>
      <c r="D478">
        <v>2011</v>
      </c>
      <c r="E478">
        <v>16</v>
      </c>
      <c r="F478">
        <v>0.82947300000000002</v>
      </c>
      <c r="G478">
        <v>0.82947300000000002</v>
      </c>
      <c r="H478">
        <v>60.976300000000002</v>
      </c>
      <c r="I478">
        <v>2.1364500000000002E-2</v>
      </c>
      <c r="J478">
        <v>-2.7379799999999999E-2</v>
      </c>
      <c r="K478">
        <v>-1.1203599999999999E-2</v>
      </c>
      <c r="L478">
        <v>0</v>
      </c>
      <c r="M478">
        <v>1.1203599999999999E-2</v>
      </c>
      <c r="N478">
        <v>2.7379799999999999E-2</v>
      </c>
      <c r="O478">
        <v>4.224901</v>
      </c>
      <c r="P478">
        <v>103621</v>
      </c>
      <c r="Q478">
        <v>20343.87</v>
      </c>
      <c r="R478">
        <v>20343.87</v>
      </c>
    </row>
    <row r="479" spans="1:18">
      <c r="A479" t="s">
        <v>49</v>
      </c>
      <c r="B479" t="s">
        <v>47</v>
      </c>
      <c r="C479" t="s">
        <v>87</v>
      </c>
      <c r="D479">
        <v>2011</v>
      </c>
      <c r="E479">
        <v>16</v>
      </c>
      <c r="F479">
        <v>0.82947300000000002</v>
      </c>
      <c r="G479">
        <v>0.82947300000000002</v>
      </c>
      <c r="H479">
        <v>51.526899999999998</v>
      </c>
      <c r="I479">
        <v>2.1364500000000002E-2</v>
      </c>
      <c r="J479">
        <v>-2.7379799999999999E-2</v>
      </c>
      <c r="K479">
        <v>-1.1203599999999999E-2</v>
      </c>
      <c r="L479">
        <v>0</v>
      </c>
      <c r="M479">
        <v>1.1203599999999999E-2</v>
      </c>
      <c r="N479">
        <v>2.7379799999999999E-2</v>
      </c>
      <c r="O479">
        <v>4.224901</v>
      </c>
      <c r="P479">
        <v>103621</v>
      </c>
      <c r="Q479">
        <v>20343.87</v>
      </c>
      <c r="R479">
        <v>20343.87</v>
      </c>
    </row>
    <row r="480" spans="1:18">
      <c r="A480" t="s">
        <v>49</v>
      </c>
      <c r="B480" t="s">
        <v>47</v>
      </c>
      <c r="C480" t="s">
        <v>87</v>
      </c>
      <c r="D480">
        <v>2011</v>
      </c>
      <c r="E480">
        <v>16</v>
      </c>
      <c r="F480">
        <v>1.3203480000000001</v>
      </c>
      <c r="G480">
        <v>1.0946899999999999</v>
      </c>
      <c r="H480">
        <v>84.195800000000006</v>
      </c>
      <c r="I480">
        <v>2.196E-2</v>
      </c>
      <c r="J480">
        <v>0.19751479999999999</v>
      </c>
      <c r="K480">
        <v>0.21414179999999999</v>
      </c>
      <c r="L480">
        <v>0.22565769999999999</v>
      </c>
      <c r="M480">
        <v>0.23717360000000001</v>
      </c>
      <c r="N480">
        <v>0.25380059999999999</v>
      </c>
      <c r="O480">
        <v>4.224901</v>
      </c>
      <c r="P480">
        <v>103621</v>
      </c>
      <c r="Q480">
        <v>32383.19</v>
      </c>
      <c r="R480">
        <v>26848.66</v>
      </c>
    </row>
    <row r="481" spans="1:18">
      <c r="A481" t="s">
        <v>49</v>
      </c>
      <c r="B481" t="s">
        <v>47</v>
      </c>
      <c r="C481" t="s">
        <v>87</v>
      </c>
      <c r="D481">
        <v>2011</v>
      </c>
      <c r="E481">
        <v>16</v>
      </c>
      <c r="F481">
        <v>0.82947300000000002</v>
      </c>
      <c r="G481">
        <v>0.82947300000000002</v>
      </c>
      <c r="H481">
        <v>59.906700000000001</v>
      </c>
      <c r="I481">
        <v>2.1364500000000002E-2</v>
      </c>
      <c r="J481">
        <v>-2.7379799999999999E-2</v>
      </c>
      <c r="K481">
        <v>-1.1203599999999999E-2</v>
      </c>
      <c r="L481">
        <v>0</v>
      </c>
      <c r="M481">
        <v>1.1203599999999999E-2</v>
      </c>
      <c r="N481">
        <v>2.7379799999999999E-2</v>
      </c>
      <c r="O481">
        <v>4.224901</v>
      </c>
      <c r="P481">
        <v>103621</v>
      </c>
      <c r="Q481">
        <v>20343.87</v>
      </c>
      <c r="R481">
        <v>20343.87</v>
      </c>
    </row>
    <row r="482" spans="1:18">
      <c r="A482" t="s">
        <v>49</v>
      </c>
      <c r="B482" t="s">
        <v>47</v>
      </c>
      <c r="C482" t="s">
        <v>87</v>
      </c>
      <c r="D482">
        <v>2011</v>
      </c>
      <c r="E482">
        <v>17</v>
      </c>
      <c r="F482">
        <v>0.83701300000000001</v>
      </c>
      <c r="G482">
        <v>0.83701300000000001</v>
      </c>
      <c r="H482">
        <v>58.558500000000002</v>
      </c>
      <c r="I482">
        <v>2.1371600000000001E-2</v>
      </c>
      <c r="J482">
        <v>-2.7388800000000001E-2</v>
      </c>
      <c r="K482">
        <v>-1.12073E-2</v>
      </c>
      <c r="L482">
        <v>0</v>
      </c>
      <c r="M482">
        <v>1.12073E-2</v>
      </c>
      <c r="N482">
        <v>2.7388800000000001E-2</v>
      </c>
      <c r="O482">
        <v>4.224901</v>
      </c>
      <c r="P482">
        <v>103621</v>
      </c>
      <c r="Q482">
        <v>20528.79</v>
      </c>
      <c r="R482">
        <v>20528.79</v>
      </c>
    </row>
    <row r="483" spans="1:18">
      <c r="A483" t="s">
        <v>49</v>
      </c>
      <c r="B483" t="s">
        <v>47</v>
      </c>
      <c r="C483" t="s">
        <v>87</v>
      </c>
      <c r="D483">
        <v>2011</v>
      </c>
      <c r="E483">
        <v>17</v>
      </c>
      <c r="F483">
        <v>0.83701300000000001</v>
      </c>
      <c r="G483">
        <v>0.83701300000000001</v>
      </c>
      <c r="H483">
        <v>51.153700000000001</v>
      </c>
      <c r="I483">
        <v>2.1371600000000001E-2</v>
      </c>
      <c r="J483">
        <v>-2.7388800000000001E-2</v>
      </c>
      <c r="K483">
        <v>-1.12073E-2</v>
      </c>
      <c r="L483">
        <v>0</v>
      </c>
      <c r="M483">
        <v>1.12073E-2</v>
      </c>
      <c r="N483">
        <v>2.7388800000000001E-2</v>
      </c>
      <c r="O483">
        <v>4.224901</v>
      </c>
      <c r="P483">
        <v>103621</v>
      </c>
      <c r="Q483">
        <v>20528.79</v>
      </c>
      <c r="R483">
        <v>20528.79</v>
      </c>
    </row>
    <row r="484" spans="1:18">
      <c r="A484" t="s">
        <v>49</v>
      </c>
      <c r="B484" t="s">
        <v>47</v>
      </c>
      <c r="C484" t="s">
        <v>87</v>
      </c>
      <c r="D484">
        <v>2011</v>
      </c>
      <c r="E484">
        <v>17</v>
      </c>
      <c r="F484">
        <v>1.6440840000000001</v>
      </c>
      <c r="G484">
        <v>1.26841</v>
      </c>
      <c r="H484">
        <v>79.390299999999996</v>
      </c>
      <c r="I484">
        <v>2.3259700000000001E-2</v>
      </c>
      <c r="J484">
        <v>0.3458659</v>
      </c>
      <c r="K484">
        <v>0.36347699999999999</v>
      </c>
      <c r="L484">
        <v>0.37567440000000002</v>
      </c>
      <c r="M484">
        <v>0.38787179999999999</v>
      </c>
      <c r="N484">
        <v>0.40548289999999998</v>
      </c>
      <c r="O484">
        <v>4.224901</v>
      </c>
      <c r="P484">
        <v>103621</v>
      </c>
      <c r="Q484">
        <v>40323.22</v>
      </c>
      <c r="R484">
        <v>31109.34</v>
      </c>
    </row>
    <row r="485" spans="1:18">
      <c r="A485" t="s">
        <v>49</v>
      </c>
      <c r="B485" t="s">
        <v>47</v>
      </c>
      <c r="C485" t="s">
        <v>87</v>
      </c>
      <c r="D485">
        <v>2011</v>
      </c>
      <c r="E485">
        <v>17</v>
      </c>
      <c r="F485">
        <v>1.3677049999999999</v>
      </c>
      <c r="G485">
        <v>1.122547</v>
      </c>
      <c r="H485">
        <v>79.629400000000004</v>
      </c>
      <c r="I485">
        <v>2.20921E-2</v>
      </c>
      <c r="J485">
        <v>0.21684610000000001</v>
      </c>
      <c r="K485">
        <v>0.23357310000000001</v>
      </c>
      <c r="L485">
        <v>0.24515819999999999</v>
      </c>
      <c r="M485">
        <v>0.25674330000000001</v>
      </c>
      <c r="N485">
        <v>0.2734703</v>
      </c>
      <c r="O485">
        <v>4.224901</v>
      </c>
      <c r="P485">
        <v>103621</v>
      </c>
      <c r="Q485">
        <v>33544.69</v>
      </c>
      <c r="R485">
        <v>27531.88</v>
      </c>
    </row>
    <row r="486" spans="1:18">
      <c r="A486" t="s">
        <v>49</v>
      </c>
      <c r="B486" t="s">
        <v>47</v>
      </c>
      <c r="C486" t="s">
        <v>87</v>
      </c>
      <c r="D486">
        <v>2011</v>
      </c>
      <c r="E486">
        <v>17</v>
      </c>
      <c r="F486">
        <v>0.83701300000000001</v>
      </c>
      <c r="G486">
        <v>0.83701300000000001</v>
      </c>
      <c r="H486">
        <v>50.902799999999999</v>
      </c>
      <c r="I486">
        <v>2.1371600000000001E-2</v>
      </c>
      <c r="J486">
        <v>-2.7388800000000001E-2</v>
      </c>
      <c r="K486">
        <v>-1.12073E-2</v>
      </c>
      <c r="L486">
        <v>0</v>
      </c>
      <c r="M486">
        <v>1.12073E-2</v>
      </c>
      <c r="N486">
        <v>2.7388800000000001E-2</v>
      </c>
      <c r="O486">
        <v>4.224901</v>
      </c>
      <c r="P486">
        <v>103621</v>
      </c>
      <c r="Q486">
        <v>20528.79</v>
      </c>
      <c r="R486">
        <v>20528.79</v>
      </c>
    </row>
    <row r="487" spans="1:18">
      <c r="A487" t="s">
        <v>49</v>
      </c>
      <c r="B487" t="s">
        <v>47</v>
      </c>
      <c r="C487" t="s">
        <v>87</v>
      </c>
      <c r="D487">
        <v>2011</v>
      </c>
      <c r="E487">
        <v>17</v>
      </c>
      <c r="F487">
        <v>0.83701300000000001</v>
      </c>
      <c r="G487">
        <v>0.83701300000000001</v>
      </c>
      <c r="H487">
        <v>59.0276</v>
      </c>
      <c r="I487">
        <v>2.1371600000000001E-2</v>
      </c>
      <c r="J487">
        <v>-2.7388800000000001E-2</v>
      </c>
      <c r="K487">
        <v>-1.12073E-2</v>
      </c>
      <c r="L487">
        <v>0</v>
      </c>
      <c r="M487">
        <v>1.12073E-2</v>
      </c>
      <c r="N487">
        <v>2.7388800000000001E-2</v>
      </c>
      <c r="O487">
        <v>4.224901</v>
      </c>
      <c r="P487">
        <v>103621</v>
      </c>
      <c r="Q487">
        <v>20528.79</v>
      </c>
      <c r="R487">
        <v>20528.79</v>
      </c>
    </row>
    <row r="488" spans="1:18">
      <c r="A488" t="s">
        <v>49</v>
      </c>
      <c r="B488" t="s">
        <v>47</v>
      </c>
      <c r="C488" t="s">
        <v>87</v>
      </c>
      <c r="D488">
        <v>2011</v>
      </c>
      <c r="E488">
        <v>18</v>
      </c>
      <c r="F488">
        <v>0.87374070000000004</v>
      </c>
      <c r="G488">
        <v>0.87374070000000004</v>
      </c>
      <c r="H488">
        <v>57.733199999999997</v>
      </c>
      <c r="I488">
        <v>2.1353400000000002E-2</v>
      </c>
      <c r="J488">
        <v>-2.7365400000000002E-2</v>
      </c>
      <c r="K488">
        <v>-1.11977E-2</v>
      </c>
      <c r="L488">
        <v>0</v>
      </c>
      <c r="M488">
        <v>1.11977E-2</v>
      </c>
      <c r="N488">
        <v>2.7365400000000002E-2</v>
      </c>
      <c r="O488">
        <v>4.224901</v>
      </c>
      <c r="P488">
        <v>103621</v>
      </c>
      <c r="Q488">
        <v>21429.59</v>
      </c>
      <c r="R488">
        <v>21429.59</v>
      </c>
    </row>
    <row r="489" spans="1:18">
      <c r="A489" t="s">
        <v>49</v>
      </c>
      <c r="B489" t="s">
        <v>47</v>
      </c>
      <c r="C489" t="s">
        <v>87</v>
      </c>
      <c r="D489">
        <v>2011</v>
      </c>
      <c r="E489">
        <v>18</v>
      </c>
      <c r="F489">
        <v>0.87374070000000004</v>
      </c>
      <c r="G489">
        <v>0.87374070000000004</v>
      </c>
      <c r="H489">
        <v>49.812100000000001</v>
      </c>
      <c r="I489">
        <v>2.1353400000000002E-2</v>
      </c>
      <c r="J489">
        <v>-2.7365400000000002E-2</v>
      </c>
      <c r="K489">
        <v>-1.11977E-2</v>
      </c>
      <c r="L489">
        <v>0</v>
      </c>
      <c r="M489">
        <v>1.11977E-2</v>
      </c>
      <c r="N489">
        <v>2.7365400000000002E-2</v>
      </c>
      <c r="O489">
        <v>4.224901</v>
      </c>
      <c r="P489">
        <v>103621</v>
      </c>
      <c r="Q489">
        <v>21429.59</v>
      </c>
      <c r="R489">
        <v>21429.59</v>
      </c>
    </row>
    <row r="490" spans="1:18">
      <c r="A490" t="s">
        <v>49</v>
      </c>
      <c r="B490" t="s">
        <v>47</v>
      </c>
      <c r="C490" t="s">
        <v>87</v>
      </c>
      <c r="D490">
        <v>2011</v>
      </c>
      <c r="E490">
        <v>18</v>
      </c>
      <c r="F490">
        <v>1.4222919999999999</v>
      </c>
      <c r="G490">
        <v>1.1918629999999999</v>
      </c>
      <c r="H490">
        <v>71.854100000000003</v>
      </c>
      <c r="I490">
        <v>2.21884E-2</v>
      </c>
      <c r="J490">
        <v>0.2019937</v>
      </c>
      <c r="K490">
        <v>0.21879370000000001</v>
      </c>
      <c r="L490">
        <v>0.2304293</v>
      </c>
      <c r="M490">
        <v>0.2420649</v>
      </c>
      <c r="N490">
        <v>0.25886480000000001</v>
      </c>
      <c r="O490">
        <v>4.224901</v>
      </c>
      <c r="P490">
        <v>103621</v>
      </c>
      <c r="Q490">
        <v>34883.51</v>
      </c>
      <c r="R490">
        <v>29231.94</v>
      </c>
    </row>
    <row r="491" spans="1:18">
      <c r="A491" t="s">
        <v>49</v>
      </c>
      <c r="B491" t="s">
        <v>47</v>
      </c>
      <c r="C491" t="s">
        <v>87</v>
      </c>
      <c r="D491">
        <v>2011</v>
      </c>
      <c r="E491">
        <v>18</v>
      </c>
      <c r="F491">
        <v>0.87374070000000004</v>
      </c>
      <c r="G491">
        <v>0.87374070000000004</v>
      </c>
      <c r="H491">
        <v>50.049900000000001</v>
      </c>
      <c r="I491">
        <v>2.1353400000000002E-2</v>
      </c>
      <c r="J491">
        <v>-2.7365400000000002E-2</v>
      </c>
      <c r="K491">
        <v>-1.11977E-2</v>
      </c>
      <c r="L491">
        <v>0</v>
      </c>
      <c r="M491">
        <v>1.11977E-2</v>
      </c>
      <c r="N491">
        <v>2.7365400000000002E-2</v>
      </c>
      <c r="O491">
        <v>4.224901</v>
      </c>
      <c r="P491">
        <v>103621</v>
      </c>
      <c r="Q491">
        <v>21429.59</v>
      </c>
      <c r="R491">
        <v>21429.59</v>
      </c>
    </row>
    <row r="492" spans="1:18">
      <c r="A492" t="s">
        <v>49</v>
      </c>
      <c r="B492" t="s">
        <v>47</v>
      </c>
      <c r="C492" t="s">
        <v>87</v>
      </c>
      <c r="D492">
        <v>2011</v>
      </c>
      <c r="E492">
        <v>18</v>
      </c>
      <c r="F492">
        <v>0.87374070000000004</v>
      </c>
      <c r="G492">
        <v>0.87374070000000004</v>
      </c>
      <c r="H492">
        <v>56.166899999999998</v>
      </c>
      <c r="I492">
        <v>2.1353400000000002E-2</v>
      </c>
      <c r="J492">
        <v>-2.7365400000000002E-2</v>
      </c>
      <c r="K492">
        <v>-1.11977E-2</v>
      </c>
      <c r="L492">
        <v>0</v>
      </c>
      <c r="M492">
        <v>1.11977E-2</v>
      </c>
      <c r="N492">
        <v>2.7365400000000002E-2</v>
      </c>
      <c r="O492">
        <v>4.224901</v>
      </c>
      <c r="P492">
        <v>103621</v>
      </c>
      <c r="Q492">
        <v>21429.59</v>
      </c>
      <c r="R492">
        <v>21429.59</v>
      </c>
    </row>
    <row r="493" spans="1:18">
      <c r="A493" t="s">
        <v>49</v>
      </c>
      <c r="B493" t="s">
        <v>47</v>
      </c>
      <c r="C493" t="s">
        <v>87</v>
      </c>
      <c r="D493">
        <v>2011</v>
      </c>
      <c r="E493">
        <v>18</v>
      </c>
      <c r="F493">
        <v>1.6845490000000001</v>
      </c>
      <c r="G493">
        <v>1.3415969999999999</v>
      </c>
      <c r="H493">
        <v>72.659700000000001</v>
      </c>
      <c r="I493">
        <v>2.3736699999999999E-2</v>
      </c>
      <c r="J493">
        <v>0.31253219999999998</v>
      </c>
      <c r="K493">
        <v>0.33050449999999998</v>
      </c>
      <c r="L493">
        <v>0.34295199999999998</v>
      </c>
      <c r="M493">
        <v>0.35539949999999998</v>
      </c>
      <c r="N493">
        <v>0.37337179999999998</v>
      </c>
      <c r="O493">
        <v>4.224901</v>
      </c>
      <c r="P493">
        <v>103621</v>
      </c>
      <c r="Q493">
        <v>41315.68</v>
      </c>
      <c r="R493">
        <v>32904.36</v>
      </c>
    </row>
    <row r="494" spans="1:18">
      <c r="A494" t="s">
        <v>49</v>
      </c>
      <c r="B494" t="s">
        <v>47</v>
      </c>
      <c r="C494" t="s">
        <v>87</v>
      </c>
      <c r="D494">
        <v>2011</v>
      </c>
      <c r="E494">
        <v>19</v>
      </c>
      <c r="F494">
        <v>0.94932890000000003</v>
      </c>
      <c r="G494">
        <v>0.94932890000000003</v>
      </c>
      <c r="H494">
        <v>49.365299999999998</v>
      </c>
      <c r="I494">
        <v>2.13151E-2</v>
      </c>
      <c r="J494">
        <v>-2.7316400000000001E-2</v>
      </c>
      <c r="K494">
        <v>-1.11777E-2</v>
      </c>
      <c r="L494">
        <v>0</v>
      </c>
      <c r="M494">
        <v>1.11777E-2</v>
      </c>
      <c r="N494">
        <v>2.7316400000000001E-2</v>
      </c>
      <c r="O494">
        <v>4.224901</v>
      </c>
      <c r="P494">
        <v>103621</v>
      </c>
      <c r="Q494">
        <v>23283.48</v>
      </c>
      <c r="R494">
        <v>23283.48</v>
      </c>
    </row>
    <row r="495" spans="1:18">
      <c r="A495" t="s">
        <v>49</v>
      </c>
      <c r="B495" t="s">
        <v>47</v>
      </c>
      <c r="C495" t="s">
        <v>87</v>
      </c>
      <c r="D495">
        <v>2011</v>
      </c>
      <c r="E495">
        <v>19</v>
      </c>
      <c r="F495">
        <v>0.94932890000000003</v>
      </c>
      <c r="G495">
        <v>0.94932890000000003</v>
      </c>
      <c r="H495">
        <v>53.661000000000001</v>
      </c>
      <c r="I495">
        <v>2.13151E-2</v>
      </c>
      <c r="J495">
        <v>-2.7316400000000001E-2</v>
      </c>
      <c r="K495">
        <v>-1.11777E-2</v>
      </c>
      <c r="L495">
        <v>0</v>
      </c>
      <c r="M495">
        <v>1.11777E-2</v>
      </c>
      <c r="N495">
        <v>2.7316400000000001E-2</v>
      </c>
      <c r="O495">
        <v>4.224901</v>
      </c>
      <c r="P495">
        <v>103621</v>
      </c>
      <c r="Q495">
        <v>23283.48</v>
      </c>
      <c r="R495">
        <v>23283.48</v>
      </c>
    </row>
    <row r="496" spans="1:18">
      <c r="A496" t="s">
        <v>49</v>
      </c>
      <c r="B496" t="s">
        <v>47</v>
      </c>
      <c r="C496" t="s">
        <v>87</v>
      </c>
      <c r="D496">
        <v>2011</v>
      </c>
      <c r="E496">
        <v>19</v>
      </c>
      <c r="F496">
        <v>0.94932890000000003</v>
      </c>
      <c r="G496">
        <v>0.94932890000000003</v>
      </c>
      <c r="H496">
        <v>49.671500000000002</v>
      </c>
      <c r="I496">
        <v>2.13151E-2</v>
      </c>
      <c r="J496">
        <v>-2.7316400000000001E-2</v>
      </c>
      <c r="K496">
        <v>-1.11777E-2</v>
      </c>
      <c r="L496">
        <v>0</v>
      </c>
      <c r="M496">
        <v>1.11777E-2</v>
      </c>
      <c r="N496">
        <v>2.7316400000000001E-2</v>
      </c>
      <c r="O496">
        <v>4.224901</v>
      </c>
      <c r="P496">
        <v>103621</v>
      </c>
      <c r="Q496">
        <v>23283.48</v>
      </c>
      <c r="R496">
        <v>23283.48</v>
      </c>
    </row>
    <row r="497" spans="1:18">
      <c r="A497" t="s">
        <v>49</v>
      </c>
      <c r="B497" t="s">
        <v>47</v>
      </c>
      <c r="C497" t="s">
        <v>87</v>
      </c>
      <c r="D497">
        <v>2011</v>
      </c>
      <c r="E497">
        <v>19</v>
      </c>
      <c r="F497">
        <v>1.4026620000000001</v>
      </c>
      <c r="G497">
        <v>1.476666</v>
      </c>
      <c r="H497">
        <v>67.084100000000007</v>
      </c>
      <c r="I497">
        <v>2.2354200000000001E-2</v>
      </c>
      <c r="J497">
        <v>-0.1026513</v>
      </c>
      <c r="K497">
        <v>-8.5725800000000005E-2</v>
      </c>
      <c r="L497">
        <v>-7.4003200000000005E-2</v>
      </c>
      <c r="M497">
        <v>-6.2280599999999998E-2</v>
      </c>
      <c r="N497">
        <v>-4.5355100000000002E-2</v>
      </c>
      <c r="O497">
        <v>4.224901</v>
      </c>
      <c r="P497">
        <v>103621</v>
      </c>
      <c r="Q497">
        <v>34402.050000000003</v>
      </c>
      <c r="R497">
        <v>36217.07</v>
      </c>
    </row>
    <row r="498" spans="1:18">
      <c r="A498" t="s">
        <v>49</v>
      </c>
      <c r="B498" t="s">
        <v>47</v>
      </c>
      <c r="C498" t="s">
        <v>87</v>
      </c>
      <c r="D498">
        <v>2011</v>
      </c>
      <c r="E498">
        <v>19</v>
      </c>
      <c r="F498">
        <v>0.94932890000000003</v>
      </c>
      <c r="G498">
        <v>0.94932890000000003</v>
      </c>
      <c r="H498">
        <v>55.8476</v>
      </c>
      <c r="I498">
        <v>2.13151E-2</v>
      </c>
      <c r="J498">
        <v>-2.7316400000000001E-2</v>
      </c>
      <c r="K498">
        <v>-1.11777E-2</v>
      </c>
      <c r="L498">
        <v>0</v>
      </c>
      <c r="M498">
        <v>1.11777E-2</v>
      </c>
      <c r="N498">
        <v>2.7316400000000001E-2</v>
      </c>
      <c r="O498">
        <v>4.224901</v>
      </c>
      <c r="P498">
        <v>103621</v>
      </c>
      <c r="Q498">
        <v>23283.48</v>
      </c>
      <c r="R498">
        <v>23283.48</v>
      </c>
    </row>
    <row r="499" spans="1:18">
      <c r="A499" t="s">
        <v>49</v>
      </c>
      <c r="B499" t="s">
        <v>47</v>
      </c>
      <c r="C499" t="s">
        <v>87</v>
      </c>
      <c r="D499">
        <v>2011</v>
      </c>
      <c r="E499">
        <v>19</v>
      </c>
      <c r="F499">
        <v>1.6112770000000001</v>
      </c>
      <c r="G499">
        <v>1.7284330000000001</v>
      </c>
      <c r="H499">
        <v>67.022300000000001</v>
      </c>
      <c r="I499">
        <v>2.4319199999999999E-2</v>
      </c>
      <c r="J499">
        <v>-0.14832310000000001</v>
      </c>
      <c r="K499">
        <v>-0.12990979999999999</v>
      </c>
      <c r="L499">
        <v>-0.1171567</v>
      </c>
      <c r="M499">
        <v>-0.1044037</v>
      </c>
      <c r="N499">
        <v>-8.5990399999999995E-2</v>
      </c>
      <c r="O499">
        <v>4.224901</v>
      </c>
      <c r="P499">
        <v>103621</v>
      </c>
      <c r="Q499">
        <v>39518.58</v>
      </c>
      <c r="R499">
        <v>42392</v>
      </c>
    </row>
    <row r="500" spans="1:18">
      <c r="A500" t="s">
        <v>49</v>
      </c>
      <c r="B500" t="s">
        <v>47</v>
      </c>
      <c r="C500" t="s">
        <v>87</v>
      </c>
      <c r="D500">
        <v>2011</v>
      </c>
      <c r="E500">
        <v>20</v>
      </c>
      <c r="F500">
        <v>1.0214369999999999</v>
      </c>
      <c r="G500">
        <v>1.0214369999999999</v>
      </c>
      <c r="H500">
        <v>49.413899999999998</v>
      </c>
      <c r="I500">
        <v>2.1267100000000001E-2</v>
      </c>
      <c r="J500">
        <v>-2.7254899999999999E-2</v>
      </c>
      <c r="K500">
        <v>-1.1152499999999999E-2</v>
      </c>
      <c r="L500">
        <v>0</v>
      </c>
      <c r="M500">
        <v>1.1152499999999999E-2</v>
      </c>
      <c r="N500">
        <v>2.7254899999999999E-2</v>
      </c>
      <c r="O500">
        <v>4.224901</v>
      </c>
      <c r="P500">
        <v>103621</v>
      </c>
      <c r="Q500">
        <v>25052.02</v>
      </c>
      <c r="R500">
        <v>25052.02</v>
      </c>
    </row>
    <row r="501" spans="1:18">
      <c r="A501" t="s">
        <v>49</v>
      </c>
      <c r="B501" t="s">
        <v>47</v>
      </c>
      <c r="C501" t="s">
        <v>87</v>
      </c>
      <c r="D501">
        <v>2011</v>
      </c>
      <c r="E501">
        <v>20</v>
      </c>
      <c r="F501">
        <v>1.0214369999999999</v>
      </c>
      <c r="G501">
        <v>1.0214369999999999</v>
      </c>
      <c r="H501">
        <v>49.002600000000001</v>
      </c>
      <c r="I501">
        <v>2.1267100000000001E-2</v>
      </c>
      <c r="J501">
        <v>-2.7254899999999999E-2</v>
      </c>
      <c r="K501">
        <v>-1.1152499999999999E-2</v>
      </c>
      <c r="L501">
        <v>0</v>
      </c>
      <c r="M501">
        <v>1.1152499999999999E-2</v>
      </c>
      <c r="N501">
        <v>2.7254899999999999E-2</v>
      </c>
      <c r="O501">
        <v>4.224901</v>
      </c>
      <c r="P501">
        <v>103621</v>
      </c>
      <c r="Q501">
        <v>25052.02</v>
      </c>
      <c r="R501">
        <v>25052.02</v>
      </c>
    </row>
    <row r="502" spans="1:18">
      <c r="A502" t="s">
        <v>49</v>
      </c>
      <c r="B502" t="s">
        <v>47</v>
      </c>
      <c r="C502" t="s">
        <v>87</v>
      </c>
      <c r="D502">
        <v>2011</v>
      </c>
      <c r="E502">
        <v>20</v>
      </c>
      <c r="F502">
        <v>1.5376050000000001</v>
      </c>
      <c r="G502">
        <v>1.811717</v>
      </c>
      <c r="H502">
        <v>62.691200000000002</v>
      </c>
      <c r="I502">
        <v>2.4399500000000001E-2</v>
      </c>
      <c r="J502">
        <v>-0.30538169999999998</v>
      </c>
      <c r="K502">
        <v>-0.28690759999999998</v>
      </c>
      <c r="L502">
        <v>-0.27411249999999998</v>
      </c>
      <c r="M502">
        <v>-0.26131729999999997</v>
      </c>
      <c r="N502">
        <v>-0.24284320000000001</v>
      </c>
      <c r="O502">
        <v>4.224901</v>
      </c>
      <c r="P502">
        <v>103621</v>
      </c>
      <c r="Q502">
        <v>37711.68</v>
      </c>
      <c r="R502">
        <v>44434.63</v>
      </c>
    </row>
    <row r="503" spans="1:18">
      <c r="A503" t="s">
        <v>49</v>
      </c>
      <c r="B503" t="s">
        <v>47</v>
      </c>
      <c r="C503" t="s">
        <v>87</v>
      </c>
      <c r="D503">
        <v>2011</v>
      </c>
      <c r="E503">
        <v>20</v>
      </c>
      <c r="F503">
        <v>1.0214369999999999</v>
      </c>
      <c r="G503">
        <v>1.0214369999999999</v>
      </c>
      <c r="H503">
        <v>52.9238</v>
      </c>
      <c r="I503">
        <v>2.1267100000000001E-2</v>
      </c>
      <c r="J503">
        <v>-2.7254899999999999E-2</v>
      </c>
      <c r="K503">
        <v>-1.1152499999999999E-2</v>
      </c>
      <c r="L503">
        <v>0</v>
      </c>
      <c r="M503">
        <v>1.1152499999999999E-2</v>
      </c>
      <c r="N503">
        <v>2.7254899999999999E-2</v>
      </c>
      <c r="O503">
        <v>4.224901</v>
      </c>
      <c r="P503">
        <v>103621</v>
      </c>
      <c r="Q503">
        <v>25052.02</v>
      </c>
      <c r="R503">
        <v>25052.02</v>
      </c>
    </row>
    <row r="504" spans="1:18">
      <c r="A504" t="s">
        <v>49</v>
      </c>
      <c r="B504" t="s">
        <v>47</v>
      </c>
      <c r="C504" t="s">
        <v>87</v>
      </c>
      <c r="D504">
        <v>2011</v>
      </c>
      <c r="E504">
        <v>20</v>
      </c>
      <c r="F504">
        <v>1.377839</v>
      </c>
      <c r="G504">
        <v>1.5578460000000001</v>
      </c>
      <c r="H504">
        <v>61.295699999999997</v>
      </c>
      <c r="I504">
        <v>2.2277000000000002E-2</v>
      </c>
      <c r="J504">
        <v>-0.20855660000000001</v>
      </c>
      <c r="K504">
        <v>-0.19168950000000001</v>
      </c>
      <c r="L504">
        <v>-0.18000749999999999</v>
      </c>
      <c r="M504">
        <v>-0.16832539999999999</v>
      </c>
      <c r="N504">
        <v>-0.15145829999999999</v>
      </c>
      <c r="O504">
        <v>4.224901</v>
      </c>
      <c r="P504">
        <v>103621</v>
      </c>
      <c r="Q504">
        <v>33793.22</v>
      </c>
      <c r="R504">
        <v>38208.129999999997</v>
      </c>
    </row>
    <row r="505" spans="1:18">
      <c r="A505" t="s">
        <v>49</v>
      </c>
      <c r="B505" t="s">
        <v>47</v>
      </c>
      <c r="C505" t="s">
        <v>87</v>
      </c>
      <c r="D505">
        <v>2011</v>
      </c>
      <c r="E505">
        <v>20</v>
      </c>
      <c r="F505">
        <v>1.0214369999999999</v>
      </c>
      <c r="G505">
        <v>1.0214369999999999</v>
      </c>
      <c r="H505">
        <v>55.0657</v>
      </c>
      <c r="I505">
        <v>2.1267100000000001E-2</v>
      </c>
      <c r="J505">
        <v>-2.7254899999999999E-2</v>
      </c>
      <c r="K505">
        <v>-1.1152499999999999E-2</v>
      </c>
      <c r="L505">
        <v>0</v>
      </c>
      <c r="M505">
        <v>1.1152499999999999E-2</v>
      </c>
      <c r="N505">
        <v>2.7254899999999999E-2</v>
      </c>
      <c r="O505">
        <v>4.224901</v>
      </c>
      <c r="P505">
        <v>103621</v>
      </c>
      <c r="Q505">
        <v>25052.02</v>
      </c>
      <c r="R505">
        <v>25052.02</v>
      </c>
    </row>
    <row r="506" spans="1:18">
      <c r="A506" t="s">
        <v>49</v>
      </c>
      <c r="B506" t="s">
        <v>47</v>
      </c>
      <c r="C506" t="s">
        <v>87</v>
      </c>
      <c r="D506">
        <v>2011</v>
      </c>
      <c r="E506">
        <v>21</v>
      </c>
      <c r="F506">
        <v>1.0436650000000001</v>
      </c>
      <c r="G506">
        <v>1.0436650000000001</v>
      </c>
      <c r="H506">
        <v>49.537399999999998</v>
      </c>
      <c r="I506">
        <v>2.1264999999999999E-2</v>
      </c>
      <c r="J506">
        <v>-2.7252200000000001E-2</v>
      </c>
      <c r="K506">
        <v>-1.1151400000000001E-2</v>
      </c>
      <c r="L506">
        <v>0</v>
      </c>
      <c r="M506">
        <v>1.1151400000000001E-2</v>
      </c>
      <c r="N506">
        <v>2.7252200000000001E-2</v>
      </c>
      <c r="O506">
        <v>4.224901</v>
      </c>
      <c r="P506">
        <v>103621</v>
      </c>
      <c r="Q506">
        <v>25597.19</v>
      </c>
      <c r="R506">
        <v>25597.19</v>
      </c>
    </row>
    <row r="507" spans="1:18">
      <c r="A507" t="s">
        <v>49</v>
      </c>
      <c r="B507" t="s">
        <v>47</v>
      </c>
      <c r="C507" t="s">
        <v>87</v>
      </c>
      <c r="D507">
        <v>2011</v>
      </c>
      <c r="E507">
        <v>21</v>
      </c>
      <c r="F507">
        <v>1.0436650000000001</v>
      </c>
      <c r="G507">
        <v>1.0436650000000001</v>
      </c>
      <c r="H507">
        <v>49.140599999999999</v>
      </c>
      <c r="I507">
        <v>2.1264999999999999E-2</v>
      </c>
      <c r="J507">
        <v>-2.7252200000000001E-2</v>
      </c>
      <c r="K507">
        <v>-1.1151400000000001E-2</v>
      </c>
      <c r="L507">
        <v>0</v>
      </c>
      <c r="M507">
        <v>1.1151400000000001E-2</v>
      </c>
      <c r="N507">
        <v>2.7252200000000001E-2</v>
      </c>
      <c r="O507">
        <v>4.224901</v>
      </c>
      <c r="P507">
        <v>103621</v>
      </c>
      <c r="Q507">
        <v>25597.19</v>
      </c>
      <c r="R507">
        <v>25597.19</v>
      </c>
    </row>
    <row r="508" spans="1:18">
      <c r="A508" t="s">
        <v>49</v>
      </c>
      <c r="B508" t="s">
        <v>47</v>
      </c>
      <c r="C508" t="s">
        <v>87</v>
      </c>
      <c r="D508">
        <v>2011</v>
      </c>
      <c r="E508">
        <v>21</v>
      </c>
      <c r="F508">
        <v>1.5081610000000001</v>
      </c>
      <c r="G508">
        <v>1.5081610000000001</v>
      </c>
      <c r="H508">
        <v>60.831800000000001</v>
      </c>
      <c r="I508">
        <v>2.2528400000000001E-2</v>
      </c>
      <c r="J508">
        <v>-2.8871399999999998E-2</v>
      </c>
      <c r="K508">
        <v>-1.18139E-2</v>
      </c>
      <c r="L508">
        <v>0</v>
      </c>
      <c r="M508">
        <v>1.18139E-2</v>
      </c>
      <c r="N508">
        <v>2.8871399999999998E-2</v>
      </c>
      <c r="O508">
        <v>4.224901</v>
      </c>
      <c r="P508">
        <v>103621</v>
      </c>
      <c r="Q508">
        <v>36989.550000000003</v>
      </c>
      <c r="R508">
        <v>36989.550000000003</v>
      </c>
    </row>
    <row r="509" spans="1:18">
      <c r="A509" t="s">
        <v>49</v>
      </c>
      <c r="B509" t="s">
        <v>47</v>
      </c>
      <c r="C509" t="s">
        <v>87</v>
      </c>
      <c r="D509">
        <v>2011</v>
      </c>
      <c r="E509">
        <v>21</v>
      </c>
      <c r="F509">
        <v>1.3604099999999999</v>
      </c>
      <c r="G509">
        <v>1.3604099999999999</v>
      </c>
      <c r="H509">
        <v>59.144500000000001</v>
      </c>
      <c r="I509">
        <v>2.1515699999999999E-2</v>
      </c>
      <c r="J509">
        <v>-2.7573500000000001E-2</v>
      </c>
      <c r="K509">
        <v>-1.12829E-2</v>
      </c>
      <c r="L509">
        <v>0</v>
      </c>
      <c r="M509">
        <v>1.12829E-2</v>
      </c>
      <c r="N509">
        <v>2.7573500000000001E-2</v>
      </c>
      <c r="O509">
        <v>4.224901</v>
      </c>
      <c r="P509">
        <v>103621</v>
      </c>
      <c r="Q509">
        <v>33365.760000000002</v>
      </c>
      <c r="R509">
        <v>33365.760000000002</v>
      </c>
    </row>
    <row r="510" spans="1:18">
      <c r="A510" t="s">
        <v>49</v>
      </c>
      <c r="B510" t="s">
        <v>47</v>
      </c>
      <c r="C510" t="s">
        <v>87</v>
      </c>
      <c r="D510">
        <v>2011</v>
      </c>
      <c r="E510">
        <v>21</v>
      </c>
      <c r="F510">
        <v>1.0436650000000001</v>
      </c>
      <c r="G510">
        <v>1.0436650000000001</v>
      </c>
      <c r="H510">
        <v>54.601799999999997</v>
      </c>
      <c r="I510">
        <v>2.1264999999999999E-2</v>
      </c>
      <c r="J510">
        <v>-2.7252200000000001E-2</v>
      </c>
      <c r="K510">
        <v>-1.1151400000000001E-2</v>
      </c>
      <c r="L510">
        <v>0</v>
      </c>
      <c r="M510">
        <v>1.1151400000000001E-2</v>
      </c>
      <c r="N510">
        <v>2.7252200000000001E-2</v>
      </c>
      <c r="O510">
        <v>4.224901</v>
      </c>
      <c r="P510">
        <v>103621</v>
      </c>
      <c r="Q510">
        <v>25597.19</v>
      </c>
      <c r="R510">
        <v>25597.19</v>
      </c>
    </row>
    <row r="511" spans="1:18">
      <c r="A511" t="s">
        <v>49</v>
      </c>
      <c r="B511" t="s">
        <v>47</v>
      </c>
      <c r="C511" t="s">
        <v>87</v>
      </c>
      <c r="D511">
        <v>2011</v>
      </c>
      <c r="E511">
        <v>21</v>
      </c>
      <c r="F511">
        <v>1.0436650000000001</v>
      </c>
      <c r="G511">
        <v>1.0436650000000001</v>
      </c>
      <c r="H511">
        <v>50.277299999999997</v>
      </c>
      <c r="I511">
        <v>2.1264999999999999E-2</v>
      </c>
      <c r="J511">
        <v>-2.7252200000000001E-2</v>
      </c>
      <c r="K511">
        <v>-1.1151400000000001E-2</v>
      </c>
      <c r="L511">
        <v>0</v>
      </c>
      <c r="M511">
        <v>1.1151400000000001E-2</v>
      </c>
      <c r="N511">
        <v>2.7252200000000001E-2</v>
      </c>
      <c r="O511">
        <v>4.224901</v>
      </c>
      <c r="P511">
        <v>103621</v>
      </c>
      <c r="Q511">
        <v>25597.19</v>
      </c>
      <c r="R511">
        <v>25597.19</v>
      </c>
    </row>
    <row r="512" spans="1:18">
      <c r="A512" t="s">
        <v>49</v>
      </c>
      <c r="B512" t="s">
        <v>47</v>
      </c>
      <c r="C512" t="s">
        <v>87</v>
      </c>
      <c r="D512">
        <v>2011</v>
      </c>
      <c r="E512">
        <v>22</v>
      </c>
      <c r="F512">
        <v>1.0103789999999999</v>
      </c>
      <c r="G512">
        <v>1.0103789999999999</v>
      </c>
      <c r="H512">
        <v>49.521700000000003</v>
      </c>
      <c r="I512">
        <v>2.1271000000000002E-2</v>
      </c>
      <c r="J512">
        <v>-2.72599E-2</v>
      </c>
      <c r="K512">
        <v>-1.1154499999999999E-2</v>
      </c>
      <c r="L512">
        <v>0</v>
      </c>
      <c r="M512">
        <v>1.1154499999999999E-2</v>
      </c>
      <c r="N512">
        <v>2.72599E-2</v>
      </c>
      <c r="O512">
        <v>4.224901</v>
      </c>
      <c r="P512">
        <v>103621</v>
      </c>
      <c r="Q512">
        <v>24780.81</v>
      </c>
      <c r="R512">
        <v>24780.81</v>
      </c>
    </row>
    <row r="513" spans="1:18">
      <c r="A513" t="s">
        <v>49</v>
      </c>
      <c r="B513" t="s">
        <v>47</v>
      </c>
      <c r="C513" t="s">
        <v>87</v>
      </c>
      <c r="D513">
        <v>2011</v>
      </c>
      <c r="E513">
        <v>22</v>
      </c>
      <c r="F513">
        <v>1.2285980000000001</v>
      </c>
      <c r="G513">
        <v>1.2285980000000001</v>
      </c>
      <c r="H513">
        <v>57.9422</v>
      </c>
      <c r="I513">
        <v>2.1281000000000001E-2</v>
      </c>
      <c r="J513">
        <v>-2.72727E-2</v>
      </c>
      <c r="K513">
        <v>-1.11597E-2</v>
      </c>
      <c r="L513">
        <v>0</v>
      </c>
      <c r="M513">
        <v>1.11597E-2</v>
      </c>
      <c r="N513">
        <v>2.72727E-2</v>
      </c>
      <c r="O513">
        <v>4.224901</v>
      </c>
      <c r="P513">
        <v>103621</v>
      </c>
      <c r="Q513">
        <v>30132.91</v>
      </c>
      <c r="R513">
        <v>30132.91</v>
      </c>
    </row>
    <row r="514" spans="1:18">
      <c r="A514" t="s">
        <v>49</v>
      </c>
      <c r="B514" t="s">
        <v>47</v>
      </c>
      <c r="C514" t="s">
        <v>87</v>
      </c>
      <c r="D514">
        <v>2011</v>
      </c>
      <c r="E514">
        <v>22</v>
      </c>
      <c r="F514">
        <v>1.0103789999999999</v>
      </c>
      <c r="G514">
        <v>1.0103789999999999</v>
      </c>
      <c r="H514">
        <v>48.570300000000003</v>
      </c>
      <c r="I514">
        <v>2.1271000000000002E-2</v>
      </c>
      <c r="J514">
        <v>-2.72599E-2</v>
      </c>
      <c r="K514">
        <v>-1.1154499999999999E-2</v>
      </c>
      <c r="L514">
        <v>0</v>
      </c>
      <c r="M514">
        <v>1.1154499999999999E-2</v>
      </c>
      <c r="N514">
        <v>2.72599E-2</v>
      </c>
      <c r="O514">
        <v>4.224901</v>
      </c>
      <c r="P514">
        <v>103621</v>
      </c>
      <c r="Q514">
        <v>24780.81</v>
      </c>
      <c r="R514">
        <v>24780.81</v>
      </c>
    </row>
    <row r="515" spans="1:18">
      <c r="A515" t="s">
        <v>49</v>
      </c>
      <c r="B515" t="s">
        <v>47</v>
      </c>
      <c r="C515" t="s">
        <v>87</v>
      </c>
      <c r="D515">
        <v>2011</v>
      </c>
      <c r="E515">
        <v>22</v>
      </c>
      <c r="F515">
        <v>1.0103789999999999</v>
      </c>
      <c r="G515">
        <v>1.0103789999999999</v>
      </c>
      <c r="H515">
        <v>48.113</v>
      </c>
      <c r="I515">
        <v>2.1271000000000002E-2</v>
      </c>
      <c r="J515">
        <v>-2.72599E-2</v>
      </c>
      <c r="K515">
        <v>-1.1154499999999999E-2</v>
      </c>
      <c r="L515">
        <v>0</v>
      </c>
      <c r="M515">
        <v>1.1154499999999999E-2</v>
      </c>
      <c r="N515">
        <v>2.72599E-2</v>
      </c>
      <c r="O515">
        <v>4.224901</v>
      </c>
      <c r="P515">
        <v>103621</v>
      </c>
      <c r="Q515">
        <v>24780.81</v>
      </c>
      <c r="R515">
        <v>24780.81</v>
      </c>
    </row>
    <row r="516" spans="1:18">
      <c r="A516" t="s">
        <v>49</v>
      </c>
      <c r="B516" t="s">
        <v>47</v>
      </c>
      <c r="C516" t="s">
        <v>87</v>
      </c>
      <c r="D516">
        <v>2011</v>
      </c>
      <c r="E516">
        <v>22</v>
      </c>
      <c r="F516">
        <v>1.3363229999999999</v>
      </c>
      <c r="G516">
        <v>1.3363229999999999</v>
      </c>
      <c r="H516">
        <v>59.2562</v>
      </c>
      <c r="I516">
        <v>2.1752299999999999E-2</v>
      </c>
      <c r="J516">
        <v>-2.7876700000000001E-2</v>
      </c>
      <c r="K516">
        <v>-1.1406899999999999E-2</v>
      </c>
      <c r="L516">
        <v>0</v>
      </c>
      <c r="M516">
        <v>1.1406899999999999E-2</v>
      </c>
      <c r="N516">
        <v>2.7876700000000001E-2</v>
      </c>
      <c r="O516">
        <v>4.224901</v>
      </c>
      <c r="P516">
        <v>103621</v>
      </c>
      <c r="Q516">
        <v>32774.99</v>
      </c>
      <c r="R516">
        <v>32774.99</v>
      </c>
    </row>
    <row r="517" spans="1:18">
      <c r="A517" t="s">
        <v>49</v>
      </c>
      <c r="B517" t="s">
        <v>47</v>
      </c>
      <c r="C517" t="s">
        <v>87</v>
      </c>
      <c r="D517">
        <v>2011</v>
      </c>
      <c r="E517">
        <v>22</v>
      </c>
      <c r="F517">
        <v>1.0103789999999999</v>
      </c>
      <c r="G517">
        <v>1.0103789999999999</v>
      </c>
      <c r="H517">
        <v>54.939599999999999</v>
      </c>
      <c r="I517">
        <v>2.1271000000000002E-2</v>
      </c>
      <c r="J517">
        <v>-2.72599E-2</v>
      </c>
      <c r="K517">
        <v>-1.1154499999999999E-2</v>
      </c>
      <c r="L517">
        <v>0</v>
      </c>
      <c r="M517">
        <v>1.1154499999999999E-2</v>
      </c>
      <c r="N517">
        <v>2.72599E-2</v>
      </c>
      <c r="O517">
        <v>4.224901</v>
      </c>
      <c r="P517">
        <v>103621</v>
      </c>
      <c r="Q517">
        <v>24780.81</v>
      </c>
      <c r="R517">
        <v>24780.81</v>
      </c>
    </row>
    <row r="518" spans="1:18">
      <c r="A518" t="s">
        <v>49</v>
      </c>
      <c r="B518" t="s">
        <v>47</v>
      </c>
      <c r="C518" t="s">
        <v>87</v>
      </c>
      <c r="D518">
        <v>2011</v>
      </c>
      <c r="E518">
        <v>23</v>
      </c>
      <c r="F518">
        <v>0.87659500000000001</v>
      </c>
      <c r="G518">
        <v>0.87659500000000001</v>
      </c>
      <c r="H518">
        <v>47.465200000000003</v>
      </c>
      <c r="I518">
        <v>2.1254499999999999E-2</v>
      </c>
      <c r="J518">
        <v>-2.7238800000000001E-2</v>
      </c>
      <c r="K518">
        <v>-1.11459E-2</v>
      </c>
      <c r="L518">
        <v>0</v>
      </c>
      <c r="M518">
        <v>1.11459E-2</v>
      </c>
      <c r="N518">
        <v>2.7238800000000001E-2</v>
      </c>
      <c r="O518">
        <v>4.224901</v>
      </c>
      <c r="P518">
        <v>103621</v>
      </c>
      <c r="Q518">
        <v>21499.59</v>
      </c>
      <c r="R518">
        <v>21499.59</v>
      </c>
    </row>
    <row r="519" spans="1:18">
      <c r="A519" t="s">
        <v>49</v>
      </c>
      <c r="B519" t="s">
        <v>47</v>
      </c>
      <c r="C519" t="s">
        <v>87</v>
      </c>
      <c r="D519">
        <v>2011</v>
      </c>
      <c r="E519">
        <v>23</v>
      </c>
      <c r="F519">
        <v>0.87659500000000001</v>
      </c>
      <c r="G519">
        <v>0.87659500000000001</v>
      </c>
      <c r="H519">
        <v>48.317999999999998</v>
      </c>
      <c r="I519">
        <v>2.1254499999999999E-2</v>
      </c>
      <c r="J519">
        <v>-2.7238800000000001E-2</v>
      </c>
      <c r="K519">
        <v>-1.11459E-2</v>
      </c>
      <c r="L519">
        <v>0</v>
      </c>
      <c r="M519">
        <v>1.11459E-2</v>
      </c>
      <c r="N519">
        <v>2.7238800000000001E-2</v>
      </c>
      <c r="O519">
        <v>4.224901</v>
      </c>
      <c r="P519">
        <v>103621</v>
      </c>
      <c r="Q519">
        <v>21499.59</v>
      </c>
      <c r="R519">
        <v>21499.59</v>
      </c>
    </row>
    <row r="520" spans="1:18">
      <c r="A520" t="s">
        <v>49</v>
      </c>
      <c r="B520" t="s">
        <v>47</v>
      </c>
      <c r="C520" t="s">
        <v>87</v>
      </c>
      <c r="D520">
        <v>2011</v>
      </c>
      <c r="E520">
        <v>23</v>
      </c>
      <c r="F520">
        <v>0.87659500000000001</v>
      </c>
      <c r="G520">
        <v>0.87659500000000001</v>
      </c>
      <c r="H520">
        <v>55.060400000000001</v>
      </c>
      <c r="I520">
        <v>2.1254499999999999E-2</v>
      </c>
      <c r="J520">
        <v>-2.7238800000000001E-2</v>
      </c>
      <c r="K520">
        <v>-1.11459E-2</v>
      </c>
      <c r="L520">
        <v>0</v>
      </c>
      <c r="M520">
        <v>1.11459E-2</v>
      </c>
      <c r="N520">
        <v>2.7238800000000001E-2</v>
      </c>
      <c r="O520">
        <v>4.224901</v>
      </c>
      <c r="P520">
        <v>103621</v>
      </c>
      <c r="Q520">
        <v>21499.59</v>
      </c>
      <c r="R520">
        <v>21499.59</v>
      </c>
    </row>
    <row r="521" spans="1:18">
      <c r="A521" t="s">
        <v>49</v>
      </c>
      <c r="B521" t="s">
        <v>47</v>
      </c>
      <c r="C521" t="s">
        <v>87</v>
      </c>
      <c r="D521">
        <v>2011</v>
      </c>
      <c r="E521">
        <v>23</v>
      </c>
      <c r="F521">
        <v>0.87659500000000001</v>
      </c>
      <c r="G521">
        <v>0.87659500000000001</v>
      </c>
      <c r="H521">
        <v>49.329799999999999</v>
      </c>
      <c r="I521">
        <v>2.1254499999999999E-2</v>
      </c>
      <c r="J521">
        <v>-2.7238800000000001E-2</v>
      </c>
      <c r="K521">
        <v>-1.11459E-2</v>
      </c>
      <c r="L521">
        <v>0</v>
      </c>
      <c r="M521">
        <v>1.11459E-2</v>
      </c>
      <c r="N521">
        <v>2.7238800000000001E-2</v>
      </c>
      <c r="O521">
        <v>4.224901</v>
      </c>
      <c r="P521">
        <v>103621</v>
      </c>
      <c r="Q521">
        <v>21499.59</v>
      </c>
      <c r="R521">
        <v>21499.59</v>
      </c>
    </row>
    <row r="522" spans="1:18">
      <c r="A522" t="s">
        <v>49</v>
      </c>
      <c r="B522" t="s">
        <v>47</v>
      </c>
      <c r="C522" t="s">
        <v>87</v>
      </c>
      <c r="D522">
        <v>2011</v>
      </c>
      <c r="E522">
        <v>23</v>
      </c>
      <c r="F522">
        <v>1.06308</v>
      </c>
      <c r="G522">
        <v>1.06308</v>
      </c>
      <c r="H522">
        <v>57.270699999999998</v>
      </c>
      <c r="I522">
        <v>2.12071E-2</v>
      </c>
      <c r="J522">
        <v>-2.7178000000000001E-2</v>
      </c>
      <c r="K522">
        <v>-1.1121000000000001E-2</v>
      </c>
      <c r="L522">
        <v>0</v>
      </c>
      <c r="M522">
        <v>1.1121000000000001E-2</v>
      </c>
      <c r="N522">
        <v>2.7178000000000001E-2</v>
      </c>
      <c r="O522">
        <v>4.224901</v>
      </c>
      <c r="P522">
        <v>103621</v>
      </c>
      <c r="Q522">
        <v>26073.38</v>
      </c>
      <c r="R522">
        <v>26073.38</v>
      </c>
    </row>
    <row r="523" spans="1:18">
      <c r="A523" t="s">
        <v>49</v>
      </c>
      <c r="B523" t="s">
        <v>47</v>
      </c>
      <c r="C523" t="s">
        <v>87</v>
      </c>
      <c r="D523">
        <v>2011</v>
      </c>
      <c r="E523">
        <v>23</v>
      </c>
      <c r="F523">
        <v>1.1565259999999999</v>
      </c>
      <c r="G523">
        <v>1.1565259999999999</v>
      </c>
      <c r="H523">
        <v>58.160299999999999</v>
      </c>
      <c r="I523">
        <v>2.1482899999999999E-2</v>
      </c>
      <c r="J523">
        <v>-2.75315E-2</v>
      </c>
      <c r="K523">
        <v>-1.12657E-2</v>
      </c>
      <c r="L523">
        <v>0</v>
      </c>
      <c r="M523">
        <v>1.12657E-2</v>
      </c>
      <c r="N523">
        <v>2.75315E-2</v>
      </c>
      <c r="O523">
        <v>4.224901</v>
      </c>
      <c r="P523">
        <v>103621</v>
      </c>
      <c r="Q523">
        <v>28365.24</v>
      </c>
      <c r="R523">
        <v>28365.24</v>
      </c>
    </row>
    <row r="524" spans="1:18">
      <c r="A524" t="s">
        <v>49</v>
      </c>
      <c r="B524" t="s">
        <v>47</v>
      </c>
      <c r="C524" t="s">
        <v>87</v>
      </c>
      <c r="D524">
        <v>2011</v>
      </c>
      <c r="E524">
        <v>24</v>
      </c>
      <c r="F524">
        <v>0.92536770000000002</v>
      </c>
      <c r="G524">
        <v>0.92536770000000002</v>
      </c>
      <c r="H524">
        <v>57.202399999999997</v>
      </c>
      <c r="I524">
        <v>2.1381500000000001E-2</v>
      </c>
      <c r="J524">
        <v>-2.7401499999999999E-2</v>
      </c>
      <c r="K524">
        <v>-1.12125E-2</v>
      </c>
      <c r="L524">
        <v>0</v>
      </c>
      <c r="M524">
        <v>1.12125E-2</v>
      </c>
      <c r="N524">
        <v>2.7401499999999999E-2</v>
      </c>
      <c r="O524">
        <v>4.224901</v>
      </c>
      <c r="P524">
        <v>103621</v>
      </c>
      <c r="Q524">
        <v>22695.8</v>
      </c>
      <c r="R524">
        <v>22695.8</v>
      </c>
    </row>
    <row r="525" spans="1:18">
      <c r="A525" t="s">
        <v>49</v>
      </c>
      <c r="B525" t="s">
        <v>47</v>
      </c>
      <c r="C525" t="s">
        <v>87</v>
      </c>
      <c r="D525">
        <v>2011</v>
      </c>
      <c r="E525">
        <v>24</v>
      </c>
      <c r="F525">
        <v>0.85384689999999996</v>
      </c>
      <c r="G525">
        <v>0.85384689999999996</v>
      </c>
      <c r="H525">
        <v>54.575600000000001</v>
      </c>
      <c r="I525">
        <v>2.1183E-2</v>
      </c>
      <c r="J525">
        <v>-2.71472E-2</v>
      </c>
      <c r="K525">
        <v>-1.1108399999999999E-2</v>
      </c>
      <c r="L525">
        <v>0</v>
      </c>
      <c r="M525">
        <v>1.1108399999999999E-2</v>
      </c>
      <c r="N525">
        <v>2.71472E-2</v>
      </c>
      <c r="O525">
        <v>4.224901</v>
      </c>
      <c r="P525">
        <v>103621</v>
      </c>
      <c r="Q525">
        <v>20941.669999999998</v>
      </c>
      <c r="R525">
        <v>20941.669999999998</v>
      </c>
    </row>
    <row r="526" spans="1:18">
      <c r="A526" t="s">
        <v>49</v>
      </c>
      <c r="B526" t="s">
        <v>47</v>
      </c>
      <c r="C526" t="s">
        <v>87</v>
      </c>
      <c r="D526">
        <v>2011</v>
      </c>
      <c r="E526">
        <v>24</v>
      </c>
      <c r="F526">
        <v>0.70808320000000002</v>
      </c>
      <c r="G526">
        <v>0.70808320000000002</v>
      </c>
      <c r="H526">
        <v>47.9238</v>
      </c>
      <c r="I526">
        <v>2.12333E-2</v>
      </c>
      <c r="J526">
        <v>-2.72115E-2</v>
      </c>
      <c r="K526">
        <v>-1.1134700000000001E-2</v>
      </c>
      <c r="L526">
        <v>0</v>
      </c>
      <c r="M526">
        <v>1.1134700000000001E-2</v>
      </c>
      <c r="N526">
        <v>2.72115E-2</v>
      </c>
      <c r="O526">
        <v>4.224901</v>
      </c>
      <c r="P526">
        <v>103621</v>
      </c>
      <c r="Q526">
        <v>17366.63</v>
      </c>
      <c r="R526">
        <v>17366.63</v>
      </c>
    </row>
    <row r="527" spans="1:18">
      <c r="A527" t="s">
        <v>49</v>
      </c>
      <c r="B527" t="s">
        <v>47</v>
      </c>
      <c r="C527" t="s">
        <v>87</v>
      </c>
      <c r="D527">
        <v>2011</v>
      </c>
      <c r="E527">
        <v>24</v>
      </c>
      <c r="F527">
        <v>0.70808320000000002</v>
      </c>
      <c r="G527">
        <v>0.70808320000000002</v>
      </c>
      <c r="H527">
        <v>55.137999999999998</v>
      </c>
      <c r="I527">
        <v>2.12333E-2</v>
      </c>
      <c r="J527">
        <v>-2.72115E-2</v>
      </c>
      <c r="K527">
        <v>-1.1134700000000001E-2</v>
      </c>
      <c r="L527">
        <v>0</v>
      </c>
      <c r="M527">
        <v>1.1134700000000001E-2</v>
      </c>
      <c r="N527">
        <v>2.72115E-2</v>
      </c>
      <c r="O527">
        <v>4.224901</v>
      </c>
      <c r="P527">
        <v>103621</v>
      </c>
      <c r="Q527">
        <v>17366.63</v>
      </c>
      <c r="R527">
        <v>17366.63</v>
      </c>
    </row>
    <row r="528" spans="1:18">
      <c r="A528" t="s">
        <v>49</v>
      </c>
      <c r="B528" t="s">
        <v>47</v>
      </c>
      <c r="C528" t="s">
        <v>87</v>
      </c>
      <c r="D528">
        <v>2011</v>
      </c>
      <c r="E528">
        <v>24</v>
      </c>
      <c r="F528">
        <v>0.70808320000000002</v>
      </c>
      <c r="G528">
        <v>0.70808320000000002</v>
      </c>
      <c r="H528">
        <v>49.277299999999997</v>
      </c>
      <c r="I528">
        <v>2.12333E-2</v>
      </c>
      <c r="J528">
        <v>-2.72115E-2</v>
      </c>
      <c r="K528">
        <v>-1.1134700000000001E-2</v>
      </c>
      <c r="L528">
        <v>0</v>
      </c>
      <c r="M528">
        <v>1.1134700000000001E-2</v>
      </c>
      <c r="N528">
        <v>2.72115E-2</v>
      </c>
      <c r="O528">
        <v>4.224901</v>
      </c>
      <c r="P528">
        <v>103621</v>
      </c>
      <c r="Q528">
        <v>17366.63</v>
      </c>
      <c r="R528">
        <v>17366.63</v>
      </c>
    </row>
    <row r="529" spans="1:18">
      <c r="A529" t="s">
        <v>49</v>
      </c>
      <c r="B529" t="s">
        <v>47</v>
      </c>
      <c r="C529" t="s">
        <v>87</v>
      </c>
      <c r="D529">
        <v>2011</v>
      </c>
      <c r="E529">
        <v>24</v>
      </c>
      <c r="F529">
        <v>0.70808320000000002</v>
      </c>
      <c r="G529">
        <v>0.70808320000000002</v>
      </c>
      <c r="H529">
        <v>48.1616</v>
      </c>
      <c r="I529">
        <v>2.12333E-2</v>
      </c>
      <c r="J529">
        <v>-2.72115E-2</v>
      </c>
      <c r="K529">
        <v>-1.1134700000000001E-2</v>
      </c>
      <c r="L529">
        <v>0</v>
      </c>
      <c r="M529">
        <v>1.1134700000000001E-2</v>
      </c>
      <c r="N529">
        <v>2.72115E-2</v>
      </c>
      <c r="O529">
        <v>4.224901</v>
      </c>
      <c r="P529">
        <v>103621</v>
      </c>
      <c r="Q529">
        <v>17366.63</v>
      </c>
      <c r="R529">
        <v>17366.63</v>
      </c>
    </row>
    <row r="530" spans="1:18">
      <c r="A530" t="s">
        <v>49</v>
      </c>
      <c r="B530" t="s">
        <v>47</v>
      </c>
      <c r="C530" t="s">
        <v>9</v>
      </c>
      <c r="D530">
        <v>2011</v>
      </c>
      <c r="E530">
        <v>1</v>
      </c>
      <c r="F530">
        <v>0.72466549999999996</v>
      </c>
      <c r="G530">
        <v>0.72466549999999996</v>
      </c>
      <c r="H530">
        <v>58.013100000000001</v>
      </c>
      <c r="I530">
        <v>2.1171300000000001E-2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4.224901</v>
      </c>
      <c r="P530">
        <v>103621</v>
      </c>
      <c r="Q530">
        <v>17773.330000000002</v>
      </c>
      <c r="R530">
        <v>17773.330000000002</v>
      </c>
    </row>
    <row r="531" spans="1:18">
      <c r="A531" t="s">
        <v>49</v>
      </c>
      <c r="B531" t="s">
        <v>47</v>
      </c>
      <c r="C531" t="s">
        <v>9</v>
      </c>
      <c r="D531">
        <v>2011</v>
      </c>
      <c r="E531">
        <v>2</v>
      </c>
      <c r="F531">
        <v>0.64157580000000003</v>
      </c>
      <c r="G531">
        <v>0.64157580000000003</v>
      </c>
      <c r="H531">
        <v>57.395499999999998</v>
      </c>
      <c r="I531">
        <v>2.11702E-2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4.224901</v>
      </c>
      <c r="P531">
        <v>103621</v>
      </c>
      <c r="Q531">
        <v>15735.45</v>
      </c>
      <c r="R531">
        <v>15735.45</v>
      </c>
    </row>
    <row r="532" spans="1:18">
      <c r="A532" t="s">
        <v>49</v>
      </c>
      <c r="B532" t="s">
        <v>47</v>
      </c>
      <c r="C532" t="s">
        <v>9</v>
      </c>
      <c r="D532">
        <v>2011</v>
      </c>
      <c r="E532">
        <v>3</v>
      </c>
      <c r="F532">
        <v>0.59229750000000003</v>
      </c>
      <c r="G532">
        <v>0.59229750000000003</v>
      </c>
      <c r="H532">
        <v>56.2746</v>
      </c>
      <c r="I532">
        <v>2.1162799999999999E-2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4.224901</v>
      </c>
      <c r="P532">
        <v>103621</v>
      </c>
      <c r="Q532">
        <v>14526.84</v>
      </c>
      <c r="R532">
        <v>14526.84</v>
      </c>
    </row>
    <row r="533" spans="1:18">
      <c r="A533" t="s">
        <v>49</v>
      </c>
      <c r="B533" t="s">
        <v>47</v>
      </c>
      <c r="C533" t="s">
        <v>9</v>
      </c>
      <c r="D533">
        <v>2011</v>
      </c>
      <c r="E533">
        <v>4</v>
      </c>
      <c r="F533">
        <v>0.568662</v>
      </c>
      <c r="G533">
        <v>0.568662</v>
      </c>
      <c r="H533">
        <v>55.492800000000003</v>
      </c>
      <c r="I533">
        <v>2.1161699999999999E-2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4.224901</v>
      </c>
      <c r="P533">
        <v>103621</v>
      </c>
      <c r="Q533">
        <v>13947.15</v>
      </c>
      <c r="R533">
        <v>13947.15</v>
      </c>
    </row>
    <row r="534" spans="1:18">
      <c r="A534" t="s">
        <v>49</v>
      </c>
      <c r="B534" t="s">
        <v>47</v>
      </c>
      <c r="C534" t="s">
        <v>9</v>
      </c>
      <c r="D534">
        <v>2011</v>
      </c>
      <c r="E534">
        <v>5</v>
      </c>
      <c r="F534">
        <v>0.56920800000000005</v>
      </c>
      <c r="G534">
        <v>0.56920800000000005</v>
      </c>
      <c r="H534">
        <v>55.483600000000003</v>
      </c>
      <c r="I534">
        <v>2.1161900000000001E-2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4.224901</v>
      </c>
      <c r="P534">
        <v>103621</v>
      </c>
      <c r="Q534">
        <v>13960.54</v>
      </c>
      <c r="R534">
        <v>13960.54</v>
      </c>
    </row>
    <row r="535" spans="1:18">
      <c r="A535" t="s">
        <v>49</v>
      </c>
      <c r="B535" t="s">
        <v>47</v>
      </c>
      <c r="C535" t="s">
        <v>9</v>
      </c>
      <c r="D535">
        <v>2011</v>
      </c>
      <c r="E535">
        <v>6</v>
      </c>
      <c r="F535">
        <v>0.6046298</v>
      </c>
      <c r="G535">
        <v>0.6046298</v>
      </c>
      <c r="H535">
        <v>55.164299999999997</v>
      </c>
      <c r="I535">
        <v>2.1162E-2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4.224901</v>
      </c>
      <c r="P535">
        <v>103621</v>
      </c>
      <c r="Q535">
        <v>14829.3</v>
      </c>
      <c r="R535">
        <v>14829.3</v>
      </c>
    </row>
    <row r="536" spans="1:18">
      <c r="A536" t="s">
        <v>49</v>
      </c>
      <c r="B536" t="s">
        <v>47</v>
      </c>
      <c r="C536" t="s">
        <v>9</v>
      </c>
      <c r="D536">
        <v>2011</v>
      </c>
      <c r="E536">
        <v>7</v>
      </c>
      <c r="F536">
        <v>0.69332530000000003</v>
      </c>
      <c r="G536">
        <v>0.69332530000000003</v>
      </c>
      <c r="H536">
        <v>59.520400000000002</v>
      </c>
      <c r="I536">
        <v>2.11621E-2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4.224901</v>
      </c>
      <c r="P536">
        <v>103621</v>
      </c>
      <c r="Q536">
        <v>17004.669999999998</v>
      </c>
      <c r="R536">
        <v>17004.669999999998</v>
      </c>
    </row>
    <row r="537" spans="1:18">
      <c r="A537" t="s">
        <v>49</v>
      </c>
      <c r="B537" t="s">
        <v>47</v>
      </c>
      <c r="C537" t="s">
        <v>9</v>
      </c>
      <c r="D537">
        <v>2011</v>
      </c>
      <c r="E537">
        <v>8</v>
      </c>
      <c r="F537">
        <v>0.77047929999999998</v>
      </c>
      <c r="G537">
        <v>0.77047929999999998</v>
      </c>
      <c r="H537">
        <v>64.763499999999993</v>
      </c>
      <c r="I537">
        <v>2.1163100000000001E-2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4.224901</v>
      </c>
      <c r="P537">
        <v>103621</v>
      </c>
      <c r="Q537">
        <v>18896.97</v>
      </c>
      <c r="R537">
        <v>18896.97</v>
      </c>
    </row>
    <row r="538" spans="1:18">
      <c r="A538" t="s">
        <v>49</v>
      </c>
      <c r="B538" t="s">
        <v>47</v>
      </c>
      <c r="C538" t="s">
        <v>9</v>
      </c>
      <c r="D538">
        <v>2011</v>
      </c>
      <c r="E538">
        <v>9</v>
      </c>
      <c r="F538">
        <v>0.80955999999999995</v>
      </c>
      <c r="G538">
        <v>0.80955999999999995</v>
      </c>
      <c r="H538">
        <v>69.926400000000001</v>
      </c>
      <c r="I538">
        <v>2.1189400000000001E-2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4.224901</v>
      </c>
      <c r="P538">
        <v>103621</v>
      </c>
      <c r="Q538">
        <v>19855.47</v>
      </c>
      <c r="R538">
        <v>19855.47</v>
      </c>
    </row>
    <row r="539" spans="1:18">
      <c r="A539" t="s">
        <v>49</v>
      </c>
      <c r="B539" t="s">
        <v>47</v>
      </c>
      <c r="C539" t="s">
        <v>9</v>
      </c>
      <c r="D539">
        <v>2011</v>
      </c>
      <c r="E539">
        <v>10</v>
      </c>
      <c r="F539">
        <v>0.85086079999999997</v>
      </c>
      <c r="G539">
        <v>0.85086079999999997</v>
      </c>
      <c r="H539">
        <v>74.300899999999999</v>
      </c>
      <c r="I539">
        <v>2.1233200000000001E-2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4.224901</v>
      </c>
      <c r="P539">
        <v>103621</v>
      </c>
      <c r="Q539">
        <v>20868.43</v>
      </c>
      <c r="R539">
        <v>20868.43</v>
      </c>
    </row>
    <row r="540" spans="1:18">
      <c r="A540" t="s">
        <v>49</v>
      </c>
      <c r="B540" t="s">
        <v>47</v>
      </c>
      <c r="C540" t="s">
        <v>9</v>
      </c>
      <c r="D540">
        <v>2011</v>
      </c>
      <c r="E540">
        <v>11</v>
      </c>
      <c r="F540">
        <v>0.91479770000000005</v>
      </c>
      <c r="G540">
        <v>0.91479770000000005</v>
      </c>
      <c r="H540">
        <v>78.383700000000005</v>
      </c>
      <c r="I540">
        <v>2.1331099999999999E-2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4.224901</v>
      </c>
      <c r="P540">
        <v>103621</v>
      </c>
      <c r="Q540">
        <v>22436.560000000001</v>
      </c>
      <c r="R540">
        <v>22436.560000000001</v>
      </c>
    </row>
    <row r="541" spans="1:18">
      <c r="A541" t="s">
        <v>49</v>
      </c>
      <c r="B541" t="s">
        <v>47</v>
      </c>
      <c r="C541" t="s">
        <v>9</v>
      </c>
      <c r="D541">
        <v>2011</v>
      </c>
      <c r="E541">
        <v>12</v>
      </c>
      <c r="F541">
        <v>1.024554</v>
      </c>
      <c r="G541">
        <v>1.024554</v>
      </c>
      <c r="H541">
        <v>78.759500000000003</v>
      </c>
      <c r="I541">
        <v>2.1403599999999998E-2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4.224901</v>
      </c>
      <c r="P541">
        <v>103621</v>
      </c>
      <c r="Q541">
        <v>25128.48</v>
      </c>
      <c r="R541">
        <v>25128.48</v>
      </c>
    </row>
    <row r="542" spans="1:18">
      <c r="A542" t="s">
        <v>49</v>
      </c>
      <c r="B542" t="s">
        <v>47</v>
      </c>
      <c r="C542" t="s">
        <v>9</v>
      </c>
      <c r="D542">
        <v>2011</v>
      </c>
      <c r="E542">
        <v>13</v>
      </c>
      <c r="F542">
        <v>1.1344639999999999</v>
      </c>
      <c r="G542">
        <v>1.1344639999999999</v>
      </c>
      <c r="H542">
        <v>80.453400000000002</v>
      </c>
      <c r="I542">
        <v>2.14793E-2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4.224901</v>
      </c>
      <c r="P542">
        <v>103621</v>
      </c>
      <c r="Q542">
        <v>27824.15</v>
      </c>
      <c r="R542">
        <v>27824.15</v>
      </c>
    </row>
    <row r="543" spans="1:18">
      <c r="A543" t="s">
        <v>49</v>
      </c>
      <c r="B543" t="s">
        <v>47</v>
      </c>
      <c r="C543" t="s">
        <v>9</v>
      </c>
      <c r="D543">
        <v>2011</v>
      </c>
      <c r="E543">
        <v>14</v>
      </c>
      <c r="F543">
        <v>1.248912</v>
      </c>
      <c r="G543">
        <v>1.075731</v>
      </c>
      <c r="H543">
        <v>79.415199999999999</v>
      </c>
      <c r="I543">
        <v>2.1947500000000002E-2</v>
      </c>
      <c r="J543">
        <v>0.14505399999999999</v>
      </c>
      <c r="K543">
        <v>0.1616716</v>
      </c>
      <c r="L543">
        <v>0.1731808</v>
      </c>
      <c r="M543">
        <v>0.1846901</v>
      </c>
      <c r="N543">
        <v>0.2013076</v>
      </c>
      <c r="O543">
        <v>4.224901</v>
      </c>
      <c r="P543">
        <v>103621</v>
      </c>
      <c r="Q543">
        <v>30631.14</v>
      </c>
      <c r="R543">
        <v>26383.66</v>
      </c>
    </row>
    <row r="544" spans="1:18">
      <c r="A544" t="s">
        <v>49</v>
      </c>
      <c r="B544" t="s">
        <v>47</v>
      </c>
      <c r="C544" t="s">
        <v>9</v>
      </c>
      <c r="D544">
        <v>2011</v>
      </c>
      <c r="E544">
        <v>15</v>
      </c>
      <c r="F544">
        <v>1.3239780000000001</v>
      </c>
      <c r="G544">
        <v>1.1568430000000001</v>
      </c>
      <c r="H544">
        <v>79.488799999999998</v>
      </c>
      <c r="I544">
        <v>2.2124499999999998E-2</v>
      </c>
      <c r="J544">
        <v>0.13878070000000001</v>
      </c>
      <c r="K544">
        <v>0.15553230000000001</v>
      </c>
      <c r="L544">
        <v>0.16713439999999999</v>
      </c>
      <c r="M544">
        <v>0.17873649999999999</v>
      </c>
      <c r="N544">
        <v>0.1954881</v>
      </c>
      <c r="O544">
        <v>4.224901</v>
      </c>
      <c r="P544">
        <v>103621</v>
      </c>
      <c r="Q544">
        <v>32472.21</v>
      </c>
      <c r="R544">
        <v>28373.03</v>
      </c>
    </row>
    <row r="545" spans="1:18">
      <c r="A545" t="s">
        <v>49</v>
      </c>
      <c r="B545" t="s">
        <v>47</v>
      </c>
      <c r="C545" t="s">
        <v>9</v>
      </c>
      <c r="D545">
        <v>2011</v>
      </c>
      <c r="E545">
        <v>16</v>
      </c>
      <c r="F545">
        <v>1.382735</v>
      </c>
      <c r="G545">
        <v>1.1441140000000001</v>
      </c>
      <c r="H545">
        <v>79.417900000000003</v>
      </c>
      <c r="I545">
        <v>2.2157900000000001E-2</v>
      </c>
      <c r="J545">
        <v>0.21022550000000001</v>
      </c>
      <c r="K545">
        <v>0.22700229999999999</v>
      </c>
      <c r="L545">
        <v>0.238622</v>
      </c>
      <c r="M545">
        <v>0.25024150000000001</v>
      </c>
      <c r="N545">
        <v>0.26701839999999999</v>
      </c>
      <c r="O545">
        <v>4.224901</v>
      </c>
      <c r="P545">
        <v>103621</v>
      </c>
      <c r="Q545">
        <v>33913.32</v>
      </c>
      <c r="R545">
        <v>28060.82</v>
      </c>
    </row>
    <row r="546" spans="1:18">
      <c r="A546" t="s">
        <v>49</v>
      </c>
      <c r="B546" t="s">
        <v>47</v>
      </c>
      <c r="C546" t="s">
        <v>9</v>
      </c>
      <c r="D546">
        <v>2011</v>
      </c>
      <c r="E546">
        <v>17</v>
      </c>
      <c r="F546">
        <v>1.3980429999999999</v>
      </c>
      <c r="G546">
        <v>1.1585840000000001</v>
      </c>
      <c r="H546">
        <v>78.8108</v>
      </c>
      <c r="I546">
        <v>2.2182799999999999E-2</v>
      </c>
      <c r="J546">
        <v>0.2110303</v>
      </c>
      <c r="K546">
        <v>0.227826</v>
      </c>
      <c r="L546">
        <v>0.2394587</v>
      </c>
      <c r="M546">
        <v>0.25109140000000002</v>
      </c>
      <c r="N546">
        <v>0.26788709999999999</v>
      </c>
      <c r="O546">
        <v>4.224901</v>
      </c>
      <c r="P546">
        <v>103621</v>
      </c>
      <c r="Q546">
        <v>34288.76</v>
      </c>
      <c r="R546">
        <v>28415.73</v>
      </c>
    </row>
    <row r="547" spans="1:18">
      <c r="A547" t="s">
        <v>49</v>
      </c>
      <c r="B547" t="s">
        <v>47</v>
      </c>
      <c r="C547" t="s">
        <v>9</v>
      </c>
      <c r="D547">
        <v>2011</v>
      </c>
      <c r="E547">
        <v>18</v>
      </c>
      <c r="F547">
        <v>1.420177</v>
      </c>
      <c r="G547">
        <v>1.2120820000000001</v>
      </c>
      <c r="H547">
        <v>77.251000000000005</v>
      </c>
      <c r="I547">
        <v>2.21897E-2</v>
      </c>
      <c r="J547">
        <v>0.1796576</v>
      </c>
      <c r="K547">
        <v>0.19645860000000001</v>
      </c>
      <c r="L547">
        <v>0.2080948</v>
      </c>
      <c r="M547">
        <v>0.21973110000000001</v>
      </c>
      <c r="N547">
        <v>0.23653199999999999</v>
      </c>
      <c r="O547">
        <v>4.224901</v>
      </c>
      <c r="P547">
        <v>103621</v>
      </c>
      <c r="Q547">
        <v>34831.620000000003</v>
      </c>
      <c r="R547">
        <v>29727.83</v>
      </c>
    </row>
    <row r="548" spans="1:18">
      <c r="A548" t="s">
        <v>49</v>
      </c>
      <c r="B548" t="s">
        <v>47</v>
      </c>
      <c r="C548" t="s">
        <v>9</v>
      </c>
      <c r="D548">
        <v>2011</v>
      </c>
      <c r="E548">
        <v>19</v>
      </c>
      <c r="F548">
        <v>1.4213359999999999</v>
      </c>
      <c r="G548">
        <v>1.5080549999999999</v>
      </c>
      <c r="H548">
        <v>74.674099999999996</v>
      </c>
      <c r="I548">
        <v>2.2285900000000001E-2</v>
      </c>
      <c r="J548">
        <v>-0.1152796</v>
      </c>
      <c r="K548">
        <v>-9.8405800000000002E-2</v>
      </c>
      <c r="L548">
        <v>-8.6719000000000004E-2</v>
      </c>
      <c r="M548">
        <v>-7.5032299999999996E-2</v>
      </c>
      <c r="N548">
        <v>-5.8158500000000002E-2</v>
      </c>
      <c r="O548">
        <v>4.224901</v>
      </c>
      <c r="P548">
        <v>103621</v>
      </c>
      <c r="Q548">
        <v>34860.04</v>
      </c>
      <c r="R548">
        <v>36986.94</v>
      </c>
    </row>
    <row r="549" spans="1:18">
      <c r="A549" t="s">
        <v>49</v>
      </c>
      <c r="B549" t="s">
        <v>47</v>
      </c>
      <c r="C549" t="s">
        <v>9</v>
      </c>
      <c r="D549">
        <v>2011</v>
      </c>
      <c r="E549">
        <v>20</v>
      </c>
      <c r="F549">
        <v>1.4064939999999999</v>
      </c>
      <c r="G549">
        <v>1.5976859999999999</v>
      </c>
      <c r="H549">
        <v>68.23</v>
      </c>
      <c r="I549">
        <v>2.2414799999999999E-2</v>
      </c>
      <c r="J549">
        <v>-0.21991810000000001</v>
      </c>
      <c r="K549">
        <v>-0.2029466</v>
      </c>
      <c r="L549">
        <v>-0.19119230000000001</v>
      </c>
      <c r="M549">
        <v>-0.17943790000000001</v>
      </c>
      <c r="N549">
        <v>-0.16246650000000001</v>
      </c>
      <c r="O549">
        <v>4.224901</v>
      </c>
      <c r="P549">
        <v>103621</v>
      </c>
      <c r="Q549">
        <v>34496.03</v>
      </c>
      <c r="R549">
        <v>39185.26</v>
      </c>
    </row>
    <row r="550" spans="1:18">
      <c r="A550" t="s">
        <v>49</v>
      </c>
      <c r="B550" t="s">
        <v>47</v>
      </c>
      <c r="C550" t="s">
        <v>9</v>
      </c>
      <c r="D550">
        <v>2011</v>
      </c>
      <c r="E550">
        <v>21</v>
      </c>
      <c r="F550">
        <v>1.3749530000000001</v>
      </c>
      <c r="G550">
        <v>1.3749530000000001</v>
      </c>
      <c r="H550">
        <v>65.738500000000002</v>
      </c>
      <c r="I550">
        <v>2.1538600000000001E-2</v>
      </c>
      <c r="J550">
        <v>-2.76028E-2</v>
      </c>
      <c r="K550">
        <v>-1.1294800000000001E-2</v>
      </c>
      <c r="L550">
        <v>0</v>
      </c>
      <c r="M550">
        <v>1.1294800000000001E-2</v>
      </c>
      <c r="N550">
        <v>2.76028E-2</v>
      </c>
      <c r="O550">
        <v>4.224901</v>
      </c>
      <c r="P550">
        <v>103621</v>
      </c>
      <c r="Q550">
        <v>33722.449999999997</v>
      </c>
      <c r="R550">
        <v>33722.449999999997</v>
      </c>
    </row>
    <row r="551" spans="1:18">
      <c r="A551" t="s">
        <v>49</v>
      </c>
      <c r="B551" t="s">
        <v>47</v>
      </c>
      <c r="C551" t="s">
        <v>9</v>
      </c>
      <c r="D551">
        <v>2011</v>
      </c>
      <c r="E551">
        <v>22</v>
      </c>
      <c r="F551">
        <v>1.232985</v>
      </c>
      <c r="G551">
        <v>1.232985</v>
      </c>
      <c r="H551">
        <v>63.224699999999999</v>
      </c>
      <c r="I551">
        <v>2.13232E-2</v>
      </c>
      <c r="J551">
        <v>-2.7326699999999999E-2</v>
      </c>
      <c r="K551">
        <v>-1.11819E-2</v>
      </c>
      <c r="L551">
        <v>0</v>
      </c>
      <c r="M551">
        <v>1.11819E-2</v>
      </c>
      <c r="N551">
        <v>2.7326699999999999E-2</v>
      </c>
      <c r="O551">
        <v>4.224901</v>
      </c>
      <c r="P551">
        <v>103621</v>
      </c>
      <c r="Q551">
        <v>30240.49</v>
      </c>
      <c r="R551">
        <v>30240.49</v>
      </c>
    </row>
    <row r="552" spans="1:18">
      <c r="A552" t="s">
        <v>49</v>
      </c>
      <c r="B552" t="s">
        <v>47</v>
      </c>
      <c r="C552" t="s">
        <v>9</v>
      </c>
      <c r="D552">
        <v>2011</v>
      </c>
      <c r="E552">
        <v>23</v>
      </c>
      <c r="F552">
        <v>1.0691729999999999</v>
      </c>
      <c r="G552">
        <v>1.0691729999999999</v>
      </c>
      <c r="H552">
        <v>60.963200000000001</v>
      </c>
      <c r="I552">
        <v>2.1214899999999998E-2</v>
      </c>
      <c r="J552">
        <v>-2.7188E-2</v>
      </c>
      <c r="K552">
        <v>-1.1125100000000001E-2</v>
      </c>
      <c r="L552">
        <v>0</v>
      </c>
      <c r="M552">
        <v>1.1125100000000001E-2</v>
      </c>
      <c r="N552">
        <v>2.7188E-2</v>
      </c>
      <c r="O552">
        <v>4.224901</v>
      </c>
      <c r="P552">
        <v>103621</v>
      </c>
      <c r="Q552">
        <v>26222.81</v>
      </c>
      <c r="R552">
        <v>26222.81</v>
      </c>
    </row>
    <row r="553" spans="1:18">
      <c r="A553" t="s">
        <v>49</v>
      </c>
      <c r="B553" t="s">
        <v>47</v>
      </c>
      <c r="C553" t="s">
        <v>9</v>
      </c>
      <c r="D553">
        <v>2011</v>
      </c>
      <c r="E553">
        <v>24</v>
      </c>
      <c r="F553">
        <v>0.86339319999999997</v>
      </c>
      <c r="G553">
        <v>0.86339319999999997</v>
      </c>
      <c r="H553">
        <v>60.0381</v>
      </c>
      <c r="I553">
        <v>2.1177100000000001E-2</v>
      </c>
      <c r="J553">
        <v>-2.71396E-2</v>
      </c>
      <c r="K553">
        <v>-1.11053E-2</v>
      </c>
      <c r="L553">
        <v>0</v>
      </c>
      <c r="M553">
        <v>1.11053E-2</v>
      </c>
      <c r="N553">
        <v>2.71396E-2</v>
      </c>
      <c r="O553">
        <v>4.224901</v>
      </c>
      <c r="P553">
        <v>103621</v>
      </c>
      <c r="Q553">
        <v>21175.8</v>
      </c>
      <c r="R553">
        <v>21175.8</v>
      </c>
    </row>
    <row r="554" spans="1:18">
      <c r="A554" t="s">
        <v>49</v>
      </c>
      <c r="B554" t="s">
        <v>47</v>
      </c>
      <c r="C554" t="s">
        <v>14</v>
      </c>
      <c r="D554">
        <v>2011</v>
      </c>
      <c r="E554">
        <v>1</v>
      </c>
      <c r="F554">
        <v>0.85165919999999995</v>
      </c>
      <c r="G554">
        <v>0.85165919999999995</v>
      </c>
      <c r="H554">
        <v>60.473100000000002</v>
      </c>
      <c r="I554">
        <v>2.1674800000000001E-2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4.224901</v>
      </c>
      <c r="P554">
        <v>103621</v>
      </c>
      <c r="Q554">
        <v>20888.009999999998</v>
      </c>
      <c r="R554">
        <v>20888.009999999998</v>
      </c>
    </row>
    <row r="555" spans="1:18">
      <c r="A555" t="s">
        <v>49</v>
      </c>
      <c r="B555" t="s">
        <v>47</v>
      </c>
      <c r="C555" t="s">
        <v>14</v>
      </c>
      <c r="D555">
        <v>2011</v>
      </c>
      <c r="E555">
        <v>2</v>
      </c>
      <c r="F555">
        <v>0.74532569999999998</v>
      </c>
      <c r="G555">
        <v>0.74532569999999998</v>
      </c>
      <c r="H555">
        <v>60.497999999999998</v>
      </c>
      <c r="I555">
        <v>2.1640300000000001E-2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4.224901</v>
      </c>
      <c r="P555">
        <v>103621</v>
      </c>
      <c r="Q555">
        <v>18280.05</v>
      </c>
      <c r="R555">
        <v>18280.05</v>
      </c>
    </row>
    <row r="556" spans="1:18">
      <c r="A556" t="s">
        <v>49</v>
      </c>
      <c r="B556" t="s">
        <v>47</v>
      </c>
      <c r="C556" t="s">
        <v>14</v>
      </c>
      <c r="D556">
        <v>2011</v>
      </c>
      <c r="E556">
        <v>3</v>
      </c>
      <c r="F556">
        <v>0.67599410000000004</v>
      </c>
      <c r="G556">
        <v>0.67599410000000004</v>
      </c>
      <c r="H556">
        <v>59.202399999999997</v>
      </c>
      <c r="I556">
        <v>2.1567699999999999E-2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4.224901</v>
      </c>
      <c r="P556">
        <v>103621</v>
      </c>
      <c r="Q556">
        <v>16579.599999999999</v>
      </c>
      <c r="R556">
        <v>16579.599999999999</v>
      </c>
    </row>
    <row r="557" spans="1:18">
      <c r="A557" t="s">
        <v>49</v>
      </c>
      <c r="B557" t="s">
        <v>47</v>
      </c>
      <c r="C557" t="s">
        <v>14</v>
      </c>
      <c r="D557">
        <v>2011</v>
      </c>
      <c r="E557">
        <v>4</v>
      </c>
      <c r="F557">
        <v>0.64058150000000003</v>
      </c>
      <c r="G557">
        <v>0.64058150000000003</v>
      </c>
      <c r="H557">
        <v>59.617600000000003</v>
      </c>
      <c r="I557">
        <v>2.1536199999999998E-2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4.224901</v>
      </c>
      <c r="P557">
        <v>103621</v>
      </c>
      <c r="Q557">
        <v>15711.06</v>
      </c>
      <c r="R557">
        <v>15711.06</v>
      </c>
    </row>
    <row r="558" spans="1:18">
      <c r="A558" t="s">
        <v>49</v>
      </c>
      <c r="B558" t="s">
        <v>47</v>
      </c>
      <c r="C558" t="s">
        <v>14</v>
      </c>
      <c r="D558">
        <v>2011</v>
      </c>
      <c r="E558">
        <v>5</v>
      </c>
      <c r="F558">
        <v>0.6307178</v>
      </c>
      <c r="G558">
        <v>0.6307178</v>
      </c>
      <c r="H558">
        <v>58.41</v>
      </c>
      <c r="I558">
        <v>2.1535200000000001E-2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4.224901</v>
      </c>
      <c r="P558">
        <v>103621</v>
      </c>
      <c r="Q558">
        <v>15469.15</v>
      </c>
      <c r="R558">
        <v>15469.15</v>
      </c>
    </row>
    <row r="559" spans="1:18">
      <c r="A559" t="s">
        <v>49</v>
      </c>
      <c r="B559" t="s">
        <v>47</v>
      </c>
      <c r="C559" t="s">
        <v>14</v>
      </c>
      <c r="D559">
        <v>2011</v>
      </c>
      <c r="E559">
        <v>6</v>
      </c>
      <c r="F559">
        <v>0.65346550000000003</v>
      </c>
      <c r="G559">
        <v>0.65346550000000003</v>
      </c>
      <c r="H559">
        <v>58.768700000000003</v>
      </c>
      <c r="I559">
        <v>2.1535200000000001E-2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4.224901</v>
      </c>
      <c r="P559">
        <v>103621</v>
      </c>
      <c r="Q559">
        <v>16027.06</v>
      </c>
      <c r="R559">
        <v>16027.06</v>
      </c>
    </row>
    <row r="560" spans="1:18">
      <c r="A560" t="s">
        <v>49</v>
      </c>
      <c r="B560" t="s">
        <v>47</v>
      </c>
      <c r="C560" t="s">
        <v>14</v>
      </c>
      <c r="D560">
        <v>2011</v>
      </c>
      <c r="E560">
        <v>7</v>
      </c>
      <c r="F560">
        <v>0.73802239999999997</v>
      </c>
      <c r="G560">
        <v>0.73802239999999997</v>
      </c>
      <c r="H560">
        <v>59.225999999999999</v>
      </c>
      <c r="I560">
        <v>2.1536599999999999E-2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4.224901</v>
      </c>
      <c r="P560">
        <v>103621</v>
      </c>
      <c r="Q560">
        <v>18100.93</v>
      </c>
      <c r="R560">
        <v>18100.93</v>
      </c>
    </row>
    <row r="561" spans="1:18">
      <c r="A561" t="s">
        <v>49</v>
      </c>
      <c r="B561" t="s">
        <v>47</v>
      </c>
      <c r="C561" t="s">
        <v>14</v>
      </c>
      <c r="D561">
        <v>2011</v>
      </c>
      <c r="E561">
        <v>8</v>
      </c>
      <c r="F561">
        <v>0.81320110000000001</v>
      </c>
      <c r="G561">
        <v>0.81320110000000001</v>
      </c>
      <c r="H561">
        <v>64.319299999999998</v>
      </c>
      <c r="I561">
        <v>2.1547400000000001E-2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4.224901</v>
      </c>
      <c r="P561">
        <v>103621</v>
      </c>
      <c r="Q561">
        <v>19944.78</v>
      </c>
      <c r="R561">
        <v>19944.78</v>
      </c>
    </row>
    <row r="562" spans="1:18">
      <c r="A562" t="s">
        <v>49</v>
      </c>
      <c r="B562" t="s">
        <v>47</v>
      </c>
      <c r="C562" t="s">
        <v>14</v>
      </c>
      <c r="D562">
        <v>2011</v>
      </c>
      <c r="E562">
        <v>9</v>
      </c>
      <c r="F562">
        <v>0.86776089999999995</v>
      </c>
      <c r="G562">
        <v>0.86776089999999995</v>
      </c>
      <c r="H562">
        <v>72.814700000000002</v>
      </c>
      <c r="I562">
        <v>2.1772E-2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4.224901</v>
      </c>
      <c r="P562">
        <v>103621</v>
      </c>
      <c r="Q562">
        <v>21282.92</v>
      </c>
      <c r="R562">
        <v>21282.92</v>
      </c>
    </row>
    <row r="563" spans="1:18">
      <c r="A563" t="s">
        <v>49</v>
      </c>
      <c r="B563" t="s">
        <v>47</v>
      </c>
      <c r="C563" t="s">
        <v>14</v>
      </c>
      <c r="D563">
        <v>2011</v>
      </c>
      <c r="E563">
        <v>10</v>
      </c>
      <c r="F563">
        <v>0.91265079999999998</v>
      </c>
      <c r="G563">
        <v>0.91265079999999998</v>
      </c>
      <c r="H563">
        <v>81.695099999999996</v>
      </c>
      <c r="I563">
        <v>2.2634499999999998E-2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4.224901</v>
      </c>
      <c r="P563">
        <v>103621</v>
      </c>
      <c r="Q563">
        <v>22383.9</v>
      </c>
      <c r="R563">
        <v>22383.9</v>
      </c>
    </row>
    <row r="564" spans="1:18">
      <c r="A564" t="s">
        <v>49</v>
      </c>
      <c r="B564" t="s">
        <v>47</v>
      </c>
      <c r="C564" t="s">
        <v>14</v>
      </c>
      <c r="D564">
        <v>2011</v>
      </c>
      <c r="E564">
        <v>11</v>
      </c>
      <c r="F564">
        <v>0.87763460000000004</v>
      </c>
      <c r="G564">
        <v>0.87763460000000004</v>
      </c>
      <c r="H564">
        <v>85.927700000000002</v>
      </c>
      <c r="I564">
        <v>2.3933900000000001E-2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4.224901</v>
      </c>
      <c r="P564">
        <v>103621</v>
      </c>
      <c r="Q564">
        <v>21525.09</v>
      </c>
      <c r="R564">
        <v>21525.09</v>
      </c>
    </row>
    <row r="565" spans="1:18">
      <c r="A565" t="s">
        <v>49</v>
      </c>
      <c r="B565" t="s">
        <v>47</v>
      </c>
      <c r="C565" t="s">
        <v>14</v>
      </c>
      <c r="D565">
        <v>2011</v>
      </c>
      <c r="E565">
        <v>12</v>
      </c>
      <c r="F565">
        <v>1.079691</v>
      </c>
      <c r="G565">
        <v>1.079691</v>
      </c>
      <c r="H565">
        <v>87.500699999999995</v>
      </c>
      <c r="I565">
        <v>2.2951699999999998E-2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4.224901</v>
      </c>
      <c r="P565">
        <v>103621</v>
      </c>
      <c r="Q565">
        <v>26480.78</v>
      </c>
      <c r="R565">
        <v>26480.78</v>
      </c>
    </row>
    <row r="566" spans="1:18">
      <c r="A566" t="s">
        <v>49</v>
      </c>
      <c r="B566" t="s">
        <v>47</v>
      </c>
      <c r="C566" t="s">
        <v>14</v>
      </c>
      <c r="D566">
        <v>2011</v>
      </c>
      <c r="E566">
        <v>13</v>
      </c>
      <c r="F566">
        <v>1.2353540000000001</v>
      </c>
      <c r="G566">
        <v>1.2353540000000001</v>
      </c>
      <c r="H566">
        <v>87.933000000000007</v>
      </c>
      <c r="I566">
        <v>2.2773000000000002E-2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4.224901</v>
      </c>
      <c r="P566">
        <v>103621</v>
      </c>
      <c r="Q566">
        <v>30298.61</v>
      </c>
      <c r="R566">
        <v>30298.61</v>
      </c>
    </row>
    <row r="567" spans="1:18">
      <c r="A567" t="s">
        <v>49</v>
      </c>
      <c r="B567" t="s">
        <v>47</v>
      </c>
      <c r="C567" t="s">
        <v>14</v>
      </c>
      <c r="D567">
        <v>2011</v>
      </c>
      <c r="E567">
        <v>14</v>
      </c>
      <c r="F567">
        <v>1.4386369999999999</v>
      </c>
      <c r="G567">
        <v>1.0641860000000001</v>
      </c>
      <c r="H567">
        <v>90.796300000000002</v>
      </c>
      <c r="I567">
        <v>2.3547999999999999E-2</v>
      </c>
      <c r="J567">
        <v>0.34427239999999998</v>
      </c>
      <c r="K567">
        <v>0.36210189999999998</v>
      </c>
      <c r="L567">
        <v>0.37445040000000002</v>
      </c>
      <c r="M567">
        <v>0.386799</v>
      </c>
      <c r="N567">
        <v>0.4046285</v>
      </c>
      <c r="O567">
        <v>4.224901</v>
      </c>
      <c r="P567">
        <v>103621</v>
      </c>
      <c r="Q567">
        <v>35284.370000000003</v>
      </c>
      <c r="R567">
        <v>26100.5</v>
      </c>
    </row>
    <row r="568" spans="1:18">
      <c r="A568" t="s">
        <v>49</v>
      </c>
      <c r="B568" t="s">
        <v>47</v>
      </c>
      <c r="C568" t="s">
        <v>14</v>
      </c>
      <c r="D568">
        <v>2011</v>
      </c>
      <c r="E568">
        <v>15</v>
      </c>
      <c r="F568">
        <v>1.607064</v>
      </c>
      <c r="G568">
        <v>1.225857</v>
      </c>
      <c r="H568">
        <v>89.030199999999994</v>
      </c>
      <c r="I568">
        <v>2.5321699999999999E-2</v>
      </c>
      <c r="J568">
        <v>0.34875600000000001</v>
      </c>
      <c r="K568">
        <v>0.36792829999999999</v>
      </c>
      <c r="L568">
        <v>0.38120700000000002</v>
      </c>
      <c r="M568">
        <v>0.39448569999999999</v>
      </c>
      <c r="N568">
        <v>0.41365800000000003</v>
      </c>
      <c r="O568">
        <v>4.224901</v>
      </c>
      <c r="P568">
        <v>103621</v>
      </c>
      <c r="Q568">
        <v>39415.25</v>
      </c>
      <c r="R568">
        <v>30065.67</v>
      </c>
    </row>
    <row r="569" spans="1:18">
      <c r="A569" t="s">
        <v>49</v>
      </c>
      <c r="B569" t="s">
        <v>47</v>
      </c>
      <c r="C569" t="s">
        <v>14</v>
      </c>
      <c r="D569">
        <v>2011</v>
      </c>
      <c r="E569">
        <v>16</v>
      </c>
      <c r="F569">
        <v>1.829644</v>
      </c>
      <c r="G569">
        <v>1.2920229999999999</v>
      </c>
      <c r="H569">
        <v>90.317800000000005</v>
      </c>
      <c r="I569">
        <v>3.1479899999999998E-2</v>
      </c>
      <c r="J569">
        <v>0.49727789999999999</v>
      </c>
      <c r="K569">
        <v>0.52111289999999999</v>
      </c>
      <c r="L569">
        <v>0.53762100000000002</v>
      </c>
      <c r="M569">
        <v>0.55412910000000004</v>
      </c>
      <c r="N569">
        <v>0.57796420000000004</v>
      </c>
      <c r="O569">
        <v>4.224901</v>
      </c>
      <c r="P569">
        <v>103621</v>
      </c>
      <c r="Q569">
        <v>44874.32</v>
      </c>
      <c r="R569">
        <v>31688.49</v>
      </c>
    </row>
    <row r="570" spans="1:18">
      <c r="A570" t="s">
        <v>49</v>
      </c>
      <c r="B570" t="s">
        <v>47</v>
      </c>
      <c r="C570" t="s">
        <v>14</v>
      </c>
      <c r="D570">
        <v>2011</v>
      </c>
      <c r="E570">
        <v>17</v>
      </c>
      <c r="F570">
        <v>1.771854</v>
      </c>
      <c r="G570">
        <v>1.244103</v>
      </c>
      <c r="H570">
        <v>85.162300000000002</v>
      </c>
      <c r="I570">
        <v>2.9995500000000001E-2</v>
      </c>
      <c r="J570">
        <v>0.48931059999999998</v>
      </c>
      <c r="K570">
        <v>0.51202179999999997</v>
      </c>
      <c r="L570">
        <v>0.52775139999999998</v>
      </c>
      <c r="M570">
        <v>0.54348110000000005</v>
      </c>
      <c r="N570">
        <v>0.56619229999999998</v>
      </c>
      <c r="O570">
        <v>4.224901</v>
      </c>
      <c r="P570">
        <v>103621</v>
      </c>
      <c r="Q570">
        <v>43456.95</v>
      </c>
      <c r="R570">
        <v>30513.19</v>
      </c>
    </row>
    <row r="571" spans="1:18">
      <c r="A571" t="s">
        <v>49</v>
      </c>
      <c r="B571" t="s">
        <v>47</v>
      </c>
      <c r="C571" t="s">
        <v>14</v>
      </c>
      <c r="D571">
        <v>2011</v>
      </c>
      <c r="E571">
        <v>18</v>
      </c>
      <c r="F571">
        <v>1.6991309999999999</v>
      </c>
      <c r="G571">
        <v>1.2426440000000001</v>
      </c>
      <c r="H571">
        <v>83.104500000000002</v>
      </c>
      <c r="I571">
        <v>3.1951E-2</v>
      </c>
      <c r="J571">
        <v>0.41554029999999997</v>
      </c>
      <c r="K571">
        <v>0.43973200000000001</v>
      </c>
      <c r="L571">
        <v>0.45648719999999998</v>
      </c>
      <c r="M571">
        <v>0.4732423</v>
      </c>
      <c r="N571">
        <v>0.49743409999999999</v>
      </c>
      <c r="O571">
        <v>4.224901</v>
      </c>
      <c r="P571">
        <v>103621</v>
      </c>
      <c r="Q571">
        <v>41673.31</v>
      </c>
      <c r="R571">
        <v>30477.39</v>
      </c>
    </row>
    <row r="572" spans="1:18">
      <c r="A572" t="s">
        <v>49</v>
      </c>
      <c r="B572" t="s">
        <v>47</v>
      </c>
      <c r="C572" t="s">
        <v>14</v>
      </c>
      <c r="D572">
        <v>2011</v>
      </c>
      <c r="E572">
        <v>19</v>
      </c>
      <c r="F572">
        <v>1.8001199999999999</v>
      </c>
      <c r="G572">
        <v>1.9495499999999999</v>
      </c>
      <c r="H572">
        <v>74.845600000000005</v>
      </c>
      <c r="I572">
        <v>3.3327900000000001E-2</v>
      </c>
      <c r="J572">
        <v>-0.19214110000000001</v>
      </c>
      <c r="K572">
        <v>-0.1669069</v>
      </c>
      <c r="L572">
        <v>-0.1494297</v>
      </c>
      <c r="M572">
        <v>-0.1319525</v>
      </c>
      <c r="N572">
        <v>-0.1067182</v>
      </c>
      <c r="O572">
        <v>4.224901</v>
      </c>
      <c r="P572">
        <v>103621</v>
      </c>
      <c r="Q572">
        <v>44150.2</v>
      </c>
      <c r="R572">
        <v>47815.15</v>
      </c>
    </row>
    <row r="573" spans="1:18">
      <c r="A573" t="s">
        <v>49</v>
      </c>
      <c r="B573" t="s">
        <v>47</v>
      </c>
      <c r="C573" t="s">
        <v>14</v>
      </c>
      <c r="D573">
        <v>2011</v>
      </c>
      <c r="E573">
        <v>20</v>
      </c>
      <c r="F573">
        <v>1.603999</v>
      </c>
      <c r="G573">
        <v>1.98384</v>
      </c>
      <c r="H573">
        <v>71.861999999999995</v>
      </c>
      <c r="I573">
        <v>2.8204900000000001E-2</v>
      </c>
      <c r="J573">
        <v>-0.41598669999999999</v>
      </c>
      <c r="K573">
        <v>-0.39463140000000002</v>
      </c>
      <c r="L573">
        <v>-0.37984069999999998</v>
      </c>
      <c r="M573">
        <v>-0.36505009999999999</v>
      </c>
      <c r="N573">
        <v>-0.34369470000000002</v>
      </c>
      <c r="O573">
        <v>4.224901</v>
      </c>
      <c r="P573">
        <v>103621</v>
      </c>
      <c r="Q573">
        <v>39340.089999999997</v>
      </c>
      <c r="R573">
        <v>48656.160000000003</v>
      </c>
    </row>
    <row r="574" spans="1:18">
      <c r="A574" t="s">
        <v>49</v>
      </c>
      <c r="B574" t="s">
        <v>47</v>
      </c>
      <c r="C574" t="s">
        <v>14</v>
      </c>
      <c r="D574">
        <v>2011</v>
      </c>
      <c r="E574">
        <v>21</v>
      </c>
      <c r="F574">
        <v>1.4275119999999999</v>
      </c>
      <c r="G574">
        <v>1.4275119999999999</v>
      </c>
      <c r="H574">
        <v>68.948800000000006</v>
      </c>
      <c r="I574">
        <v>2.5098599999999999E-2</v>
      </c>
      <c r="J574">
        <v>-3.2165199999999998E-2</v>
      </c>
      <c r="K574">
        <v>-1.31617E-2</v>
      </c>
      <c r="L574">
        <v>0</v>
      </c>
      <c r="M574">
        <v>1.31617E-2</v>
      </c>
      <c r="N574">
        <v>3.2165199999999998E-2</v>
      </c>
      <c r="O574">
        <v>4.224901</v>
      </c>
      <c r="P574">
        <v>103621</v>
      </c>
      <c r="Q574">
        <v>35011.519999999997</v>
      </c>
      <c r="R574">
        <v>35011.519999999997</v>
      </c>
    </row>
    <row r="575" spans="1:18">
      <c r="A575" t="s">
        <v>49</v>
      </c>
      <c r="B575" t="s">
        <v>47</v>
      </c>
      <c r="C575" t="s">
        <v>14</v>
      </c>
      <c r="D575">
        <v>2011</v>
      </c>
      <c r="E575">
        <v>22</v>
      </c>
      <c r="F575">
        <v>1.4523900000000001</v>
      </c>
      <c r="G575">
        <v>1.4523900000000001</v>
      </c>
      <c r="H575">
        <v>67.2089</v>
      </c>
      <c r="I575">
        <v>2.5733900000000001E-2</v>
      </c>
      <c r="J575">
        <v>-3.2979399999999999E-2</v>
      </c>
      <c r="K575">
        <v>-1.3494900000000001E-2</v>
      </c>
      <c r="L575">
        <v>0</v>
      </c>
      <c r="M575">
        <v>1.3494900000000001E-2</v>
      </c>
      <c r="N575">
        <v>3.2979399999999999E-2</v>
      </c>
      <c r="O575">
        <v>4.224901</v>
      </c>
      <c r="P575">
        <v>103621</v>
      </c>
      <c r="Q575">
        <v>35621.699999999997</v>
      </c>
      <c r="R575">
        <v>35621.699999999997</v>
      </c>
    </row>
    <row r="576" spans="1:18">
      <c r="A576" t="s">
        <v>49</v>
      </c>
      <c r="B576" t="s">
        <v>47</v>
      </c>
      <c r="C576" t="s">
        <v>14</v>
      </c>
      <c r="D576">
        <v>2011</v>
      </c>
      <c r="E576">
        <v>23</v>
      </c>
      <c r="F576">
        <v>1.259296</v>
      </c>
      <c r="G576">
        <v>1.259296</v>
      </c>
      <c r="H576">
        <v>64.817300000000003</v>
      </c>
      <c r="I576">
        <v>2.2511099999999999E-2</v>
      </c>
      <c r="J576">
        <v>-2.8849099999999999E-2</v>
      </c>
      <c r="K576">
        <v>-1.1804800000000001E-2</v>
      </c>
      <c r="L576">
        <v>0</v>
      </c>
      <c r="M576">
        <v>1.1804800000000001E-2</v>
      </c>
      <c r="N576">
        <v>2.8849099999999999E-2</v>
      </c>
      <c r="O576">
        <v>4.224901</v>
      </c>
      <c r="P576">
        <v>103621</v>
      </c>
      <c r="Q576">
        <v>30885.81</v>
      </c>
      <c r="R576">
        <v>30885.81</v>
      </c>
    </row>
    <row r="577" spans="1:18">
      <c r="A577" t="s">
        <v>49</v>
      </c>
      <c r="B577" t="s">
        <v>47</v>
      </c>
      <c r="C577" t="s">
        <v>14</v>
      </c>
      <c r="D577">
        <v>2011</v>
      </c>
      <c r="E577">
        <v>24</v>
      </c>
      <c r="F577">
        <v>1.025609</v>
      </c>
      <c r="G577">
        <v>1.025609</v>
      </c>
      <c r="H577">
        <v>62.986899999999999</v>
      </c>
      <c r="I577">
        <v>2.1680999999999999E-2</v>
      </c>
      <c r="J577">
        <v>-2.7785399999999998E-2</v>
      </c>
      <c r="K577">
        <v>-1.1369600000000001E-2</v>
      </c>
      <c r="L577">
        <v>0</v>
      </c>
      <c r="M577">
        <v>1.1369600000000001E-2</v>
      </c>
      <c r="N577">
        <v>2.7785399999999998E-2</v>
      </c>
      <c r="O577">
        <v>4.224901</v>
      </c>
      <c r="P577">
        <v>103621</v>
      </c>
      <c r="Q577">
        <v>25154.34</v>
      </c>
      <c r="R577">
        <v>25154.34</v>
      </c>
    </row>
    <row r="578" spans="1:18">
      <c r="A578" t="s">
        <v>49</v>
      </c>
      <c r="B578" t="s">
        <v>47</v>
      </c>
      <c r="C578" t="s">
        <v>13</v>
      </c>
      <c r="D578">
        <v>2011</v>
      </c>
      <c r="E578">
        <v>1</v>
      </c>
      <c r="F578">
        <v>1.0315669999999999</v>
      </c>
      <c r="G578">
        <v>1.0315669999999999</v>
      </c>
      <c r="H578">
        <v>72.614999999999995</v>
      </c>
      <c r="I578">
        <v>2.5545999999999999E-2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4.224901</v>
      </c>
      <c r="P578">
        <v>103621</v>
      </c>
      <c r="Q578">
        <v>25300.49</v>
      </c>
      <c r="R578">
        <v>25300.49</v>
      </c>
    </row>
    <row r="579" spans="1:18">
      <c r="A579" t="s">
        <v>49</v>
      </c>
      <c r="B579" t="s">
        <v>47</v>
      </c>
      <c r="C579" t="s">
        <v>13</v>
      </c>
      <c r="D579">
        <v>2011</v>
      </c>
      <c r="E579">
        <v>2</v>
      </c>
      <c r="F579">
        <v>0.86488030000000005</v>
      </c>
      <c r="G579">
        <v>0.86488030000000005</v>
      </c>
      <c r="H579">
        <v>72.047300000000007</v>
      </c>
      <c r="I579">
        <v>2.28696E-2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4.224901</v>
      </c>
      <c r="P579">
        <v>103621</v>
      </c>
      <c r="Q579">
        <v>21212.28</v>
      </c>
      <c r="R579">
        <v>21212.28</v>
      </c>
    </row>
    <row r="580" spans="1:18">
      <c r="A580" t="s">
        <v>49</v>
      </c>
      <c r="B580" t="s">
        <v>47</v>
      </c>
      <c r="C580" t="s">
        <v>13</v>
      </c>
      <c r="D580">
        <v>2011</v>
      </c>
      <c r="E580">
        <v>3</v>
      </c>
      <c r="F580">
        <v>0.77382479999999998</v>
      </c>
      <c r="G580">
        <v>0.77382479999999998</v>
      </c>
      <c r="H580">
        <v>71.487499999999997</v>
      </c>
      <c r="I580">
        <v>2.3054499999999999E-2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4.224901</v>
      </c>
      <c r="P580">
        <v>103621</v>
      </c>
      <c r="Q580">
        <v>18979.02</v>
      </c>
      <c r="R580">
        <v>18979.02</v>
      </c>
    </row>
    <row r="581" spans="1:18">
      <c r="A581" t="s">
        <v>49</v>
      </c>
      <c r="B581" t="s">
        <v>47</v>
      </c>
      <c r="C581" t="s">
        <v>13</v>
      </c>
      <c r="D581">
        <v>2011</v>
      </c>
      <c r="E581">
        <v>4</v>
      </c>
      <c r="F581">
        <v>0.72347660000000003</v>
      </c>
      <c r="G581">
        <v>0.72347660000000003</v>
      </c>
      <c r="H581">
        <v>72.161600000000007</v>
      </c>
      <c r="I581">
        <v>2.2532099999999999E-2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4.224901</v>
      </c>
      <c r="P581">
        <v>103621</v>
      </c>
      <c r="Q581">
        <v>17744.169999999998</v>
      </c>
      <c r="R581">
        <v>17744.169999999998</v>
      </c>
    </row>
    <row r="582" spans="1:18">
      <c r="A582" t="s">
        <v>49</v>
      </c>
      <c r="B582" t="s">
        <v>47</v>
      </c>
      <c r="C582" t="s">
        <v>13</v>
      </c>
      <c r="D582">
        <v>2011</v>
      </c>
      <c r="E582">
        <v>5</v>
      </c>
      <c r="F582">
        <v>0.70268620000000004</v>
      </c>
      <c r="G582">
        <v>0.70268620000000004</v>
      </c>
      <c r="H582">
        <v>70.893600000000006</v>
      </c>
      <c r="I582">
        <v>2.2542900000000001E-2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4.224901</v>
      </c>
      <c r="P582">
        <v>103621</v>
      </c>
      <c r="Q582">
        <v>17234.259999999998</v>
      </c>
      <c r="R582">
        <v>17234.259999999998</v>
      </c>
    </row>
    <row r="583" spans="1:18">
      <c r="A583" t="s">
        <v>49</v>
      </c>
      <c r="B583" t="s">
        <v>47</v>
      </c>
      <c r="C583" t="s">
        <v>13</v>
      </c>
      <c r="D583">
        <v>2011</v>
      </c>
      <c r="E583">
        <v>6</v>
      </c>
      <c r="F583">
        <v>0.71153809999999995</v>
      </c>
      <c r="G583">
        <v>0.71153809999999995</v>
      </c>
      <c r="H583">
        <v>71.392899999999997</v>
      </c>
      <c r="I583">
        <v>2.2531599999999999E-2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4.224901</v>
      </c>
      <c r="P583">
        <v>103621</v>
      </c>
      <c r="Q583">
        <v>17451.36</v>
      </c>
      <c r="R583">
        <v>17451.36</v>
      </c>
    </row>
    <row r="584" spans="1:18">
      <c r="A584" t="s">
        <v>49</v>
      </c>
      <c r="B584" t="s">
        <v>47</v>
      </c>
      <c r="C584" t="s">
        <v>13</v>
      </c>
      <c r="D584">
        <v>2011</v>
      </c>
      <c r="E584">
        <v>7</v>
      </c>
      <c r="F584">
        <v>0.79369690000000004</v>
      </c>
      <c r="G584">
        <v>0.79369690000000004</v>
      </c>
      <c r="H584">
        <v>71.9803</v>
      </c>
      <c r="I584">
        <v>2.25408E-2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4.224901</v>
      </c>
      <c r="P584">
        <v>103621</v>
      </c>
      <c r="Q584">
        <v>19466.41</v>
      </c>
      <c r="R584">
        <v>19466.41</v>
      </c>
    </row>
    <row r="585" spans="1:18">
      <c r="A585" t="s">
        <v>49</v>
      </c>
      <c r="B585" t="s">
        <v>47</v>
      </c>
      <c r="C585" t="s">
        <v>13</v>
      </c>
      <c r="D585">
        <v>2011</v>
      </c>
      <c r="E585">
        <v>8</v>
      </c>
      <c r="F585">
        <v>0.85784159999999998</v>
      </c>
      <c r="G585">
        <v>0.85784159999999998</v>
      </c>
      <c r="H585">
        <v>76.877799999999993</v>
      </c>
      <c r="I585">
        <v>2.25139E-2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4.224901</v>
      </c>
      <c r="P585">
        <v>103621</v>
      </c>
      <c r="Q585">
        <v>21039.64</v>
      </c>
      <c r="R585">
        <v>21039.64</v>
      </c>
    </row>
    <row r="586" spans="1:18">
      <c r="A586" t="s">
        <v>49</v>
      </c>
      <c r="B586" t="s">
        <v>47</v>
      </c>
      <c r="C586" t="s">
        <v>13</v>
      </c>
      <c r="D586">
        <v>2011</v>
      </c>
      <c r="E586">
        <v>9</v>
      </c>
      <c r="F586">
        <v>0.94699699999999998</v>
      </c>
      <c r="G586">
        <v>0.94699699999999998</v>
      </c>
      <c r="H586">
        <v>82.483599999999996</v>
      </c>
      <c r="I586">
        <v>2.3490799999999999E-2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4.224901</v>
      </c>
      <c r="P586">
        <v>103621</v>
      </c>
      <c r="Q586">
        <v>23226.29</v>
      </c>
      <c r="R586">
        <v>23226.29</v>
      </c>
    </row>
    <row r="587" spans="1:18">
      <c r="A587" t="s">
        <v>49</v>
      </c>
      <c r="B587" t="s">
        <v>47</v>
      </c>
      <c r="C587" t="s">
        <v>13</v>
      </c>
      <c r="D587">
        <v>2011</v>
      </c>
      <c r="E587">
        <v>10</v>
      </c>
      <c r="F587">
        <v>1.161597</v>
      </c>
      <c r="G587">
        <v>1.161597</v>
      </c>
      <c r="H587">
        <v>87.833100000000002</v>
      </c>
      <c r="I587">
        <v>2.49816E-2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4.224901</v>
      </c>
      <c r="P587">
        <v>103621</v>
      </c>
      <c r="Q587">
        <v>28489.63</v>
      </c>
      <c r="R587">
        <v>28489.63</v>
      </c>
    </row>
    <row r="588" spans="1:18">
      <c r="A588" t="s">
        <v>49</v>
      </c>
      <c r="B588" t="s">
        <v>47</v>
      </c>
      <c r="C588" t="s">
        <v>13</v>
      </c>
      <c r="D588">
        <v>2011</v>
      </c>
      <c r="E588">
        <v>11</v>
      </c>
      <c r="F588">
        <v>1.292659</v>
      </c>
      <c r="G588">
        <v>1.292659</v>
      </c>
      <c r="H588">
        <v>91.873800000000003</v>
      </c>
      <c r="I588">
        <v>2.4246799999999999E-2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4.224901</v>
      </c>
      <c r="P588">
        <v>103621</v>
      </c>
      <c r="Q588">
        <v>31704.080000000002</v>
      </c>
      <c r="R588">
        <v>31704.080000000002</v>
      </c>
    </row>
    <row r="589" spans="1:18">
      <c r="A589" t="s">
        <v>49</v>
      </c>
      <c r="B589" t="s">
        <v>47</v>
      </c>
      <c r="C589" t="s">
        <v>13</v>
      </c>
      <c r="D589">
        <v>2011</v>
      </c>
      <c r="E589">
        <v>12</v>
      </c>
      <c r="F589">
        <v>1.4786090000000001</v>
      </c>
      <c r="G589">
        <v>1.4786090000000001</v>
      </c>
      <c r="H589">
        <v>93.162899999999993</v>
      </c>
      <c r="I589">
        <v>2.35801E-2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4.224901</v>
      </c>
      <c r="P589">
        <v>103621</v>
      </c>
      <c r="Q589">
        <v>36264.730000000003</v>
      </c>
      <c r="R589">
        <v>36264.730000000003</v>
      </c>
    </row>
    <row r="590" spans="1:18">
      <c r="A590" t="s">
        <v>49</v>
      </c>
      <c r="B590" t="s">
        <v>47</v>
      </c>
      <c r="C590" t="s">
        <v>13</v>
      </c>
      <c r="D590">
        <v>2011</v>
      </c>
      <c r="E590">
        <v>13</v>
      </c>
      <c r="F590">
        <v>1.777517</v>
      </c>
      <c r="G590">
        <v>1.777517</v>
      </c>
      <c r="H590">
        <v>92.048599999999993</v>
      </c>
      <c r="I590">
        <v>2.3458400000000001E-2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4.224901</v>
      </c>
      <c r="P590">
        <v>103621</v>
      </c>
      <c r="Q590">
        <v>43595.839999999997</v>
      </c>
      <c r="R590">
        <v>43595.839999999997</v>
      </c>
    </row>
    <row r="591" spans="1:18">
      <c r="A591" t="s">
        <v>49</v>
      </c>
      <c r="B591" t="s">
        <v>47</v>
      </c>
      <c r="C591" t="s">
        <v>13</v>
      </c>
      <c r="D591">
        <v>2011</v>
      </c>
      <c r="E591">
        <v>14</v>
      </c>
      <c r="F591">
        <v>2.121556</v>
      </c>
      <c r="G591">
        <v>1.487892</v>
      </c>
      <c r="H591">
        <v>91.328500000000005</v>
      </c>
      <c r="I591">
        <v>2.6303900000000002E-2</v>
      </c>
      <c r="J591">
        <v>0.59995480000000001</v>
      </c>
      <c r="K591">
        <v>0.61987080000000006</v>
      </c>
      <c r="L591">
        <v>0.63366460000000002</v>
      </c>
      <c r="M591">
        <v>0.64745839999999999</v>
      </c>
      <c r="N591">
        <v>0.66737440000000003</v>
      </c>
      <c r="O591">
        <v>4.224901</v>
      </c>
      <c r="P591">
        <v>103621</v>
      </c>
      <c r="Q591">
        <v>52033.83</v>
      </c>
      <c r="R591">
        <v>36492.410000000003</v>
      </c>
    </row>
    <row r="592" spans="1:18">
      <c r="A592" t="s">
        <v>49</v>
      </c>
      <c r="B592" t="s">
        <v>47</v>
      </c>
      <c r="C592" t="s">
        <v>13</v>
      </c>
      <c r="D592">
        <v>2011</v>
      </c>
      <c r="E592">
        <v>15</v>
      </c>
      <c r="F592">
        <v>2.3786200000000002</v>
      </c>
      <c r="G592">
        <v>1.7292209999999999</v>
      </c>
      <c r="H592">
        <v>91.278599999999997</v>
      </c>
      <c r="I592">
        <v>2.7548799999999998E-2</v>
      </c>
      <c r="J592">
        <v>0.61409360000000002</v>
      </c>
      <c r="K592">
        <v>0.63495219999999997</v>
      </c>
      <c r="L592">
        <v>0.64939880000000005</v>
      </c>
      <c r="M592">
        <v>0.66384540000000003</v>
      </c>
      <c r="N592">
        <v>0.68470399999999998</v>
      </c>
      <c r="O592">
        <v>4.224901</v>
      </c>
      <c r="P592">
        <v>103621</v>
      </c>
      <c r="Q592">
        <v>58338.64</v>
      </c>
      <c r="R592">
        <v>42411.32</v>
      </c>
    </row>
    <row r="593" spans="1:18">
      <c r="A593" t="s">
        <v>49</v>
      </c>
      <c r="B593" t="s">
        <v>47</v>
      </c>
      <c r="C593" t="s">
        <v>13</v>
      </c>
      <c r="D593">
        <v>2011</v>
      </c>
      <c r="E593">
        <v>16</v>
      </c>
      <c r="F593">
        <v>2.5567299999999999</v>
      </c>
      <c r="G593">
        <v>1.6569670000000001</v>
      </c>
      <c r="H593">
        <v>90.438900000000004</v>
      </c>
      <c r="I593">
        <v>2.77588E-2</v>
      </c>
      <c r="J593">
        <v>0.86418859999999997</v>
      </c>
      <c r="K593">
        <v>0.88520620000000005</v>
      </c>
      <c r="L593">
        <v>0.89976290000000003</v>
      </c>
      <c r="M593">
        <v>0.91431960000000001</v>
      </c>
      <c r="N593">
        <v>0.93533719999999998</v>
      </c>
      <c r="O593">
        <v>4.224901</v>
      </c>
      <c r="P593">
        <v>103621</v>
      </c>
      <c r="Q593">
        <v>62707.02</v>
      </c>
      <c r="R593">
        <v>40639.199999999997</v>
      </c>
    </row>
    <row r="594" spans="1:18">
      <c r="A594" t="s">
        <v>49</v>
      </c>
      <c r="B594" t="s">
        <v>47</v>
      </c>
      <c r="C594" t="s">
        <v>13</v>
      </c>
      <c r="D594">
        <v>2011</v>
      </c>
      <c r="E594">
        <v>17</v>
      </c>
      <c r="F594">
        <v>2.5877490000000001</v>
      </c>
      <c r="G594">
        <v>1.7123079999999999</v>
      </c>
      <c r="H594">
        <v>89.620199999999997</v>
      </c>
      <c r="I594">
        <v>2.7826E-2</v>
      </c>
      <c r="J594">
        <v>0.83978019999999998</v>
      </c>
      <c r="K594">
        <v>0.86084859999999996</v>
      </c>
      <c r="L594">
        <v>0.87544060000000001</v>
      </c>
      <c r="M594">
        <v>0.89003259999999995</v>
      </c>
      <c r="N594">
        <v>0.91110100000000005</v>
      </c>
      <c r="O594">
        <v>4.224901</v>
      </c>
      <c r="P594">
        <v>103621</v>
      </c>
      <c r="Q594">
        <v>63467.79</v>
      </c>
      <c r="R594">
        <v>41996.5</v>
      </c>
    </row>
    <row r="595" spans="1:18">
      <c r="A595" t="s">
        <v>49</v>
      </c>
      <c r="B595" t="s">
        <v>47</v>
      </c>
      <c r="C595" t="s">
        <v>13</v>
      </c>
      <c r="D595">
        <v>2011</v>
      </c>
      <c r="E595">
        <v>18</v>
      </c>
      <c r="F595">
        <v>2.5830549999999999</v>
      </c>
      <c r="G595">
        <v>1.803356</v>
      </c>
      <c r="H595">
        <v>86.7346</v>
      </c>
      <c r="I595">
        <v>2.78623E-2</v>
      </c>
      <c r="J595">
        <v>0.74399139999999997</v>
      </c>
      <c r="K595">
        <v>0.76508739999999997</v>
      </c>
      <c r="L595">
        <v>0.77969840000000001</v>
      </c>
      <c r="M595">
        <v>0.79430940000000005</v>
      </c>
      <c r="N595">
        <v>0.8154053</v>
      </c>
      <c r="O595">
        <v>4.224901</v>
      </c>
      <c r="P595">
        <v>103621</v>
      </c>
      <c r="Q595">
        <v>63352.66</v>
      </c>
      <c r="R595">
        <v>44229.58</v>
      </c>
    </row>
    <row r="596" spans="1:18">
      <c r="A596" t="s">
        <v>49</v>
      </c>
      <c r="B596" t="s">
        <v>47</v>
      </c>
      <c r="C596" t="s">
        <v>13</v>
      </c>
      <c r="D596">
        <v>2011</v>
      </c>
      <c r="E596">
        <v>19</v>
      </c>
      <c r="F596">
        <v>2.4230489999999998</v>
      </c>
      <c r="G596">
        <v>2.6711909999999999</v>
      </c>
      <c r="H596">
        <v>82.428399999999996</v>
      </c>
      <c r="I596">
        <v>2.7935999999999999E-2</v>
      </c>
      <c r="J596">
        <v>-0.28394239999999998</v>
      </c>
      <c r="K596">
        <v>-0.26279069999999999</v>
      </c>
      <c r="L596">
        <v>-0.2481411</v>
      </c>
      <c r="M596">
        <v>-0.23349139999999999</v>
      </c>
      <c r="N596">
        <v>-0.21233969999999999</v>
      </c>
      <c r="O596">
        <v>4.224901</v>
      </c>
      <c r="P596">
        <v>103621</v>
      </c>
      <c r="Q596">
        <v>59428.33</v>
      </c>
      <c r="R596">
        <v>65514.3</v>
      </c>
    </row>
    <row r="597" spans="1:18">
      <c r="A597" t="s">
        <v>49</v>
      </c>
      <c r="B597" t="s">
        <v>47</v>
      </c>
      <c r="C597" t="s">
        <v>13</v>
      </c>
      <c r="D597">
        <v>2011</v>
      </c>
      <c r="E597">
        <v>20</v>
      </c>
      <c r="F597">
        <v>2.253012</v>
      </c>
      <c r="G597">
        <v>2.8672059999999999</v>
      </c>
      <c r="H597">
        <v>78.739800000000002</v>
      </c>
      <c r="I597">
        <v>2.7848500000000002E-2</v>
      </c>
      <c r="J597">
        <v>-0.64988299999999999</v>
      </c>
      <c r="K597">
        <v>-0.62879750000000001</v>
      </c>
      <c r="L597">
        <v>-0.61419369999999995</v>
      </c>
      <c r="M597">
        <v>-0.59958990000000001</v>
      </c>
      <c r="N597">
        <v>-0.57850440000000003</v>
      </c>
      <c r="O597">
        <v>4.224901</v>
      </c>
      <c r="P597">
        <v>103621</v>
      </c>
      <c r="Q597">
        <v>55257.95</v>
      </c>
      <c r="R597">
        <v>70321.820000000007</v>
      </c>
    </row>
    <row r="598" spans="1:18">
      <c r="A598" t="s">
        <v>49</v>
      </c>
      <c r="B598" t="s">
        <v>47</v>
      </c>
      <c r="C598" t="s">
        <v>13</v>
      </c>
      <c r="D598">
        <v>2011</v>
      </c>
      <c r="E598">
        <v>21</v>
      </c>
      <c r="F598">
        <v>2.353596</v>
      </c>
      <c r="G598">
        <v>2.353596</v>
      </c>
      <c r="H598">
        <v>76.248400000000004</v>
      </c>
      <c r="I598">
        <v>2.4984599999999999E-2</v>
      </c>
      <c r="J598">
        <v>-3.2019100000000002E-2</v>
      </c>
      <c r="K598">
        <v>-1.31019E-2</v>
      </c>
      <c r="L598">
        <v>0</v>
      </c>
      <c r="M598">
        <v>1.31019E-2</v>
      </c>
      <c r="N598">
        <v>3.2019100000000002E-2</v>
      </c>
      <c r="O598">
        <v>4.224901</v>
      </c>
      <c r="P598">
        <v>103621</v>
      </c>
      <c r="Q598">
        <v>57724.89</v>
      </c>
      <c r="R598">
        <v>57724.89</v>
      </c>
    </row>
    <row r="599" spans="1:18">
      <c r="A599" t="s">
        <v>49</v>
      </c>
      <c r="B599" t="s">
        <v>47</v>
      </c>
      <c r="C599" t="s">
        <v>13</v>
      </c>
      <c r="D599">
        <v>2011</v>
      </c>
      <c r="E599">
        <v>22</v>
      </c>
      <c r="F599">
        <v>2.1856429999999998</v>
      </c>
      <c r="G599">
        <v>2.1856429999999998</v>
      </c>
      <c r="H599">
        <v>75.486199999999997</v>
      </c>
      <c r="I599">
        <v>2.5668E-2</v>
      </c>
      <c r="J599">
        <v>-3.2894899999999998E-2</v>
      </c>
      <c r="K599">
        <v>-1.34603E-2</v>
      </c>
      <c r="L599">
        <v>0</v>
      </c>
      <c r="M599">
        <v>1.34603E-2</v>
      </c>
      <c r="N599">
        <v>3.2894899999999998E-2</v>
      </c>
      <c r="O599">
        <v>4.224901</v>
      </c>
      <c r="P599">
        <v>103621</v>
      </c>
      <c r="Q599">
        <v>53605.64</v>
      </c>
      <c r="R599">
        <v>53605.64</v>
      </c>
    </row>
    <row r="600" spans="1:18">
      <c r="A600" t="s">
        <v>49</v>
      </c>
      <c r="B600" t="s">
        <v>47</v>
      </c>
      <c r="C600" t="s">
        <v>13</v>
      </c>
      <c r="D600">
        <v>2011</v>
      </c>
      <c r="E600">
        <v>23</v>
      </c>
      <c r="F600">
        <v>1.8075159999999999</v>
      </c>
      <c r="G600">
        <v>1.8075159999999999</v>
      </c>
      <c r="H600">
        <v>72.990799999999993</v>
      </c>
      <c r="I600">
        <v>2.6125800000000001E-2</v>
      </c>
      <c r="J600">
        <v>-3.34816E-2</v>
      </c>
      <c r="K600">
        <v>-1.37004E-2</v>
      </c>
      <c r="L600">
        <v>0</v>
      </c>
      <c r="M600">
        <v>1.37004E-2</v>
      </c>
      <c r="N600">
        <v>3.34816E-2</v>
      </c>
      <c r="O600">
        <v>4.224901</v>
      </c>
      <c r="P600">
        <v>103621</v>
      </c>
      <c r="Q600">
        <v>44331.59</v>
      </c>
      <c r="R600">
        <v>44331.59</v>
      </c>
    </row>
    <row r="601" spans="1:18">
      <c r="A601" t="s">
        <v>49</v>
      </c>
      <c r="B601" t="s">
        <v>47</v>
      </c>
      <c r="C601" t="s">
        <v>13</v>
      </c>
      <c r="D601">
        <v>2011</v>
      </c>
      <c r="E601">
        <v>24</v>
      </c>
      <c r="F601">
        <v>1.321224</v>
      </c>
      <c r="G601">
        <v>1.321224</v>
      </c>
      <c r="H601">
        <v>71.675399999999996</v>
      </c>
      <c r="I601">
        <v>2.6708900000000001E-2</v>
      </c>
      <c r="J601">
        <v>-3.4228799999999997E-2</v>
      </c>
      <c r="K601">
        <v>-1.40061E-2</v>
      </c>
      <c r="L601">
        <v>0</v>
      </c>
      <c r="M601">
        <v>1.40061E-2</v>
      </c>
      <c r="N601">
        <v>3.4228799999999997E-2</v>
      </c>
      <c r="O601">
        <v>4.224901</v>
      </c>
      <c r="P601">
        <v>103621</v>
      </c>
      <c r="Q601">
        <v>32404.69</v>
      </c>
      <c r="R601">
        <v>32404.69</v>
      </c>
    </row>
    <row r="602" spans="1:18">
      <c r="A602" t="s">
        <v>49</v>
      </c>
      <c r="B602" t="s">
        <v>47</v>
      </c>
      <c r="C602" t="s">
        <v>84</v>
      </c>
      <c r="D602">
        <v>2011</v>
      </c>
      <c r="E602">
        <v>1</v>
      </c>
      <c r="F602">
        <v>0.87468489999999999</v>
      </c>
      <c r="G602">
        <v>0.87468489999999999</v>
      </c>
      <c r="H602">
        <v>68.5792</v>
      </c>
      <c r="I602">
        <v>2.17783E-2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4.224901</v>
      </c>
      <c r="P602">
        <v>103621</v>
      </c>
      <c r="Q602">
        <v>21452.74</v>
      </c>
      <c r="R602">
        <v>21452.74</v>
      </c>
    </row>
    <row r="603" spans="1:18">
      <c r="A603" t="s">
        <v>49</v>
      </c>
      <c r="B603" t="s">
        <v>47</v>
      </c>
      <c r="C603" t="s">
        <v>84</v>
      </c>
      <c r="D603">
        <v>2011</v>
      </c>
      <c r="E603">
        <v>2</v>
      </c>
      <c r="F603">
        <v>0.76521779999999995</v>
      </c>
      <c r="G603">
        <v>0.76521779999999995</v>
      </c>
      <c r="H603">
        <v>68.369399999999999</v>
      </c>
      <c r="I603">
        <v>2.1723699999999999E-2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4.224901</v>
      </c>
      <c r="P603">
        <v>103621</v>
      </c>
      <c r="Q603">
        <v>18767.93</v>
      </c>
      <c r="R603">
        <v>18767.93</v>
      </c>
    </row>
    <row r="604" spans="1:18">
      <c r="A604" t="s">
        <v>49</v>
      </c>
      <c r="B604" t="s">
        <v>47</v>
      </c>
      <c r="C604" t="s">
        <v>84</v>
      </c>
      <c r="D604">
        <v>2011</v>
      </c>
      <c r="E604">
        <v>3</v>
      </c>
      <c r="F604">
        <v>0.69309659999999995</v>
      </c>
      <c r="G604">
        <v>0.69309659999999995</v>
      </c>
      <c r="H604">
        <v>67.879499999999993</v>
      </c>
      <c r="I604">
        <v>2.1658699999999999E-2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4.224901</v>
      </c>
      <c r="P604">
        <v>103621</v>
      </c>
      <c r="Q604">
        <v>16999.060000000001</v>
      </c>
      <c r="R604">
        <v>16999.060000000001</v>
      </c>
    </row>
    <row r="605" spans="1:18">
      <c r="A605" t="s">
        <v>49</v>
      </c>
      <c r="B605" t="s">
        <v>47</v>
      </c>
      <c r="C605" t="s">
        <v>84</v>
      </c>
      <c r="D605">
        <v>2011</v>
      </c>
      <c r="E605">
        <v>4</v>
      </c>
      <c r="F605">
        <v>0.65468979999999999</v>
      </c>
      <c r="G605">
        <v>0.65468979999999999</v>
      </c>
      <c r="H605">
        <v>67.282799999999995</v>
      </c>
      <c r="I605">
        <v>2.16136E-2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4.224901</v>
      </c>
      <c r="P605">
        <v>103621</v>
      </c>
      <c r="Q605">
        <v>16057.09</v>
      </c>
      <c r="R605">
        <v>16057.09</v>
      </c>
    </row>
    <row r="606" spans="1:18">
      <c r="A606" t="s">
        <v>49</v>
      </c>
      <c r="B606" t="s">
        <v>47</v>
      </c>
      <c r="C606" t="s">
        <v>84</v>
      </c>
      <c r="D606">
        <v>2011</v>
      </c>
      <c r="E606">
        <v>5</v>
      </c>
      <c r="F606">
        <v>0.64399130000000004</v>
      </c>
      <c r="G606">
        <v>0.64399130000000004</v>
      </c>
      <c r="H606">
        <v>66.841399999999993</v>
      </c>
      <c r="I606">
        <v>2.1613E-2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4.224901</v>
      </c>
      <c r="P606">
        <v>103621</v>
      </c>
      <c r="Q606">
        <v>15794.69</v>
      </c>
      <c r="R606">
        <v>15794.69</v>
      </c>
    </row>
    <row r="607" spans="1:18">
      <c r="A607" t="s">
        <v>49</v>
      </c>
      <c r="B607" t="s">
        <v>47</v>
      </c>
      <c r="C607" t="s">
        <v>84</v>
      </c>
      <c r="D607">
        <v>2011</v>
      </c>
      <c r="E607">
        <v>6</v>
      </c>
      <c r="F607">
        <v>0.66368329999999998</v>
      </c>
      <c r="G607">
        <v>0.66368329999999998</v>
      </c>
      <c r="H607">
        <v>66.427700000000002</v>
      </c>
      <c r="I607">
        <v>2.1612699999999999E-2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4.224901</v>
      </c>
      <c r="P607">
        <v>103621</v>
      </c>
      <c r="Q607">
        <v>16277.67</v>
      </c>
      <c r="R607">
        <v>16277.67</v>
      </c>
    </row>
    <row r="608" spans="1:18">
      <c r="A608" t="s">
        <v>49</v>
      </c>
      <c r="B608" t="s">
        <v>47</v>
      </c>
      <c r="C608" t="s">
        <v>84</v>
      </c>
      <c r="D608">
        <v>2011</v>
      </c>
      <c r="E608">
        <v>7</v>
      </c>
      <c r="F608">
        <v>0.7462609</v>
      </c>
      <c r="G608">
        <v>0.7462609</v>
      </c>
      <c r="H608">
        <v>68.704899999999995</v>
      </c>
      <c r="I608">
        <v>2.16142E-2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4.224901</v>
      </c>
      <c r="P608">
        <v>103621</v>
      </c>
      <c r="Q608">
        <v>18302.990000000002</v>
      </c>
      <c r="R608">
        <v>18302.990000000002</v>
      </c>
    </row>
    <row r="609" spans="1:18">
      <c r="A609" t="s">
        <v>49</v>
      </c>
      <c r="B609" t="s">
        <v>47</v>
      </c>
      <c r="C609" t="s">
        <v>84</v>
      </c>
      <c r="D609">
        <v>2011</v>
      </c>
      <c r="E609">
        <v>8</v>
      </c>
      <c r="F609">
        <v>0.81843140000000003</v>
      </c>
      <c r="G609">
        <v>0.81843140000000003</v>
      </c>
      <c r="H609">
        <v>73.329700000000003</v>
      </c>
      <c r="I609">
        <v>2.1601499999999999E-2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4.224901</v>
      </c>
      <c r="P609">
        <v>103621</v>
      </c>
      <c r="Q609">
        <v>20073.060000000001</v>
      </c>
      <c r="R609">
        <v>20073.060000000001</v>
      </c>
    </row>
    <row r="610" spans="1:18">
      <c r="A610" t="s">
        <v>49</v>
      </c>
      <c r="B610" t="s">
        <v>47</v>
      </c>
      <c r="C610" t="s">
        <v>84</v>
      </c>
      <c r="D610">
        <v>2011</v>
      </c>
      <c r="E610">
        <v>9</v>
      </c>
      <c r="F610">
        <v>0.87431680000000001</v>
      </c>
      <c r="G610">
        <v>0.87431680000000001</v>
      </c>
      <c r="H610">
        <v>78.489000000000004</v>
      </c>
      <c r="I610">
        <v>2.1827900000000001E-2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4.224901</v>
      </c>
      <c r="P610">
        <v>103621</v>
      </c>
      <c r="Q610">
        <v>21443.72</v>
      </c>
      <c r="R610">
        <v>21443.72</v>
      </c>
    </row>
    <row r="611" spans="1:18">
      <c r="A611" t="s">
        <v>49</v>
      </c>
      <c r="B611" t="s">
        <v>47</v>
      </c>
      <c r="C611" t="s">
        <v>84</v>
      </c>
      <c r="D611">
        <v>2011</v>
      </c>
      <c r="E611">
        <v>10</v>
      </c>
      <c r="F611">
        <v>0.94268070000000004</v>
      </c>
      <c r="G611">
        <v>0.94268070000000004</v>
      </c>
      <c r="H611">
        <v>82.5334</v>
      </c>
      <c r="I611">
        <v>2.21692E-2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4.224901</v>
      </c>
      <c r="P611">
        <v>103621</v>
      </c>
      <c r="Q611">
        <v>23120.43</v>
      </c>
      <c r="R611">
        <v>23120.43</v>
      </c>
    </row>
    <row r="612" spans="1:18">
      <c r="A612" t="s">
        <v>49</v>
      </c>
      <c r="B612" t="s">
        <v>47</v>
      </c>
      <c r="C612" t="s">
        <v>84</v>
      </c>
      <c r="D612">
        <v>2011</v>
      </c>
      <c r="E612">
        <v>11</v>
      </c>
      <c r="F612">
        <v>1.079507</v>
      </c>
      <c r="G612">
        <v>1.079507</v>
      </c>
      <c r="H612">
        <v>84.880700000000004</v>
      </c>
      <c r="I612">
        <v>2.2751400000000001E-2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4.224901</v>
      </c>
      <c r="P612">
        <v>103621</v>
      </c>
      <c r="Q612">
        <v>26476.25</v>
      </c>
      <c r="R612">
        <v>26476.25</v>
      </c>
    </row>
    <row r="613" spans="1:18">
      <c r="A613" t="s">
        <v>49</v>
      </c>
      <c r="B613" t="s">
        <v>47</v>
      </c>
      <c r="C613" t="s">
        <v>84</v>
      </c>
      <c r="D613">
        <v>2011</v>
      </c>
      <c r="E613">
        <v>12</v>
      </c>
      <c r="F613">
        <v>1.2962940000000001</v>
      </c>
      <c r="G613">
        <v>1.2962940000000001</v>
      </c>
      <c r="H613">
        <v>87.384</v>
      </c>
      <c r="I613">
        <v>2.2610600000000002E-2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4.224901</v>
      </c>
      <c r="P613">
        <v>103621</v>
      </c>
      <c r="Q613">
        <v>31793.23</v>
      </c>
      <c r="R613">
        <v>31793.23</v>
      </c>
    </row>
    <row r="614" spans="1:18">
      <c r="A614" t="s">
        <v>49</v>
      </c>
      <c r="B614" t="s">
        <v>47</v>
      </c>
      <c r="C614" t="s">
        <v>84</v>
      </c>
      <c r="D614">
        <v>2011</v>
      </c>
      <c r="E614">
        <v>13</v>
      </c>
      <c r="F614">
        <v>1.5435570000000001</v>
      </c>
      <c r="G614">
        <v>1.5435570000000001</v>
      </c>
      <c r="H614">
        <v>89.034499999999994</v>
      </c>
      <c r="I614">
        <v>2.2696999999999998E-2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4.224901</v>
      </c>
      <c r="P614">
        <v>103621</v>
      </c>
      <c r="Q614">
        <v>37857.67</v>
      </c>
      <c r="R614">
        <v>37857.67</v>
      </c>
    </row>
    <row r="615" spans="1:18">
      <c r="A615" t="s">
        <v>49</v>
      </c>
      <c r="B615" t="s">
        <v>47</v>
      </c>
      <c r="C615" t="s">
        <v>84</v>
      </c>
      <c r="D615">
        <v>2011</v>
      </c>
      <c r="E615">
        <v>14</v>
      </c>
      <c r="F615">
        <v>1.783021</v>
      </c>
      <c r="G615">
        <v>1.377785</v>
      </c>
      <c r="H615">
        <v>88.660200000000003</v>
      </c>
      <c r="I615">
        <v>2.4129399999999999E-2</v>
      </c>
      <c r="J615">
        <v>0.37431249999999999</v>
      </c>
      <c r="K615">
        <v>0.39258209999999999</v>
      </c>
      <c r="L615">
        <v>0.40523550000000003</v>
      </c>
      <c r="M615">
        <v>0.41788900000000001</v>
      </c>
      <c r="N615">
        <v>0.43615860000000001</v>
      </c>
      <c r="O615">
        <v>4.224901</v>
      </c>
      <c r="P615">
        <v>103621</v>
      </c>
      <c r="Q615">
        <v>43730.82</v>
      </c>
      <c r="R615">
        <v>33791.910000000003</v>
      </c>
    </row>
    <row r="616" spans="1:18">
      <c r="A616" t="s">
        <v>49</v>
      </c>
      <c r="B616" t="s">
        <v>47</v>
      </c>
      <c r="C616" t="s">
        <v>84</v>
      </c>
      <c r="D616">
        <v>2011</v>
      </c>
      <c r="E616">
        <v>15</v>
      </c>
      <c r="F616">
        <v>1.966547</v>
      </c>
      <c r="G616">
        <v>1.5590139999999999</v>
      </c>
      <c r="H616">
        <v>88.450400000000002</v>
      </c>
      <c r="I616">
        <v>2.48915E-2</v>
      </c>
      <c r="J616">
        <v>0.37563400000000002</v>
      </c>
      <c r="K616">
        <v>0.39448060000000001</v>
      </c>
      <c r="L616">
        <v>0.4075336</v>
      </c>
      <c r="M616">
        <v>0.42058669999999998</v>
      </c>
      <c r="N616">
        <v>0.43943330000000003</v>
      </c>
      <c r="O616">
        <v>4.224901</v>
      </c>
      <c r="P616">
        <v>103621</v>
      </c>
      <c r="Q616">
        <v>48232.04</v>
      </c>
      <c r="R616">
        <v>38236.769999999997</v>
      </c>
    </row>
    <row r="617" spans="1:18">
      <c r="A617" t="s">
        <v>49</v>
      </c>
      <c r="B617" t="s">
        <v>47</v>
      </c>
      <c r="C617" t="s">
        <v>84</v>
      </c>
      <c r="D617">
        <v>2011</v>
      </c>
      <c r="E617">
        <v>16</v>
      </c>
      <c r="F617">
        <v>2.0994709999999999</v>
      </c>
      <c r="G617">
        <v>1.520877</v>
      </c>
      <c r="H617">
        <v>86.893699999999995</v>
      </c>
      <c r="I617">
        <v>2.5154800000000001E-2</v>
      </c>
      <c r="J617">
        <v>0.54635599999999995</v>
      </c>
      <c r="K617">
        <v>0.56540190000000001</v>
      </c>
      <c r="L617">
        <v>0.57859309999999997</v>
      </c>
      <c r="M617">
        <v>0.59178439999999999</v>
      </c>
      <c r="N617">
        <v>0.61083030000000005</v>
      </c>
      <c r="O617">
        <v>4.224901</v>
      </c>
      <c r="P617">
        <v>103621</v>
      </c>
      <c r="Q617">
        <v>51492.15</v>
      </c>
      <c r="R617">
        <v>37301.43</v>
      </c>
    </row>
    <row r="618" spans="1:18">
      <c r="A618" t="s">
        <v>49</v>
      </c>
      <c r="B618" t="s">
        <v>47</v>
      </c>
      <c r="C618" t="s">
        <v>84</v>
      </c>
      <c r="D618">
        <v>2011</v>
      </c>
      <c r="E618">
        <v>17</v>
      </c>
      <c r="F618">
        <v>2.1122390000000002</v>
      </c>
      <c r="G618">
        <v>1.5470010000000001</v>
      </c>
      <c r="H618">
        <v>85.553200000000004</v>
      </c>
      <c r="I618">
        <v>2.5336899999999999E-2</v>
      </c>
      <c r="J618">
        <v>0.53276769999999996</v>
      </c>
      <c r="K618">
        <v>0.55195150000000004</v>
      </c>
      <c r="L618">
        <v>0.56523809999999997</v>
      </c>
      <c r="M618">
        <v>0.57852479999999995</v>
      </c>
      <c r="N618">
        <v>0.59770860000000003</v>
      </c>
      <c r="O618">
        <v>4.224901</v>
      </c>
      <c r="P618">
        <v>103621</v>
      </c>
      <c r="Q618">
        <v>51805.31</v>
      </c>
      <c r="R618">
        <v>37942.14</v>
      </c>
    </row>
    <row r="619" spans="1:18">
      <c r="A619" t="s">
        <v>49</v>
      </c>
      <c r="B619" t="s">
        <v>47</v>
      </c>
      <c r="C619" t="s">
        <v>84</v>
      </c>
      <c r="D619">
        <v>2011</v>
      </c>
      <c r="E619">
        <v>18</v>
      </c>
      <c r="F619">
        <v>2.1075409999999999</v>
      </c>
      <c r="G619">
        <v>1.612439</v>
      </c>
      <c r="H619">
        <v>83.158000000000001</v>
      </c>
      <c r="I619">
        <v>2.58824E-2</v>
      </c>
      <c r="J619">
        <v>0.46193190000000001</v>
      </c>
      <c r="K619">
        <v>0.48152879999999998</v>
      </c>
      <c r="L619">
        <v>0.49510159999999998</v>
      </c>
      <c r="M619">
        <v>0.50867430000000002</v>
      </c>
      <c r="N619">
        <v>0.5282713</v>
      </c>
      <c r="O619">
        <v>4.224901</v>
      </c>
      <c r="P619">
        <v>103621</v>
      </c>
      <c r="Q619">
        <v>51690.080000000002</v>
      </c>
      <c r="R619">
        <v>39547.089999999997</v>
      </c>
    </row>
    <row r="620" spans="1:18">
      <c r="A620" t="s">
        <v>49</v>
      </c>
      <c r="B620" t="s">
        <v>47</v>
      </c>
      <c r="C620" t="s">
        <v>84</v>
      </c>
      <c r="D620">
        <v>2011</v>
      </c>
      <c r="E620">
        <v>19</v>
      </c>
      <c r="F620">
        <v>1.9943900000000001</v>
      </c>
      <c r="G620">
        <v>2.179646</v>
      </c>
      <c r="H620">
        <v>79.205399999999997</v>
      </c>
      <c r="I620">
        <v>2.6906200000000002E-2</v>
      </c>
      <c r="J620">
        <v>-0.21973670000000001</v>
      </c>
      <c r="K620">
        <v>-0.19936470000000001</v>
      </c>
      <c r="L620">
        <v>-0.18525510000000001</v>
      </c>
      <c r="M620">
        <v>-0.1711454</v>
      </c>
      <c r="N620">
        <v>-0.1507734</v>
      </c>
      <c r="O620">
        <v>4.224901</v>
      </c>
      <c r="P620">
        <v>103621</v>
      </c>
      <c r="Q620">
        <v>48914.93</v>
      </c>
      <c r="R620">
        <v>53458.54</v>
      </c>
    </row>
    <row r="621" spans="1:18">
      <c r="A621" t="s">
        <v>49</v>
      </c>
      <c r="B621" t="s">
        <v>47</v>
      </c>
      <c r="C621" t="s">
        <v>84</v>
      </c>
      <c r="D621">
        <v>2011</v>
      </c>
      <c r="E621">
        <v>20</v>
      </c>
      <c r="F621">
        <v>1.8541829999999999</v>
      </c>
      <c r="G621">
        <v>2.280662</v>
      </c>
      <c r="H621">
        <v>74.660499999999999</v>
      </c>
      <c r="I621">
        <v>2.7359899999999999E-2</v>
      </c>
      <c r="J621">
        <v>-0.4615417</v>
      </c>
      <c r="K621">
        <v>-0.4408261</v>
      </c>
      <c r="L621">
        <v>-0.42647859999999999</v>
      </c>
      <c r="M621">
        <v>-0.41213109999999997</v>
      </c>
      <c r="N621">
        <v>-0.39141550000000003</v>
      </c>
      <c r="O621">
        <v>4.224901</v>
      </c>
      <c r="P621">
        <v>103621</v>
      </c>
      <c r="Q621">
        <v>45476.17</v>
      </c>
      <c r="R621">
        <v>55936.09</v>
      </c>
    </row>
    <row r="622" spans="1:18">
      <c r="A622" t="s">
        <v>49</v>
      </c>
      <c r="B622" t="s">
        <v>47</v>
      </c>
      <c r="C622" t="s">
        <v>84</v>
      </c>
      <c r="D622">
        <v>2011</v>
      </c>
      <c r="E622">
        <v>21</v>
      </c>
      <c r="F622">
        <v>1.780821</v>
      </c>
      <c r="G622">
        <v>1.780821</v>
      </c>
      <c r="H622">
        <v>72.778700000000001</v>
      </c>
      <c r="I622">
        <v>2.4136399999999999E-2</v>
      </c>
      <c r="J622">
        <v>-3.0932000000000001E-2</v>
      </c>
      <c r="K622">
        <v>-1.2657099999999999E-2</v>
      </c>
      <c r="L622">
        <v>0</v>
      </c>
      <c r="M622">
        <v>1.2657099999999999E-2</v>
      </c>
      <c r="N622">
        <v>3.0932000000000001E-2</v>
      </c>
      <c r="O622">
        <v>4.224901</v>
      </c>
      <c r="P622">
        <v>103621</v>
      </c>
      <c r="Q622">
        <v>43676.88</v>
      </c>
      <c r="R622">
        <v>43676.88</v>
      </c>
    </row>
    <row r="623" spans="1:18">
      <c r="A623" t="s">
        <v>49</v>
      </c>
      <c r="B623" t="s">
        <v>47</v>
      </c>
      <c r="C623" t="s">
        <v>84</v>
      </c>
      <c r="D623">
        <v>2011</v>
      </c>
      <c r="E623">
        <v>22</v>
      </c>
      <c r="F623">
        <v>1.5147189999999999</v>
      </c>
      <c r="G623">
        <v>1.5147189999999999</v>
      </c>
      <c r="H623">
        <v>71.4114</v>
      </c>
      <c r="I623">
        <v>2.2758799999999999E-2</v>
      </c>
      <c r="J623">
        <v>-2.9166500000000001E-2</v>
      </c>
      <c r="K623">
        <v>-1.1934699999999999E-2</v>
      </c>
      <c r="L623">
        <v>0</v>
      </c>
      <c r="M623">
        <v>1.1934699999999999E-2</v>
      </c>
      <c r="N623">
        <v>2.9166500000000001E-2</v>
      </c>
      <c r="O623">
        <v>4.224901</v>
      </c>
      <c r="P623">
        <v>103621</v>
      </c>
      <c r="Q623">
        <v>37150.39</v>
      </c>
      <c r="R623">
        <v>37150.39</v>
      </c>
    </row>
    <row r="624" spans="1:18">
      <c r="A624" t="s">
        <v>49</v>
      </c>
      <c r="B624" t="s">
        <v>47</v>
      </c>
      <c r="C624" t="s">
        <v>84</v>
      </c>
      <c r="D624">
        <v>2011</v>
      </c>
      <c r="E624">
        <v>23</v>
      </c>
      <c r="F624">
        <v>1.3130280000000001</v>
      </c>
      <c r="G624">
        <v>1.3130280000000001</v>
      </c>
      <c r="H624">
        <v>69.828699999999998</v>
      </c>
      <c r="I624">
        <v>2.20816E-2</v>
      </c>
      <c r="J624">
        <v>-2.82987E-2</v>
      </c>
      <c r="K624">
        <v>-1.1579600000000001E-2</v>
      </c>
      <c r="L624">
        <v>0</v>
      </c>
      <c r="M624">
        <v>1.1579600000000001E-2</v>
      </c>
      <c r="N624">
        <v>2.82987E-2</v>
      </c>
      <c r="O624">
        <v>4.224901</v>
      </c>
      <c r="P624">
        <v>103621</v>
      </c>
      <c r="Q624">
        <v>32203.65</v>
      </c>
      <c r="R624">
        <v>32203.65</v>
      </c>
    </row>
    <row r="625" spans="1:18">
      <c r="A625" t="s">
        <v>49</v>
      </c>
      <c r="B625" t="s">
        <v>47</v>
      </c>
      <c r="C625" t="s">
        <v>84</v>
      </c>
      <c r="D625">
        <v>2011</v>
      </c>
      <c r="E625">
        <v>24</v>
      </c>
      <c r="F625">
        <v>1.052279</v>
      </c>
      <c r="G625">
        <v>1.052279</v>
      </c>
      <c r="H625">
        <v>68.453199999999995</v>
      </c>
      <c r="I625">
        <v>2.17918E-2</v>
      </c>
      <c r="J625">
        <v>-2.7927299999999999E-2</v>
      </c>
      <c r="K625">
        <v>-1.14276E-2</v>
      </c>
      <c r="L625">
        <v>0</v>
      </c>
      <c r="M625">
        <v>1.14276E-2</v>
      </c>
      <c r="N625">
        <v>2.7927299999999999E-2</v>
      </c>
      <c r="O625">
        <v>4.224901</v>
      </c>
      <c r="P625">
        <v>103621</v>
      </c>
      <c r="Q625">
        <v>25808.45</v>
      </c>
      <c r="R625">
        <v>25808.45</v>
      </c>
    </row>
    <row r="626" spans="1:18">
      <c r="A626" t="s">
        <v>51</v>
      </c>
      <c r="B626" t="s">
        <v>46</v>
      </c>
      <c r="C626" t="s">
        <v>12</v>
      </c>
      <c r="D626">
        <v>2011</v>
      </c>
      <c r="E626">
        <v>1</v>
      </c>
      <c r="F626">
        <v>0.77286339999999998</v>
      </c>
      <c r="G626">
        <v>0.77286339999999998</v>
      </c>
      <c r="H626">
        <v>72.510599999999997</v>
      </c>
      <c r="I626">
        <v>2.79492E-2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4.3658320000000002</v>
      </c>
      <c r="P626">
        <v>57165</v>
      </c>
      <c r="Q626">
        <v>10119.66</v>
      </c>
      <c r="R626">
        <v>10119.66</v>
      </c>
    </row>
    <row r="627" spans="1:18">
      <c r="A627" t="s">
        <v>51</v>
      </c>
      <c r="B627" t="s">
        <v>46</v>
      </c>
      <c r="C627" t="s">
        <v>12</v>
      </c>
      <c r="D627">
        <v>2011</v>
      </c>
      <c r="E627">
        <v>2</v>
      </c>
      <c r="F627">
        <v>0.67289670000000001</v>
      </c>
      <c r="G627">
        <v>0.67289670000000001</v>
      </c>
      <c r="H627">
        <v>72.343100000000007</v>
      </c>
      <c r="I627">
        <v>2.7940799999999998E-2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4.3658320000000002</v>
      </c>
      <c r="P627">
        <v>57165</v>
      </c>
      <c r="Q627">
        <v>8810.7240000000002</v>
      </c>
      <c r="R627">
        <v>8810.7240000000002</v>
      </c>
    </row>
    <row r="628" spans="1:18">
      <c r="A628" t="s">
        <v>51</v>
      </c>
      <c r="B628" t="s">
        <v>46</v>
      </c>
      <c r="C628" t="s">
        <v>12</v>
      </c>
      <c r="D628">
        <v>2011</v>
      </c>
      <c r="E628">
        <v>3</v>
      </c>
      <c r="F628">
        <v>0.62526400000000004</v>
      </c>
      <c r="G628">
        <v>0.62526400000000004</v>
      </c>
      <c r="H628">
        <v>71.720699999999994</v>
      </c>
      <c r="I628">
        <v>2.7884699999999998E-2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4.3658320000000002</v>
      </c>
      <c r="P628">
        <v>57165</v>
      </c>
      <c r="Q628">
        <v>8187.0339999999997</v>
      </c>
      <c r="R628">
        <v>8187.0339999999997</v>
      </c>
    </row>
    <row r="629" spans="1:18">
      <c r="A629" t="s">
        <v>51</v>
      </c>
      <c r="B629" t="s">
        <v>46</v>
      </c>
      <c r="C629" t="s">
        <v>12</v>
      </c>
      <c r="D629">
        <v>2011</v>
      </c>
      <c r="E629">
        <v>4</v>
      </c>
      <c r="F629">
        <v>0.60099630000000004</v>
      </c>
      <c r="G629">
        <v>0.60099630000000004</v>
      </c>
      <c r="H629">
        <v>71.244699999999995</v>
      </c>
      <c r="I629">
        <v>2.78587E-2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4.3658320000000002</v>
      </c>
      <c r="P629">
        <v>57165</v>
      </c>
      <c r="Q629">
        <v>7869.2790000000005</v>
      </c>
      <c r="R629">
        <v>7869.2790000000005</v>
      </c>
    </row>
    <row r="630" spans="1:18">
      <c r="A630" t="s">
        <v>51</v>
      </c>
      <c r="B630" t="s">
        <v>46</v>
      </c>
      <c r="C630" t="s">
        <v>12</v>
      </c>
      <c r="D630">
        <v>2011</v>
      </c>
      <c r="E630">
        <v>5</v>
      </c>
      <c r="F630">
        <v>0.59811510000000001</v>
      </c>
      <c r="G630">
        <v>0.59811510000000001</v>
      </c>
      <c r="H630">
        <v>71.5745</v>
      </c>
      <c r="I630">
        <v>2.7868400000000002E-2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4.3658320000000002</v>
      </c>
      <c r="P630">
        <v>57165</v>
      </c>
      <c r="Q630">
        <v>7831.5540000000001</v>
      </c>
      <c r="R630">
        <v>7831.5540000000001</v>
      </c>
    </row>
    <row r="631" spans="1:18">
      <c r="A631" t="s">
        <v>51</v>
      </c>
      <c r="B631" t="s">
        <v>46</v>
      </c>
      <c r="C631" t="s">
        <v>12</v>
      </c>
      <c r="D631">
        <v>2011</v>
      </c>
      <c r="E631">
        <v>6</v>
      </c>
      <c r="F631">
        <v>0.61928450000000002</v>
      </c>
      <c r="G631">
        <v>0.61928450000000002</v>
      </c>
      <c r="H631">
        <v>71.803200000000004</v>
      </c>
      <c r="I631">
        <v>2.78839E-2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4.3658320000000002</v>
      </c>
      <c r="P631">
        <v>57165</v>
      </c>
      <c r="Q631">
        <v>8108.74</v>
      </c>
      <c r="R631">
        <v>8108.74</v>
      </c>
    </row>
    <row r="632" spans="1:18">
      <c r="A632" t="s">
        <v>51</v>
      </c>
      <c r="B632" t="s">
        <v>46</v>
      </c>
      <c r="C632" t="s">
        <v>12</v>
      </c>
      <c r="D632">
        <v>2011</v>
      </c>
      <c r="E632">
        <v>7</v>
      </c>
      <c r="F632">
        <v>0.70455440000000003</v>
      </c>
      <c r="G632">
        <v>0.70455440000000003</v>
      </c>
      <c r="H632">
        <v>71.430899999999994</v>
      </c>
      <c r="I632">
        <v>2.7905599999999999E-2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4.3658320000000002</v>
      </c>
      <c r="P632">
        <v>57165</v>
      </c>
      <c r="Q632">
        <v>9225.24</v>
      </c>
      <c r="R632">
        <v>9225.24</v>
      </c>
    </row>
    <row r="633" spans="1:18">
      <c r="A633" t="s">
        <v>51</v>
      </c>
      <c r="B633" t="s">
        <v>46</v>
      </c>
      <c r="C633" t="s">
        <v>12</v>
      </c>
      <c r="D633">
        <v>2011</v>
      </c>
      <c r="E633">
        <v>8</v>
      </c>
      <c r="F633">
        <v>0.77136340000000003</v>
      </c>
      <c r="G633">
        <v>0.77136340000000003</v>
      </c>
      <c r="H633">
        <v>74.789900000000003</v>
      </c>
      <c r="I633">
        <v>2.7926900000000001E-2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4.3658320000000002</v>
      </c>
      <c r="P633">
        <v>57165</v>
      </c>
      <c r="Q633">
        <v>10100.02</v>
      </c>
      <c r="R633">
        <v>10100.02</v>
      </c>
    </row>
    <row r="634" spans="1:18">
      <c r="A634" t="s">
        <v>51</v>
      </c>
      <c r="B634" t="s">
        <v>46</v>
      </c>
      <c r="C634" t="s">
        <v>12</v>
      </c>
      <c r="D634">
        <v>2011</v>
      </c>
      <c r="E634">
        <v>9</v>
      </c>
      <c r="F634">
        <v>0.8537112</v>
      </c>
      <c r="G634">
        <v>0.8537112</v>
      </c>
      <c r="H634">
        <v>79.406899999999993</v>
      </c>
      <c r="I634">
        <v>3.1685999999999999E-2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4.3658320000000002</v>
      </c>
      <c r="P634">
        <v>57165</v>
      </c>
      <c r="Q634">
        <v>11178.26</v>
      </c>
      <c r="R634">
        <v>11178.26</v>
      </c>
    </row>
    <row r="635" spans="1:18">
      <c r="A635" t="s">
        <v>51</v>
      </c>
      <c r="B635" t="s">
        <v>46</v>
      </c>
      <c r="C635" t="s">
        <v>12</v>
      </c>
      <c r="D635">
        <v>2011</v>
      </c>
      <c r="E635">
        <v>10</v>
      </c>
      <c r="F635">
        <v>0.99614270000000005</v>
      </c>
      <c r="G635">
        <v>0.99614270000000005</v>
      </c>
      <c r="H635">
        <v>85.952100000000002</v>
      </c>
      <c r="I635">
        <v>3.1576E-2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4.3658320000000002</v>
      </c>
      <c r="P635">
        <v>57165</v>
      </c>
      <c r="Q635">
        <v>13043.22</v>
      </c>
      <c r="R635">
        <v>13043.22</v>
      </c>
    </row>
    <row r="636" spans="1:18">
      <c r="A636" t="s">
        <v>51</v>
      </c>
      <c r="B636" t="s">
        <v>46</v>
      </c>
      <c r="C636" t="s">
        <v>12</v>
      </c>
      <c r="D636">
        <v>2011</v>
      </c>
      <c r="E636">
        <v>11</v>
      </c>
      <c r="F636">
        <v>1.081464</v>
      </c>
      <c r="G636">
        <v>1.081464</v>
      </c>
      <c r="H636">
        <v>88.670199999999994</v>
      </c>
      <c r="I636">
        <v>3.0004599999999999E-2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4.3658320000000002</v>
      </c>
      <c r="P636">
        <v>57165</v>
      </c>
      <c r="Q636">
        <v>14160.38</v>
      </c>
      <c r="R636">
        <v>14160.38</v>
      </c>
    </row>
    <row r="637" spans="1:18">
      <c r="A637" t="s">
        <v>51</v>
      </c>
      <c r="B637" t="s">
        <v>46</v>
      </c>
      <c r="C637" t="s">
        <v>12</v>
      </c>
      <c r="D637">
        <v>2011</v>
      </c>
      <c r="E637">
        <v>12</v>
      </c>
      <c r="F637">
        <v>1.226008</v>
      </c>
      <c r="G637">
        <v>1.226008</v>
      </c>
      <c r="H637">
        <v>92.361699999999999</v>
      </c>
      <c r="I637">
        <v>2.9304E-2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4.3658320000000002</v>
      </c>
      <c r="P637">
        <v>57165</v>
      </c>
      <c r="Q637">
        <v>16053.01</v>
      </c>
      <c r="R637">
        <v>16053.01</v>
      </c>
    </row>
    <row r="638" spans="1:18">
      <c r="A638" t="s">
        <v>51</v>
      </c>
      <c r="B638" t="s">
        <v>46</v>
      </c>
      <c r="C638" t="s">
        <v>12</v>
      </c>
      <c r="D638">
        <v>2011</v>
      </c>
      <c r="E638">
        <v>13</v>
      </c>
      <c r="F638">
        <v>1.428091</v>
      </c>
      <c r="G638">
        <v>1.428091</v>
      </c>
      <c r="H638">
        <v>91.013300000000001</v>
      </c>
      <c r="I638">
        <v>2.9044500000000001E-2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4.3658320000000002</v>
      </c>
      <c r="P638">
        <v>57165</v>
      </c>
      <c r="Q638">
        <v>18699.03</v>
      </c>
      <c r="R638">
        <v>18699.03</v>
      </c>
    </row>
    <row r="639" spans="1:18">
      <c r="A639" t="s">
        <v>51</v>
      </c>
      <c r="B639" t="s">
        <v>46</v>
      </c>
      <c r="C639" t="s">
        <v>12</v>
      </c>
      <c r="D639">
        <v>2011</v>
      </c>
      <c r="E639">
        <v>14</v>
      </c>
      <c r="F639">
        <v>1.6787369999999999</v>
      </c>
      <c r="G639">
        <v>1.223417</v>
      </c>
      <c r="H639">
        <v>89.795199999999994</v>
      </c>
      <c r="I639">
        <v>3.3026600000000003E-2</v>
      </c>
      <c r="J639">
        <v>0.412995</v>
      </c>
      <c r="K639">
        <v>0.43800109999999998</v>
      </c>
      <c r="L639">
        <v>0.45532020000000001</v>
      </c>
      <c r="M639">
        <v>0.47263939999999999</v>
      </c>
      <c r="N639">
        <v>0.49764550000000002</v>
      </c>
      <c r="O639">
        <v>4.3658320000000002</v>
      </c>
      <c r="P639">
        <v>57165</v>
      </c>
      <c r="Q639">
        <v>21980.92</v>
      </c>
      <c r="R639">
        <v>16019.08</v>
      </c>
    </row>
    <row r="640" spans="1:18">
      <c r="A640" t="s">
        <v>51</v>
      </c>
      <c r="B640" t="s">
        <v>46</v>
      </c>
      <c r="C640" t="s">
        <v>12</v>
      </c>
      <c r="D640">
        <v>2011</v>
      </c>
      <c r="E640">
        <v>15</v>
      </c>
      <c r="F640">
        <v>1.8671089999999999</v>
      </c>
      <c r="G640">
        <v>1.4129750000000001</v>
      </c>
      <c r="H640">
        <v>88.542599999999993</v>
      </c>
      <c r="I640">
        <v>3.3552999999999999E-2</v>
      </c>
      <c r="J640">
        <v>0.4111339</v>
      </c>
      <c r="K640">
        <v>0.4365386</v>
      </c>
      <c r="L640">
        <v>0.45413389999999998</v>
      </c>
      <c r="M640">
        <v>0.47172910000000001</v>
      </c>
      <c r="N640">
        <v>0.49713380000000001</v>
      </c>
      <c r="O640">
        <v>4.3658320000000002</v>
      </c>
      <c r="P640">
        <v>57165</v>
      </c>
      <c r="Q640">
        <v>24447.41</v>
      </c>
      <c r="R640">
        <v>18501.11</v>
      </c>
    </row>
    <row r="641" spans="1:18">
      <c r="A641" t="s">
        <v>51</v>
      </c>
      <c r="B641" t="s">
        <v>46</v>
      </c>
      <c r="C641" t="s">
        <v>12</v>
      </c>
      <c r="D641">
        <v>2011</v>
      </c>
      <c r="E641">
        <v>16</v>
      </c>
      <c r="F641">
        <v>2.0173209999999999</v>
      </c>
      <c r="G641">
        <v>1.2843439999999999</v>
      </c>
      <c r="H641">
        <v>88.297899999999998</v>
      </c>
      <c r="I641">
        <v>3.3758299999999998E-2</v>
      </c>
      <c r="J641">
        <v>0.68971400000000005</v>
      </c>
      <c r="K641">
        <v>0.71527419999999997</v>
      </c>
      <c r="L641">
        <v>0.73297699999999999</v>
      </c>
      <c r="M641">
        <v>0.75067989999999996</v>
      </c>
      <c r="N641">
        <v>0.77624009999999999</v>
      </c>
      <c r="O641">
        <v>4.3658320000000002</v>
      </c>
      <c r="P641">
        <v>57165</v>
      </c>
      <c r="Q641">
        <v>26414.25</v>
      </c>
      <c r="R641">
        <v>16816.849999999999</v>
      </c>
    </row>
    <row r="642" spans="1:18">
      <c r="A642" t="s">
        <v>51</v>
      </c>
      <c r="B642" t="s">
        <v>46</v>
      </c>
      <c r="C642" t="s">
        <v>12</v>
      </c>
      <c r="D642">
        <v>2011</v>
      </c>
      <c r="E642">
        <v>17</v>
      </c>
      <c r="F642">
        <v>2.0779570000000001</v>
      </c>
      <c r="G642">
        <v>1.3338190000000001</v>
      </c>
      <c r="H642">
        <v>86.694100000000006</v>
      </c>
      <c r="I642">
        <v>3.4052300000000001E-2</v>
      </c>
      <c r="J642">
        <v>0.70049830000000002</v>
      </c>
      <c r="K642">
        <v>0.72628099999999995</v>
      </c>
      <c r="L642">
        <v>0.74413810000000002</v>
      </c>
      <c r="M642">
        <v>0.76199519999999998</v>
      </c>
      <c r="N642">
        <v>0.78777790000000003</v>
      </c>
      <c r="O642">
        <v>4.3658320000000002</v>
      </c>
      <c r="P642">
        <v>57165</v>
      </c>
      <c r="Q642">
        <v>27208.19</v>
      </c>
      <c r="R642">
        <v>17464.650000000001</v>
      </c>
    </row>
    <row r="643" spans="1:18">
      <c r="A643" t="s">
        <v>51</v>
      </c>
      <c r="B643" t="s">
        <v>46</v>
      </c>
      <c r="C643" t="s">
        <v>12</v>
      </c>
      <c r="D643">
        <v>2011</v>
      </c>
      <c r="E643">
        <v>18</v>
      </c>
      <c r="F643">
        <v>2.0422959999999999</v>
      </c>
      <c r="G643">
        <v>1.417686</v>
      </c>
      <c r="H643">
        <v>84.656899999999993</v>
      </c>
      <c r="I643">
        <v>3.44601E-2</v>
      </c>
      <c r="J643">
        <v>0.58044770000000001</v>
      </c>
      <c r="K643">
        <v>0.60653919999999995</v>
      </c>
      <c r="L643">
        <v>0.62461009999999995</v>
      </c>
      <c r="M643">
        <v>0.6426809</v>
      </c>
      <c r="N643">
        <v>0.66877249999999999</v>
      </c>
      <c r="O643">
        <v>4.3658320000000002</v>
      </c>
      <c r="P643">
        <v>57165</v>
      </c>
      <c r="Q643">
        <v>26741.25</v>
      </c>
      <c r="R643">
        <v>18562.78</v>
      </c>
    </row>
    <row r="644" spans="1:18">
      <c r="A644" t="s">
        <v>51</v>
      </c>
      <c r="B644" t="s">
        <v>46</v>
      </c>
      <c r="C644" t="s">
        <v>12</v>
      </c>
      <c r="D644">
        <v>2011</v>
      </c>
      <c r="E644">
        <v>19</v>
      </c>
      <c r="F644">
        <v>1.885831</v>
      </c>
      <c r="G644">
        <v>2.0439180000000001</v>
      </c>
      <c r="H644">
        <v>82.827100000000002</v>
      </c>
      <c r="I644">
        <v>3.5438900000000002E-2</v>
      </c>
      <c r="J644">
        <v>-0.2035043</v>
      </c>
      <c r="K644">
        <v>-0.17667169999999999</v>
      </c>
      <c r="L644">
        <v>-0.15808749999999999</v>
      </c>
      <c r="M644">
        <v>-0.1395033</v>
      </c>
      <c r="N644">
        <v>-0.1126707</v>
      </c>
      <c r="O644">
        <v>4.3658320000000002</v>
      </c>
      <c r="P644">
        <v>57165</v>
      </c>
      <c r="Q644">
        <v>24692.54</v>
      </c>
      <c r="R644">
        <v>26762.5</v>
      </c>
    </row>
    <row r="645" spans="1:18">
      <c r="A645" t="s">
        <v>51</v>
      </c>
      <c r="B645" t="s">
        <v>46</v>
      </c>
      <c r="C645" t="s">
        <v>12</v>
      </c>
      <c r="D645">
        <v>2011</v>
      </c>
      <c r="E645">
        <v>20</v>
      </c>
      <c r="F645">
        <v>1.7851760000000001</v>
      </c>
      <c r="G645">
        <v>2.4019240000000002</v>
      </c>
      <c r="H645">
        <v>79.691500000000005</v>
      </c>
      <c r="I645">
        <v>3.6455000000000001E-2</v>
      </c>
      <c r="J645">
        <v>-0.66346769999999999</v>
      </c>
      <c r="K645">
        <v>-0.63586569999999998</v>
      </c>
      <c r="L645">
        <v>-0.61674870000000004</v>
      </c>
      <c r="M645">
        <v>-0.59763160000000004</v>
      </c>
      <c r="N645">
        <v>-0.57002969999999997</v>
      </c>
      <c r="O645">
        <v>4.3658320000000002</v>
      </c>
      <c r="P645">
        <v>57165</v>
      </c>
      <c r="Q645">
        <v>23374.6</v>
      </c>
      <c r="R645">
        <v>31450.13</v>
      </c>
    </row>
    <row r="646" spans="1:18">
      <c r="A646" t="s">
        <v>51</v>
      </c>
      <c r="B646" t="s">
        <v>46</v>
      </c>
      <c r="C646" t="s">
        <v>12</v>
      </c>
      <c r="D646">
        <v>2011</v>
      </c>
      <c r="E646">
        <v>21</v>
      </c>
      <c r="F646">
        <v>1.8497749999999999</v>
      </c>
      <c r="G646">
        <v>1.8497749999999999</v>
      </c>
      <c r="H646">
        <v>78.510599999999997</v>
      </c>
      <c r="I646">
        <v>3.0712400000000001E-2</v>
      </c>
      <c r="J646">
        <v>-3.9359499999999999E-2</v>
      </c>
      <c r="K646">
        <v>-1.6105600000000001E-2</v>
      </c>
      <c r="L646">
        <v>0</v>
      </c>
      <c r="M646">
        <v>1.6105600000000001E-2</v>
      </c>
      <c r="N646">
        <v>3.9359499999999999E-2</v>
      </c>
      <c r="O646">
        <v>4.3658320000000002</v>
      </c>
      <c r="P646">
        <v>57165</v>
      </c>
      <c r="Q646">
        <v>24220.44</v>
      </c>
      <c r="R646">
        <v>24220.44</v>
      </c>
    </row>
    <row r="647" spans="1:18">
      <c r="A647" t="s">
        <v>51</v>
      </c>
      <c r="B647" t="s">
        <v>46</v>
      </c>
      <c r="C647" t="s">
        <v>12</v>
      </c>
      <c r="D647">
        <v>2011</v>
      </c>
      <c r="E647">
        <v>22</v>
      </c>
      <c r="F647">
        <v>1.6658740000000001</v>
      </c>
      <c r="G647">
        <v>1.6658740000000001</v>
      </c>
      <c r="H647">
        <v>76.970699999999994</v>
      </c>
      <c r="I647">
        <v>3.1179599999999998E-2</v>
      </c>
      <c r="J647">
        <v>-3.9958300000000002E-2</v>
      </c>
      <c r="K647">
        <v>-1.63506E-2</v>
      </c>
      <c r="L647">
        <v>0</v>
      </c>
      <c r="M647">
        <v>1.63506E-2</v>
      </c>
      <c r="N647">
        <v>3.9958300000000002E-2</v>
      </c>
      <c r="O647">
        <v>4.3658320000000002</v>
      </c>
      <c r="P647">
        <v>57165</v>
      </c>
      <c r="Q647">
        <v>21812.5</v>
      </c>
      <c r="R647">
        <v>21812.5</v>
      </c>
    </row>
    <row r="648" spans="1:18">
      <c r="A648" t="s">
        <v>51</v>
      </c>
      <c r="B648" t="s">
        <v>46</v>
      </c>
      <c r="C648" t="s">
        <v>12</v>
      </c>
      <c r="D648">
        <v>2011</v>
      </c>
      <c r="E648">
        <v>23</v>
      </c>
      <c r="F648">
        <v>1.4124350000000001</v>
      </c>
      <c r="G648">
        <v>1.4124350000000001</v>
      </c>
      <c r="H648">
        <v>74.641000000000005</v>
      </c>
      <c r="I648">
        <v>3.0772000000000001E-2</v>
      </c>
      <c r="J648">
        <v>-3.9435900000000003E-2</v>
      </c>
      <c r="K648">
        <v>-1.61368E-2</v>
      </c>
      <c r="L648">
        <v>0</v>
      </c>
      <c r="M648">
        <v>1.61368E-2</v>
      </c>
      <c r="N648">
        <v>3.9435900000000003E-2</v>
      </c>
      <c r="O648">
        <v>4.3658320000000002</v>
      </c>
      <c r="P648">
        <v>57165</v>
      </c>
      <c r="Q648">
        <v>18494.04</v>
      </c>
      <c r="R648">
        <v>18494.04</v>
      </c>
    </row>
    <row r="649" spans="1:18">
      <c r="A649" t="s">
        <v>51</v>
      </c>
      <c r="B649" t="s">
        <v>46</v>
      </c>
      <c r="C649" t="s">
        <v>12</v>
      </c>
      <c r="D649">
        <v>2011</v>
      </c>
      <c r="E649">
        <v>24</v>
      </c>
      <c r="F649">
        <v>1.101791</v>
      </c>
      <c r="G649">
        <v>1.101791</v>
      </c>
      <c r="H649">
        <v>73.151600000000002</v>
      </c>
      <c r="I649">
        <v>3.02925E-2</v>
      </c>
      <c r="J649">
        <v>-3.8821500000000002E-2</v>
      </c>
      <c r="K649">
        <v>-1.5885400000000001E-2</v>
      </c>
      <c r="L649">
        <v>0</v>
      </c>
      <c r="M649">
        <v>1.5885400000000001E-2</v>
      </c>
      <c r="N649">
        <v>3.8821500000000002E-2</v>
      </c>
      <c r="O649">
        <v>4.3658320000000002</v>
      </c>
      <c r="P649">
        <v>57165</v>
      </c>
      <c r="Q649">
        <v>14426.55</v>
      </c>
      <c r="R649">
        <v>14426.55</v>
      </c>
    </row>
    <row r="650" spans="1:18">
      <c r="A650" t="s">
        <v>51</v>
      </c>
      <c r="B650" t="s">
        <v>46</v>
      </c>
      <c r="C650" t="s">
        <v>11</v>
      </c>
      <c r="D650">
        <v>2011</v>
      </c>
      <c r="E650">
        <v>1</v>
      </c>
      <c r="F650">
        <v>0.78775530000000005</v>
      </c>
      <c r="G650">
        <v>0.78775530000000005</v>
      </c>
      <c r="H650">
        <v>70.252700000000004</v>
      </c>
      <c r="I650">
        <v>2.81619E-2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4.3658320000000002</v>
      </c>
      <c r="P650">
        <v>57165</v>
      </c>
      <c r="Q650">
        <v>10314.65</v>
      </c>
      <c r="R650">
        <v>10314.65</v>
      </c>
    </row>
    <row r="651" spans="1:18">
      <c r="A651" t="s">
        <v>51</v>
      </c>
      <c r="B651" t="s">
        <v>46</v>
      </c>
      <c r="C651" t="s">
        <v>11</v>
      </c>
      <c r="D651">
        <v>2011</v>
      </c>
      <c r="E651">
        <v>2</v>
      </c>
      <c r="F651">
        <v>0.68498709999999996</v>
      </c>
      <c r="G651">
        <v>0.68498709999999996</v>
      </c>
      <c r="H651">
        <v>69.632999999999996</v>
      </c>
      <c r="I651">
        <v>2.8063399999999999E-2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4.3658320000000002</v>
      </c>
      <c r="P651">
        <v>57165</v>
      </c>
      <c r="Q651">
        <v>8969.0319999999992</v>
      </c>
      <c r="R651">
        <v>8969.0319999999992</v>
      </c>
    </row>
    <row r="652" spans="1:18">
      <c r="A652" t="s">
        <v>51</v>
      </c>
      <c r="B652" t="s">
        <v>46</v>
      </c>
      <c r="C652" t="s">
        <v>11</v>
      </c>
      <c r="D652">
        <v>2011</v>
      </c>
      <c r="E652">
        <v>3</v>
      </c>
      <c r="F652">
        <v>0.63358409999999998</v>
      </c>
      <c r="G652">
        <v>0.63358409999999998</v>
      </c>
      <c r="H652">
        <v>69.212800000000001</v>
      </c>
      <c r="I652">
        <v>2.79768E-2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4.3658320000000002</v>
      </c>
      <c r="P652">
        <v>57165</v>
      </c>
      <c r="Q652">
        <v>8295.9760000000006</v>
      </c>
      <c r="R652">
        <v>8295.9760000000006</v>
      </c>
    </row>
    <row r="653" spans="1:18">
      <c r="A653" t="s">
        <v>51</v>
      </c>
      <c r="B653" t="s">
        <v>46</v>
      </c>
      <c r="C653" t="s">
        <v>11</v>
      </c>
      <c r="D653">
        <v>2011</v>
      </c>
      <c r="E653">
        <v>4</v>
      </c>
      <c r="F653">
        <v>0.60649889999999995</v>
      </c>
      <c r="G653">
        <v>0.60649889999999995</v>
      </c>
      <c r="H653">
        <v>68.614400000000003</v>
      </c>
      <c r="I653">
        <v>2.79055E-2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4.3658320000000002</v>
      </c>
      <c r="P653">
        <v>57165</v>
      </c>
      <c r="Q653">
        <v>7941.3289999999997</v>
      </c>
      <c r="R653">
        <v>7941.3289999999997</v>
      </c>
    </row>
    <row r="654" spans="1:18">
      <c r="A654" t="s">
        <v>51</v>
      </c>
      <c r="B654" t="s">
        <v>46</v>
      </c>
      <c r="C654" t="s">
        <v>11</v>
      </c>
      <c r="D654">
        <v>2011</v>
      </c>
      <c r="E654">
        <v>5</v>
      </c>
      <c r="F654">
        <v>0.60048429999999997</v>
      </c>
      <c r="G654">
        <v>0.60048429999999997</v>
      </c>
      <c r="H654">
        <v>67.638300000000001</v>
      </c>
      <c r="I654">
        <v>2.7903299999999999E-2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4.3658320000000002</v>
      </c>
      <c r="P654">
        <v>57165</v>
      </c>
      <c r="Q654">
        <v>7862.5749999999998</v>
      </c>
      <c r="R654">
        <v>7862.5749999999998</v>
      </c>
    </row>
    <row r="655" spans="1:18">
      <c r="A655" t="s">
        <v>51</v>
      </c>
      <c r="B655" t="s">
        <v>46</v>
      </c>
      <c r="C655" t="s">
        <v>11</v>
      </c>
      <c r="D655">
        <v>2011</v>
      </c>
      <c r="E655">
        <v>6</v>
      </c>
      <c r="F655">
        <v>0.62139829999999996</v>
      </c>
      <c r="G655">
        <v>0.62139829999999996</v>
      </c>
      <c r="H655">
        <v>66.952100000000002</v>
      </c>
      <c r="I655">
        <v>2.7899E-2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4.3658320000000002</v>
      </c>
      <c r="P655">
        <v>57165</v>
      </c>
      <c r="Q655">
        <v>8136.4170000000004</v>
      </c>
      <c r="R655">
        <v>8136.4170000000004</v>
      </c>
    </row>
    <row r="656" spans="1:18">
      <c r="A656" t="s">
        <v>51</v>
      </c>
      <c r="B656" t="s">
        <v>46</v>
      </c>
      <c r="C656" t="s">
        <v>11</v>
      </c>
      <c r="D656">
        <v>2011</v>
      </c>
      <c r="E656">
        <v>7</v>
      </c>
      <c r="F656">
        <v>0.70476240000000001</v>
      </c>
      <c r="G656">
        <v>0.70476240000000001</v>
      </c>
      <c r="H656">
        <v>71.138300000000001</v>
      </c>
      <c r="I656">
        <v>2.7894700000000001E-2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4.3658320000000002</v>
      </c>
      <c r="P656">
        <v>57165</v>
      </c>
      <c r="Q656">
        <v>9227.9639999999999</v>
      </c>
      <c r="R656">
        <v>9227.9639999999999</v>
      </c>
    </row>
    <row r="657" spans="1:18">
      <c r="A657" t="s">
        <v>51</v>
      </c>
      <c r="B657" t="s">
        <v>46</v>
      </c>
      <c r="C657" t="s">
        <v>11</v>
      </c>
      <c r="D657">
        <v>2011</v>
      </c>
      <c r="E657">
        <v>8</v>
      </c>
      <c r="F657">
        <v>0.77148649999999996</v>
      </c>
      <c r="G657">
        <v>0.77148649999999996</v>
      </c>
      <c r="H657">
        <v>75.795199999999994</v>
      </c>
      <c r="I657">
        <v>2.7894200000000001E-2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4.3658320000000002</v>
      </c>
      <c r="P657">
        <v>57165</v>
      </c>
      <c r="Q657">
        <v>10101.629999999999</v>
      </c>
      <c r="R657">
        <v>10101.629999999999</v>
      </c>
    </row>
    <row r="658" spans="1:18">
      <c r="A658" t="s">
        <v>51</v>
      </c>
      <c r="B658" t="s">
        <v>46</v>
      </c>
      <c r="C658" t="s">
        <v>11</v>
      </c>
      <c r="D658">
        <v>2011</v>
      </c>
      <c r="E658">
        <v>9</v>
      </c>
      <c r="F658">
        <v>0.80990810000000002</v>
      </c>
      <c r="G658">
        <v>0.80990810000000002</v>
      </c>
      <c r="H658">
        <v>81.853700000000003</v>
      </c>
      <c r="I658">
        <v>2.8813999999999999E-2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4.3658320000000002</v>
      </c>
      <c r="P658">
        <v>57165</v>
      </c>
      <c r="Q658">
        <v>10604.71</v>
      </c>
      <c r="R658">
        <v>10604.71</v>
      </c>
    </row>
    <row r="659" spans="1:18">
      <c r="A659" t="s">
        <v>51</v>
      </c>
      <c r="B659" t="s">
        <v>46</v>
      </c>
      <c r="C659" t="s">
        <v>11</v>
      </c>
      <c r="D659">
        <v>2011</v>
      </c>
      <c r="E659">
        <v>10</v>
      </c>
      <c r="F659">
        <v>0.97656589999999999</v>
      </c>
      <c r="G659">
        <v>0.97656589999999999</v>
      </c>
      <c r="H659">
        <v>86.146299999999997</v>
      </c>
      <c r="I659">
        <v>3.5252400000000003E-2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4.3658320000000002</v>
      </c>
      <c r="P659">
        <v>57165</v>
      </c>
      <c r="Q659">
        <v>12786.88</v>
      </c>
      <c r="R659">
        <v>12786.88</v>
      </c>
    </row>
    <row r="660" spans="1:18">
      <c r="A660" t="s">
        <v>51</v>
      </c>
      <c r="B660" t="s">
        <v>46</v>
      </c>
      <c r="C660" t="s">
        <v>11</v>
      </c>
      <c r="D660">
        <v>2011</v>
      </c>
      <c r="E660">
        <v>11</v>
      </c>
      <c r="F660">
        <v>1.058001</v>
      </c>
      <c r="G660">
        <v>1.058001</v>
      </c>
      <c r="H660">
        <v>88.470699999999994</v>
      </c>
      <c r="I660">
        <v>3.05011E-2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4.3658320000000002</v>
      </c>
      <c r="P660">
        <v>57165</v>
      </c>
      <c r="Q660">
        <v>13853.18</v>
      </c>
      <c r="R660">
        <v>13853.18</v>
      </c>
    </row>
    <row r="661" spans="1:18">
      <c r="A661" t="s">
        <v>51</v>
      </c>
      <c r="B661" t="s">
        <v>46</v>
      </c>
      <c r="C661" t="s">
        <v>11</v>
      </c>
      <c r="D661">
        <v>2011</v>
      </c>
      <c r="E661">
        <v>12</v>
      </c>
      <c r="F661">
        <v>1.215463</v>
      </c>
      <c r="G661">
        <v>1.215463</v>
      </c>
      <c r="H661">
        <v>92.992000000000004</v>
      </c>
      <c r="I661">
        <v>2.97527E-2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4.3658320000000002</v>
      </c>
      <c r="P661">
        <v>57165</v>
      </c>
      <c r="Q661">
        <v>15914.94</v>
      </c>
      <c r="R661">
        <v>15914.94</v>
      </c>
    </row>
    <row r="662" spans="1:18">
      <c r="A662" t="s">
        <v>51</v>
      </c>
      <c r="B662" t="s">
        <v>46</v>
      </c>
      <c r="C662" t="s">
        <v>11</v>
      </c>
      <c r="D662">
        <v>2011</v>
      </c>
      <c r="E662">
        <v>13</v>
      </c>
      <c r="F662">
        <v>1.4198109999999999</v>
      </c>
      <c r="G662">
        <v>1.4198109999999999</v>
      </c>
      <c r="H662">
        <v>94.210099999999997</v>
      </c>
      <c r="I662">
        <v>2.96422E-2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4.3658320000000002</v>
      </c>
      <c r="P662">
        <v>57165</v>
      </c>
      <c r="Q662">
        <v>18590.61</v>
      </c>
      <c r="R662">
        <v>18590.61</v>
      </c>
    </row>
    <row r="663" spans="1:18">
      <c r="A663" t="s">
        <v>51</v>
      </c>
      <c r="B663" t="s">
        <v>46</v>
      </c>
      <c r="C663" t="s">
        <v>11</v>
      </c>
      <c r="D663">
        <v>2011</v>
      </c>
      <c r="E663">
        <v>14</v>
      </c>
      <c r="F663">
        <v>1.6646289999999999</v>
      </c>
      <c r="G663">
        <v>1.1939109999999999</v>
      </c>
      <c r="H663">
        <v>93.973399999999998</v>
      </c>
      <c r="I663">
        <v>3.3131000000000001E-2</v>
      </c>
      <c r="J663">
        <v>0.42825869999999999</v>
      </c>
      <c r="K663">
        <v>0.45334400000000002</v>
      </c>
      <c r="L663">
        <v>0.47071790000000002</v>
      </c>
      <c r="M663">
        <v>0.48809190000000002</v>
      </c>
      <c r="N663">
        <v>0.51317699999999999</v>
      </c>
      <c r="O663">
        <v>4.3658320000000002</v>
      </c>
      <c r="P663">
        <v>57165</v>
      </c>
      <c r="Q663">
        <v>21796.2</v>
      </c>
      <c r="R663">
        <v>15632.75</v>
      </c>
    </row>
    <row r="664" spans="1:18">
      <c r="A664" t="s">
        <v>51</v>
      </c>
      <c r="B664" t="s">
        <v>46</v>
      </c>
      <c r="C664" t="s">
        <v>11</v>
      </c>
      <c r="D664">
        <v>2011</v>
      </c>
      <c r="E664">
        <v>15</v>
      </c>
      <c r="F664">
        <v>1.8876759999999999</v>
      </c>
      <c r="G664">
        <v>1.4054979999999999</v>
      </c>
      <c r="H664">
        <v>93.202100000000002</v>
      </c>
      <c r="I664">
        <v>3.4725499999999999E-2</v>
      </c>
      <c r="J664">
        <v>0.4376758</v>
      </c>
      <c r="K664">
        <v>0.4639682</v>
      </c>
      <c r="L664">
        <v>0.4821783</v>
      </c>
      <c r="M664">
        <v>0.50038839999999996</v>
      </c>
      <c r="N664">
        <v>0.52668090000000001</v>
      </c>
      <c r="O664">
        <v>4.3658320000000002</v>
      </c>
      <c r="P664">
        <v>57165</v>
      </c>
      <c r="Q664">
        <v>24716.71</v>
      </c>
      <c r="R664">
        <v>18403.2</v>
      </c>
    </row>
    <row r="665" spans="1:18">
      <c r="A665" t="s">
        <v>51</v>
      </c>
      <c r="B665" t="s">
        <v>46</v>
      </c>
      <c r="C665" t="s">
        <v>11</v>
      </c>
      <c r="D665">
        <v>2011</v>
      </c>
      <c r="E665">
        <v>16</v>
      </c>
      <c r="F665">
        <v>2.0491320000000002</v>
      </c>
      <c r="G665">
        <v>1.25553</v>
      </c>
      <c r="H665">
        <v>90.460099999999997</v>
      </c>
      <c r="I665">
        <v>3.5218600000000003E-2</v>
      </c>
      <c r="J665">
        <v>0.74846760000000001</v>
      </c>
      <c r="K665">
        <v>0.77513339999999997</v>
      </c>
      <c r="L665">
        <v>0.79360209999999998</v>
      </c>
      <c r="M665">
        <v>0.81207079999999998</v>
      </c>
      <c r="N665">
        <v>0.83873660000000005</v>
      </c>
      <c r="O665">
        <v>4.3658320000000002</v>
      </c>
      <c r="P665">
        <v>57165</v>
      </c>
      <c r="Q665">
        <v>26830.77</v>
      </c>
      <c r="R665">
        <v>16439.560000000001</v>
      </c>
    </row>
    <row r="666" spans="1:18">
      <c r="A666" t="s">
        <v>51</v>
      </c>
      <c r="B666" t="s">
        <v>46</v>
      </c>
      <c r="C666" t="s">
        <v>11</v>
      </c>
      <c r="D666">
        <v>2011</v>
      </c>
      <c r="E666">
        <v>17</v>
      </c>
      <c r="F666">
        <v>2.0665499999999999</v>
      </c>
      <c r="G666">
        <v>1.253015</v>
      </c>
      <c r="H666">
        <v>84.651600000000002</v>
      </c>
      <c r="I666">
        <v>3.5546500000000002E-2</v>
      </c>
      <c r="J666">
        <v>0.76798029999999995</v>
      </c>
      <c r="K666">
        <v>0.7948944</v>
      </c>
      <c r="L666">
        <v>0.81353500000000001</v>
      </c>
      <c r="M666">
        <v>0.83217560000000002</v>
      </c>
      <c r="N666">
        <v>0.85908969999999996</v>
      </c>
      <c r="O666">
        <v>4.3658320000000002</v>
      </c>
      <c r="P666">
        <v>57165</v>
      </c>
      <c r="Q666">
        <v>27058.83</v>
      </c>
      <c r="R666">
        <v>16406.63</v>
      </c>
    </row>
    <row r="667" spans="1:18">
      <c r="A667" t="s">
        <v>51</v>
      </c>
      <c r="B667" t="s">
        <v>46</v>
      </c>
      <c r="C667" t="s">
        <v>11</v>
      </c>
      <c r="D667">
        <v>2011</v>
      </c>
      <c r="E667">
        <v>18</v>
      </c>
      <c r="F667">
        <v>2.0134059999999998</v>
      </c>
      <c r="G667">
        <v>1.3554919999999999</v>
      </c>
      <c r="H667">
        <v>83.760599999999997</v>
      </c>
      <c r="I667">
        <v>3.5871699999999999E-2</v>
      </c>
      <c r="J667">
        <v>0.61194269999999995</v>
      </c>
      <c r="K667">
        <v>0.63910299999999998</v>
      </c>
      <c r="L667">
        <v>0.6579142</v>
      </c>
      <c r="M667">
        <v>0.67672529999999997</v>
      </c>
      <c r="N667">
        <v>0.7038856</v>
      </c>
      <c r="O667">
        <v>4.3658320000000002</v>
      </c>
      <c r="P667">
        <v>57165</v>
      </c>
      <c r="Q667">
        <v>26362.98</v>
      </c>
      <c r="R667">
        <v>17748.439999999999</v>
      </c>
    </row>
    <row r="668" spans="1:18">
      <c r="A668" t="s">
        <v>51</v>
      </c>
      <c r="B668" t="s">
        <v>46</v>
      </c>
      <c r="C668" t="s">
        <v>11</v>
      </c>
      <c r="D668">
        <v>2011</v>
      </c>
      <c r="E668">
        <v>19</v>
      </c>
      <c r="F668">
        <v>1.830735</v>
      </c>
      <c r="G668">
        <v>1.9942839999999999</v>
      </c>
      <c r="H668">
        <v>79.164900000000003</v>
      </c>
      <c r="I668">
        <v>3.7008100000000002E-2</v>
      </c>
      <c r="J668">
        <v>-0.21097650000000001</v>
      </c>
      <c r="K668">
        <v>-0.1829558</v>
      </c>
      <c r="L668">
        <v>-0.16354869999999999</v>
      </c>
      <c r="M668">
        <v>-0.14414170000000001</v>
      </c>
      <c r="N668">
        <v>-0.116121</v>
      </c>
      <c r="O668">
        <v>4.3658320000000002</v>
      </c>
      <c r="P668">
        <v>57165</v>
      </c>
      <c r="Q668">
        <v>23971.13</v>
      </c>
      <c r="R668">
        <v>26112.6</v>
      </c>
    </row>
    <row r="669" spans="1:18">
      <c r="A669" t="s">
        <v>51</v>
      </c>
      <c r="B669" t="s">
        <v>46</v>
      </c>
      <c r="C669" t="s">
        <v>11</v>
      </c>
      <c r="D669">
        <v>2011</v>
      </c>
      <c r="E669">
        <v>20</v>
      </c>
      <c r="F669">
        <v>1.6907099999999999</v>
      </c>
      <c r="G669">
        <v>2.2923619999999998</v>
      </c>
      <c r="H669">
        <v>75.861699999999999</v>
      </c>
      <c r="I669">
        <v>3.78152E-2</v>
      </c>
      <c r="J669">
        <v>-0.65011419999999998</v>
      </c>
      <c r="K669">
        <v>-0.62148239999999999</v>
      </c>
      <c r="L669">
        <v>-0.60165210000000002</v>
      </c>
      <c r="M669">
        <v>-0.5818219</v>
      </c>
      <c r="N669">
        <v>-0.55319010000000002</v>
      </c>
      <c r="O669">
        <v>4.3658320000000002</v>
      </c>
      <c r="P669">
        <v>57165</v>
      </c>
      <c r="Q669">
        <v>22137.68</v>
      </c>
      <c r="R669">
        <v>30015.55</v>
      </c>
    </row>
    <row r="670" spans="1:18">
      <c r="A670" t="s">
        <v>51</v>
      </c>
      <c r="B670" t="s">
        <v>46</v>
      </c>
      <c r="C670" t="s">
        <v>11</v>
      </c>
      <c r="D670">
        <v>2011</v>
      </c>
      <c r="E670">
        <v>21</v>
      </c>
      <c r="F670">
        <v>1.696834</v>
      </c>
      <c r="G670">
        <v>1.696834</v>
      </c>
      <c r="H670">
        <v>73.768600000000006</v>
      </c>
      <c r="I670">
        <v>3.12108E-2</v>
      </c>
      <c r="J670">
        <v>-3.9998199999999998E-2</v>
      </c>
      <c r="K670">
        <v>-1.6367E-2</v>
      </c>
      <c r="L670">
        <v>0</v>
      </c>
      <c r="M670">
        <v>1.6367E-2</v>
      </c>
      <c r="N670">
        <v>3.9998199999999998E-2</v>
      </c>
      <c r="O670">
        <v>4.3658320000000002</v>
      </c>
      <c r="P670">
        <v>57165</v>
      </c>
      <c r="Q670">
        <v>22217.87</v>
      </c>
      <c r="R670">
        <v>22217.87</v>
      </c>
    </row>
    <row r="671" spans="1:18">
      <c r="A671" t="s">
        <v>51</v>
      </c>
      <c r="B671" t="s">
        <v>46</v>
      </c>
      <c r="C671" t="s">
        <v>11</v>
      </c>
      <c r="D671">
        <v>2011</v>
      </c>
      <c r="E671">
        <v>22</v>
      </c>
      <c r="F671">
        <v>1.5126219999999999</v>
      </c>
      <c r="G671">
        <v>1.5126219999999999</v>
      </c>
      <c r="H671">
        <v>71.606399999999994</v>
      </c>
      <c r="I671">
        <v>3.0353499999999999E-2</v>
      </c>
      <c r="J671">
        <v>-3.8899499999999997E-2</v>
      </c>
      <c r="K671">
        <v>-1.5917400000000002E-2</v>
      </c>
      <c r="L671">
        <v>0</v>
      </c>
      <c r="M671">
        <v>1.5917400000000002E-2</v>
      </c>
      <c r="N671">
        <v>3.8899499999999997E-2</v>
      </c>
      <c r="O671">
        <v>4.3658320000000002</v>
      </c>
      <c r="P671">
        <v>57165</v>
      </c>
      <c r="Q671">
        <v>19805.849999999999</v>
      </c>
      <c r="R671">
        <v>19805.849999999999</v>
      </c>
    </row>
    <row r="672" spans="1:18">
      <c r="A672" t="s">
        <v>51</v>
      </c>
      <c r="B672" t="s">
        <v>46</v>
      </c>
      <c r="C672" t="s">
        <v>11</v>
      </c>
      <c r="D672">
        <v>2011</v>
      </c>
      <c r="E672">
        <v>23</v>
      </c>
      <c r="F672">
        <v>1.3686769999999999</v>
      </c>
      <c r="G672">
        <v>1.3686769999999999</v>
      </c>
      <c r="H672">
        <v>71.018600000000006</v>
      </c>
      <c r="I672">
        <v>3.3891400000000002E-2</v>
      </c>
      <c r="J672">
        <v>-4.3433600000000003E-2</v>
      </c>
      <c r="K672">
        <v>-1.7772699999999999E-2</v>
      </c>
      <c r="L672">
        <v>0</v>
      </c>
      <c r="M672">
        <v>1.7772699999999999E-2</v>
      </c>
      <c r="N672">
        <v>4.3433600000000003E-2</v>
      </c>
      <c r="O672">
        <v>4.3658320000000002</v>
      </c>
      <c r="P672">
        <v>57165</v>
      </c>
      <c r="Q672">
        <v>17921.080000000002</v>
      </c>
      <c r="R672">
        <v>17921.080000000002</v>
      </c>
    </row>
    <row r="673" spans="1:18">
      <c r="A673" t="s">
        <v>51</v>
      </c>
      <c r="B673" t="s">
        <v>46</v>
      </c>
      <c r="C673" t="s">
        <v>11</v>
      </c>
      <c r="D673">
        <v>2011</v>
      </c>
      <c r="E673">
        <v>24</v>
      </c>
      <c r="F673">
        <v>1.033488</v>
      </c>
      <c r="G673">
        <v>1.033488</v>
      </c>
      <c r="H673">
        <v>69.518600000000006</v>
      </c>
      <c r="I673">
        <v>2.8735799999999999E-2</v>
      </c>
      <c r="J673">
        <v>-3.6826299999999999E-2</v>
      </c>
      <c r="K673">
        <v>-1.5069000000000001E-2</v>
      </c>
      <c r="L673">
        <v>0</v>
      </c>
      <c r="M673">
        <v>1.5069000000000001E-2</v>
      </c>
      <c r="N673">
        <v>3.6826299999999999E-2</v>
      </c>
      <c r="O673">
        <v>4.3658320000000002</v>
      </c>
      <c r="P673">
        <v>57165</v>
      </c>
      <c r="Q673">
        <v>13532.21</v>
      </c>
      <c r="R673">
        <v>13532.21</v>
      </c>
    </row>
    <row r="674" spans="1:18">
      <c r="A674" t="s">
        <v>51</v>
      </c>
      <c r="B674" t="s">
        <v>46</v>
      </c>
      <c r="C674" t="s">
        <v>10</v>
      </c>
      <c r="D674">
        <v>2011</v>
      </c>
      <c r="E674">
        <v>1</v>
      </c>
      <c r="F674">
        <v>0.61869969999999996</v>
      </c>
      <c r="G674">
        <v>0.61869969999999996</v>
      </c>
      <c r="H674">
        <v>69.252700000000004</v>
      </c>
      <c r="I674">
        <v>2.7271699999999999E-2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4.3658320000000002</v>
      </c>
      <c r="P674">
        <v>57165</v>
      </c>
      <c r="Q674">
        <v>8101.0820000000003</v>
      </c>
      <c r="R674">
        <v>8101.0820000000003</v>
      </c>
    </row>
    <row r="675" spans="1:18">
      <c r="A675" t="s">
        <v>51</v>
      </c>
      <c r="B675" t="s">
        <v>46</v>
      </c>
      <c r="C675" t="s">
        <v>10</v>
      </c>
      <c r="D675">
        <v>2011</v>
      </c>
      <c r="E675">
        <v>2</v>
      </c>
      <c r="F675">
        <v>0.54458519999999999</v>
      </c>
      <c r="G675">
        <v>0.54458519999999999</v>
      </c>
      <c r="H675">
        <v>69.021299999999997</v>
      </c>
      <c r="I675">
        <v>2.7270599999999999E-2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4.3658320000000002</v>
      </c>
      <c r="P675">
        <v>57165</v>
      </c>
      <c r="Q675">
        <v>7130.6480000000001</v>
      </c>
      <c r="R675">
        <v>7130.6480000000001</v>
      </c>
    </row>
    <row r="676" spans="1:18">
      <c r="A676" t="s">
        <v>51</v>
      </c>
      <c r="B676" t="s">
        <v>46</v>
      </c>
      <c r="C676" t="s">
        <v>10</v>
      </c>
      <c r="D676">
        <v>2011</v>
      </c>
      <c r="E676">
        <v>3</v>
      </c>
      <c r="F676">
        <v>0.51083149999999999</v>
      </c>
      <c r="G676">
        <v>0.51083149999999999</v>
      </c>
      <c r="H676">
        <v>69.212800000000001</v>
      </c>
      <c r="I676">
        <v>2.7270099999999999E-2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4.3658320000000002</v>
      </c>
      <c r="P676">
        <v>57165</v>
      </c>
      <c r="Q676">
        <v>6688.6869999999999</v>
      </c>
      <c r="R676">
        <v>6688.6869999999999</v>
      </c>
    </row>
    <row r="677" spans="1:18">
      <c r="A677" t="s">
        <v>51</v>
      </c>
      <c r="B677" t="s">
        <v>46</v>
      </c>
      <c r="C677" t="s">
        <v>10</v>
      </c>
      <c r="D677">
        <v>2011</v>
      </c>
      <c r="E677">
        <v>4</v>
      </c>
      <c r="F677">
        <v>0.50157240000000003</v>
      </c>
      <c r="G677">
        <v>0.50157240000000003</v>
      </c>
      <c r="H677">
        <v>68.367000000000004</v>
      </c>
      <c r="I677">
        <v>2.7269100000000001E-2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4.3658320000000002</v>
      </c>
      <c r="P677">
        <v>57165</v>
      </c>
      <c r="Q677">
        <v>6567.45</v>
      </c>
      <c r="R677">
        <v>6567.45</v>
      </c>
    </row>
    <row r="678" spans="1:18">
      <c r="A678" t="s">
        <v>51</v>
      </c>
      <c r="B678" t="s">
        <v>46</v>
      </c>
      <c r="C678" t="s">
        <v>10</v>
      </c>
      <c r="D678">
        <v>2011</v>
      </c>
      <c r="E678">
        <v>5</v>
      </c>
      <c r="F678">
        <v>0.51017500000000005</v>
      </c>
      <c r="G678">
        <v>0.51017500000000005</v>
      </c>
      <c r="H678">
        <v>67.207400000000007</v>
      </c>
      <c r="I678">
        <v>2.7270200000000001E-2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4.3658320000000002</v>
      </c>
      <c r="P678">
        <v>57165</v>
      </c>
      <c r="Q678">
        <v>6680.09</v>
      </c>
      <c r="R678">
        <v>6680.09</v>
      </c>
    </row>
    <row r="679" spans="1:18">
      <c r="A679" t="s">
        <v>51</v>
      </c>
      <c r="B679" t="s">
        <v>46</v>
      </c>
      <c r="C679" t="s">
        <v>10</v>
      </c>
      <c r="D679">
        <v>2011</v>
      </c>
      <c r="E679">
        <v>6</v>
      </c>
      <c r="F679">
        <v>0.5499385</v>
      </c>
      <c r="G679">
        <v>0.5499385</v>
      </c>
      <c r="H679">
        <v>67.723399999999998</v>
      </c>
      <c r="I679">
        <v>2.7270099999999999E-2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4.3658320000000002</v>
      </c>
      <c r="P679">
        <v>57165</v>
      </c>
      <c r="Q679">
        <v>7200.7430000000004</v>
      </c>
      <c r="R679">
        <v>7200.7430000000004</v>
      </c>
    </row>
    <row r="680" spans="1:18">
      <c r="A680" t="s">
        <v>51</v>
      </c>
      <c r="B680" t="s">
        <v>46</v>
      </c>
      <c r="C680" t="s">
        <v>10</v>
      </c>
      <c r="D680">
        <v>2011</v>
      </c>
      <c r="E680">
        <v>7</v>
      </c>
      <c r="F680">
        <v>0.64709899999999998</v>
      </c>
      <c r="G680">
        <v>0.64709899999999998</v>
      </c>
      <c r="H680">
        <v>70.851100000000002</v>
      </c>
      <c r="I680">
        <v>2.7270200000000001E-2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4.3658320000000002</v>
      </c>
      <c r="P680">
        <v>57165</v>
      </c>
      <c r="Q680">
        <v>8472.9349999999995</v>
      </c>
      <c r="R680">
        <v>8472.9349999999995</v>
      </c>
    </row>
    <row r="681" spans="1:18">
      <c r="A681" t="s">
        <v>51</v>
      </c>
      <c r="B681" t="s">
        <v>46</v>
      </c>
      <c r="C681" t="s">
        <v>10</v>
      </c>
      <c r="D681">
        <v>2011</v>
      </c>
      <c r="E681">
        <v>8</v>
      </c>
      <c r="F681">
        <v>0.72052190000000005</v>
      </c>
      <c r="G681">
        <v>0.72052190000000005</v>
      </c>
      <c r="H681">
        <v>76.5505</v>
      </c>
      <c r="I681">
        <v>2.7271400000000001E-2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4.3658320000000002</v>
      </c>
      <c r="P681">
        <v>57165</v>
      </c>
      <c r="Q681">
        <v>9434.3140000000003</v>
      </c>
      <c r="R681">
        <v>9434.3140000000003</v>
      </c>
    </row>
    <row r="682" spans="1:18">
      <c r="A682" t="s">
        <v>51</v>
      </c>
      <c r="B682" t="s">
        <v>46</v>
      </c>
      <c r="C682" t="s">
        <v>10</v>
      </c>
      <c r="D682">
        <v>2011</v>
      </c>
      <c r="E682">
        <v>9</v>
      </c>
      <c r="F682">
        <v>0.74069660000000004</v>
      </c>
      <c r="G682">
        <v>0.74069660000000004</v>
      </c>
      <c r="H682">
        <v>80.904300000000006</v>
      </c>
      <c r="I682">
        <v>2.72874E-2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4.3658320000000002</v>
      </c>
      <c r="P682">
        <v>57165</v>
      </c>
      <c r="Q682">
        <v>9698.4770000000008</v>
      </c>
      <c r="R682">
        <v>9698.4770000000008</v>
      </c>
    </row>
    <row r="683" spans="1:18">
      <c r="A683" t="s">
        <v>51</v>
      </c>
      <c r="B683" t="s">
        <v>46</v>
      </c>
      <c r="C683" t="s">
        <v>10</v>
      </c>
      <c r="D683">
        <v>2011</v>
      </c>
      <c r="E683">
        <v>10</v>
      </c>
      <c r="F683">
        <v>0.79056150000000003</v>
      </c>
      <c r="G683">
        <v>0.79056150000000003</v>
      </c>
      <c r="H683">
        <v>83.811199999999999</v>
      </c>
      <c r="I683">
        <v>2.86176E-2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4.3658320000000002</v>
      </c>
      <c r="P683">
        <v>57165</v>
      </c>
      <c r="Q683">
        <v>10351.39</v>
      </c>
      <c r="R683">
        <v>10351.39</v>
      </c>
    </row>
    <row r="684" spans="1:18">
      <c r="A684" t="s">
        <v>51</v>
      </c>
      <c r="B684" t="s">
        <v>46</v>
      </c>
      <c r="C684" t="s">
        <v>10</v>
      </c>
      <c r="D684">
        <v>2011</v>
      </c>
      <c r="E684">
        <v>11</v>
      </c>
      <c r="F684">
        <v>0.84495940000000003</v>
      </c>
      <c r="G684">
        <v>0.84495940000000003</v>
      </c>
      <c r="H684">
        <v>85.922899999999998</v>
      </c>
      <c r="I684">
        <v>2.7871E-2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4.3658320000000002</v>
      </c>
      <c r="P684">
        <v>57165</v>
      </c>
      <c r="Q684">
        <v>11063.66</v>
      </c>
      <c r="R684">
        <v>11063.66</v>
      </c>
    </row>
    <row r="685" spans="1:18">
      <c r="A685" t="s">
        <v>51</v>
      </c>
      <c r="B685" t="s">
        <v>46</v>
      </c>
      <c r="C685" t="s">
        <v>10</v>
      </c>
      <c r="D685">
        <v>2011</v>
      </c>
      <c r="E685">
        <v>12</v>
      </c>
      <c r="F685">
        <v>0.94671170000000004</v>
      </c>
      <c r="G685">
        <v>0.94671170000000004</v>
      </c>
      <c r="H685">
        <v>86.755300000000005</v>
      </c>
      <c r="I685">
        <v>3.23477E-2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4.3658320000000002</v>
      </c>
      <c r="P685">
        <v>57165</v>
      </c>
      <c r="Q685">
        <v>12395.98</v>
      </c>
      <c r="R685">
        <v>12395.98</v>
      </c>
    </row>
    <row r="686" spans="1:18">
      <c r="A686" t="s">
        <v>51</v>
      </c>
      <c r="B686" t="s">
        <v>46</v>
      </c>
      <c r="C686" t="s">
        <v>10</v>
      </c>
      <c r="D686">
        <v>2011</v>
      </c>
      <c r="E686">
        <v>13</v>
      </c>
      <c r="F686">
        <v>1.0408409999999999</v>
      </c>
      <c r="G686">
        <v>1.0408409999999999</v>
      </c>
      <c r="H686">
        <v>87.625</v>
      </c>
      <c r="I686">
        <v>2.9477400000000001E-2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4.3658320000000002</v>
      </c>
      <c r="P686">
        <v>57165</v>
      </c>
      <c r="Q686">
        <v>13628.48</v>
      </c>
      <c r="R686">
        <v>13628.48</v>
      </c>
    </row>
    <row r="687" spans="1:18">
      <c r="A687" t="s">
        <v>51</v>
      </c>
      <c r="B687" t="s">
        <v>46</v>
      </c>
      <c r="C687" t="s">
        <v>10</v>
      </c>
      <c r="D687">
        <v>2011</v>
      </c>
      <c r="E687">
        <v>14</v>
      </c>
      <c r="F687">
        <v>1.1932560000000001</v>
      </c>
      <c r="G687">
        <v>0.93793269999999995</v>
      </c>
      <c r="H687">
        <v>87.8245</v>
      </c>
      <c r="I687">
        <v>3.0492200000000001E-2</v>
      </c>
      <c r="J687">
        <v>0.21624570000000001</v>
      </c>
      <c r="K687">
        <v>0.23933289999999999</v>
      </c>
      <c r="L687">
        <v>0.25532300000000002</v>
      </c>
      <c r="M687">
        <v>0.27131309999999997</v>
      </c>
      <c r="N687">
        <v>0.2944003</v>
      </c>
      <c r="O687">
        <v>4.3658320000000002</v>
      </c>
      <c r="P687">
        <v>57165</v>
      </c>
      <c r="Q687">
        <v>15624.16</v>
      </c>
      <c r="R687">
        <v>12281.03</v>
      </c>
    </row>
    <row r="688" spans="1:18">
      <c r="A688" t="s">
        <v>51</v>
      </c>
      <c r="B688" t="s">
        <v>46</v>
      </c>
      <c r="C688" t="s">
        <v>10</v>
      </c>
      <c r="D688">
        <v>2011</v>
      </c>
      <c r="E688">
        <v>15</v>
      </c>
      <c r="F688">
        <v>1.347056</v>
      </c>
      <c r="G688">
        <v>1.0610900000000001</v>
      </c>
      <c r="H688">
        <v>88.292599999999993</v>
      </c>
      <c r="I688">
        <v>3.1104E-2</v>
      </c>
      <c r="J688">
        <v>0.2461044</v>
      </c>
      <c r="K688">
        <v>0.26965479999999997</v>
      </c>
      <c r="L688">
        <v>0.28596579999999999</v>
      </c>
      <c r="M688">
        <v>0.30227680000000001</v>
      </c>
      <c r="N688">
        <v>0.32582719999999998</v>
      </c>
      <c r="O688">
        <v>4.3658320000000002</v>
      </c>
      <c r="P688">
        <v>57165</v>
      </c>
      <c r="Q688">
        <v>17637.97</v>
      </c>
      <c r="R688">
        <v>13893.62</v>
      </c>
    </row>
    <row r="689" spans="1:18">
      <c r="A689" t="s">
        <v>51</v>
      </c>
      <c r="B689" t="s">
        <v>46</v>
      </c>
      <c r="C689" t="s">
        <v>10</v>
      </c>
      <c r="D689">
        <v>2011</v>
      </c>
      <c r="E689">
        <v>16</v>
      </c>
      <c r="F689">
        <v>1.4858640000000001</v>
      </c>
      <c r="G689">
        <v>0.97055369999999996</v>
      </c>
      <c r="H689">
        <v>88.297899999999998</v>
      </c>
      <c r="I689">
        <v>3.22145E-2</v>
      </c>
      <c r="J689">
        <v>0.47402539999999999</v>
      </c>
      <c r="K689">
        <v>0.49841659999999999</v>
      </c>
      <c r="L689">
        <v>0.51530989999999999</v>
      </c>
      <c r="M689">
        <v>0.53220310000000004</v>
      </c>
      <c r="N689">
        <v>0.55659440000000004</v>
      </c>
      <c r="O689">
        <v>4.3658320000000002</v>
      </c>
      <c r="P689">
        <v>57165</v>
      </c>
      <c r="Q689">
        <v>19455.490000000002</v>
      </c>
      <c r="R689">
        <v>12708.16</v>
      </c>
    </row>
    <row r="690" spans="1:18">
      <c r="A690" t="s">
        <v>51</v>
      </c>
      <c r="B690" t="s">
        <v>46</v>
      </c>
      <c r="C690" t="s">
        <v>10</v>
      </c>
      <c r="D690">
        <v>2011</v>
      </c>
      <c r="E690">
        <v>17</v>
      </c>
      <c r="F690">
        <v>1.562845</v>
      </c>
      <c r="G690">
        <v>0.9864077</v>
      </c>
      <c r="H690">
        <v>86.643600000000006</v>
      </c>
      <c r="I690">
        <v>3.30774E-2</v>
      </c>
      <c r="J690">
        <v>0.53404640000000003</v>
      </c>
      <c r="K690">
        <v>0.559091</v>
      </c>
      <c r="L690">
        <v>0.57643679999999997</v>
      </c>
      <c r="M690">
        <v>0.59378260000000005</v>
      </c>
      <c r="N690">
        <v>0.61882720000000002</v>
      </c>
      <c r="O690">
        <v>4.3658320000000002</v>
      </c>
      <c r="P690">
        <v>57165</v>
      </c>
      <c r="Q690">
        <v>20463.45</v>
      </c>
      <c r="R690">
        <v>12915.75</v>
      </c>
    </row>
    <row r="691" spans="1:18">
      <c r="A691" t="s">
        <v>51</v>
      </c>
      <c r="B691" t="s">
        <v>46</v>
      </c>
      <c r="C691" t="s">
        <v>10</v>
      </c>
      <c r="D691">
        <v>2011</v>
      </c>
      <c r="E691">
        <v>18</v>
      </c>
      <c r="F691">
        <v>1.603936</v>
      </c>
      <c r="G691">
        <v>1.080163</v>
      </c>
      <c r="H691">
        <v>82.766000000000005</v>
      </c>
      <c r="I691">
        <v>3.4541000000000002E-2</v>
      </c>
      <c r="J691">
        <v>0.47950690000000001</v>
      </c>
      <c r="K691">
        <v>0.50565959999999999</v>
      </c>
      <c r="L691">
        <v>0.52377300000000004</v>
      </c>
      <c r="M691">
        <v>0.54188630000000004</v>
      </c>
      <c r="N691">
        <v>0.56803899999999996</v>
      </c>
      <c r="O691">
        <v>4.3658320000000002</v>
      </c>
      <c r="P691">
        <v>57165</v>
      </c>
      <c r="Q691">
        <v>21001.49</v>
      </c>
      <c r="R691">
        <v>14143.36</v>
      </c>
    </row>
    <row r="692" spans="1:18">
      <c r="A692" t="s">
        <v>51</v>
      </c>
      <c r="B692" t="s">
        <v>46</v>
      </c>
      <c r="C692" t="s">
        <v>10</v>
      </c>
      <c r="D692">
        <v>2011</v>
      </c>
      <c r="E692">
        <v>19</v>
      </c>
      <c r="F692">
        <v>1.5642750000000001</v>
      </c>
      <c r="G692">
        <v>1.6922489999999999</v>
      </c>
      <c r="H692">
        <v>79.997299999999996</v>
      </c>
      <c r="I692">
        <v>3.5921399999999999E-2</v>
      </c>
      <c r="J692">
        <v>-0.174009</v>
      </c>
      <c r="K692">
        <v>-0.1468111</v>
      </c>
      <c r="L692">
        <v>-0.1279739</v>
      </c>
      <c r="M692">
        <v>-0.1091367</v>
      </c>
      <c r="N692">
        <v>-8.1938800000000006E-2</v>
      </c>
      <c r="O692">
        <v>4.3658320000000002</v>
      </c>
      <c r="P692">
        <v>57165</v>
      </c>
      <c r="Q692">
        <v>20482.18</v>
      </c>
      <c r="R692">
        <v>22157.84</v>
      </c>
    </row>
    <row r="693" spans="1:18">
      <c r="A693" t="s">
        <v>51</v>
      </c>
      <c r="B693" t="s">
        <v>46</v>
      </c>
      <c r="C693" t="s">
        <v>10</v>
      </c>
      <c r="D693">
        <v>2011</v>
      </c>
      <c r="E693">
        <v>20</v>
      </c>
      <c r="F693">
        <v>1.5222500000000001</v>
      </c>
      <c r="G693">
        <v>2.038564</v>
      </c>
      <c r="H693">
        <v>77.507999999999996</v>
      </c>
      <c r="I693">
        <v>3.8844299999999998E-2</v>
      </c>
      <c r="J693">
        <v>-0.56609489999999996</v>
      </c>
      <c r="K693">
        <v>-0.53668389999999999</v>
      </c>
      <c r="L693">
        <v>-0.51631389999999999</v>
      </c>
      <c r="M693">
        <v>-0.49594389999999999</v>
      </c>
      <c r="N693">
        <v>-0.46653289999999997</v>
      </c>
      <c r="O693">
        <v>4.3658320000000002</v>
      </c>
      <c r="P693">
        <v>57165</v>
      </c>
      <c r="Q693">
        <v>19931.919999999998</v>
      </c>
      <c r="R693">
        <v>26692.39</v>
      </c>
    </row>
    <row r="694" spans="1:18">
      <c r="A694" t="s">
        <v>51</v>
      </c>
      <c r="B694" t="s">
        <v>46</v>
      </c>
      <c r="C694" t="s">
        <v>10</v>
      </c>
      <c r="D694">
        <v>2011</v>
      </c>
      <c r="E694">
        <v>21</v>
      </c>
      <c r="F694">
        <v>1.6229229999999999</v>
      </c>
      <c r="G694">
        <v>1.6229229999999999</v>
      </c>
      <c r="H694">
        <v>74.382999999999996</v>
      </c>
      <c r="I694">
        <v>3.1964300000000001E-2</v>
      </c>
      <c r="J694">
        <v>-4.0963899999999998E-2</v>
      </c>
      <c r="K694">
        <v>-1.6762099999999999E-2</v>
      </c>
      <c r="L694">
        <v>0</v>
      </c>
      <c r="M694">
        <v>1.6762099999999999E-2</v>
      </c>
      <c r="N694">
        <v>4.0963899999999998E-2</v>
      </c>
      <c r="O694">
        <v>4.3658320000000002</v>
      </c>
      <c r="P694">
        <v>57165</v>
      </c>
      <c r="Q694">
        <v>21250.1</v>
      </c>
      <c r="R694">
        <v>21250.1</v>
      </c>
    </row>
    <row r="695" spans="1:18">
      <c r="A695" t="s">
        <v>51</v>
      </c>
      <c r="B695" t="s">
        <v>46</v>
      </c>
      <c r="C695" t="s">
        <v>10</v>
      </c>
      <c r="D695">
        <v>2011</v>
      </c>
      <c r="E695">
        <v>22</v>
      </c>
      <c r="F695">
        <v>1.4077440000000001</v>
      </c>
      <c r="G695">
        <v>1.4077440000000001</v>
      </c>
      <c r="H695">
        <v>72</v>
      </c>
      <c r="I695">
        <v>3.2536099999999998E-2</v>
      </c>
      <c r="J695">
        <v>-4.1696700000000003E-2</v>
      </c>
      <c r="K695">
        <v>-1.7061900000000001E-2</v>
      </c>
      <c r="L695">
        <v>0</v>
      </c>
      <c r="M695">
        <v>1.7061900000000001E-2</v>
      </c>
      <c r="N695">
        <v>4.1696700000000003E-2</v>
      </c>
      <c r="O695">
        <v>4.3658320000000002</v>
      </c>
      <c r="P695">
        <v>57165</v>
      </c>
      <c r="Q695">
        <v>18432.61</v>
      </c>
      <c r="R695">
        <v>18432.61</v>
      </c>
    </row>
    <row r="696" spans="1:18">
      <c r="A696" t="s">
        <v>51</v>
      </c>
      <c r="B696" t="s">
        <v>46</v>
      </c>
      <c r="C696" t="s">
        <v>10</v>
      </c>
      <c r="D696">
        <v>2011</v>
      </c>
      <c r="E696">
        <v>23</v>
      </c>
      <c r="F696">
        <v>1.2320469999999999</v>
      </c>
      <c r="G696">
        <v>1.2320469999999999</v>
      </c>
      <c r="H696">
        <v>69.976100000000002</v>
      </c>
      <c r="I696">
        <v>2.90329E-2</v>
      </c>
      <c r="J696">
        <v>-3.7207200000000003E-2</v>
      </c>
      <c r="K696">
        <v>-1.52249E-2</v>
      </c>
      <c r="L696">
        <v>0</v>
      </c>
      <c r="M696">
        <v>1.52249E-2</v>
      </c>
      <c r="N696">
        <v>3.7207200000000003E-2</v>
      </c>
      <c r="O696">
        <v>4.3658320000000002</v>
      </c>
      <c r="P696">
        <v>57165</v>
      </c>
      <c r="Q696">
        <v>16132.08</v>
      </c>
      <c r="R696">
        <v>16132.08</v>
      </c>
    </row>
    <row r="697" spans="1:18">
      <c r="A697" t="s">
        <v>51</v>
      </c>
      <c r="B697" t="s">
        <v>46</v>
      </c>
      <c r="C697" t="s">
        <v>10</v>
      </c>
      <c r="D697">
        <v>2011</v>
      </c>
      <c r="E697">
        <v>24</v>
      </c>
      <c r="F697">
        <v>0.98822350000000003</v>
      </c>
      <c r="G697">
        <v>0.98822350000000003</v>
      </c>
      <c r="H697">
        <v>68.944100000000006</v>
      </c>
      <c r="I697">
        <v>2.8340199999999999E-2</v>
      </c>
      <c r="J697">
        <v>-3.6319400000000002E-2</v>
      </c>
      <c r="K697">
        <v>-1.4861600000000001E-2</v>
      </c>
      <c r="L697">
        <v>0</v>
      </c>
      <c r="M697">
        <v>1.4861600000000001E-2</v>
      </c>
      <c r="N697">
        <v>3.6319400000000002E-2</v>
      </c>
      <c r="O697">
        <v>4.3658320000000002</v>
      </c>
      <c r="P697">
        <v>57165</v>
      </c>
      <c r="Q697">
        <v>12939.52</v>
      </c>
      <c r="R697">
        <v>12939.52</v>
      </c>
    </row>
    <row r="698" spans="1:18">
      <c r="A698" t="s">
        <v>51</v>
      </c>
      <c r="B698" t="s">
        <v>46</v>
      </c>
      <c r="C698" t="s">
        <v>87</v>
      </c>
      <c r="D698">
        <v>2011</v>
      </c>
      <c r="E698">
        <v>1</v>
      </c>
      <c r="F698">
        <v>0.55578740000000004</v>
      </c>
      <c r="G698">
        <v>0.55578740000000004</v>
      </c>
      <c r="H698">
        <v>47.5505</v>
      </c>
      <c r="I698">
        <v>2.7396E-2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4.3658320000000002</v>
      </c>
      <c r="P698">
        <v>57165</v>
      </c>
      <c r="Q698">
        <v>7277.3270000000002</v>
      </c>
      <c r="R698">
        <v>7277.3270000000002</v>
      </c>
    </row>
    <row r="699" spans="1:18">
      <c r="A699" t="s">
        <v>51</v>
      </c>
      <c r="B699" t="s">
        <v>46</v>
      </c>
      <c r="C699" t="s">
        <v>87</v>
      </c>
      <c r="D699">
        <v>2011</v>
      </c>
      <c r="E699">
        <v>1</v>
      </c>
      <c r="F699">
        <v>0.69814500000000002</v>
      </c>
      <c r="G699">
        <v>0.69814500000000002</v>
      </c>
      <c r="H699">
        <v>39.914900000000003</v>
      </c>
      <c r="I699">
        <v>2.7601000000000001E-2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4.3658320000000002</v>
      </c>
      <c r="P699">
        <v>57165</v>
      </c>
      <c r="Q699">
        <v>9141.3169999999991</v>
      </c>
      <c r="R699">
        <v>9141.3169999999991</v>
      </c>
    </row>
    <row r="700" spans="1:18">
      <c r="A700" t="s">
        <v>51</v>
      </c>
      <c r="B700" t="s">
        <v>46</v>
      </c>
      <c r="C700" t="s">
        <v>87</v>
      </c>
      <c r="D700">
        <v>2011</v>
      </c>
      <c r="E700">
        <v>1</v>
      </c>
      <c r="F700">
        <v>0.55578740000000004</v>
      </c>
      <c r="G700">
        <v>0.55578740000000004</v>
      </c>
      <c r="H700">
        <v>37.138300000000001</v>
      </c>
      <c r="I700">
        <v>2.7396E-2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4.3658320000000002</v>
      </c>
      <c r="P700">
        <v>57165</v>
      </c>
      <c r="Q700">
        <v>7277.3270000000002</v>
      </c>
      <c r="R700">
        <v>7277.3270000000002</v>
      </c>
    </row>
    <row r="701" spans="1:18">
      <c r="A701" t="s">
        <v>51</v>
      </c>
      <c r="B701" t="s">
        <v>46</v>
      </c>
      <c r="C701" t="s">
        <v>87</v>
      </c>
      <c r="D701">
        <v>2011</v>
      </c>
      <c r="E701">
        <v>1</v>
      </c>
      <c r="F701">
        <v>0.55578740000000004</v>
      </c>
      <c r="G701">
        <v>0.55578740000000004</v>
      </c>
      <c r="H701">
        <v>44.409599999999998</v>
      </c>
      <c r="I701">
        <v>2.7396E-2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4.3658320000000002</v>
      </c>
      <c r="P701">
        <v>57165</v>
      </c>
      <c r="Q701">
        <v>7277.3270000000002</v>
      </c>
      <c r="R701">
        <v>7277.3270000000002</v>
      </c>
    </row>
    <row r="702" spans="1:18">
      <c r="A702" t="s">
        <v>51</v>
      </c>
      <c r="B702" t="s">
        <v>46</v>
      </c>
      <c r="C702" t="s">
        <v>87</v>
      </c>
      <c r="D702">
        <v>2011</v>
      </c>
      <c r="E702">
        <v>1</v>
      </c>
      <c r="F702">
        <v>0.55578740000000004</v>
      </c>
      <c r="G702">
        <v>0.55578740000000004</v>
      </c>
      <c r="H702">
        <v>42.4255</v>
      </c>
      <c r="I702">
        <v>2.7396E-2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4.3658320000000002</v>
      </c>
      <c r="P702">
        <v>57165</v>
      </c>
      <c r="Q702">
        <v>7277.3270000000002</v>
      </c>
      <c r="R702">
        <v>7277.3270000000002</v>
      </c>
    </row>
    <row r="703" spans="1:18">
      <c r="A703" t="s">
        <v>51</v>
      </c>
      <c r="B703" t="s">
        <v>46</v>
      </c>
      <c r="C703" t="s">
        <v>87</v>
      </c>
      <c r="D703">
        <v>2011</v>
      </c>
      <c r="E703">
        <v>1</v>
      </c>
      <c r="F703">
        <v>0.65312829999999999</v>
      </c>
      <c r="G703">
        <v>0.65312829999999999</v>
      </c>
      <c r="H703">
        <v>52.986699999999999</v>
      </c>
      <c r="I703">
        <v>2.73248E-2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4.3658320000000002</v>
      </c>
      <c r="P703">
        <v>57165</v>
      </c>
      <c r="Q703">
        <v>8551.8819999999996</v>
      </c>
      <c r="R703">
        <v>8551.8819999999996</v>
      </c>
    </row>
    <row r="704" spans="1:18">
      <c r="A704" t="s">
        <v>51</v>
      </c>
      <c r="B704" t="s">
        <v>46</v>
      </c>
      <c r="C704" t="s">
        <v>87</v>
      </c>
      <c r="D704">
        <v>2011</v>
      </c>
      <c r="E704">
        <v>2</v>
      </c>
      <c r="F704">
        <v>0.49534980000000001</v>
      </c>
      <c r="G704">
        <v>0.49534980000000001</v>
      </c>
      <c r="H704">
        <v>42.579799999999999</v>
      </c>
      <c r="I704">
        <v>2.7394000000000002E-2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4.3658320000000002</v>
      </c>
      <c r="P704">
        <v>57165</v>
      </c>
      <c r="Q704">
        <v>6485.973</v>
      </c>
      <c r="R704">
        <v>6485.973</v>
      </c>
    </row>
    <row r="705" spans="1:18">
      <c r="A705" t="s">
        <v>51</v>
      </c>
      <c r="B705" t="s">
        <v>46</v>
      </c>
      <c r="C705" t="s">
        <v>87</v>
      </c>
      <c r="D705">
        <v>2011</v>
      </c>
      <c r="E705">
        <v>2</v>
      </c>
      <c r="F705">
        <v>0.57423559999999996</v>
      </c>
      <c r="G705">
        <v>0.57423559999999996</v>
      </c>
      <c r="H705">
        <v>53.034599999999998</v>
      </c>
      <c r="I705">
        <v>2.7318100000000001E-2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4.3658320000000002</v>
      </c>
      <c r="P705">
        <v>57165</v>
      </c>
      <c r="Q705">
        <v>7518.8819999999996</v>
      </c>
      <c r="R705">
        <v>7518.8819999999996</v>
      </c>
    </row>
    <row r="706" spans="1:18">
      <c r="A706" t="s">
        <v>51</v>
      </c>
      <c r="B706" t="s">
        <v>46</v>
      </c>
      <c r="C706" t="s">
        <v>87</v>
      </c>
      <c r="D706">
        <v>2011</v>
      </c>
      <c r="E706">
        <v>2</v>
      </c>
      <c r="F706">
        <v>0.49534980000000001</v>
      </c>
      <c r="G706">
        <v>0.49534980000000001</v>
      </c>
      <c r="H706">
        <v>35.731400000000001</v>
      </c>
      <c r="I706">
        <v>2.7394000000000002E-2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4.3658320000000002</v>
      </c>
      <c r="P706">
        <v>57165</v>
      </c>
      <c r="Q706">
        <v>6485.973</v>
      </c>
      <c r="R706">
        <v>6485.973</v>
      </c>
    </row>
    <row r="707" spans="1:18">
      <c r="A707" t="s">
        <v>51</v>
      </c>
      <c r="B707" t="s">
        <v>46</v>
      </c>
      <c r="C707" t="s">
        <v>87</v>
      </c>
      <c r="D707">
        <v>2011</v>
      </c>
      <c r="E707">
        <v>2</v>
      </c>
      <c r="F707">
        <v>0.49534980000000001</v>
      </c>
      <c r="G707">
        <v>0.49534980000000001</v>
      </c>
      <c r="H707">
        <v>44.045200000000001</v>
      </c>
      <c r="I707">
        <v>2.7394000000000002E-2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4.3658320000000002</v>
      </c>
      <c r="P707">
        <v>57165</v>
      </c>
      <c r="Q707">
        <v>6485.973</v>
      </c>
      <c r="R707">
        <v>6485.973</v>
      </c>
    </row>
    <row r="708" spans="1:18">
      <c r="A708" t="s">
        <v>51</v>
      </c>
      <c r="B708" t="s">
        <v>46</v>
      </c>
      <c r="C708" t="s">
        <v>87</v>
      </c>
      <c r="D708">
        <v>2011</v>
      </c>
      <c r="E708">
        <v>2</v>
      </c>
      <c r="F708">
        <v>0.49534980000000001</v>
      </c>
      <c r="G708">
        <v>0.49534980000000001</v>
      </c>
      <c r="H708">
        <v>46.404299999999999</v>
      </c>
      <c r="I708">
        <v>2.7394000000000002E-2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4.3658320000000002</v>
      </c>
      <c r="P708">
        <v>57165</v>
      </c>
      <c r="Q708">
        <v>6485.973</v>
      </c>
      <c r="R708">
        <v>6485.973</v>
      </c>
    </row>
    <row r="709" spans="1:18">
      <c r="A709" t="s">
        <v>51</v>
      </c>
      <c r="B709" t="s">
        <v>46</v>
      </c>
      <c r="C709" t="s">
        <v>87</v>
      </c>
      <c r="D709">
        <v>2011</v>
      </c>
      <c r="E709">
        <v>2</v>
      </c>
      <c r="F709">
        <v>0.61218209999999995</v>
      </c>
      <c r="G709">
        <v>0.61218209999999995</v>
      </c>
      <c r="H709">
        <v>40.688800000000001</v>
      </c>
      <c r="I709">
        <v>2.7556000000000001E-2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4.3658320000000002</v>
      </c>
      <c r="P709">
        <v>57165</v>
      </c>
      <c r="Q709">
        <v>8015.7430000000004</v>
      </c>
      <c r="R709">
        <v>8015.7430000000004</v>
      </c>
    </row>
    <row r="710" spans="1:18">
      <c r="A710" t="s">
        <v>51</v>
      </c>
      <c r="B710" t="s">
        <v>46</v>
      </c>
      <c r="C710" t="s">
        <v>87</v>
      </c>
      <c r="D710">
        <v>2011</v>
      </c>
      <c r="E710">
        <v>3</v>
      </c>
      <c r="F710">
        <v>0.56949490000000003</v>
      </c>
      <c r="G710">
        <v>0.56949490000000003</v>
      </c>
      <c r="H710">
        <v>38.758000000000003</v>
      </c>
      <c r="I710">
        <v>2.7518500000000001E-2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4.3658320000000002</v>
      </c>
      <c r="P710">
        <v>57165</v>
      </c>
      <c r="Q710">
        <v>7456.8090000000002</v>
      </c>
      <c r="R710">
        <v>7456.8090000000002</v>
      </c>
    </row>
    <row r="711" spans="1:18">
      <c r="A711" t="s">
        <v>51</v>
      </c>
      <c r="B711" t="s">
        <v>46</v>
      </c>
      <c r="C711" t="s">
        <v>87</v>
      </c>
      <c r="D711">
        <v>2011</v>
      </c>
      <c r="E711">
        <v>3</v>
      </c>
      <c r="F711">
        <v>0.53624280000000002</v>
      </c>
      <c r="G711">
        <v>0.53624280000000002</v>
      </c>
      <c r="H711">
        <v>50.922899999999998</v>
      </c>
      <c r="I711">
        <v>2.7310299999999999E-2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4.3658320000000002</v>
      </c>
      <c r="P711">
        <v>57165</v>
      </c>
      <c r="Q711">
        <v>7021.415</v>
      </c>
      <c r="R711">
        <v>7021.415</v>
      </c>
    </row>
    <row r="712" spans="1:18">
      <c r="A712" t="s">
        <v>51</v>
      </c>
      <c r="B712" t="s">
        <v>46</v>
      </c>
      <c r="C712" t="s">
        <v>87</v>
      </c>
      <c r="D712">
        <v>2011</v>
      </c>
      <c r="E712">
        <v>3</v>
      </c>
      <c r="F712">
        <v>0.467169</v>
      </c>
      <c r="G712">
        <v>0.467169</v>
      </c>
      <c r="H712">
        <v>35.162199999999999</v>
      </c>
      <c r="I712">
        <v>2.73902E-2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4.3658320000000002</v>
      </c>
      <c r="P712">
        <v>57165</v>
      </c>
      <c r="Q712">
        <v>6116.982</v>
      </c>
      <c r="R712">
        <v>6116.982</v>
      </c>
    </row>
    <row r="713" spans="1:18">
      <c r="A713" t="s">
        <v>51</v>
      </c>
      <c r="B713" t="s">
        <v>46</v>
      </c>
      <c r="C713" t="s">
        <v>87</v>
      </c>
      <c r="D713">
        <v>2011</v>
      </c>
      <c r="E713">
        <v>3</v>
      </c>
      <c r="F713">
        <v>0.467169</v>
      </c>
      <c r="G713">
        <v>0.467169</v>
      </c>
      <c r="H713">
        <v>45.633000000000003</v>
      </c>
      <c r="I713">
        <v>2.73902E-2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4.3658320000000002</v>
      </c>
      <c r="P713">
        <v>57165</v>
      </c>
      <c r="Q713">
        <v>6116.982</v>
      </c>
      <c r="R713">
        <v>6116.982</v>
      </c>
    </row>
    <row r="714" spans="1:18">
      <c r="A714" t="s">
        <v>51</v>
      </c>
      <c r="B714" t="s">
        <v>46</v>
      </c>
      <c r="C714" t="s">
        <v>87</v>
      </c>
      <c r="D714">
        <v>2011</v>
      </c>
      <c r="E714">
        <v>3</v>
      </c>
      <c r="F714">
        <v>0.467169</v>
      </c>
      <c r="G714">
        <v>0.467169</v>
      </c>
      <c r="H714">
        <v>47.383000000000003</v>
      </c>
      <c r="I714">
        <v>2.73902E-2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4.3658320000000002</v>
      </c>
      <c r="P714">
        <v>57165</v>
      </c>
      <c r="Q714">
        <v>6116.982</v>
      </c>
      <c r="R714">
        <v>6116.982</v>
      </c>
    </row>
    <row r="715" spans="1:18">
      <c r="A715" t="s">
        <v>51</v>
      </c>
      <c r="B715" t="s">
        <v>46</v>
      </c>
      <c r="C715" t="s">
        <v>87</v>
      </c>
      <c r="D715">
        <v>2011</v>
      </c>
      <c r="E715">
        <v>3</v>
      </c>
      <c r="F715">
        <v>0.467169</v>
      </c>
      <c r="G715">
        <v>0.467169</v>
      </c>
      <c r="H715">
        <v>42.140999999999998</v>
      </c>
      <c r="I715">
        <v>2.73902E-2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4.3658320000000002</v>
      </c>
      <c r="P715">
        <v>57165</v>
      </c>
      <c r="Q715">
        <v>6116.982</v>
      </c>
      <c r="R715">
        <v>6116.982</v>
      </c>
    </row>
    <row r="716" spans="1:18">
      <c r="A716" t="s">
        <v>51</v>
      </c>
      <c r="B716" t="s">
        <v>46</v>
      </c>
      <c r="C716" t="s">
        <v>87</v>
      </c>
      <c r="D716">
        <v>2011</v>
      </c>
      <c r="E716">
        <v>4</v>
      </c>
      <c r="F716">
        <v>0.55262370000000005</v>
      </c>
      <c r="G716">
        <v>0.55262370000000005</v>
      </c>
      <c r="H716">
        <v>39.3324</v>
      </c>
      <c r="I716">
        <v>2.7484499999999999E-2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4.3658320000000002</v>
      </c>
      <c r="P716">
        <v>57165</v>
      </c>
      <c r="Q716">
        <v>7235.902</v>
      </c>
      <c r="R716">
        <v>7235.902</v>
      </c>
    </row>
    <row r="717" spans="1:18">
      <c r="A717" t="s">
        <v>51</v>
      </c>
      <c r="B717" t="s">
        <v>46</v>
      </c>
      <c r="C717" t="s">
        <v>87</v>
      </c>
      <c r="D717">
        <v>2011</v>
      </c>
      <c r="E717">
        <v>4</v>
      </c>
      <c r="F717">
        <v>0.52328160000000001</v>
      </c>
      <c r="G717">
        <v>0.52328160000000001</v>
      </c>
      <c r="H717">
        <v>51.125</v>
      </c>
      <c r="I717">
        <v>2.73044E-2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4.3658320000000002</v>
      </c>
      <c r="P717">
        <v>57165</v>
      </c>
      <c r="Q717">
        <v>6851.7049999999999</v>
      </c>
      <c r="R717">
        <v>6851.7049999999999</v>
      </c>
    </row>
    <row r="718" spans="1:18">
      <c r="A718" t="s">
        <v>51</v>
      </c>
      <c r="B718" t="s">
        <v>46</v>
      </c>
      <c r="C718" t="s">
        <v>87</v>
      </c>
      <c r="D718">
        <v>2011</v>
      </c>
      <c r="E718">
        <v>4</v>
      </c>
      <c r="F718">
        <v>0.46398630000000002</v>
      </c>
      <c r="G718">
        <v>0.46398630000000002</v>
      </c>
      <c r="H718">
        <v>44.3431</v>
      </c>
      <c r="I718">
        <v>2.7389400000000001E-2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4.3658320000000002</v>
      </c>
      <c r="P718">
        <v>57165</v>
      </c>
      <c r="Q718">
        <v>6075.308</v>
      </c>
      <c r="R718">
        <v>6075.308</v>
      </c>
    </row>
    <row r="719" spans="1:18">
      <c r="A719" t="s">
        <v>51</v>
      </c>
      <c r="B719" t="s">
        <v>46</v>
      </c>
      <c r="C719" t="s">
        <v>87</v>
      </c>
      <c r="D719">
        <v>2011</v>
      </c>
      <c r="E719">
        <v>4</v>
      </c>
      <c r="F719">
        <v>0.46398630000000002</v>
      </c>
      <c r="G719">
        <v>0.46398630000000002</v>
      </c>
      <c r="H719">
        <v>40.1676</v>
      </c>
      <c r="I719">
        <v>2.7389400000000001E-2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4.3658320000000002</v>
      </c>
      <c r="P719">
        <v>57165</v>
      </c>
      <c r="Q719">
        <v>6075.308</v>
      </c>
      <c r="R719">
        <v>6075.308</v>
      </c>
    </row>
    <row r="720" spans="1:18">
      <c r="A720" t="s">
        <v>51</v>
      </c>
      <c r="B720" t="s">
        <v>46</v>
      </c>
      <c r="C720" t="s">
        <v>87</v>
      </c>
      <c r="D720">
        <v>2011</v>
      </c>
      <c r="E720">
        <v>4</v>
      </c>
      <c r="F720">
        <v>0.46398630000000002</v>
      </c>
      <c r="G720">
        <v>0.46398630000000002</v>
      </c>
      <c r="H720">
        <v>34.412199999999999</v>
      </c>
      <c r="I720">
        <v>2.7389400000000001E-2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4.3658320000000002</v>
      </c>
      <c r="P720">
        <v>57165</v>
      </c>
      <c r="Q720">
        <v>6075.308</v>
      </c>
      <c r="R720">
        <v>6075.308</v>
      </c>
    </row>
    <row r="721" spans="1:18">
      <c r="A721" t="s">
        <v>51</v>
      </c>
      <c r="B721" t="s">
        <v>46</v>
      </c>
      <c r="C721" t="s">
        <v>87</v>
      </c>
      <c r="D721">
        <v>2011</v>
      </c>
      <c r="E721">
        <v>4</v>
      </c>
      <c r="F721">
        <v>0.46398630000000002</v>
      </c>
      <c r="G721">
        <v>0.46398630000000002</v>
      </c>
      <c r="H721">
        <v>46.784599999999998</v>
      </c>
      <c r="I721">
        <v>2.7389400000000001E-2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4.3658320000000002</v>
      </c>
      <c r="P721">
        <v>57165</v>
      </c>
      <c r="Q721">
        <v>6075.308</v>
      </c>
      <c r="R721">
        <v>6075.308</v>
      </c>
    </row>
    <row r="722" spans="1:18">
      <c r="A722" t="s">
        <v>51</v>
      </c>
      <c r="B722" t="s">
        <v>46</v>
      </c>
      <c r="C722" t="s">
        <v>87</v>
      </c>
      <c r="D722">
        <v>2011</v>
      </c>
      <c r="E722">
        <v>5</v>
      </c>
      <c r="F722">
        <v>0.52835169999999998</v>
      </c>
      <c r="G722">
        <v>0.52835169999999998</v>
      </c>
      <c r="H722">
        <v>50.816499999999998</v>
      </c>
      <c r="I722">
        <v>2.7305099999999999E-2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4.3658320000000002</v>
      </c>
      <c r="P722">
        <v>57165</v>
      </c>
      <c r="Q722">
        <v>6918.09</v>
      </c>
      <c r="R722">
        <v>6918.09</v>
      </c>
    </row>
    <row r="723" spans="1:18">
      <c r="A723" t="s">
        <v>51</v>
      </c>
      <c r="B723" t="s">
        <v>46</v>
      </c>
      <c r="C723" t="s">
        <v>87</v>
      </c>
      <c r="D723">
        <v>2011</v>
      </c>
      <c r="E723">
        <v>5</v>
      </c>
      <c r="F723">
        <v>0.47595369999999998</v>
      </c>
      <c r="G723">
        <v>0.47595369999999998</v>
      </c>
      <c r="H723">
        <v>41.053199999999997</v>
      </c>
      <c r="I723">
        <v>2.73926E-2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4.3658320000000002</v>
      </c>
      <c r="P723">
        <v>57165</v>
      </c>
      <c r="Q723">
        <v>6232.0060000000003</v>
      </c>
      <c r="R723">
        <v>6232.0060000000003</v>
      </c>
    </row>
    <row r="724" spans="1:18">
      <c r="A724" t="s">
        <v>51</v>
      </c>
      <c r="B724" t="s">
        <v>46</v>
      </c>
      <c r="C724" t="s">
        <v>87</v>
      </c>
      <c r="D724">
        <v>2011</v>
      </c>
      <c r="E724">
        <v>5</v>
      </c>
      <c r="F724">
        <v>0.47595369999999998</v>
      </c>
      <c r="G724">
        <v>0.47595369999999998</v>
      </c>
      <c r="H724">
        <v>33.534599999999998</v>
      </c>
      <c r="I724">
        <v>2.73926E-2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4.3658320000000002</v>
      </c>
      <c r="P724">
        <v>57165</v>
      </c>
      <c r="Q724">
        <v>6232.0060000000003</v>
      </c>
      <c r="R724">
        <v>6232.0060000000003</v>
      </c>
    </row>
    <row r="725" spans="1:18">
      <c r="A725" t="s">
        <v>51</v>
      </c>
      <c r="B725" t="s">
        <v>46</v>
      </c>
      <c r="C725" t="s">
        <v>87</v>
      </c>
      <c r="D725">
        <v>2011</v>
      </c>
      <c r="E725">
        <v>5</v>
      </c>
      <c r="F725">
        <v>0.47595369999999998</v>
      </c>
      <c r="G725">
        <v>0.47595369999999998</v>
      </c>
      <c r="H725">
        <v>44</v>
      </c>
      <c r="I725">
        <v>2.73926E-2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4.3658320000000002</v>
      </c>
      <c r="P725">
        <v>57165</v>
      </c>
      <c r="Q725">
        <v>6232.0060000000003</v>
      </c>
      <c r="R725">
        <v>6232.0060000000003</v>
      </c>
    </row>
    <row r="726" spans="1:18">
      <c r="A726" t="s">
        <v>51</v>
      </c>
      <c r="B726" t="s">
        <v>46</v>
      </c>
      <c r="C726" t="s">
        <v>87</v>
      </c>
      <c r="D726">
        <v>2011</v>
      </c>
      <c r="E726">
        <v>5</v>
      </c>
      <c r="F726">
        <v>0.47595369999999998</v>
      </c>
      <c r="G726">
        <v>0.47595369999999998</v>
      </c>
      <c r="H726">
        <v>47.015999999999998</v>
      </c>
      <c r="I726">
        <v>2.73926E-2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4.3658320000000002</v>
      </c>
      <c r="P726">
        <v>57165</v>
      </c>
      <c r="Q726">
        <v>6232.0060000000003</v>
      </c>
      <c r="R726">
        <v>6232.0060000000003</v>
      </c>
    </row>
    <row r="727" spans="1:18">
      <c r="A727" t="s">
        <v>51</v>
      </c>
      <c r="B727" t="s">
        <v>46</v>
      </c>
      <c r="C727" t="s">
        <v>87</v>
      </c>
      <c r="D727">
        <v>2011</v>
      </c>
      <c r="E727">
        <v>5</v>
      </c>
      <c r="F727">
        <v>0.55308710000000005</v>
      </c>
      <c r="G727">
        <v>0.55308710000000005</v>
      </c>
      <c r="H727">
        <v>36.704799999999999</v>
      </c>
      <c r="I727">
        <v>2.74842E-2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4.3658320000000002</v>
      </c>
      <c r="P727">
        <v>57165</v>
      </c>
      <c r="Q727">
        <v>7241.97</v>
      </c>
      <c r="R727">
        <v>7241.97</v>
      </c>
    </row>
    <row r="728" spans="1:18">
      <c r="A728" t="s">
        <v>51</v>
      </c>
      <c r="B728" t="s">
        <v>46</v>
      </c>
      <c r="C728" t="s">
        <v>87</v>
      </c>
      <c r="D728">
        <v>2011</v>
      </c>
      <c r="E728">
        <v>6</v>
      </c>
      <c r="F728">
        <v>0.52591270000000001</v>
      </c>
      <c r="G728">
        <v>0.52591270000000001</v>
      </c>
      <c r="H728">
        <v>46.779299999999999</v>
      </c>
      <c r="I728">
        <v>2.73926E-2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4.3658320000000002</v>
      </c>
      <c r="P728">
        <v>57165</v>
      </c>
      <c r="Q728">
        <v>6886.1549999999997</v>
      </c>
      <c r="R728">
        <v>6886.1549999999997</v>
      </c>
    </row>
    <row r="729" spans="1:18">
      <c r="A729" t="s">
        <v>51</v>
      </c>
      <c r="B729" t="s">
        <v>46</v>
      </c>
      <c r="C729" t="s">
        <v>87</v>
      </c>
      <c r="D729">
        <v>2011</v>
      </c>
      <c r="E729">
        <v>6</v>
      </c>
      <c r="F729">
        <v>0.56580779999999997</v>
      </c>
      <c r="G729">
        <v>0.56580779999999997</v>
      </c>
      <c r="H729">
        <v>49.372300000000003</v>
      </c>
      <c r="I729">
        <v>2.7304999999999999E-2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4.3658320000000002</v>
      </c>
      <c r="P729">
        <v>57165</v>
      </c>
      <c r="Q729">
        <v>7408.53</v>
      </c>
      <c r="R729">
        <v>7408.53</v>
      </c>
    </row>
    <row r="730" spans="1:18">
      <c r="A730" t="s">
        <v>51</v>
      </c>
      <c r="B730" t="s">
        <v>46</v>
      </c>
      <c r="C730" t="s">
        <v>87</v>
      </c>
      <c r="D730">
        <v>2011</v>
      </c>
      <c r="E730">
        <v>6</v>
      </c>
      <c r="F730">
        <v>0.52591270000000001</v>
      </c>
      <c r="G730">
        <v>0.52591270000000001</v>
      </c>
      <c r="H730">
        <v>42.029299999999999</v>
      </c>
      <c r="I730">
        <v>2.73926E-2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4.3658320000000002</v>
      </c>
      <c r="P730">
        <v>57165</v>
      </c>
      <c r="Q730">
        <v>6886.1549999999997</v>
      </c>
      <c r="R730">
        <v>6886.1549999999997</v>
      </c>
    </row>
    <row r="731" spans="1:18">
      <c r="A731" t="s">
        <v>51</v>
      </c>
      <c r="B731" t="s">
        <v>46</v>
      </c>
      <c r="C731" t="s">
        <v>87</v>
      </c>
      <c r="D731">
        <v>2011</v>
      </c>
      <c r="E731">
        <v>6</v>
      </c>
      <c r="F731">
        <v>0.52591270000000001</v>
      </c>
      <c r="G731">
        <v>0.52591270000000001</v>
      </c>
      <c r="H731">
        <v>39.912199999999999</v>
      </c>
      <c r="I731">
        <v>2.73926E-2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4.3658320000000002</v>
      </c>
      <c r="P731">
        <v>57165</v>
      </c>
      <c r="Q731">
        <v>6886.1549999999997</v>
      </c>
      <c r="R731">
        <v>6886.1549999999997</v>
      </c>
    </row>
    <row r="732" spans="1:18">
      <c r="A732" t="s">
        <v>51</v>
      </c>
      <c r="B732" t="s">
        <v>46</v>
      </c>
      <c r="C732" t="s">
        <v>87</v>
      </c>
      <c r="D732">
        <v>2011</v>
      </c>
      <c r="E732">
        <v>6</v>
      </c>
      <c r="F732">
        <v>0.58668419999999999</v>
      </c>
      <c r="G732">
        <v>0.58668419999999999</v>
      </c>
      <c r="H732">
        <v>37.231400000000001</v>
      </c>
      <c r="I732">
        <v>2.7483899999999999E-2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4.3658320000000002</v>
      </c>
      <c r="P732">
        <v>57165</v>
      </c>
      <c r="Q732">
        <v>7681.88</v>
      </c>
      <c r="R732">
        <v>7681.88</v>
      </c>
    </row>
    <row r="733" spans="1:18">
      <c r="A733" t="s">
        <v>51</v>
      </c>
      <c r="B733" t="s">
        <v>46</v>
      </c>
      <c r="C733" t="s">
        <v>87</v>
      </c>
      <c r="D733">
        <v>2011</v>
      </c>
      <c r="E733">
        <v>6</v>
      </c>
      <c r="F733">
        <v>0.52591270000000001</v>
      </c>
      <c r="G733">
        <v>0.52591270000000001</v>
      </c>
      <c r="H733">
        <v>34.928199999999997</v>
      </c>
      <c r="I733">
        <v>2.73926E-2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4.3658320000000002</v>
      </c>
      <c r="P733">
        <v>57165</v>
      </c>
      <c r="Q733">
        <v>6886.1549999999997</v>
      </c>
      <c r="R733">
        <v>6886.1549999999997</v>
      </c>
    </row>
    <row r="734" spans="1:18">
      <c r="A734" t="s">
        <v>51</v>
      </c>
      <c r="B734" t="s">
        <v>46</v>
      </c>
      <c r="C734" t="s">
        <v>87</v>
      </c>
      <c r="D734">
        <v>2011</v>
      </c>
      <c r="E734">
        <v>7</v>
      </c>
      <c r="F734">
        <v>0.62807769999999996</v>
      </c>
      <c r="G734">
        <v>0.62807769999999996</v>
      </c>
      <c r="H734">
        <v>40.414900000000003</v>
      </c>
      <c r="I734">
        <v>2.7392900000000001E-2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4.3658320000000002</v>
      </c>
      <c r="P734">
        <v>57165</v>
      </c>
      <c r="Q734">
        <v>8223.875</v>
      </c>
      <c r="R734">
        <v>8223.875</v>
      </c>
    </row>
    <row r="735" spans="1:18">
      <c r="A735" t="s">
        <v>51</v>
      </c>
      <c r="B735" t="s">
        <v>46</v>
      </c>
      <c r="C735" t="s">
        <v>87</v>
      </c>
      <c r="D735">
        <v>2011</v>
      </c>
      <c r="E735">
        <v>7</v>
      </c>
      <c r="F735">
        <v>0.6792726</v>
      </c>
      <c r="G735">
        <v>0.6792726</v>
      </c>
      <c r="H735">
        <v>37.109000000000002</v>
      </c>
      <c r="I735">
        <v>2.7484600000000001E-2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4.3658320000000002</v>
      </c>
      <c r="P735">
        <v>57165</v>
      </c>
      <c r="Q735">
        <v>8894.2070000000003</v>
      </c>
      <c r="R735">
        <v>8894.2070000000003</v>
      </c>
    </row>
    <row r="736" spans="1:18">
      <c r="A736" t="s">
        <v>51</v>
      </c>
      <c r="B736" t="s">
        <v>46</v>
      </c>
      <c r="C736" t="s">
        <v>87</v>
      </c>
      <c r="D736">
        <v>2011</v>
      </c>
      <c r="E736">
        <v>7</v>
      </c>
      <c r="F736">
        <v>0.62807769999999996</v>
      </c>
      <c r="G736">
        <v>0.62807769999999996</v>
      </c>
      <c r="H736">
        <v>46.885599999999997</v>
      </c>
      <c r="I736">
        <v>2.7392900000000001E-2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4.3658320000000002</v>
      </c>
      <c r="P736">
        <v>57165</v>
      </c>
      <c r="Q736">
        <v>8223.875</v>
      </c>
      <c r="R736">
        <v>8223.875</v>
      </c>
    </row>
    <row r="737" spans="1:18">
      <c r="A737" t="s">
        <v>51</v>
      </c>
      <c r="B737" t="s">
        <v>46</v>
      </c>
      <c r="C737" t="s">
        <v>87</v>
      </c>
      <c r="D737">
        <v>2011</v>
      </c>
      <c r="E737">
        <v>7</v>
      </c>
      <c r="F737">
        <v>0.6604698</v>
      </c>
      <c r="G737">
        <v>0.6604698</v>
      </c>
      <c r="H737">
        <v>48.430900000000001</v>
      </c>
      <c r="I737">
        <v>2.7305200000000002E-2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4.3658320000000002</v>
      </c>
      <c r="P737">
        <v>57165</v>
      </c>
      <c r="Q737">
        <v>8648.009</v>
      </c>
      <c r="R737">
        <v>8648.009</v>
      </c>
    </row>
    <row r="738" spans="1:18">
      <c r="A738" t="s">
        <v>51</v>
      </c>
      <c r="B738" t="s">
        <v>46</v>
      </c>
      <c r="C738" t="s">
        <v>87</v>
      </c>
      <c r="D738">
        <v>2011</v>
      </c>
      <c r="E738">
        <v>7</v>
      </c>
      <c r="F738">
        <v>0.62807769999999996</v>
      </c>
      <c r="G738">
        <v>0.62807769999999996</v>
      </c>
      <c r="H738">
        <v>33.606400000000001</v>
      </c>
      <c r="I738">
        <v>2.7392900000000001E-2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4.3658320000000002</v>
      </c>
      <c r="P738">
        <v>57165</v>
      </c>
      <c r="Q738">
        <v>8223.875</v>
      </c>
      <c r="R738">
        <v>8223.875</v>
      </c>
    </row>
    <row r="739" spans="1:18">
      <c r="A739" t="s">
        <v>51</v>
      </c>
      <c r="B739" t="s">
        <v>46</v>
      </c>
      <c r="C739" t="s">
        <v>87</v>
      </c>
      <c r="D739">
        <v>2011</v>
      </c>
      <c r="E739">
        <v>7</v>
      </c>
      <c r="F739">
        <v>0.62807769999999996</v>
      </c>
      <c r="G739">
        <v>0.62807769999999996</v>
      </c>
      <c r="H739">
        <v>39.2926</v>
      </c>
      <c r="I739">
        <v>2.7392900000000001E-2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4.3658320000000002</v>
      </c>
      <c r="P739">
        <v>57165</v>
      </c>
      <c r="Q739">
        <v>8223.875</v>
      </c>
      <c r="R739">
        <v>8223.875</v>
      </c>
    </row>
    <row r="740" spans="1:18">
      <c r="A740" t="s">
        <v>51</v>
      </c>
      <c r="B740" t="s">
        <v>46</v>
      </c>
      <c r="C740" t="s">
        <v>87</v>
      </c>
      <c r="D740">
        <v>2011</v>
      </c>
      <c r="E740">
        <v>8</v>
      </c>
      <c r="F740">
        <v>0.70250009999999996</v>
      </c>
      <c r="G740">
        <v>0.70250009999999996</v>
      </c>
      <c r="H740">
        <v>48.015999999999998</v>
      </c>
      <c r="I740">
        <v>2.73948E-2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4.3658320000000002</v>
      </c>
      <c r="P740">
        <v>57165</v>
      </c>
      <c r="Q740">
        <v>9198.3420000000006</v>
      </c>
      <c r="R740">
        <v>9198.3420000000006</v>
      </c>
    </row>
    <row r="741" spans="1:18">
      <c r="A741" t="s">
        <v>51</v>
      </c>
      <c r="B741" t="s">
        <v>46</v>
      </c>
      <c r="C741" t="s">
        <v>87</v>
      </c>
      <c r="D741">
        <v>2011</v>
      </c>
      <c r="E741">
        <v>8</v>
      </c>
      <c r="F741">
        <v>0.74622679999999997</v>
      </c>
      <c r="G741">
        <v>0.74622679999999997</v>
      </c>
      <c r="H741">
        <v>36.4069</v>
      </c>
      <c r="I741">
        <v>2.7490400000000002E-2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4.3658320000000002</v>
      </c>
      <c r="P741">
        <v>57165</v>
      </c>
      <c r="Q741">
        <v>9770.8880000000008</v>
      </c>
      <c r="R741">
        <v>9770.8880000000008</v>
      </c>
    </row>
    <row r="742" spans="1:18">
      <c r="A742" t="s">
        <v>51</v>
      </c>
      <c r="B742" t="s">
        <v>46</v>
      </c>
      <c r="C742" t="s">
        <v>87</v>
      </c>
      <c r="D742">
        <v>2011</v>
      </c>
      <c r="E742">
        <v>8</v>
      </c>
      <c r="F742">
        <v>0.70250009999999996</v>
      </c>
      <c r="G742">
        <v>0.70250009999999996</v>
      </c>
      <c r="H742">
        <v>38.316499999999998</v>
      </c>
      <c r="I742">
        <v>2.73948E-2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4.3658320000000002</v>
      </c>
      <c r="P742">
        <v>57165</v>
      </c>
      <c r="Q742">
        <v>9198.3420000000006</v>
      </c>
      <c r="R742">
        <v>9198.3420000000006</v>
      </c>
    </row>
    <row r="743" spans="1:18">
      <c r="A743" t="s">
        <v>51</v>
      </c>
      <c r="B743" t="s">
        <v>46</v>
      </c>
      <c r="C743" t="s">
        <v>87</v>
      </c>
      <c r="D743">
        <v>2011</v>
      </c>
      <c r="E743">
        <v>8</v>
      </c>
      <c r="F743">
        <v>0.70250009999999996</v>
      </c>
      <c r="G743">
        <v>0.70250009999999996</v>
      </c>
      <c r="H743">
        <v>39.505299999999998</v>
      </c>
      <c r="I743">
        <v>2.73948E-2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4.3658320000000002</v>
      </c>
      <c r="P743">
        <v>57165</v>
      </c>
      <c r="Q743">
        <v>9198.3420000000006</v>
      </c>
      <c r="R743">
        <v>9198.3420000000006</v>
      </c>
    </row>
    <row r="744" spans="1:18">
      <c r="A744" t="s">
        <v>51</v>
      </c>
      <c r="B744" t="s">
        <v>46</v>
      </c>
      <c r="C744" t="s">
        <v>87</v>
      </c>
      <c r="D744">
        <v>2011</v>
      </c>
      <c r="E744">
        <v>8</v>
      </c>
      <c r="F744">
        <v>0.70250009999999996</v>
      </c>
      <c r="G744">
        <v>0.70250009999999996</v>
      </c>
      <c r="H744">
        <v>33.518599999999999</v>
      </c>
      <c r="I744">
        <v>2.73948E-2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4.3658320000000002</v>
      </c>
      <c r="P744">
        <v>57165</v>
      </c>
      <c r="Q744">
        <v>9198.3420000000006</v>
      </c>
      <c r="R744">
        <v>9198.3420000000006</v>
      </c>
    </row>
    <row r="745" spans="1:18">
      <c r="A745" t="s">
        <v>51</v>
      </c>
      <c r="B745" t="s">
        <v>46</v>
      </c>
      <c r="C745" t="s">
        <v>87</v>
      </c>
      <c r="D745">
        <v>2011</v>
      </c>
      <c r="E745">
        <v>8</v>
      </c>
      <c r="F745">
        <v>0.73182150000000001</v>
      </c>
      <c r="G745">
        <v>0.73182150000000001</v>
      </c>
      <c r="H745">
        <v>49.183500000000002</v>
      </c>
      <c r="I745">
        <v>2.7306400000000002E-2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4.3658320000000002</v>
      </c>
      <c r="P745">
        <v>57165</v>
      </c>
      <c r="Q745">
        <v>9582.2690000000002</v>
      </c>
      <c r="R745">
        <v>9582.2690000000002</v>
      </c>
    </row>
    <row r="746" spans="1:18">
      <c r="A746" t="s">
        <v>51</v>
      </c>
      <c r="B746" t="s">
        <v>46</v>
      </c>
      <c r="C746" t="s">
        <v>87</v>
      </c>
      <c r="D746">
        <v>2011</v>
      </c>
      <c r="E746">
        <v>9</v>
      </c>
      <c r="F746">
        <v>0.71125139999999998</v>
      </c>
      <c r="G746">
        <v>0.71125139999999998</v>
      </c>
      <c r="H746">
        <v>41.154299999999999</v>
      </c>
      <c r="I746">
        <v>2.7408800000000001E-2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4.3658320000000002</v>
      </c>
      <c r="P746">
        <v>57165</v>
      </c>
      <c r="Q746">
        <v>9312.9290000000001</v>
      </c>
      <c r="R746">
        <v>9312.9290000000001</v>
      </c>
    </row>
    <row r="747" spans="1:18">
      <c r="A747" t="s">
        <v>51</v>
      </c>
      <c r="B747" t="s">
        <v>46</v>
      </c>
      <c r="C747" t="s">
        <v>87</v>
      </c>
      <c r="D747">
        <v>2011</v>
      </c>
      <c r="E747">
        <v>9</v>
      </c>
      <c r="F747">
        <v>0.76930290000000001</v>
      </c>
      <c r="G747">
        <v>0.76930290000000001</v>
      </c>
      <c r="H747">
        <v>45.6755</v>
      </c>
      <c r="I747">
        <v>2.7634499999999999E-2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4.3658320000000002</v>
      </c>
      <c r="P747">
        <v>57165</v>
      </c>
      <c r="Q747">
        <v>10073.040000000001</v>
      </c>
      <c r="R747">
        <v>10073.040000000001</v>
      </c>
    </row>
    <row r="748" spans="1:18">
      <c r="A748" t="s">
        <v>51</v>
      </c>
      <c r="B748" t="s">
        <v>46</v>
      </c>
      <c r="C748" t="s">
        <v>87</v>
      </c>
      <c r="D748">
        <v>2011</v>
      </c>
      <c r="E748">
        <v>9</v>
      </c>
      <c r="F748">
        <v>0.71125139999999998</v>
      </c>
      <c r="G748">
        <v>0.71125139999999998</v>
      </c>
      <c r="H748">
        <v>45.890999999999998</v>
      </c>
      <c r="I748">
        <v>2.7408800000000001E-2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4.3658320000000002</v>
      </c>
      <c r="P748">
        <v>57165</v>
      </c>
      <c r="Q748">
        <v>9312.9290000000001</v>
      </c>
      <c r="R748">
        <v>9312.9290000000001</v>
      </c>
    </row>
    <row r="749" spans="1:18">
      <c r="A749" t="s">
        <v>51</v>
      </c>
      <c r="B749" t="s">
        <v>46</v>
      </c>
      <c r="C749" t="s">
        <v>87</v>
      </c>
      <c r="D749">
        <v>2011</v>
      </c>
      <c r="E749">
        <v>9</v>
      </c>
      <c r="F749">
        <v>0.71125139999999998</v>
      </c>
      <c r="G749">
        <v>0.71125139999999998</v>
      </c>
      <c r="H749">
        <v>42.186199999999999</v>
      </c>
      <c r="I749">
        <v>2.7408800000000001E-2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4.3658320000000002</v>
      </c>
      <c r="P749">
        <v>57165</v>
      </c>
      <c r="Q749">
        <v>9312.9290000000001</v>
      </c>
      <c r="R749">
        <v>9312.9290000000001</v>
      </c>
    </row>
    <row r="750" spans="1:18">
      <c r="A750" t="s">
        <v>51</v>
      </c>
      <c r="B750" t="s">
        <v>46</v>
      </c>
      <c r="C750" t="s">
        <v>87</v>
      </c>
      <c r="D750">
        <v>2011</v>
      </c>
      <c r="E750">
        <v>9</v>
      </c>
      <c r="F750">
        <v>0.75035949999999996</v>
      </c>
      <c r="G750">
        <v>0.75035949999999996</v>
      </c>
      <c r="H750">
        <v>53.069099999999999</v>
      </c>
      <c r="I750">
        <v>2.73365E-2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4.3658320000000002</v>
      </c>
      <c r="P750">
        <v>57165</v>
      </c>
      <c r="Q750">
        <v>9824.9989999999998</v>
      </c>
      <c r="R750">
        <v>9824.9989999999998</v>
      </c>
    </row>
    <row r="751" spans="1:18">
      <c r="A751" t="s">
        <v>51</v>
      </c>
      <c r="B751" t="s">
        <v>46</v>
      </c>
      <c r="C751" t="s">
        <v>87</v>
      </c>
      <c r="D751">
        <v>2011</v>
      </c>
      <c r="E751">
        <v>9</v>
      </c>
      <c r="F751">
        <v>0.71125139999999998</v>
      </c>
      <c r="G751">
        <v>0.71125139999999998</v>
      </c>
      <c r="H751">
        <v>50.8245</v>
      </c>
      <c r="I751">
        <v>2.7408800000000001E-2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4.3658320000000002</v>
      </c>
      <c r="P751">
        <v>57165</v>
      </c>
      <c r="Q751">
        <v>9312.9290000000001</v>
      </c>
      <c r="R751">
        <v>9312.9290000000001</v>
      </c>
    </row>
    <row r="752" spans="1:18">
      <c r="A752" t="s">
        <v>51</v>
      </c>
      <c r="B752" t="s">
        <v>46</v>
      </c>
      <c r="C752" t="s">
        <v>87</v>
      </c>
      <c r="D752">
        <v>2011</v>
      </c>
      <c r="E752">
        <v>10</v>
      </c>
      <c r="F752">
        <v>0.80275399999999997</v>
      </c>
      <c r="G752">
        <v>0.80275399999999997</v>
      </c>
      <c r="H752">
        <v>51.133000000000003</v>
      </c>
      <c r="I752">
        <v>2.7699700000000001E-2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4.3658320000000002</v>
      </c>
      <c r="P752">
        <v>57165</v>
      </c>
      <c r="Q752">
        <v>10511.04</v>
      </c>
      <c r="R752">
        <v>10511.04</v>
      </c>
    </row>
    <row r="753" spans="1:18">
      <c r="A753" t="s">
        <v>51</v>
      </c>
      <c r="B753" t="s">
        <v>46</v>
      </c>
      <c r="C753" t="s">
        <v>87</v>
      </c>
      <c r="D753">
        <v>2011</v>
      </c>
      <c r="E753">
        <v>10</v>
      </c>
      <c r="F753">
        <v>0.77855870000000005</v>
      </c>
      <c r="G753">
        <v>0.77855870000000005</v>
      </c>
      <c r="H753">
        <v>52.127699999999997</v>
      </c>
      <c r="I753">
        <v>2.7385900000000001E-2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4.3658320000000002</v>
      </c>
      <c r="P753">
        <v>57165</v>
      </c>
      <c r="Q753">
        <v>10194.23</v>
      </c>
      <c r="R753">
        <v>10194.23</v>
      </c>
    </row>
    <row r="754" spans="1:18">
      <c r="A754" t="s">
        <v>51</v>
      </c>
      <c r="B754" t="s">
        <v>46</v>
      </c>
      <c r="C754" t="s">
        <v>87</v>
      </c>
      <c r="D754">
        <v>2011</v>
      </c>
      <c r="E754">
        <v>10</v>
      </c>
      <c r="F754">
        <v>0.72380080000000002</v>
      </c>
      <c r="G754">
        <v>0.72380080000000002</v>
      </c>
      <c r="H754">
        <v>53.186199999999999</v>
      </c>
      <c r="I754">
        <v>2.7430300000000001E-2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4.3658320000000002</v>
      </c>
      <c r="P754">
        <v>57165</v>
      </c>
      <c r="Q754">
        <v>9477.2469999999994</v>
      </c>
      <c r="R754">
        <v>9477.2469999999994</v>
      </c>
    </row>
    <row r="755" spans="1:18">
      <c r="A755" t="s">
        <v>51</v>
      </c>
      <c r="B755" t="s">
        <v>46</v>
      </c>
      <c r="C755" t="s">
        <v>87</v>
      </c>
      <c r="D755">
        <v>2011</v>
      </c>
      <c r="E755">
        <v>10</v>
      </c>
      <c r="F755">
        <v>0.72380080000000002</v>
      </c>
      <c r="G755">
        <v>0.72380080000000002</v>
      </c>
      <c r="H755">
        <v>50.162199999999999</v>
      </c>
      <c r="I755">
        <v>2.7430300000000001E-2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4.3658320000000002</v>
      </c>
      <c r="P755">
        <v>57165</v>
      </c>
      <c r="Q755">
        <v>9477.2469999999994</v>
      </c>
      <c r="R755">
        <v>9477.2469999999994</v>
      </c>
    </row>
    <row r="756" spans="1:18">
      <c r="A756" t="s">
        <v>51</v>
      </c>
      <c r="B756" t="s">
        <v>46</v>
      </c>
      <c r="C756" t="s">
        <v>87</v>
      </c>
      <c r="D756">
        <v>2011</v>
      </c>
      <c r="E756">
        <v>10</v>
      </c>
      <c r="F756">
        <v>0.72380080000000002</v>
      </c>
      <c r="G756">
        <v>0.72380080000000002</v>
      </c>
      <c r="H756">
        <v>45.513300000000001</v>
      </c>
      <c r="I756">
        <v>2.7430300000000001E-2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4.3658320000000002</v>
      </c>
      <c r="P756">
        <v>57165</v>
      </c>
      <c r="Q756">
        <v>9477.2469999999994</v>
      </c>
      <c r="R756">
        <v>9477.2469999999994</v>
      </c>
    </row>
    <row r="757" spans="1:18">
      <c r="A757" t="s">
        <v>51</v>
      </c>
      <c r="B757" t="s">
        <v>46</v>
      </c>
      <c r="C757" t="s">
        <v>87</v>
      </c>
      <c r="D757">
        <v>2011</v>
      </c>
      <c r="E757">
        <v>10</v>
      </c>
      <c r="F757">
        <v>0.72380080000000002</v>
      </c>
      <c r="G757">
        <v>0.72380080000000002</v>
      </c>
      <c r="H757">
        <v>46.491999999999997</v>
      </c>
      <c r="I757">
        <v>2.7430300000000001E-2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4.3658320000000002</v>
      </c>
      <c r="P757">
        <v>57165</v>
      </c>
      <c r="Q757">
        <v>9477.2469999999994</v>
      </c>
      <c r="R757">
        <v>9477.2469999999994</v>
      </c>
    </row>
    <row r="758" spans="1:18">
      <c r="A758" t="s">
        <v>51</v>
      </c>
      <c r="B758" t="s">
        <v>46</v>
      </c>
      <c r="C758" t="s">
        <v>87</v>
      </c>
      <c r="D758">
        <v>2011</v>
      </c>
      <c r="E758">
        <v>11</v>
      </c>
      <c r="F758">
        <v>0.82769250000000005</v>
      </c>
      <c r="G758">
        <v>0.82769250000000005</v>
      </c>
      <c r="H758">
        <v>55.289900000000003</v>
      </c>
      <c r="I758">
        <v>2.7500500000000001E-2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4.3658320000000002</v>
      </c>
      <c r="P758">
        <v>57165</v>
      </c>
      <c r="Q758">
        <v>10837.58</v>
      </c>
      <c r="R758">
        <v>10837.58</v>
      </c>
    </row>
    <row r="759" spans="1:18">
      <c r="A759" t="s">
        <v>51</v>
      </c>
      <c r="B759" t="s">
        <v>46</v>
      </c>
      <c r="C759" t="s">
        <v>87</v>
      </c>
      <c r="D759">
        <v>2011</v>
      </c>
      <c r="E759">
        <v>11</v>
      </c>
      <c r="F759">
        <v>0.737873</v>
      </c>
      <c r="G759">
        <v>0.737873</v>
      </c>
      <c r="H759">
        <v>53.896299999999997</v>
      </c>
      <c r="I759">
        <v>2.7424199999999999E-2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4.3658320000000002</v>
      </c>
      <c r="P759">
        <v>57165</v>
      </c>
      <c r="Q759">
        <v>9661.5040000000008</v>
      </c>
      <c r="R759">
        <v>9661.5040000000008</v>
      </c>
    </row>
    <row r="760" spans="1:18">
      <c r="A760" t="s">
        <v>51</v>
      </c>
      <c r="B760" t="s">
        <v>46</v>
      </c>
      <c r="C760" t="s">
        <v>87</v>
      </c>
      <c r="D760">
        <v>2011</v>
      </c>
      <c r="E760">
        <v>11</v>
      </c>
      <c r="F760">
        <v>0.737873</v>
      </c>
      <c r="G760">
        <v>0.737873</v>
      </c>
      <c r="H760">
        <v>52.013300000000001</v>
      </c>
      <c r="I760">
        <v>2.7424199999999999E-2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4.3658320000000002</v>
      </c>
      <c r="P760">
        <v>57165</v>
      </c>
      <c r="Q760">
        <v>9661.5040000000008</v>
      </c>
      <c r="R760">
        <v>9661.5040000000008</v>
      </c>
    </row>
    <row r="761" spans="1:18">
      <c r="A761" t="s">
        <v>51</v>
      </c>
      <c r="B761" t="s">
        <v>46</v>
      </c>
      <c r="C761" t="s">
        <v>87</v>
      </c>
      <c r="D761">
        <v>2011</v>
      </c>
      <c r="E761">
        <v>11</v>
      </c>
      <c r="F761">
        <v>0.737873</v>
      </c>
      <c r="G761">
        <v>0.737873</v>
      </c>
      <c r="H761">
        <v>51.438800000000001</v>
      </c>
      <c r="I761">
        <v>2.7424199999999999E-2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4.3658320000000002</v>
      </c>
      <c r="P761">
        <v>57165</v>
      </c>
      <c r="Q761">
        <v>9661.5040000000008</v>
      </c>
      <c r="R761">
        <v>9661.5040000000008</v>
      </c>
    </row>
    <row r="762" spans="1:18">
      <c r="A762" t="s">
        <v>51</v>
      </c>
      <c r="B762" t="s">
        <v>46</v>
      </c>
      <c r="C762" t="s">
        <v>87</v>
      </c>
      <c r="D762">
        <v>2011</v>
      </c>
      <c r="E762">
        <v>11</v>
      </c>
      <c r="F762">
        <v>0.85139860000000001</v>
      </c>
      <c r="G762">
        <v>0.85139860000000001</v>
      </c>
      <c r="H762">
        <v>55.912199999999999</v>
      </c>
      <c r="I762">
        <v>2.7829300000000001E-2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4.3658320000000002</v>
      </c>
      <c r="P762">
        <v>57165</v>
      </c>
      <c r="Q762">
        <v>11147.98</v>
      </c>
      <c r="R762">
        <v>11147.98</v>
      </c>
    </row>
    <row r="763" spans="1:18">
      <c r="A763" t="s">
        <v>51</v>
      </c>
      <c r="B763" t="s">
        <v>46</v>
      </c>
      <c r="C763" t="s">
        <v>87</v>
      </c>
      <c r="D763">
        <v>2011</v>
      </c>
      <c r="E763">
        <v>11</v>
      </c>
      <c r="F763">
        <v>0.737873</v>
      </c>
      <c r="G763">
        <v>0.737873</v>
      </c>
      <c r="H763">
        <v>53.486699999999999</v>
      </c>
      <c r="I763">
        <v>2.7424199999999999E-2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4.3658320000000002</v>
      </c>
      <c r="P763">
        <v>57165</v>
      </c>
      <c r="Q763">
        <v>9661.5040000000008</v>
      </c>
      <c r="R763">
        <v>9661.5040000000008</v>
      </c>
    </row>
    <row r="764" spans="1:18">
      <c r="A764" t="s">
        <v>51</v>
      </c>
      <c r="B764" t="s">
        <v>46</v>
      </c>
      <c r="C764" t="s">
        <v>87</v>
      </c>
      <c r="D764">
        <v>2011</v>
      </c>
      <c r="E764">
        <v>12</v>
      </c>
      <c r="F764">
        <v>0.72860809999999998</v>
      </c>
      <c r="G764">
        <v>0.72860809999999998</v>
      </c>
      <c r="H764">
        <v>54.497300000000003</v>
      </c>
      <c r="I764">
        <v>2.7399E-2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4.3658320000000002</v>
      </c>
      <c r="P764">
        <v>57165</v>
      </c>
      <c r="Q764">
        <v>9540.1929999999993</v>
      </c>
      <c r="R764">
        <v>9540.1929999999993</v>
      </c>
    </row>
    <row r="765" spans="1:18">
      <c r="A765" t="s">
        <v>51</v>
      </c>
      <c r="B765" t="s">
        <v>46</v>
      </c>
      <c r="C765" t="s">
        <v>87</v>
      </c>
      <c r="D765">
        <v>2011</v>
      </c>
      <c r="E765">
        <v>12</v>
      </c>
      <c r="F765">
        <v>0.89675130000000003</v>
      </c>
      <c r="G765">
        <v>0.89675130000000003</v>
      </c>
      <c r="H765">
        <v>60.098399999999998</v>
      </c>
      <c r="I765">
        <v>2.7644999999999999E-2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4.3658320000000002</v>
      </c>
      <c r="P765">
        <v>57165</v>
      </c>
      <c r="Q765">
        <v>11741.81</v>
      </c>
      <c r="R765">
        <v>11741.81</v>
      </c>
    </row>
    <row r="766" spans="1:18">
      <c r="A766" t="s">
        <v>51</v>
      </c>
      <c r="B766" t="s">
        <v>46</v>
      </c>
      <c r="C766" t="s">
        <v>87</v>
      </c>
      <c r="D766">
        <v>2011</v>
      </c>
      <c r="E766">
        <v>12</v>
      </c>
      <c r="F766">
        <v>0.72860809999999998</v>
      </c>
      <c r="G766">
        <v>0.72860809999999998</v>
      </c>
      <c r="H766">
        <v>55.236699999999999</v>
      </c>
      <c r="I766">
        <v>2.7399E-2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4.3658320000000002</v>
      </c>
      <c r="P766">
        <v>57165</v>
      </c>
      <c r="Q766">
        <v>9540.1929999999993</v>
      </c>
      <c r="R766">
        <v>9540.1929999999993</v>
      </c>
    </row>
    <row r="767" spans="1:18">
      <c r="A767" t="s">
        <v>51</v>
      </c>
      <c r="B767" t="s">
        <v>46</v>
      </c>
      <c r="C767" t="s">
        <v>87</v>
      </c>
      <c r="D767">
        <v>2011</v>
      </c>
      <c r="E767">
        <v>12</v>
      </c>
      <c r="F767">
        <v>0.88400869999999998</v>
      </c>
      <c r="G767">
        <v>0.88400869999999998</v>
      </c>
      <c r="H767">
        <v>51.6995</v>
      </c>
      <c r="I767">
        <v>2.7504299999999999E-2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4.3658320000000002</v>
      </c>
      <c r="P767">
        <v>57165</v>
      </c>
      <c r="Q767">
        <v>11574.96</v>
      </c>
      <c r="R767">
        <v>11574.96</v>
      </c>
    </row>
    <row r="768" spans="1:18">
      <c r="A768" t="s">
        <v>51</v>
      </c>
      <c r="B768" t="s">
        <v>46</v>
      </c>
      <c r="C768" t="s">
        <v>87</v>
      </c>
      <c r="D768">
        <v>2011</v>
      </c>
      <c r="E768">
        <v>12</v>
      </c>
      <c r="F768">
        <v>0.72860809999999998</v>
      </c>
      <c r="G768">
        <v>0.72860809999999998</v>
      </c>
      <c r="H768">
        <v>55.369700000000002</v>
      </c>
      <c r="I768">
        <v>2.7399E-2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4.3658320000000002</v>
      </c>
      <c r="P768">
        <v>57165</v>
      </c>
      <c r="Q768">
        <v>9540.1929999999993</v>
      </c>
      <c r="R768">
        <v>9540.1929999999993</v>
      </c>
    </row>
    <row r="769" spans="1:18">
      <c r="A769" t="s">
        <v>51</v>
      </c>
      <c r="B769" t="s">
        <v>46</v>
      </c>
      <c r="C769" t="s">
        <v>87</v>
      </c>
      <c r="D769">
        <v>2011</v>
      </c>
      <c r="E769">
        <v>12</v>
      </c>
      <c r="F769">
        <v>0.72860809999999998</v>
      </c>
      <c r="G769">
        <v>0.72860809999999998</v>
      </c>
      <c r="H769">
        <v>55.390999999999998</v>
      </c>
      <c r="I769">
        <v>2.7399E-2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4.3658320000000002</v>
      </c>
      <c r="P769">
        <v>57165</v>
      </c>
      <c r="Q769">
        <v>9540.1929999999993</v>
      </c>
      <c r="R769">
        <v>9540.1929999999993</v>
      </c>
    </row>
    <row r="770" spans="1:18">
      <c r="A770" t="s">
        <v>51</v>
      </c>
      <c r="B770" t="s">
        <v>46</v>
      </c>
      <c r="C770" t="s">
        <v>87</v>
      </c>
      <c r="D770">
        <v>2011</v>
      </c>
      <c r="E770">
        <v>13</v>
      </c>
      <c r="F770">
        <v>0.7353826</v>
      </c>
      <c r="G770">
        <v>0.7353826</v>
      </c>
      <c r="H770">
        <v>55.460099999999997</v>
      </c>
      <c r="I770">
        <v>2.7427799999999999E-2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4.3658320000000002</v>
      </c>
      <c r="P770">
        <v>57165</v>
      </c>
      <c r="Q770">
        <v>9628.8960000000006</v>
      </c>
      <c r="R770">
        <v>9628.8960000000006</v>
      </c>
    </row>
    <row r="771" spans="1:18">
      <c r="A771" t="s">
        <v>51</v>
      </c>
      <c r="B771" t="s">
        <v>46</v>
      </c>
      <c r="C771" t="s">
        <v>87</v>
      </c>
      <c r="D771">
        <v>2011</v>
      </c>
      <c r="E771">
        <v>13</v>
      </c>
      <c r="F771">
        <v>0.7353826</v>
      </c>
      <c r="G771">
        <v>0.7353826</v>
      </c>
      <c r="H771">
        <v>57.9495</v>
      </c>
      <c r="I771">
        <v>2.7427799999999999E-2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4.3658320000000002</v>
      </c>
      <c r="P771">
        <v>57165</v>
      </c>
      <c r="Q771">
        <v>9628.8960000000006</v>
      </c>
      <c r="R771">
        <v>9628.8960000000006</v>
      </c>
    </row>
    <row r="772" spans="1:18">
      <c r="A772" t="s">
        <v>51</v>
      </c>
      <c r="B772" t="s">
        <v>46</v>
      </c>
      <c r="C772" t="s">
        <v>87</v>
      </c>
      <c r="D772">
        <v>2011</v>
      </c>
      <c r="E772">
        <v>13</v>
      </c>
      <c r="F772">
        <v>0.7353826</v>
      </c>
      <c r="G772">
        <v>0.7353826</v>
      </c>
      <c r="H772">
        <v>57.034599999999998</v>
      </c>
      <c r="I772">
        <v>2.7427799999999999E-2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4.3658320000000002</v>
      </c>
      <c r="P772">
        <v>57165</v>
      </c>
      <c r="Q772">
        <v>9628.8960000000006</v>
      </c>
      <c r="R772">
        <v>9628.8960000000006</v>
      </c>
    </row>
    <row r="773" spans="1:18">
      <c r="A773" t="s">
        <v>51</v>
      </c>
      <c r="B773" t="s">
        <v>46</v>
      </c>
      <c r="C773" t="s">
        <v>87</v>
      </c>
      <c r="D773">
        <v>2011</v>
      </c>
      <c r="E773">
        <v>13</v>
      </c>
      <c r="F773">
        <v>0.9274403</v>
      </c>
      <c r="G773">
        <v>0.9274403</v>
      </c>
      <c r="H773">
        <v>60.890999999999998</v>
      </c>
      <c r="I773">
        <v>2.7594299999999999E-2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4.3658320000000002</v>
      </c>
      <c r="P773">
        <v>57165</v>
      </c>
      <c r="Q773">
        <v>12143.65</v>
      </c>
      <c r="R773">
        <v>12143.65</v>
      </c>
    </row>
    <row r="774" spans="1:18">
      <c r="A774" t="s">
        <v>51</v>
      </c>
      <c r="B774" t="s">
        <v>46</v>
      </c>
      <c r="C774" t="s">
        <v>87</v>
      </c>
      <c r="D774">
        <v>2011</v>
      </c>
      <c r="E774">
        <v>13</v>
      </c>
      <c r="F774">
        <v>0.92831580000000002</v>
      </c>
      <c r="G774">
        <v>0.92831580000000002</v>
      </c>
      <c r="H774">
        <v>55.816499999999998</v>
      </c>
      <c r="I774">
        <v>2.75315E-2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4.3658320000000002</v>
      </c>
      <c r="P774">
        <v>57165</v>
      </c>
      <c r="Q774">
        <v>12155.11</v>
      </c>
      <c r="R774">
        <v>12155.11</v>
      </c>
    </row>
    <row r="775" spans="1:18">
      <c r="A775" t="s">
        <v>51</v>
      </c>
      <c r="B775" t="s">
        <v>46</v>
      </c>
      <c r="C775" t="s">
        <v>87</v>
      </c>
      <c r="D775">
        <v>2011</v>
      </c>
      <c r="E775">
        <v>13</v>
      </c>
      <c r="F775">
        <v>0.7353826</v>
      </c>
      <c r="G775">
        <v>0.7353826</v>
      </c>
      <c r="H775">
        <v>56.188800000000001</v>
      </c>
      <c r="I775">
        <v>2.7427799999999999E-2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4.3658320000000002</v>
      </c>
      <c r="P775">
        <v>57165</v>
      </c>
      <c r="Q775">
        <v>9628.8960000000006</v>
      </c>
      <c r="R775">
        <v>9628.8960000000006</v>
      </c>
    </row>
    <row r="776" spans="1:18">
      <c r="A776" t="s">
        <v>51</v>
      </c>
      <c r="B776" t="s">
        <v>46</v>
      </c>
      <c r="C776" t="s">
        <v>87</v>
      </c>
      <c r="D776">
        <v>2011</v>
      </c>
      <c r="E776">
        <v>14</v>
      </c>
      <c r="F776">
        <v>0.92959639999999999</v>
      </c>
      <c r="G776">
        <v>0.83206650000000004</v>
      </c>
      <c r="H776">
        <v>57.252699999999997</v>
      </c>
      <c r="I776">
        <v>2.7713100000000001E-2</v>
      </c>
      <c r="J776">
        <v>6.2014199999999998E-2</v>
      </c>
      <c r="K776">
        <v>8.2997199999999993E-2</v>
      </c>
      <c r="L776">
        <v>9.7529900000000003E-2</v>
      </c>
      <c r="M776">
        <v>0.1120627</v>
      </c>
      <c r="N776">
        <v>0.13304569999999999</v>
      </c>
      <c r="O776">
        <v>4.3658320000000002</v>
      </c>
      <c r="P776">
        <v>57165</v>
      </c>
      <c r="Q776">
        <v>12171.88</v>
      </c>
      <c r="R776">
        <v>10894.85</v>
      </c>
    </row>
    <row r="777" spans="1:18">
      <c r="A777" t="s">
        <v>51</v>
      </c>
      <c r="B777" t="s">
        <v>46</v>
      </c>
      <c r="C777" t="s">
        <v>87</v>
      </c>
      <c r="D777">
        <v>2011</v>
      </c>
      <c r="E777">
        <v>14</v>
      </c>
      <c r="F777">
        <v>0.72126219999999996</v>
      </c>
      <c r="G777">
        <v>0.72126219999999996</v>
      </c>
      <c r="H777">
        <v>57.515999999999998</v>
      </c>
      <c r="I777">
        <v>2.7498100000000001E-2</v>
      </c>
      <c r="J777">
        <v>-3.5240199999999999E-2</v>
      </c>
      <c r="K777">
        <v>-1.4420000000000001E-2</v>
      </c>
      <c r="L777">
        <v>0</v>
      </c>
      <c r="M777">
        <v>1.4420000000000001E-2</v>
      </c>
      <c r="N777">
        <v>3.5240199999999999E-2</v>
      </c>
      <c r="O777">
        <v>4.3658320000000002</v>
      </c>
      <c r="P777">
        <v>57165</v>
      </c>
      <c r="Q777">
        <v>9444.0079999999998</v>
      </c>
      <c r="R777">
        <v>9444.0079999999998</v>
      </c>
    </row>
    <row r="778" spans="1:18">
      <c r="A778" t="s">
        <v>51</v>
      </c>
      <c r="B778" t="s">
        <v>46</v>
      </c>
      <c r="C778" t="s">
        <v>87</v>
      </c>
      <c r="D778">
        <v>2011</v>
      </c>
      <c r="E778">
        <v>14</v>
      </c>
      <c r="F778">
        <v>0.72126219999999996</v>
      </c>
      <c r="G778">
        <v>0.72126219999999996</v>
      </c>
      <c r="H778">
        <v>55.869700000000002</v>
      </c>
      <c r="I778">
        <v>2.7498100000000001E-2</v>
      </c>
      <c r="J778">
        <v>-3.5240199999999999E-2</v>
      </c>
      <c r="K778">
        <v>-1.4420000000000001E-2</v>
      </c>
      <c r="L778">
        <v>0</v>
      </c>
      <c r="M778">
        <v>1.4420000000000001E-2</v>
      </c>
      <c r="N778">
        <v>3.5240199999999999E-2</v>
      </c>
      <c r="O778">
        <v>4.3658320000000002</v>
      </c>
      <c r="P778">
        <v>57165</v>
      </c>
      <c r="Q778">
        <v>9444.0079999999998</v>
      </c>
      <c r="R778">
        <v>9444.0079999999998</v>
      </c>
    </row>
    <row r="779" spans="1:18">
      <c r="A779" t="s">
        <v>51</v>
      </c>
      <c r="B779" t="s">
        <v>46</v>
      </c>
      <c r="C779" t="s">
        <v>87</v>
      </c>
      <c r="D779">
        <v>2011</v>
      </c>
      <c r="E779">
        <v>14</v>
      </c>
      <c r="F779">
        <v>0.72126219999999996</v>
      </c>
      <c r="G779">
        <v>0.72126219999999996</v>
      </c>
      <c r="H779">
        <v>56.265999999999998</v>
      </c>
      <c r="I779">
        <v>2.7498100000000001E-2</v>
      </c>
      <c r="J779">
        <v>-3.5240199999999999E-2</v>
      </c>
      <c r="K779">
        <v>-1.4420000000000001E-2</v>
      </c>
      <c r="L779">
        <v>0</v>
      </c>
      <c r="M779">
        <v>1.4420000000000001E-2</v>
      </c>
      <c r="N779">
        <v>3.5240199999999999E-2</v>
      </c>
      <c r="O779">
        <v>4.3658320000000002</v>
      </c>
      <c r="P779">
        <v>57165</v>
      </c>
      <c r="Q779">
        <v>9444.0079999999998</v>
      </c>
      <c r="R779">
        <v>9444.0079999999998</v>
      </c>
    </row>
    <row r="780" spans="1:18">
      <c r="A780" t="s">
        <v>51</v>
      </c>
      <c r="B780" t="s">
        <v>46</v>
      </c>
      <c r="C780" t="s">
        <v>87</v>
      </c>
      <c r="D780">
        <v>2011</v>
      </c>
      <c r="E780">
        <v>14</v>
      </c>
      <c r="F780">
        <v>0.91721450000000004</v>
      </c>
      <c r="G780">
        <v>0.81884900000000005</v>
      </c>
      <c r="H780">
        <v>60.569099999999999</v>
      </c>
      <c r="I780">
        <v>2.7719799999999999E-2</v>
      </c>
      <c r="J780">
        <v>6.2841099999999997E-2</v>
      </c>
      <c r="K780">
        <v>8.3829200000000006E-2</v>
      </c>
      <c r="L780">
        <v>9.8365499999999995E-2</v>
      </c>
      <c r="M780">
        <v>0.1129018</v>
      </c>
      <c r="N780">
        <v>0.13388990000000001</v>
      </c>
      <c r="O780">
        <v>4.3658320000000002</v>
      </c>
      <c r="P780">
        <v>57165</v>
      </c>
      <c r="Q780">
        <v>12009.75</v>
      </c>
      <c r="R780">
        <v>10721.78</v>
      </c>
    </row>
    <row r="781" spans="1:18">
      <c r="A781" t="s">
        <v>51</v>
      </c>
      <c r="B781" t="s">
        <v>46</v>
      </c>
      <c r="C781" t="s">
        <v>87</v>
      </c>
      <c r="D781">
        <v>2011</v>
      </c>
      <c r="E781">
        <v>14</v>
      </c>
      <c r="F781">
        <v>0.72126219999999996</v>
      </c>
      <c r="G781">
        <v>0.72126219999999996</v>
      </c>
      <c r="H781">
        <v>59.603700000000003</v>
      </c>
      <c r="I781">
        <v>2.7498100000000001E-2</v>
      </c>
      <c r="J781">
        <v>-3.5240199999999999E-2</v>
      </c>
      <c r="K781">
        <v>-1.4420000000000001E-2</v>
      </c>
      <c r="L781">
        <v>0</v>
      </c>
      <c r="M781">
        <v>1.4420000000000001E-2</v>
      </c>
      <c r="N781">
        <v>3.5240199999999999E-2</v>
      </c>
      <c r="O781">
        <v>4.3658320000000002</v>
      </c>
      <c r="P781">
        <v>57165</v>
      </c>
      <c r="Q781">
        <v>9444.0079999999998</v>
      </c>
      <c r="R781">
        <v>9444.0079999999998</v>
      </c>
    </row>
    <row r="782" spans="1:18">
      <c r="A782" t="s">
        <v>51</v>
      </c>
      <c r="B782" t="s">
        <v>46</v>
      </c>
      <c r="C782" t="s">
        <v>87</v>
      </c>
      <c r="D782">
        <v>2011</v>
      </c>
      <c r="E782">
        <v>15</v>
      </c>
      <c r="F782">
        <v>0.87662209999999996</v>
      </c>
      <c r="G782">
        <v>0.81579190000000001</v>
      </c>
      <c r="H782">
        <v>59.763300000000001</v>
      </c>
      <c r="I782">
        <v>2.76479E-2</v>
      </c>
      <c r="J782">
        <v>2.5398E-2</v>
      </c>
      <c r="K782">
        <v>4.6331600000000001E-2</v>
      </c>
      <c r="L782">
        <v>6.0830200000000001E-2</v>
      </c>
      <c r="M782">
        <v>7.5328699999999998E-2</v>
      </c>
      <c r="N782">
        <v>9.6262399999999998E-2</v>
      </c>
      <c r="O782">
        <v>4.3658320000000002</v>
      </c>
      <c r="P782">
        <v>57165</v>
      </c>
      <c r="Q782">
        <v>11478.25</v>
      </c>
      <c r="R782">
        <v>10681.75</v>
      </c>
    </row>
    <row r="783" spans="1:18">
      <c r="A783" t="s">
        <v>51</v>
      </c>
      <c r="B783" t="s">
        <v>46</v>
      </c>
      <c r="C783" t="s">
        <v>87</v>
      </c>
      <c r="D783">
        <v>2011</v>
      </c>
      <c r="E783">
        <v>15</v>
      </c>
      <c r="F783">
        <v>0.73059730000000001</v>
      </c>
      <c r="G783">
        <v>0.73059730000000001</v>
      </c>
      <c r="H783">
        <v>55.438800000000001</v>
      </c>
      <c r="I783">
        <v>2.7541800000000002E-2</v>
      </c>
      <c r="J783">
        <v>-3.5296300000000003E-2</v>
      </c>
      <c r="K783">
        <v>-1.44429E-2</v>
      </c>
      <c r="L783">
        <v>0</v>
      </c>
      <c r="M783">
        <v>1.44429E-2</v>
      </c>
      <c r="N783">
        <v>3.5296300000000003E-2</v>
      </c>
      <c r="O783">
        <v>4.3658320000000002</v>
      </c>
      <c r="P783">
        <v>57165</v>
      </c>
      <c r="Q783">
        <v>9566.2389999999996</v>
      </c>
      <c r="R783">
        <v>9566.2389999999996</v>
      </c>
    </row>
    <row r="784" spans="1:18">
      <c r="A784" t="s">
        <v>51</v>
      </c>
      <c r="B784" t="s">
        <v>46</v>
      </c>
      <c r="C784" t="s">
        <v>87</v>
      </c>
      <c r="D784">
        <v>2011</v>
      </c>
      <c r="E784">
        <v>15</v>
      </c>
      <c r="F784">
        <v>0.88544480000000003</v>
      </c>
      <c r="G784">
        <v>0.82300930000000005</v>
      </c>
      <c r="H784">
        <v>55.191499999999998</v>
      </c>
      <c r="I784">
        <v>2.76508E-2</v>
      </c>
      <c r="J784">
        <v>2.6999599999999999E-2</v>
      </c>
      <c r="K784">
        <v>4.7935400000000003E-2</v>
      </c>
      <c r="L784">
        <v>6.2435400000000002E-2</v>
      </c>
      <c r="M784">
        <v>7.6935500000000004E-2</v>
      </c>
      <c r="N784">
        <v>9.7871299999999994E-2</v>
      </c>
      <c r="O784">
        <v>4.3658320000000002</v>
      </c>
      <c r="P784">
        <v>57165</v>
      </c>
      <c r="Q784">
        <v>11593.77</v>
      </c>
      <c r="R784">
        <v>10776.26</v>
      </c>
    </row>
    <row r="785" spans="1:18">
      <c r="A785" t="s">
        <v>51</v>
      </c>
      <c r="B785" t="s">
        <v>46</v>
      </c>
      <c r="C785" t="s">
        <v>87</v>
      </c>
      <c r="D785">
        <v>2011</v>
      </c>
      <c r="E785">
        <v>15</v>
      </c>
      <c r="F785">
        <v>0.73059730000000001</v>
      </c>
      <c r="G785">
        <v>0.73059730000000001</v>
      </c>
      <c r="H785">
        <v>56.119700000000002</v>
      </c>
      <c r="I785">
        <v>2.7541800000000002E-2</v>
      </c>
      <c r="J785">
        <v>-3.5296300000000003E-2</v>
      </c>
      <c r="K785">
        <v>-1.44429E-2</v>
      </c>
      <c r="L785">
        <v>0</v>
      </c>
      <c r="M785">
        <v>1.44429E-2</v>
      </c>
      <c r="N785">
        <v>3.5296300000000003E-2</v>
      </c>
      <c r="O785">
        <v>4.3658320000000002</v>
      </c>
      <c r="P785">
        <v>57165</v>
      </c>
      <c r="Q785">
        <v>9566.2389999999996</v>
      </c>
      <c r="R785">
        <v>9566.2389999999996</v>
      </c>
    </row>
    <row r="786" spans="1:18">
      <c r="A786" t="s">
        <v>51</v>
      </c>
      <c r="B786" t="s">
        <v>46</v>
      </c>
      <c r="C786" t="s">
        <v>87</v>
      </c>
      <c r="D786">
        <v>2011</v>
      </c>
      <c r="E786">
        <v>15</v>
      </c>
      <c r="F786">
        <v>0.73059730000000001</v>
      </c>
      <c r="G786">
        <v>0.73059730000000001</v>
      </c>
      <c r="H786">
        <v>57.6676</v>
      </c>
      <c r="I786">
        <v>2.7541800000000002E-2</v>
      </c>
      <c r="J786">
        <v>-3.5296300000000003E-2</v>
      </c>
      <c r="K786">
        <v>-1.44429E-2</v>
      </c>
      <c r="L786">
        <v>0</v>
      </c>
      <c r="M786">
        <v>1.44429E-2</v>
      </c>
      <c r="N786">
        <v>3.5296300000000003E-2</v>
      </c>
      <c r="O786">
        <v>4.3658320000000002</v>
      </c>
      <c r="P786">
        <v>57165</v>
      </c>
      <c r="Q786">
        <v>9566.2389999999996</v>
      </c>
      <c r="R786">
        <v>9566.2389999999996</v>
      </c>
    </row>
    <row r="787" spans="1:18">
      <c r="A787" t="s">
        <v>51</v>
      </c>
      <c r="B787" t="s">
        <v>46</v>
      </c>
      <c r="C787" t="s">
        <v>87</v>
      </c>
      <c r="D787">
        <v>2011</v>
      </c>
      <c r="E787">
        <v>15</v>
      </c>
      <c r="F787">
        <v>0.73059730000000001</v>
      </c>
      <c r="G787">
        <v>0.73059730000000001</v>
      </c>
      <c r="H787">
        <v>57.0931</v>
      </c>
      <c r="I787">
        <v>2.7541800000000002E-2</v>
      </c>
      <c r="J787">
        <v>-3.5296300000000003E-2</v>
      </c>
      <c r="K787">
        <v>-1.44429E-2</v>
      </c>
      <c r="L787">
        <v>0</v>
      </c>
      <c r="M787">
        <v>1.44429E-2</v>
      </c>
      <c r="N787">
        <v>3.5296300000000003E-2</v>
      </c>
      <c r="O787">
        <v>4.3658320000000002</v>
      </c>
      <c r="P787">
        <v>57165</v>
      </c>
      <c r="Q787">
        <v>9566.2389999999996</v>
      </c>
      <c r="R787">
        <v>9566.2389999999996</v>
      </c>
    </row>
    <row r="788" spans="1:18">
      <c r="A788" t="s">
        <v>51</v>
      </c>
      <c r="B788" t="s">
        <v>46</v>
      </c>
      <c r="C788" t="s">
        <v>87</v>
      </c>
      <c r="D788">
        <v>2011</v>
      </c>
      <c r="E788">
        <v>16</v>
      </c>
      <c r="F788">
        <v>0.74254600000000004</v>
      </c>
      <c r="G788">
        <v>0.74254600000000004</v>
      </c>
      <c r="H788">
        <v>57.231400000000001</v>
      </c>
      <c r="I788">
        <v>2.7569400000000001E-2</v>
      </c>
      <c r="J788">
        <v>-3.5331599999999998E-2</v>
      </c>
      <c r="K788">
        <v>-1.44574E-2</v>
      </c>
      <c r="L788">
        <v>0</v>
      </c>
      <c r="M788">
        <v>1.44574E-2</v>
      </c>
      <c r="N788">
        <v>3.5331599999999998E-2</v>
      </c>
      <c r="O788">
        <v>4.3658320000000002</v>
      </c>
      <c r="P788">
        <v>57165</v>
      </c>
      <c r="Q788">
        <v>9722.6919999999991</v>
      </c>
      <c r="R788">
        <v>9722.6919999999991</v>
      </c>
    </row>
    <row r="789" spans="1:18">
      <c r="A789" t="s">
        <v>51</v>
      </c>
      <c r="B789" t="s">
        <v>46</v>
      </c>
      <c r="C789" t="s">
        <v>87</v>
      </c>
      <c r="D789">
        <v>2011</v>
      </c>
      <c r="E789">
        <v>16</v>
      </c>
      <c r="F789">
        <v>0.82315799999999995</v>
      </c>
      <c r="G789">
        <v>0.77729559999999998</v>
      </c>
      <c r="H789">
        <v>56.390999999999998</v>
      </c>
      <c r="I789">
        <v>2.75946E-2</v>
      </c>
      <c r="J789">
        <v>1.04984E-2</v>
      </c>
      <c r="K789">
        <v>3.1391700000000002E-2</v>
      </c>
      <c r="L789">
        <v>4.5862399999999998E-2</v>
      </c>
      <c r="M789">
        <v>6.0332999999999998E-2</v>
      </c>
      <c r="N789">
        <v>8.1226300000000001E-2</v>
      </c>
      <c r="O789">
        <v>4.3658320000000002</v>
      </c>
      <c r="P789">
        <v>57165</v>
      </c>
      <c r="Q789">
        <v>10778.2</v>
      </c>
      <c r="R789">
        <v>10177.69</v>
      </c>
    </row>
    <row r="790" spans="1:18">
      <c r="A790" t="s">
        <v>51</v>
      </c>
      <c r="B790" t="s">
        <v>46</v>
      </c>
      <c r="C790" t="s">
        <v>87</v>
      </c>
      <c r="D790">
        <v>2011</v>
      </c>
      <c r="E790">
        <v>16</v>
      </c>
      <c r="F790">
        <v>0.74254600000000004</v>
      </c>
      <c r="G790">
        <v>0.74254600000000004</v>
      </c>
      <c r="H790">
        <v>53.0505</v>
      </c>
      <c r="I790">
        <v>2.7569400000000001E-2</v>
      </c>
      <c r="J790">
        <v>-3.5331599999999998E-2</v>
      </c>
      <c r="K790">
        <v>-1.44574E-2</v>
      </c>
      <c r="L790">
        <v>0</v>
      </c>
      <c r="M790">
        <v>1.44574E-2</v>
      </c>
      <c r="N790">
        <v>3.5331599999999998E-2</v>
      </c>
      <c r="O790">
        <v>4.3658320000000002</v>
      </c>
      <c r="P790">
        <v>57165</v>
      </c>
      <c r="Q790">
        <v>9722.6919999999991</v>
      </c>
      <c r="R790">
        <v>9722.6919999999991</v>
      </c>
    </row>
    <row r="791" spans="1:18">
      <c r="A791" t="s">
        <v>51</v>
      </c>
      <c r="B791" t="s">
        <v>46</v>
      </c>
      <c r="C791" t="s">
        <v>87</v>
      </c>
      <c r="D791">
        <v>2011</v>
      </c>
      <c r="E791">
        <v>16</v>
      </c>
      <c r="F791">
        <v>0.74254600000000004</v>
      </c>
      <c r="G791">
        <v>0.74254600000000004</v>
      </c>
      <c r="H791">
        <v>55.981400000000001</v>
      </c>
      <c r="I791">
        <v>2.7569400000000001E-2</v>
      </c>
      <c r="J791">
        <v>-3.5331599999999998E-2</v>
      </c>
      <c r="K791">
        <v>-1.44574E-2</v>
      </c>
      <c r="L791">
        <v>0</v>
      </c>
      <c r="M791">
        <v>1.44574E-2</v>
      </c>
      <c r="N791">
        <v>3.5331599999999998E-2</v>
      </c>
      <c r="O791">
        <v>4.3658320000000002</v>
      </c>
      <c r="P791">
        <v>57165</v>
      </c>
      <c r="Q791">
        <v>9722.6919999999991</v>
      </c>
      <c r="R791">
        <v>9722.6919999999991</v>
      </c>
    </row>
    <row r="792" spans="1:18">
      <c r="A792" t="s">
        <v>51</v>
      </c>
      <c r="B792" t="s">
        <v>46</v>
      </c>
      <c r="C792" t="s">
        <v>87</v>
      </c>
      <c r="D792">
        <v>2011</v>
      </c>
      <c r="E792">
        <v>16</v>
      </c>
      <c r="F792">
        <v>0.82245279999999998</v>
      </c>
      <c r="G792">
        <v>0.7752559</v>
      </c>
      <c r="H792">
        <v>58.414900000000003</v>
      </c>
      <c r="I792">
        <v>2.7594299999999999E-2</v>
      </c>
      <c r="J792">
        <v>1.18335E-2</v>
      </c>
      <c r="K792">
        <v>3.2726499999999999E-2</v>
      </c>
      <c r="L792">
        <v>4.71969E-2</v>
      </c>
      <c r="M792">
        <v>6.1667399999999997E-2</v>
      </c>
      <c r="N792">
        <v>8.2560400000000006E-2</v>
      </c>
      <c r="O792">
        <v>4.3658320000000002</v>
      </c>
      <c r="P792">
        <v>57165</v>
      </c>
      <c r="Q792">
        <v>10768.97</v>
      </c>
      <c r="R792">
        <v>10150.99</v>
      </c>
    </row>
    <row r="793" spans="1:18">
      <c r="A793" t="s">
        <v>51</v>
      </c>
      <c r="B793" t="s">
        <v>46</v>
      </c>
      <c r="C793" t="s">
        <v>87</v>
      </c>
      <c r="D793">
        <v>2011</v>
      </c>
      <c r="E793">
        <v>16</v>
      </c>
      <c r="F793">
        <v>0.74254600000000004</v>
      </c>
      <c r="G793">
        <v>0.74254600000000004</v>
      </c>
      <c r="H793">
        <v>55.821800000000003</v>
      </c>
      <c r="I793">
        <v>2.7569400000000001E-2</v>
      </c>
      <c r="J793">
        <v>-3.5331599999999998E-2</v>
      </c>
      <c r="K793">
        <v>-1.44574E-2</v>
      </c>
      <c r="L793">
        <v>0</v>
      </c>
      <c r="M793">
        <v>1.44574E-2</v>
      </c>
      <c r="N793">
        <v>3.5331599999999998E-2</v>
      </c>
      <c r="O793">
        <v>4.3658320000000002</v>
      </c>
      <c r="P793">
        <v>57165</v>
      </c>
      <c r="Q793">
        <v>9722.6919999999991</v>
      </c>
      <c r="R793">
        <v>9722.6919999999991</v>
      </c>
    </row>
    <row r="794" spans="1:18">
      <c r="A794" t="s">
        <v>51</v>
      </c>
      <c r="B794" t="s">
        <v>46</v>
      </c>
      <c r="C794" t="s">
        <v>87</v>
      </c>
      <c r="D794">
        <v>2011</v>
      </c>
      <c r="E794">
        <v>17</v>
      </c>
      <c r="F794">
        <v>0.73920459999999999</v>
      </c>
      <c r="G794">
        <v>0.73920459999999999</v>
      </c>
      <c r="H794">
        <v>56.111699999999999</v>
      </c>
      <c r="I794">
        <v>2.7578399999999999E-2</v>
      </c>
      <c r="J794">
        <v>-3.5343100000000002E-2</v>
      </c>
      <c r="K794">
        <v>-1.44621E-2</v>
      </c>
      <c r="L794">
        <v>0</v>
      </c>
      <c r="M794">
        <v>1.44621E-2</v>
      </c>
      <c r="N794">
        <v>3.5343100000000002E-2</v>
      </c>
      <c r="O794">
        <v>4.3658320000000002</v>
      </c>
      <c r="P794">
        <v>57165</v>
      </c>
      <c r="Q794">
        <v>9678.9410000000007</v>
      </c>
      <c r="R794">
        <v>9678.9410000000007</v>
      </c>
    </row>
    <row r="795" spans="1:18">
      <c r="A795" t="s">
        <v>51</v>
      </c>
      <c r="B795" t="s">
        <v>46</v>
      </c>
      <c r="C795" t="s">
        <v>87</v>
      </c>
      <c r="D795">
        <v>2011</v>
      </c>
      <c r="E795">
        <v>17</v>
      </c>
      <c r="F795">
        <v>0.73920459999999999</v>
      </c>
      <c r="G795">
        <v>0.73920459999999999</v>
      </c>
      <c r="H795">
        <v>54.438800000000001</v>
      </c>
      <c r="I795">
        <v>2.7578399999999999E-2</v>
      </c>
      <c r="J795">
        <v>-3.5343100000000002E-2</v>
      </c>
      <c r="K795">
        <v>-1.44621E-2</v>
      </c>
      <c r="L795">
        <v>0</v>
      </c>
      <c r="M795">
        <v>1.44621E-2</v>
      </c>
      <c r="N795">
        <v>3.5343100000000002E-2</v>
      </c>
      <c r="O795">
        <v>4.3658320000000002</v>
      </c>
      <c r="P795">
        <v>57165</v>
      </c>
      <c r="Q795">
        <v>9678.9410000000007</v>
      </c>
      <c r="R795">
        <v>9678.9410000000007</v>
      </c>
    </row>
    <row r="796" spans="1:18">
      <c r="A796" t="s">
        <v>51</v>
      </c>
      <c r="B796" t="s">
        <v>46</v>
      </c>
      <c r="C796" t="s">
        <v>87</v>
      </c>
      <c r="D796">
        <v>2011</v>
      </c>
      <c r="E796">
        <v>17</v>
      </c>
      <c r="F796">
        <v>0.75948700000000002</v>
      </c>
      <c r="G796">
        <v>0.74875239999999998</v>
      </c>
      <c r="H796">
        <v>55.789900000000003</v>
      </c>
      <c r="I796">
        <v>2.7580299999999999E-2</v>
      </c>
      <c r="J796">
        <v>-2.4610900000000002E-2</v>
      </c>
      <c r="K796">
        <v>-3.7285E-3</v>
      </c>
      <c r="L796">
        <v>1.07346E-2</v>
      </c>
      <c r="M796">
        <v>2.51977E-2</v>
      </c>
      <c r="N796">
        <v>4.6080099999999999E-2</v>
      </c>
      <c r="O796">
        <v>4.3658320000000002</v>
      </c>
      <c r="P796">
        <v>57165</v>
      </c>
      <c r="Q796">
        <v>9944.5130000000008</v>
      </c>
      <c r="R796">
        <v>9803.9570000000003</v>
      </c>
    </row>
    <row r="797" spans="1:18">
      <c r="A797" t="s">
        <v>51</v>
      </c>
      <c r="B797" t="s">
        <v>46</v>
      </c>
      <c r="C797" t="s">
        <v>87</v>
      </c>
      <c r="D797">
        <v>2011</v>
      </c>
      <c r="E797">
        <v>17</v>
      </c>
      <c r="F797">
        <v>0.73920459999999999</v>
      </c>
      <c r="G797">
        <v>0.73920459999999999</v>
      </c>
      <c r="H797">
        <v>54.061199999999999</v>
      </c>
      <c r="I797">
        <v>2.7578399999999999E-2</v>
      </c>
      <c r="J797">
        <v>-3.5343100000000002E-2</v>
      </c>
      <c r="K797">
        <v>-1.44621E-2</v>
      </c>
      <c r="L797">
        <v>0</v>
      </c>
      <c r="M797">
        <v>1.44621E-2</v>
      </c>
      <c r="N797">
        <v>3.5343100000000002E-2</v>
      </c>
      <c r="O797">
        <v>4.3658320000000002</v>
      </c>
      <c r="P797">
        <v>57165</v>
      </c>
      <c r="Q797">
        <v>9678.9410000000007</v>
      </c>
      <c r="R797">
        <v>9678.9410000000007</v>
      </c>
    </row>
    <row r="798" spans="1:18">
      <c r="A798" t="s">
        <v>51</v>
      </c>
      <c r="B798" t="s">
        <v>46</v>
      </c>
      <c r="C798" t="s">
        <v>87</v>
      </c>
      <c r="D798">
        <v>2011</v>
      </c>
      <c r="E798">
        <v>17</v>
      </c>
      <c r="F798">
        <v>0.73920459999999999</v>
      </c>
      <c r="G798">
        <v>0.73920459999999999</v>
      </c>
      <c r="H798">
        <v>55.183500000000002</v>
      </c>
      <c r="I798">
        <v>2.7578399999999999E-2</v>
      </c>
      <c r="J798">
        <v>-3.5343100000000002E-2</v>
      </c>
      <c r="K798">
        <v>-1.44621E-2</v>
      </c>
      <c r="L798">
        <v>0</v>
      </c>
      <c r="M798">
        <v>1.44621E-2</v>
      </c>
      <c r="N798">
        <v>3.5343100000000002E-2</v>
      </c>
      <c r="O798">
        <v>4.3658320000000002</v>
      </c>
      <c r="P798">
        <v>57165</v>
      </c>
      <c r="Q798">
        <v>9678.9410000000007</v>
      </c>
      <c r="R798">
        <v>9678.9410000000007</v>
      </c>
    </row>
    <row r="799" spans="1:18">
      <c r="A799" t="s">
        <v>51</v>
      </c>
      <c r="B799" t="s">
        <v>46</v>
      </c>
      <c r="C799" t="s">
        <v>87</v>
      </c>
      <c r="D799">
        <v>2011</v>
      </c>
      <c r="E799">
        <v>17</v>
      </c>
      <c r="F799">
        <v>0.75886039999999999</v>
      </c>
      <c r="G799">
        <v>0.74854889999999996</v>
      </c>
      <c r="H799">
        <v>56.321800000000003</v>
      </c>
      <c r="I799">
        <v>2.7577899999999999E-2</v>
      </c>
      <c r="J799">
        <v>-2.5031000000000001E-2</v>
      </c>
      <c r="K799">
        <v>-4.1504000000000003E-3</v>
      </c>
      <c r="L799">
        <v>1.0311499999999999E-2</v>
      </c>
      <c r="M799">
        <v>2.4773300000000002E-2</v>
      </c>
      <c r="N799">
        <v>4.5654E-2</v>
      </c>
      <c r="O799">
        <v>4.3658320000000002</v>
      </c>
      <c r="P799">
        <v>57165</v>
      </c>
      <c r="Q799">
        <v>9936.3089999999993</v>
      </c>
      <c r="R799">
        <v>9801.2919999999995</v>
      </c>
    </row>
    <row r="800" spans="1:18">
      <c r="A800" t="s">
        <v>51</v>
      </c>
      <c r="B800" t="s">
        <v>46</v>
      </c>
      <c r="C800" t="s">
        <v>87</v>
      </c>
      <c r="D800">
        <v>2011</v>
      </c>
      <c r="E800">
        <v>18</v>
      </c>
      <c r="F800">
        <v>0.79418080000000002</v>
      </c>
      <c r="G800">
        <v>0.79418080000000002</v>
      </c>
      <c r="H800">
        <v>54.396299999999997</v>
      </c>
      <c r="I800">
        <v>2.75579E-2</v>
      </c>
      <c r="J800">
        <v>-3.5316899999999998E-2</v>
      </c>
      <c r="K800">
        <v>-1.44514E-2</v>
      </c>
      <c r="L800">
        <v>0</v>
      </c>
      <c r="M800">
        <v>1.44514E-2</v>
      </c>
      <c r="N800">
        <v>3.5316899999999998E-2</v>
      </c>
      <c r="O800">
        <v>4.3658320000000002</v>
      </c>
      <c r="P800">
        <v>57165</v>
      </c>
      <c r="Q800">
        <v>10398.780000000001</v>
      </c>
      <c r="R800">
        <v>10398.780000000001</v>
      </c>
    </row>
    <row r="801" spans="1:18">
      <c r="A801" t="s">
        <v>51</v>
      </c>
      <c r="B801" t="s">
        <v>46</v>
      </c>
      <c r="C801" t="s">
        <v>87</v>
      </c>
      <c r="D801">
        <v>2011</v>
      </c>
      <c r="E801">
        <v>18</v>
      </c>
      <c r="F801">
        <v>0.79418080000000002</v>
      </c>
      <c r="G801">
        <v>0.79418080000000002</v>
      </c>
      <c r="H801">
        <v>53.8431</v>
      </c>
      <c r="I801">
        <v>2.75579E-2</v>
      </c>
      <c r="J801">
        <v>-3.5316899999999998E-2</v>
      </c>
      <c r="K801">
        <v>-1.44514E-2</v>
      </c>
      <c r="L801">
        <v>0</v>
      </c>
      <c r="M801">
        <v>1.44514E-2</v>
      </c>
      <c r="N801">
        <v>3.5316899999999998E-2</v>
      </c>
      <c r="O801">
        <v>4.3658320000000002</v>
      </c>
      <c r="P801">
        <v>57165</v>
      </c>
      <c r="Q801">
        <v>10398.780000000001</v>
      </c>
      <c r="R801">
        <v>10398.780000000001</v>
      </c>
    </row>
    <row r="802" spans="1:18">
      <c r="A802" t="s">
        <v>51</v>
      </c>
      <c r="B802" t="s">
        <v>46</v>
      </c>
      <c r="C802" t="s">
        <v>87</v>
      </c>
      <c r="D802">
        <v>2011</v>
      </c>
      <c r="E802">
        <v>18</v>
      </c>
      <c r="F802">
        <v>0.7969252</v>
      </c>
      <c r="G802">
        <v>0.79600439999999995</v>
      </c>
      <c r="H802">
        <v>52.460099999999997</v>
      </c>
      <c r="I802">
        <v>2.7556299999999999E-2</v>
      </c>
      <c r="J802">
        <v>-3.4393899999999998E-2</v>
      </c>
      <c r="K802">
        <v>-1.3529599999999999E-2</v>
      </c>
      <c r="L802">
        <v>9.209E-4</v>
      </c>
      <c r="M802">
        <v>1.53714E-2</v>
      </c>
      <c r="N802">
        <v>3.6235700000000003E-2</v>
      </c>
      <c r="O802">
        <v>4.3658320000000002</v>
      </c>
      <c r="P802">
        <v>57165</v>
      </c>
      <c r="Q802">
        <v>10434.719999999999</v>
      </c>
      <c r="R802">
        <v>10422.66</v>
      </c>
    </row>
    <row r="803" spans="1:18">
      <c r="A803" t="s">
        <v>51</v>
      </c>
      <c r="B803" t="s">
        <v>46</v>
      </c>
      <c r="C803" t="s">
        <v>87</v>
      </c>
      <c r="D803">
        <v>2011</v>
      </c>
      <c r="E803">
        <v>18</v>
      </c>
      <c r="F803">
        <v>0.79731819999999998</v>
      </c>
      <c r="G803">
        <v>0.79581250000000003</v>
      </c>
      <c r="H803">
        <v>53.803199999999997</v>
      </c>
      <c r="I803">
        <v>2.7557700000000001E-2</v>
      </c>
      <c r="J803">
        <v>-3.3810800000000002E-2</v>
      </c>
      <c r="K803">
        <v>-1.29455E-2</v>
      </c>
      <c r="L803">
        <v>1.5057E-3</v>
      </c>
      <c r="M803">
        <v>1.5956999999999999E-2</v>
      </c>
      <c r="N803">
        <v>3.6822300000000002E-2</v>
      </c>
      <c r="O803">
        <v>4.3658320000000002</v>
      </c>
      <c r="P803">
        <v>57165</v>
      </c>
      <c r="Q803">
        <v>10439.86</v>
      </c>
      <c r="R803">
        <v>10420.15</v>
      </c>
    </row>
    <row r="804" spans="1:18">
      <c r="A804" t="s">
        <v>51</v>
      </c>
      <c r="B804" t="s">
        <v>46</v>
      </c>
      <c r="C804" t="s">
        <v>87</v>
      </c>
      <c r="D804">
        <v>2011</v>
      </c>
      <c r="E804">
        <v>18</v>
      </c>
      <c r="F804">
        <v>0.79418080000000002</v>
      </c>
      <c r="G804">
        <v>0.79418080000000002</v>
      </c>
      <c r="H804">
        <v>51.518599999999999</v>
      </c>
      <c r="I804">
        <v>2.75579E-2</v>
      </c>
      <c r="J804">
        <v>-3.5316899999999998E-2</v>
      </c>
      <c r="K804">
        <v>-1.44514E-2</v>
      </c>
      <c r="L804">
        <v>0</v>
      </c>
      <c r="M804">
        <v>1.44514E-2</v>
      </c>
      <c r="N804">
        <v>3.5316899999999998E-2</v>
      </c>
      <c r="O804">
        <v>4.3658320000000002</v>
      </c>
      <c r="P804">
        <v>57165</v>
      </c>
      <c r="Q804">
        <v>10398.780000000001</v>
      </c>
      <c r="R804">
        <v>10398.780000000001</v>
      </c>
    </row>
    <row r="805" spans="1:18">
      <c r="A805" t="s">
        <v>51</v>
      </c>
      <c r="B805" t="s">
        <v>46</v>
      </c>
      <c r="C805" t="s">
        <v>87</v>
      </c>
      <c r="D805">
        <v>2011</v>
      </c>
      <c r="E805">
        <v>18</v>
      </c>
      <c r="F805">
        <v>0.79418080000000002</v>
      </c>
      <c r="G805">
        <v>0.79418080000000002</v>
      </c>
      <c r="H805">
        <v>52.239400000000003</v>
      </c>
      <c r="I805">
        <v>2.75579E-2</v>
      </c>
      <c r="J805">
        <v>-3.5316899999999998E-2</v>
      </c>
      <c r="K805">
        <v>-1.44514E-2</v>
      </c>
      <c r="L805">
        <v>0</v>
      </c>
      <c r="M805">
        <v>1.44514E-2</v>
      </c>
      <c r="N805">
        <v>3.5316899999999998E-2</v>
      </c>
      <c r="O805">
        <v>4.3658320000000002</v>
      </c>
      <c r="P805">
        <v>57165</v>
      </c>
      <c r="Q805">
        <v>10398.780000000001</v>
      </c>
      <c r="R805">
        <v>10398.780000000001</v>
      </c>
    </row>
    <row r="806" spans="1:18">
      <c r="A806" t="s">
        <v>51</v>
      </c>
      <c r="B806" t="s">
        <v>46</v>
      </c>
      <c r="C806" t="s">
        <v>87</v>
      </c>
      <c r="D806">
        <v>2011</v>
      </c>
      <c r="E806">
        <v>19</v>
      </c>
      <c r="F806">
        <v>0.87991299999999995</v>
      </c>
      <c r="G806">
        <v>0.87991299999999995</v>
      </c>
      <c r="H806">
        <v>50.265999999999998</v>
      </c>
      <c r="I806">
        <v>2.7502100000000002E-2</v>
      </c>
      <c r="J806">
        <v>-3.52453E-2</v>
      </c>
      <c r="K806">
        <v>-1.44221E-2</v>
      </c>
      <c r="L806">
        <v>0</v>
      </c>
      <c r="M806">
        <v>1.44221E-2</v>
      </c>
      <c r="N806">
        <v>3.52453E-2</v>
      </c>
      <c r="O806">
        <v>4.3658320000000002</v>
      </c>
      <c r="P806">
        <v>57165</v>
      </c>
      <c r="Q806">
        <v>11521.34</v>
      </c>
      <c r="R806">
        <v>11521.34</v>
      </c>
    </row>
    <row r="807" spans="1:18">
      <c r="A807" t="s">
        <v>51</v>
      </c>
      <c r="B807" t="s">
        <v>46</v>
      </c>
      <c r="C807" t="s">
        <v>87</v>
      </c>
      <c r="D807">
        <v>2011</v>
      </c>
      <c r="E807">
        <v>19</v>
      </c>
      <c r="F807">
        <v>0.87991299999999995</v>
      </c>
      <c r="G807">
        <v>0.87991299999999995</v>
      </c>
      <c r="H807">
        <v>53.148899999999998</v>
      </c>
      <c r="I807">
        <v>2.7502100000000002E-2</v>
      </c>
      <c r="J807">
        <v>-3.52453E-2</v>
      </c>
      <c r="K807">
        <v>-1.44221E-2</v>
      </c>
      <c r="L807">
        <v>0</v>
      </c>
      <c r="M807">
        <v>1.44221E-2</v>
      </c>
      <c r="N807">
        <v>3.52453E-2</v>
      </c>
      <c r="O807">
        <v>4.3658320000000002</v>
      </c>
      <c r="P807">
        <v>57165</v>
      </c>
      <c r="Q807">
        <v>11521.34</v>
      </c>
      <c r="R807">
        <v>11521.34</v>
      </c>
    </row>
    <row r="808" spans="1:18">
      <c r="A808" t="s">
        <v>51</v>
      </c>
      <c r="B808" t="s">
        <v>46</v>
      </c>
      <c r="C808" t="s">
        <v>87</v>
      </c>
      <c r="D808">
        <v>2011</v>
      </c>
      <c r="E808">
        <v>19</v>
      </c>
      <c r="F808">
        <v>0.87991299999999995</v>
      </c>
      <c r="G808">
        <v>0.87991299999999995</v>
      </c>
      <c r="H808">
        <v>49.712800000000001</v>
      </c>
      <c r="I808">
        <v>2.7502100000000002E-2</v>
      </c>
      <c r="J808">
        <v>-3.52453E-2</v>
      </c>
      <c r="K808">
        <v>-1.44221E-2</v>
      </c>
      <c r="L808">
        <v>0</v>
      </c>
      <c r="M808">
        <v>1.44221E-2</v>
      </c>
      <c r="N808">
        <v>3.52453E-2</v>
      </c>
      <c r="O808">
        <v>4.3658320000000002</v>
      </c>
      <c r="P808">
        <v>57165</v>
      </c>
      <c r="Q808">
        <v>11521.34</v>
      </c>
      <c r="R808">
        <v>11521.34</v>
      </c>
    </row>
    <row r="809" spans="1:18">
      <c r="A809" t="s">
        <v>51</v>
      </c>
      <c r="B809" t="s">
        <v>46</v>
      </c>
      <c r="C809" t="s">
        <v>87</v>
      </c>
      <c r="D809">
        <v>2011</v>
      </c>
      <c r="E809">
        <v>19</v>
      </c>
      <c r="F809">
        <v>0.87991299999999995</v>
      </c>
      <c r="G809">
        <v>0.87991299999999995</v>
      </c>
      <c r="H809">
        <v>51.5824</v>
      </c>
      <c r="I809">
        <v>2.7502100000000002E-2</v>
      </c>
      <c r="J809">
        <v>-3.52453E-2</v>
      </c>
      <c r="K809">
        <v>-1.44221E-2</v>
      </c>
      <c r="L809">
        <v>0</v>
      </c>
      <c r="M809">
        <v>1.44221E-2</v>
      </c>
      <c r="N809">
        <v>3.52453E-2</v>
      </c>
      <c r="O809">
        <v>4.3658320000000002</v>
      </c>
      <c r="P809">
        <v>57165</v>
      </c>
      <c r="Q809">
        <v>11521.34</v>
      </c>
      <c r="R809">
        <v>11521.34</v>
      </c>
    </row>
    <row r="810" spans="1:18">
      <c r="A810" t="s">
        <v>51</v>
      </c>
      <c r="B810" t="s">
        <v>46</v>
      </c>
      <c r="C810" t="s">
        <v>87</v>
      </c>
      <c r="D810">
        <v>2011</v>
      </c>
      <c r="E810">
        <v>19</v>
      </c>
      <c r="F810">
        <v>0.87991299999999995</v>
      </c>
      <c r="G810">
        <v>0.87991299999999995</v>
      </c>
      <c r="H810">
        <v>51.361699999999999</v>
      </c>
      <c r="I810">
        <v>2.7502100000000002E-2</v>
      </c>
      <c r="J810">
        <v>-3.52453E-2</v>
      </c>
      <c r="K810">
        <v>-1.44221E-2</v>
      </c>
      <c r="L810">
        <v>0</v>
      </c>
      <c r="M810">
        <v>1.44221E-2</v>
      </c>
      <c r="N810">
        <v>3.52453E-2</v>
      </c>
      <c r="O810">
        <v>4.3658320000000002</v>
      </c>
      <c r="P810">
        <v>57165</v>
      </c>
      <c r="Q810">
        <v>11521.34</v>
      </c>
      <c r="R810">
        <v>11521.34</v>
      </c>
    </row>
    <row r="811" spans="1:18">
      <c r="A811" t="s">
        <v>51</v>
      </c>
      <c r="B811" t="s">
        <v>46</v>
      </c>
      <c r="C811" t="s">
        <v>87</v>
      </c>
      <c r="D811">
        <v>2011</v>
      </c>
      <c r="E811">
        <v>19</v>
      </c>
      <c r="F811">
        <v>0.87991299999999995</v>
      </c>
      <c r="G811">
        <v>0.87991299999999995</v>
      </c>
      <c r="H811">
        <v>52.284599999999998</v>
      </c>
      <c r="I811">
        <v>2.7502100000000002E-2</v>
      </c>
      <c r="J811">
        <v>-3.52453E-2</v>
      </c>
      <c r="K811">
        <v>-1.44221E-2</v>
      </c>
      <c r="L811">
        <v>0</v>
      </c>
      <c r="M811">
        <v>1.44221E-2</v>
      </c>
      <c r="N811">
        <v>3.52453E-2</v>
      </c>
      <c r="O811">
        <v>4.3658320000000002</v>
      </c>
      <c r="P811">
        <v>57165</v>
      </c>
      <c r="Q811">
        <v>11521.34</v>
      </c>
      <c r="R811">
        <v>11521.34</v>
      </c>
    </row>
    <row r="812" spans="1:18">
      <c r="A812" t="s">
        <v>51</v>
      </c>
      <c r="B812" t="s">
        <v>46</v>
      </c>
      <c r="C812" t="s">
        <v>87</v>
      </c>
      <c r="D812">
        <v>2011</v>
      </c>
      <c r="E812">
        <v>20</v>
      </c>
      <c r="F812">
        <v>0.9729584</v>
      </c>
      <c r="G812">
        <v>0.9729584</v>
      </c>
      <c r="H812">
        <v>50.978700000000003</v>
      </c>
      <c r="I812">
        <v>2.7438400000000002E-2</v>
      </c>
      <c r="J812">
        <v>-3.5163699999999999E-2</v>
      </c>
      <c r="K812">
        <v>-1.4388700000000001E-2</v>
      </c>
      <c r="L812">
        <v>0</v>
      </c>
      <c r="M812">
        <v>1.4388700000000001E-2</v>
      </c>
      <c r="N812">
        <v>3.5163699999999999E-2</v>
      </c>
      <c r="O812">
        <v>4.3658320000000002</v>
      </c>
      <c r="P812">
        <v>57165</v>
      </c>
      <c r="Q812">
        <v>12739.65</v>
      </c>
      <c r="R812">
        <v>12739.65</v>
      </c>
    </row>
    <row r="813" spans="1:18">
      <c r="A813" t="s">
        <v>51</v>
      </c>
      <c r="B813" t="s">
        <v>46</v>
      </c>
      <c r="C813" t="s">
        <v>87</v>
      </c>
      <c r="D813">
        <v>2011</v>
      </c>
      <c r="E813">
        <v>20</v>
      </c>
      <c r="F813">
        <v>0.9729584</v>
      </c>
      <c r="G813">
        <v>0.9729584</v>
      </c>
      <c r="H813">
        <v>49.122300000000003</v>
      </c>
      <c r="I813">
        <v>2.7438400000000002E-2</v>
      </c>
      <c r="J813">
        <v>-3.5163699999999999E-2</v>
      </c>
      <c r="K813">
        <v>-1.4388700000000001E-2</v>
      </c>
      <c r="L813">
        <v>0</v>
      </c>
      <c r="M813">
        <v>1.4388700000000001E-2</v>
      </c>
      <c r="N813">
        <v>3.5163699999999999E-2</v>
      </c>
      <c r="O813">
        <v>4.3658320000000002</v>
      </c>
      <c r="P813">
        <v>57165</v>
      </c>
      <c r="Q813">
        <v>12739.65</v>
      </c>
      <c r="R813">
        <v>12739.65</v>
      </c>
    </row>
    <row r="814" spans="1:18">
      <c r="A814" t="s">
        <v>51</v>
      </c>
      <c r="B814" t="s">
        <v>46</v>
      </c>
      <c r="C814" t="s">
        <v>87</v>
      </c>
      <c r="D814">
        <v>2011</v>
      </c>
      <c r="E814">
        <v>20</v>
      </c>
      <c r="F814">
        <v>0.9729584</v>
      </c>
      <c r="G814">
        <v>0.9729584</v>
      </c>
      <c r="H814">
        <v>52.385599999999997</v>
      </c>
      <c r="I814">
        <v>2.7438400000000002E-2</v>
      </c>
      <c r="J814">
        <v>-3.5163699999999999E-2</v>
      </c>
      <c r="K814">
        <v>-1.4388700000000001E-2</v>
      </c>
      <c r="L814">
        <v>0</v>
      </c>
      <c r="M814">
        <v>1.4388700000000001E-2</v>
      </c>
      <c r="N814">
        <v>3.5163699999999999E-2</v>
      </c>
      <c r="O814">
        <v>4.3658320000000002</v>
      </c>
      <c r="P814">
        <v>57165</v>
      </c>
      <c r="Q814">
        <v>12739.65</v>
      </c>
      <c r="R814">
        <v>12739.65</v>
      </c>
    </row>
    <row r="815" spans="1:18">
      <c r="A815" t="s">
        <v>51</v>
      </c>
      <c r="B815" t="s">
        <v>46</v>
      </c>
      <c r="C815" t="s">
        <v>87</v>
      </c>
      <c r="D815">
        <v>2011</v>
      </c>
      <c r="E815">
        <v>20</v>
      </c>
      <c r="F815">
        <v>0.9729584</v>
      </c>
      <c r="G815">
        <v>0.9729584</v>
      </c>
      <c r="H815">
        <v>48.4681</v>
      </c>
      <c r="I815">
        <v>2.7438400000000002E-2</v>
      </c>
      <c r="J815">
        <v>-3.5163699999999999E-2</v>
      </c>
      <c r="K815">
        <v>-1.4388700000000001E-2</v>
      </c>
      <c r="L815">
        <v>0</v>
      </c>
      <c r="M815">
        <v>1.4388700000000001E-2</v>
      </c>
      <c r="N815">
        <v>3.5163699999999999E-2</v>
      </c>
      <c r="O815">
        <v>4.3658320000000002</v>
      </c>
      <c r="P815">
        <v>57165</v>
      </c>
      <c r="Q815">
        <v>12739.65</v>
      </c>
      <c r="R815">
        <v>12739.65</v>
      </c>
    </row>
    <row r="816" spans="1:18">
      <c r="A816" t="s">
        <v>51</v>
      </c>
      <c r="B816" t="s">
        <v>46</v>
      </c>
      <c r="C816" t="s">
        <v>87</v>
      </c>
      <c r="D816">
        <v>2011</v>
      </c>
      <c r="E816">
        <v>20</v>
      </c>
      <c r="F816">
        <v>0.9729584</v>
      </c>
      <c r="G816">
        <v>0.9729584</v>
      </c>
      <c r="H816">
        <v>49.0426</v>
      </c>
      <c r="I816">
        <v>2.7438400000000002E-2</v>
      </c>
      <c r="J816">
        <v>-3.5163699999999999E-2</v>
      </c>
      <c r="K816">
        <v>-1.4388700000000001E-2</v>
      </c>
      <c r="L816">
        <v>0</v>
      </c>
      <c r="M816">
        <v>1.4388700000000001E-2</v>
      </c>
      <c r="N816">
        <v>3.5163699999999999E-2</v>
      </c>
      <c r="O816">
        <v>4.3658320000000002</v>
      </c>
      <c r="P816">
        <v>57165</v>
      </c>
      <c r="Q816">
        <v>12739.65</v>
      </c>
      <c r="R816">
        <v>12739.65</v>
      </c>
    </row>
    <row r="817" spans="1:18">
      <c r="A817" t="s">
        <v>51</v>
      </c>
      <c r="B817" t="s">
        <v>46</v>
      </c>
      <c r="C817" t="s">
        <v>87</v>
      </c>
      <c r="D817">
        <v>2011</v>
      </c>
      <c r="E817">
        <v>20</v>
      </c>
      <c r="F817">
        <v>0.9729584</v>
      </c>
      <c r="G817">
        <v>0.9729584</v>
      </c>
      <c r="H817">
        <v>49.595700000000001</v>
      </c>
      <c r="I817">
        <v>2.7438400000000002E-2</v>
      </c>
      <c r="J817">
        <v>-3.5163699999999999E-2</v>
      </c>
      <c r="K817">
        <v>-1.4388700000000001E-2</v>
      </c>
      <c r="L817">
        <v>0</v>
      </c>
      <c r="M817">
        <v>1.4388700000000001E-2</v>
      </c>
      <c r="N817">
        <v>3.5163699999999999E-2</v>
      </c>
      <c r="O817">
        <v>4.3658320000000002</v>
      </c>
      <c r="P817">
        <v>57165</v>
      </c>
      <c r="Q817">
        <v>12739.65</v>
      </c>
      <c r="R817">
        <v>12739.65</v>
      </c>
    </row>
    <row r="818" spans="1:18">
      <c r="A818" t="s">
        <v>51</v>
      </c>
      <c r="B818" t="s">
        <v>46</v>
      </c>
      <c r="C818" t="s">
        <v>87</v>
      </c>
      <c r="D818">
        <v>2011</v>
      </c>
      <c r="E818">
        <v>21</v>
      </c>
      <c r="F818">
        <v>1.001938</v>
      </c>
      <c r="G818">
        <v>1.001938</v>
      </c>
      <c r="H818">
        <v>51.678199999999997</v>
      </c>
      <c r="I818">
        <v>2.7435600000000001E-2</v>
      </c>
      <c r="J818">
        <v>-3.5160200000000003E-2</v>
      </c>
      <c r="K818">
        <v>-1.4387199999999999E-2</v>
      </c>
      <c r="L818">
        <v>0</v>
      </c>
      <c r="M818">
        <v>1.4387199999999999E-2</v>
      </c>
      <c r="N818">
        <v>3.5160200000000003E-2</v>
      </c>
      <c r="O818">
        <v>4.3658320000000002</v>
      </c>
      <c r="P818">
        <v>57165</v>
      </c>
      <c r="Q818">
        <v>13119.1</v>
      </c>
      <c r="R818">
        <v>13119.1</v>
      </c>
    </row>
    <row r="819" spans="1:18">
      <c r="A819" t="s">
        <v>51</v>
      </c>
      <c r="B819" t="s">
        <v>46</v>
      </c>
      <c r="C819" t="s">
        <v>87</v>
      </c>
      <c r="D819">
        <v>2011</v>
      </c>
      <c r="E819">
        <v>21</v>
      </c>
      <c r="F819">
        <v>1.001938</v>
      </c>
      <c r="G819">
        <v>1.001938</v>
      </c>
      <c r="H819">
        <v>52.2926</v>
      </c>
      <c r="I819">
        <v>2.7435600000000001E-2</v>
      </c>
      <c r="J819">
        <v>-3.5160200000000003E-2</v>
      </c>
      <c r="K819">
        <v>-1.4387199999999999E-2</v>
      </c>
      <c r="L819">
        <v>0</v>
      </c>
      <c r="M819">
        <v>1.4387199999999999E-2</v>
      </c>
      <c r="N819">
        <v>3.5160200000000003E-2</v>
      </c>
      <c r="O819">
        <v>4.3658320000000002</v>
      </c>
      <c r="P819">
        <v>57165</v>
      </c>
      <c r="Q819">
        <v>13119.1</v>
      </c>
      <c r="R819">
        <v>13119.1</v>
      </c>
    </row>
    <row r="820" spans="1:18">
      <c r="A820" t="s">
        <v>51</v>
      </c>
      <c r="B820" t="s">
        <v>46</v>
      </c>
      <c r="C820" t="s">
        <v>87</v>
      </c>
      <c r="D820">
        <v>2011</v>
      </c>
      <c r="E820">
        <v>21</v>
      </c>
      <c r="F820">
        <v>1.001938</v>
      </c>
      <c r="G820">
        <v>1.001938</v>
      </c>
      <c r="H820">
        <v>45.356400000000001</v>
      </c>
      <c r="I820">
        <v>2.7435600000000001E-2</v>
      </c>
      <c r="J820">
        <v>-3.5160200000000003E-2</v>
      </c>
      <c r="K820">
        <v>-1.4387199999999999E-2</v>
      </c>
      <c r="L820">
        <v>0</v>
      </c>
      <c r="M820">
        <v>1.4387199999999999E-2</v>
      </c>
      <c r="N820">
        <v>3.5160200000000003E-2</v>
      </c>
      <c r="O820">
        <v>4.3658320000000002</v>
      </c>
      <c r="P820">
        <v>57165</v>
      </c>
      <c r="Q820">
        <v>13119.1</v>
      </c>
      <c r="R820">
        <v>13119.1</v>
      </c>
    </row>
    <row r="821" spans="1:18">
      <c r="A821" t="s">
        <v>51</v>
      </c>
      <c r="B821" t="s">
        <v>46</v>
      </c>
      <c r="C821" t="s">
        <v>87</v>
      </c>
      <c r="D821">
        <v>2011</v>
      </c>
      <c r="E821">
        <v>21</v>
      </c>
      <c r="F821">
        <v>1.001938</v>
      </c>
      <c r="G821">
        <v>1.001938</v>
      </c>
      <c r="H821">
        <v>46.518599999999999</v>
      </c>
      <c r="I821">
        <v>2.7435600000000001E-2</v>
      </c>
      <c r="J821">
        <v>-3.5160200000000003E-2</v>
      </c>
      <c r="K821">
        <v>-1.4387199999999999E-2</v>
      </c>
      <c r="L821">
        <v>0</v>
      </c>
      <c r="M821">
        <v>1.4387199999999999E-2</v>
      </c>
      <c r="N821">
        <v>3.5160200000000003E-2</v>
      </c>
      <c r="O821">
        <v>4.3658320000000002</v>
      </c>
      <c r="P821">
        <v>57165</v>
      </c>
      <c r="Q821">
        <v>13119.1</v>
      </c>
      <c r="R821">
        <v>13119.1</v>
      </c>
    </row>
    <row r="822" spans="1:18">
      <c r="A822" t="s">
        <v>51</v>
      </c>
      <c r="B822" t="s">
        <v>46</v>
      </c>
      <c r="C822" t="s">
        <v>87</v>
      </c>
      <c r="D822">
        <v>2011</v>
      </c>
      <c r="E822">
        <v>21</v>
      </c>
      <c r="F822">
        <v>1.001938</v>
      </c>
      <c r="G822">
        <v>1.001938</v>
      </c>
      <c r="H822">
        <v>46.808500000000002</v>
      </c>
      <c r="I822">
        <v>2.7435600000000001E-2</v>
      </c>
      <c r="J822">
        <v>-3.5160200000000003E-2</v>
      </c>
      <c r="K822">
        <v>-1.4387199999999999E-2</v>
      </c>
      <c r="L822">
        <v>0</v>
      </c>
      <c r="M822">
        <v>1.4387199999999999E-2</v>
      </c>
      <c r="N822">
        <v>3.5160200000000003E-2</v>
      </c>
      <c r="O822">
        <v>4.3658320000000002</v>
      </c>
      <c r="P822">
        <v>57165</v>
      </c>
      <c r="Q822">
        <v>13119.1</v>
      </c>
      <c r="R822">
        <v>13119.1</v>
      </c>
    </row>
    <row r="823" spans="1:18">
      <c r="A823" t="s">
        <v>51</v>
      </c>
      <c r="B823" t="s">
        <v>46</v>
      </c>
      <c r="C823" t="s">
        <v>87</v>
      </c>
      <c r="D823">
        <v>2011</v>
      </c>
      <c r="E823">
        <v>21</v>
      </c>
      <c r="F823">
        <v>1.001938</v>
      </c>
      <c r="G823">
        <v>1.001938</v>
      </c>
      <c r="H823">
        <v>45.601100000000002</v>
      </c>
      <c r="I823">
        <v>2.7435600000000001E-2</v>
      </c>
      <c r="J823">
        <v>-3.5160200000000003E-2</v>
      </c>
      <c r="K823">
        <v>-1.4387199999999999E-2</v>
      </c>
      <c r="L823">
        <v>0</v>
      </c>
      <c r="M823">
        <v>1.4387199999999999E-2</v>
      </c>
      <c r="N823">
        <v>3.5160200000000003E-2</v>
      </c>
      <c r="O823">
        <v>4.3658320000000002</v>
      </c>
      <c r="P823">
        <v>57165</v>
      </c>
      <c r="Q823">
        <v>13119.1</v>
      </c>
      <c r="R823">
        <v>13119.1</v>
      </c>
    </row>
    <row r="824" spans="1:18">
      <c r="A824" t="s">
        <v>51</v>
      </c>
      <c r="B824" t="s">
        <v>46</v>
      </c>
      <c r="C824" t="s">
        <v>87</v>
      </c>
      <c r="D824">
        <v>2011</v>
      </c>
      <c r="E824">
        <v>22</v>
      </c>
      <c r="F824">
        <v>0.96581720000000004</v>
      </c>
      <c r="G824">
        <v>0.96581720000000004</v>
      </c>
      <c r="H824">
        <v>45.497300000000003</v>
      </c>
      <c r="I824">
        <v>2.74445E-2</v>
      </c>
      <c r="J824">
        <v>-3.5171500000000001E-2</v>
      </c>
      <c r="K824">
        <v>-1.4391899999999999E-2</v>
      </c>
      <c r="L824">
        <v>0</v>
      </c>
      <c r="M824">
        <v>1.4391899999999999E-2</v>
      </c>
      <c r="N824">
        <v>3.5171500000000001E-2</v>
      </c>
      <c r="O824">
        <v>4.3658320000000002</v>
      </c>
      <c r="P824">
        <v>57165</v>
      </c>
      <c r="Q824">
        <v>12646.14</v>
      </c>
      <c r="R824">
        <v>12646.14</v>
      </c>
    </row>
    <row r="825" spans="1:18">
      <c r="A825" t="s">
        <v>51</v>
      </c>
      <c r="B825" t="s">
        <v>46</v>
      </c>
      <c r="C825" t="s">
        <v>87</v>
      </c>
      <c r="D825">
        <v>2011</v>
      </c>
      <c r="E825">
        <v>22</v>
      </c>
      <c r="F825">
        <v>0.96581720000000004</v>
      </c>
      <c r="G825">
        <v>0.96581720000000004</v>
      </c>
      <c r="H825">
        <v>51.962800000000001</v>
      </c>
      <c r="I825">
        <v>2.74445E-2</v>
      </c>
      <c r="J825">
        <v>-3.5171500000000001E-2</v>
      </c>
      <c r="K825">
        <v>-1.4391899999999999E-2</v>
      </c>
      <c r="L825">
        <v>0</v>
      </c>
      <c r="M825">
        <v>1.4391899999999999E-2</v>
      </c>
      <c r="N825">
        <v>3.5171500000000001E-2</v>
      </c>
      <c r="O825">
        <v>4.3658320000000002</v>
      </c>
      <c r="P825">
        <v>57165</v>
      </c>
      <c r="Q825">
        <v>12646.14</v>
      </c>
      <c r="R825">
        <v>12646.14</v>
      </c>
    </row>
    <row r="826" spans="1:18">
      <c r="A826" t="s">
        <v>51</v>
      </c>
      <c r="B826" t="s">
        <v>46</v>
      </c>
      <c r="C826" t="s">
        <v>87</v>
      </c>
      <c r="D826">
        <v>2011</v>
      </c>
      <c r="E826">
        <v>22</v>
      </c>
      <c r="F826">
        <v>0.96581720000000004</v>
      </c>
      <c r="G826">
        <v>0.96581720000000004</v>
      </c>
      <c r="H826">
        <v>52.223399999999998</v>
      </c>
      <c r="I826">
        <v>2.74445E-2</v>
      </c>
      <c r="J826">
        <v>-3.5171500000000001E-2</v>
      </c>
      <c r="K826">
        <v>-1.4391899999999999E-2</v>
      </c>
      <c r="L826">
        <v>0</v>
      </c>
      <c r="M826">
        <v>1.4391899999999999E-2</v>
      </c>
      <c r="N826">
        <v>3.5171500000000001E-2</v>
      </c>
      <c r="O826">
        <v>4.3658320000000002</v>
      </c>
      <c r="P826">
        <v>57165</v>
      </c>
      <c r="Q826">
        <v>12646.14</v>
      </c>
      <c r="R826">
        <v>12646.14</v>
      </c>
    </row>
    <row r="827" spans="1:18">
      <c r="A827" t="s">
        <v>51</v>
      </c>
      <c r="B827" t="s">
        <v>46</v>
      </c>
      <c r="C827" t="s">
        <v>87</v>
      </c>
      <c r="D827">
        <v>2011</v>
      </c>
      <c r="E827">
        <v>22</v>
      </c>
      <c r="F827">
        <v>0.96581720000000004</v>
      </c>
      <c r="G827">
        <v>0.96581720000000004</v>
      </c>
      <c r="H827">
        <v>43.619700000000002</v>
      </c>
      <c r="I827">
        <v>2.74445E-2</v>
      </c>
      <c r="J827">
        <v>-3.5171500000000001E-2</v>
      </c>
      <c r="K827">
        <v>-1.4391899999999999E-2</v>
      </c>
      <c r="L827">
        <v>0</v>
      </c>
      <c r="M827">
        <v>1.4391899999999999E-2</v>
      </c>
      <c r="N827">
        <v>3.5171500000000001E-2</v>
      </c>
      <c r="O827">
        <v>4.3658320000000002</v>
      </c>
      <c r="P827">
        <v>57165</v>
      </c>
      <c r="Q827">
        <v>12646.14</v>
      </c>
      <c r="R827">
        <v>12646.14</v>
      </c>
    </row>
    <row r="828" spans="1:18">
      <c r="A828" t="s">
        <v>51</v>
      </c>
      <c r="B828" t="s">
        <v>46</v>
      </c>
      <c r="C828" t="s">
        <v>87</v>
      </c>
      <c r="D828">
        <v>2011</v>
      </c>
      <c r="E828">
        <v>22</v>
      </c>
      <c r="F828">
        <v>0.96581720000000004</v>
      </c>
      <c r="G828">
        <v>0.96581720000000004</v>
      </c>
      <c r="H828">
        <v>45.143599999999999</v>
      </c>
      <c r="I828">
        <v>2.74445E-2</v>
      </c>
      <c r="J828">
        <v>-3.5171500000000001E-2</v>
      </c>
      <c r="K828">
        <v>-1.4391899999999999E-2</v>
      </c>
      <c r="L828">
        <v>0</v>
      </c>
      <c r="M828">
        <v>1.4391899999999999E-2</v>
      </c>
      <c r="N828">
        <v>3.5171500000000001E-2</v>
      </c>
      <c r="O828">
        <v>4.3658320000000002</v>
      </c>
      <c r="P828">
        <v>57165</v>
      </c>
      <c r="Q828">
        <v>12646.14</v>
      </c>
      <c r="R828">
        <v>12646.14</v>
      </c>
    </row>
    <row r="829" spans="1:18">
      <c r="A829" t="s">
        <v>51</v>
      </c>
      <c r="B829" t="s">
        <v>46</v>
      </c>
      <c r="C829" t="s">
        <v>87</v>
      </c>
      <c r="D829">
        <v>2011</v>
      </c>
      <c r="E829">
        <v>22</v>
      </c>
      <c r="F829">
        <v>0.96581720000000004</v>
      </c>
      <c r="G829">
        <v>0.96581720000000004</v>
      </c>
      <c r="H829">
        <v>42.587800000000001</v>
      </c>
      <c r="I829">
        <v>2.74445E-2</v>
      </c>
      <c r="J829">
        <v>-3.5171500000000001E-2</v>
      </c>
      <c r="K829">
        <v>-1.4391899999999999E-2</v>
      </c>
      <c r="L829">
        <v>0</v>
      </c>
      <c r="M829">
        <v>1.4391899999999999E-2</v>
      </c>
      <c r="N829">
        <v>3.5171500000000001E-2</v>
      </c>
      <c r="O829">
        <v>4.3658320000000002</v>
      </c>
      <c r="P829">
        <v>57165</v>
      </c>
      <c r="Q829">
        <v>12646.14</v>
      </c>
      <c r="R829">
        <v>12646.14</v>
      </c>
    </row>
    <row r="830" spans="1:18">
      <c r="A830" t="s">
        <v>51</v>
      </c>
      <c r="B830" t="s">
        <v>46</v>
      </c>
      <c r="C830" t="s">
        <v>87</v>
      </c>
      <c r="D830">
        <v>2011</v>
      </c>
      <c r="E830">
        <v>23</v>
      </c>
      <c r="F830">
        <v>0.83137850000000002</v>
      </c>
      <c r="G830">
        <v>0.83137850000000002</v>
      </c>
      <c r="H830">
        <v>44.606400000000001</v>
      </c>
      <c r="I830">
        <v>2.7422999999999999E-2</v>
      </c>
      <c r="J830">
        <v>-3.5144000000000002E-2</v>
      </c>
      <c r="K830">
        <v>-1.43806E-2</v>
      </c>
      <c r="L830">
        <v>0</v>
      </c>
      <c r="M830">
        <v>1.43806E-2</v>
      </c>
      <c r="N830">
        <v>3.5144000000000002E-2</v>
      </c>
      <c r="O830">
        <v>4.3658320000000002</v>
      </c>
      <c r="P830">
        <v>57165</v>
      </c>
      <c r="Q830">
        <v>10885.84</v>
      </c>
      <c r="R830">
        <v>10885.84</v>
      </c>
    </row>
    <row r="831" spans="1:18">
      <c r="A831" t="s">
        <v>51</v>
      </c>
      <c r="B831" t="s">
        <v>46</v>
      </c>
      <c r="C831" t="s">
        <v>87</v>
      </c>
      <c r="D831">
        <v>2011</v>
      </c>
      <c r="E831">
        <v>23</v>
      </c>
      <c r="F831">
        <v>0.83137850000000002</v>
      </c>
      <c r="G831">
        <v>0.83137850000000002</v>
      </c>
      <c r="H831">
        <v>44.186199999999999</v>
      </c>
      <c r="I831">
        <v>2.7422999999999999E-2</v>
      </c>
      <c r="J831">
        <v>-3.5144000000000002E-2</v>
      </c>
      <c r="K831">
        <v>-1.43806E-2</v>
      </c>
      <c r="L831">
        <v>0</v>
      </c>
      <c r="M831">
        <v>1.43806E-2</v>
      </c>
      <c r="N831">
        <v>3.5144000000000002E-2</v>
      </c>
      <c r="O831">
        <v>4.3658320000000002</v>
      </c>
      <c r="P831">
        <v>57165</v>
      </c>
      <c r="Q831">
        <v>10885.84</v>
      </c>
      <c r="R831">
        <v>10885.84</v>
      </c>
    </row>
    <row r="832" spans="1:18">
      <c r="A832" t="s">
        <v>51</v>
      </c>
      <c r="B832" t="s">
        <v>46</v>
      </c>
      <c r="C832" t="s">
        <v>87</v>
      </c>
      <c r="D832">
        <v>2011</v>
      </c>
      <c r="E832">
        <v>23</v>
      </c>
      <c r="F832">
        <v>0.83137850000000002</v>
      </c>
      <c r="G832">
        <v>0.83137850000000002</v>
      </c>
      <c r="H832">
        <v>43.478700000000003</v>
      </c>
      <c r="I832">
        <v>2.7422999999999999E-2</v>
      </c>
      <c r="J832">
        <v>-3.5144000000000002E-2</v>
      </c>
      <c r="K832">
        <v>-1.43806E-2</v>
      </c>
      <c r="L832">
        <v>0</v>
      </c>
      <c r="M832">
        <v>1.43806E-2</v>
      </c>
      <c r="N832">
        <v>3.5144000000000002E-2</v>
      </c>
      <c r="O832">
        <v>4.3658320000000002</v>
      </c>
      <c r="P832">
        <v>57165</v>
      </c>
      <c r="Q832">
        <v>10885.84</v>
      </c>
      <c r="R832">
        <v>10885.84</v>
      </c>
    </row>
    <row r="833" spans="1:18">
      <c r="A833" t="s">
        <v>51</v>
      </c>
      <c r="B833" t="s">
        <v>46</v>
      </c>
      <c r="C833" t="s">
        <v>87</v>
      </c>
      <c r="D833">
        <v>2011</v>
      </c>
      <c r="E833">
        <v>23</v>
      </c>
      <c r="F833">
        <v>0.83137850000000002</v>
      </c>
      <c r="G833">
        <v>0.83137850000000002</v>
      </c>
      <c r="H833">
        <v>44.414900000000003</v>
      </c>
      <c r="I833">
        <v>2.7422999999999999E-2</v>
      </c>
      <c r="J833">
        <v>-3.5144000000000002E-2</v>
      </c>
      <c r="K833">
        <v>-1.43806E-2</v>
      </c>
      <c r="L833">
        <v>0</v>
      </c>
      <c r="M833">
        <v>1.43806E-2</v>
      </c>
      <c r="N833">
        <v>3.5144000000000002E-2</v>
      </c>
      <c r="O833">
        <v>4.3658320000000002</v>
      </c>
      <c r="P833">
        <v>57165</v>
      </c>
      <c r="Q833">
        <v>10885.84</v>
      </c>
      <c r="R833">
        <v>10885.84</v>
      </c>
    </row>
    <row r="834" spans="1:18">
      <c r="A834" t="s">
        <v>51</v>
      </c>
      <c r="B834" t="s">
        <v>46</v>
      </c>
      <c r="C834" t="s">
        <v>87</v>
      </c>
      <c r="D834">
        <v>2011</v>
      </c>
      <c r="E834">
        <v>23</v>
      </c>
      <c r="F834">
        <v>0.83137850000000002</v>
      </c>
      <c r="G834">
        <v>0.83137850000000002</v>
      </c>
      <c r="H834">
        <v>52.383000000000003</v>
      </c>
      <c r="I834">
        <v>2.7422999999999999E-2</v>
      </c>
      <c r="J834">
        <v>-3.5144000000000002E-2</v>
      </c>
      <c r="K834">
        <v>-1.43806E-2</v>
      </c>
      <c r="L834">
        <v>0</v>
      </c>
      <c r="M834">
        <v>1.43806E-2</v>
      </c>
      <c r="N834">
        <v>3.5144000000000002E-2</v>
      </c>
      <c r="O834">
        <v>4.3658320000000002</v>
      </c>
      <c r="P834">
        <v>57165</v>
      </c>
      <c r="Q834">
        <v>10885.84</v>
      </c>
      <c r="R834">
        <v>10885.84</v>
      </c>
    </row>
    <row r="835" spans="1:18">
      <c r="A835" t="s">
        <v>51</v>
      </c>
      <c r="B835" t="s">
        <v>46</v>
      </c>
      <c r="C835" t="s">
        <v>87</v>
      </c>
      <c r="D835">
        <v>2011</v>
      </c>
      <c r="E835">
        <v>23</v>
      </c>
      <c r="F835">
        <v>0.83137850000000002</v>
      </c>
      <c r="G835">
        <v>0.83137850000000002</v>
      </c>
      <c r="H835">
        <v>51.013300000000001</v>
      </c>
      <c r="I835">
        <v>2.7422999999999999E-2</v>
      </c>
      <c r="J835">
        <v>-3.5144000000000002E-2</v>
      </c>
      <c r="K835">
        <v>-1.43806E-2</v>
      </c>
      <c r="L835">
        <v>0</v>
      </c>
      <c r="M835">
        <v>1.43806E-2</v>
      </c>
      <c r="N835">
        <v>3.5144000000000002E-2</v>
      </c>
      <c r="O835">
        <v>4.3658320000000002</v>
      </c>
      <c r="P835">
        <v>57165</v>
      </c>
      <c r="Q835">
        <v>10885.84</v>
      </c>
      <c r="R835">
        <v>10885.84</v>
      </c>
    </row>
    <row r="836" spans="1:18">
      <c r="A836" t="s">
        <v>51</v>
      </c>
      <c r="B836" t="s">
        <v>46</v>
      </c>
      <c r="C836" t="s">
        <v>87</v>
      </c>
      <c r="D836">
        <v>2011</v>
      </c>
      <c r="E836">
        <v>24</v>
      </c>
      <c r="F836">
        <v>0.67109070000000004</v>
      </c>
      <c r="G836">
        <v>0.67109070000000004</v>
      </c>
      <c r="H836">
        <v>45.119700000000002</v>
      </c>
      <c r="I836">
        <v>2.7394100000000001E-2</v>
      </c>
      <c r="J836">
        <v>-3.5106999999999999E-2</v>
      </c>
      <c r="K836">
        <v>-1.43655E-2</v>
      </c>
      <c r="L836">
        <v>0</v>
      </c>
      <c r="M836">
        <v>1.43655E-2</v>
      </c>
      <c r="N836">
        <v>3.5106999999999999E-2</v>
      </c>
      <c r="O836">
        <v>4.3658320000000002</v>
      </c>
      <c r="P836">
        <v>57165</v>
      </c>
      <c r="Q836">
        <v>8787.0750000000007</v>
      </c>
      <c r="R836">
        <v>8787.0750000000007</v>
      </c>
    </row>
    <row r="837" spans="1:18">
      <c r="A837" t="s">
        <v>51</v>
      </c>
      <c r="B837" t="s">
        <v>46</v>
      </c>
      <c r="C837" t="s">
        <v>87</v>
      </c>
      <c r="D837">
        <v>2011</v>
      </c>
      <c r="E837">
        <v>24</v>
      </c>
      <c r="F837">
        <v>0.67109070000000004</v>
      </c>
      <c r="G837">
        <v>0.67109070000000004</v>
      </c>
      <c r="H837">
        <v>52.585099999999997</v>
      </c>
      <c r="I837">
        <v>2.7394100000000001E-2</v>
      </c>
      <c r="J837">
        <v>-3.5106999999999999E-2</v>
      </c>
      <c r="K837">
        <v>-1.43655E-2</v>
      </c>
      <c r="L837">
        <v>0</v>
      </c>
      <c r="M837">
        <v>1.43655E-2</v>
      </c>
      <c r="N837">
        <v>3.5106999999999999E-2</v>
      </c>
      <c r="O837">
        <v>4.3658320000000002</v>
      </c>
      <c r="P837">
        <v>57165</v>
      </c>
      <c r="Q837">
        <v>8787.0750000000007</v>
      </c>
      <c r="R837">
        <v>8787.0750000000007</v>
      </c>
    </row>
    <row r="838" spans="1:18">
      <c r="A838" t="s">
        <v>51</v>
      </c>
      <c r="B838" t="s">
        <v>46</v>
      </c>
      <c r="C838" t="s">
        <v>87</v>
      </c>
      <c r="D838">
        <v>2011</v>
      </c>
      <c r="E838">
        <v>24</v>
      </c>
      <c r="F838">
        <v>0.67109070000000004</v>
      </c>
      <c r="G838">
        <v>0.67109070000000004</v>
      </c>
      <c r="H838">
        <v>43.577100000000002</v>
      </c>
      <c r="I838">
        <v>2.7394100000000001E-2</v>
      </c>
      <c r="J838">
        <v>-3.5106999999999999E-2</v>
      </c>
      <c r="K838">
        <v>-1.43655E-2</v>
      </c>
      <c r="L838">
        <v>0</v>
      </c>
      <c r="M838">
        <v>1.43655E-2</v>
      </c>
      <c r="N838">
        <v>3.5106999999999999E-2</v>
      </c>
      <c r="O838">
        <v>4.3658320000000002</v>
      </c>
      <c r="P838">
        <v>57165</v>
      </c>
      <c r="Q838">
        <v>8787.0750000000007</v>
      </c>
      <c r="R838">
        <v>8787.0750000000007</v>
      </c>
    </row>
    <row r="839" spans="1:18">
      <c r="A839" t="s">
        <v>51</v>
      </c>
      <c r="B839" t="s">
        <v>46</v>
      </c>
      <c r="C839" t="s">
        <v>87</v>
      </c>
      <c r="D839">
        <v>2011</v>
      </c>
      <c r="E839">
        <v>24</v>
      </c>
      <c r="F839">
        <v>0.67109070000000004</v>
      </c>
      <c r="G839">
        <v>0.67109070000000004</v>
      </c>
      <c r="H839">
        <v>43.037199999999999</v>
      </c>
      <c r="I839">
        <v>2.7394100000000001E-2</v>
      </c>
      <c r="J839">
        <v>-3.5106999999999999E-2</v>
      </c>
      <c r="K839">
        <v>-1.43655E-2</v>
      </c>
      <c r="L839">
        <v>0</v>
      </c>
      <c r="M839">
        <v>1.43655E-2</v>
      </c>
      <c r="N839">
        <v>3.5106999999999999E-2</v>
      </c>
      <c r="O839">
        <v>4.3658320000000002</v>
      </c>
      <c r="P839">
        <v>57165</v>
      </c>
      <c r="Q839">
        <v>8787.0750000000007</v>
      </c>
      <c r="R839">
        <v>8787.0750000000007</v>
      </c>
    </row>
    <row r="840" spans="1:18">
      <c r="A840" t="s">
        <v>51</v>
      </c>
      <c r="B840" t="s">
        <v>46</v>
      </c>
      <c r="C840" t="s">
        <v>87</v>
      </c>
      <c r="D840">
        <v>2011</v>
      </c>
      <c r="E840">
        <v>24</v>
      </c>
      <c r="F840">
        <v>0.67109070000000004</v>
      </c>
      <c r="G840">
        <v>0.67109070000000004</v>
      </c>
      <c r="H840">
        <v>50.848399999999998</v>
      </c>
      <c r="I840">
        <v>2.7394100000000001E-2</v>
      </c>
      <c r="J840">
        <v>-3.5106999999999999E-2</v>
      </c>
      <c r="K840">
        <v>-1.43655E-2</v>
      </c>
      <c r="L840">
        <v>0</v>
      </c>
      <c r="M840">
        <v>1.43655E-2</v>
      </c>
      <c r="N840">
        <v>3.5106999999999999E-2</v>
      </c>
      <c r="O840">
        <v>4.3658320000000002</v>
      </c>
      <c r="P840">
        <v>57165</v>
      </c>
      <c r="Q840">
        <v>8787.0750000000007</v>
      </c>
      <c r="R840">
        <v>8787.0750000000007</v>
      </c>
    </row>
    <row r="841" spans="1:18">
      <c r="A841" t="s">
        <v>51</v>
      </c>
      <c r="B841" t="s">
        <v>46</v>
      </c>
      <c r="C841" t="s">
        <v>87</v>
      </c>
      <c r="D841">
        <v>2011</v>
      </c>
      <c r="E841">
        <v>24</v>
      </c>
      <c r="F841">
        <v>0.67109070000000004</v>
      </c>
      <c r="G841">
        <v>0.67109070000000004</v>
      </c>
      <c r="H841">
        <v>41.351100000000002</v>
      </c>
      <c r="I841">
        <v>2.7394100000000001E-2</v>
      </c>
      <c r="J841">
        <v>-3.5106999999999999E-2</v>
      </c>
      <c r="K841">
        <v>-1.43655E-2</v>
      </c>
      <c r="L841">
        <v>0</v>
      </c>
      <c r="M841">
        <v>1.43655E-2</v>
      </c>
      <c r="N841">
        <v>3.5106999999999999E-2</v>
      </c>
      <c r="O841">
        <v>4.3658320000000002</v>
      </c>
      <c r="P841">
        <v>57165</v>
      </c>
      <c r="Q841">
        <v>8787.0750000000007</v>
      </c>
      <c r="R841">
        <v>8787.0750000000007</v>
      </c>
    </row>
    <row r="842" spans="1:18">
      <c r="A842" t="s">
        <v>51</v>
      </c>
      <c r="B842" t="s">
        <v>46</v>
      </c>
      <c r="C842" t="s">
        <v>9</v>
      </c>
      <c r="D842">
        <v>2011</v>
      </c>
      <c r="E842">
        <v>1</v>
      </c>
      <c r="F842">
        <v>0.66027930000000001</v>
      </c>
      <c r="G842">
        <v>0.66027930000000001</v>
      </c>
      <c r="H842">
        <v>62.5</v>
      </c>
      <c r="I842">
        <v>2.7311499999999999E-2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4.3658320000000002</v>
      </c>
      <c r="P842">
        <v>57165</v>
      </c>
      <c r="Q842">
        <v>8645.5139999999992</v>
      </c>
      <c r="R842">
        <v>8645.5139999999992</v>
      </c>
    </row>
    <row r="843" spans="1:18">
      <c r="A843" t="s">
        <v>51</v>
      </c>
      <c r="B843" t="s">
        <v>46</v>
      </c>
      <c r="C843" t="s">
        <v>9</v>
      </c>
      <c r="D843">
        <v>2011</v>
      </c>
      <c r="E843">
        <v>2</v>
      </c>
      <c r="F843">
        <v>0.57753840000000001</v>
      </c>
      <c r="G843">
        <v>0.57753840000000001</v>
      </c>
      <c r="H843">
        <v>63.601100000000002</v>
      </c>
      <c r="I843">
        <v>2.7309900000000002E-2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4.3658320000000002</v>
      </c>
      <c r="P843">
        <v>57165</v>
      </c>
      <c r="Q843">
        <v>7562.1270000000004</v>
      </c>
      <c r="R843">
        <v>7562.1270000000004</v>
      </c>
    </row>
    <row r="844" spans="1:18">
      <c r="A844" t="s">
        <v>51</v>
      </c>
      <c r="B844" t="s">
        <v>46</v>
      </c>
      <c r="C844" t="s">
        <v>9</v>
      </c>
      <c r="D844">
        <v>2011</v>
      </c>
      <c r="E844">
        <v>3</v>
      </c>
      <c r="F844">
        <v>0.53969999999999996</v>
      </c>
      <c r="G844">
        <v>0.53969999999999996</v>
      </c>
      <c r="H844">
        <v>60.936199999999999</v>
      </c>
      <c r="I844">
        <v>2.73008E-2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4.3658320000000002</v>
      </c>
      <c r="P844">
        <v>57165</v>
      </c>
      <c r="Q844">
        <v>7066.683</v>
      </c>
      <c r="R844">
        <v>7066.683</v>
      </c>
    </row>
    <row r="845" spans="1:18">
      <c r="A845" t="s">
        <v>51</v>
      </c>
      <c r="B845" t="s">
        <v>46</v>
      </c>
      <c r="C845" t="s">
        <v>9</v>
      </c>
      <c r="D845">
        <v>2011</v>
      </c>
      <c r="E845">
        <v>4</v>
      </c>
      <c r="F845">
        <v>0.52601549999999997</v>
      </c>
      <c r="G845">
        <v>0.52601549999999997</v>
      </c>
      <c r="H845">
        <v>59.736699999999999</v>
      </c>
      <c r="I845">
        <v>2.7299500000000001E-2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4.3658320000000002</v>
      </c>
      <c r="P845">
        <v>57165</v>
      </c>
      <c r="Q845">
        <v>6887.5010000000002</v>
      </c>
      <c r="R845">
        <v>6887.5010000000002</v>
      </c>
    </row>
    <row r="846" spans="1:18">
      <c r="A846" t="s">
        <v>51</v>
      </c>
      <c r="B846" t="s">
        <v>46</v>
      </c>
      <c r="C846" t="s">
        <v>9</v>
      </c>
      <c r="D846">
        <v>2011</v>
      </c>
      <c r="E846">
        <v>5</v>
      </c>
      <c r="F846">
        <v>0.53108880000000003</v>
      </c>
      <c r="G846">
        <v>0.53108880000000003</v>
      </c>
      <c r="H846">
        <v>59.289900000000003</v>
      </c>
      <c r="I846">
        <v>2.7299899999999998E-2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4.3658320000000002</v>
      </c>
      <c r="P846">
        <v>57165</v>
      </c>
      <c r="Q846">
        <v>6953.9290000000001</v>
      </c>
      <c r="R846">
        <v>6953.9290000000001</v>
      </c>
    </row>
    <row r="847" spans="1:18">
      <c r="A847" t="s">
        <v>51</v>
      </c>
      <c r="B847" t="s">
        <v>46</v>
      </c>
      <c r="C847" t="s">
        <v>9</v>
      </c>
      <c r="D847">
        <v>2011</v>
      </c>
      <c r="E847">
        <v>6</v>
      </c>
      <c r="F847">
        <v>0.56628630000000002</v>
      </c>
      <c r="G847">
        <v>0.56628630000000002</v>
      </c>
      <c r="H847">
        <v>57.5319</v>
      </c>
      <c r="I847">
        <v>2.7299899999999998E-2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4.3658320000000002</v>
      </c>
      <c r="P847">
        <v>57165</v>
      </c>
      <c r="Q847">
        <v>7414.7960000000003</v>
      </c>
      <c r="R847">
        <v>7414.7960000000003</v>
      </c>
    </row>
    <row r="848" spans="1:18">
      <c r="A848" t="s">
        <v>51</v>
      </c>
      <c r="B848" t="s">
        <v>46</v>
      </c>
      <c r="C848" t="s">
        <v>9</v>
      </c>
      <c r="D848">
        <v>2011</v>
      </c>
      <c r="E848">
        <v>7</v>
      </c>
      <c r="F848">
        <v>0.65981780000000001</v>
      </c>
      <c r="G848">
        <v>0.65981780000000001</v>
      </c>
      <c r="H848">
        <v>62.335099999999997</v>
      </c>
      <c r="I848">
        <v>2.7300100000000001E-2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4.3658320000000002</v>
      </c>
      <c r="P848">
        <v>57165</v>
      </c>
      <c r="Q848">
        <v>8639.4709999999995</v>
      </c>
      <c r="R848">
        <v>8639.4709999999995</v>
      </c>
    </row>
    <row r="849" spans="1:18">
      <c r="A849" t="s">
        <v>51</v>
      </c>
      <c r="B849" t="s">
        <v>46</v>
      </c>
      <c r="C849" t="s">
        <v>9</v>
      </c>
      <c r="D849">
        <v>2011</v>
      </c>
      <c r="E849">
        <v>8</v>
      </c>
      <c r="F849">
        <v>0.7331202</v>
      </c>
      <c r="G849">
        <v>0.7331202</v>
      </c>
      <c r="H849">
        <v>71.805899999999994</v>
      </c>
      <c r="I849">
        <v>2.73014E-2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4.3658320000000002</v>
      </c>
      <c r="P849">
        <v>57165</v>
      </c>
      <c r="Q849">
        <v>9599.2729999999992</v>
      </c>
      <c r="R849">
        <v>9599.2729999999992</v>
      </c>
    </row>
    <row r="850" spans="1:18">
      <c r="A850" t="s">
        <v>51</v>
      </c>
      <c r="B850" t="s">
        <v>46</v>
      </c>
      <c r="C850" t="s">
        <v>9</v>
      </c>
      <c r="D850">
        <v>2011</v>
      </c>
      <c r="E850">
        <v>9</v>
      </c>
      <c r="F850">
        <v>0.75674719999999995</v>
      </c>
      <c r="G850">
        <v>0.75674719999999995</v>
      </c>
      <c r="H850">
        <v>78.023899999999998</v>
      </c>
      <c r="I850">
        <v>2.7358500000000001E-2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4.3658320000000002</v>
      </c>
      <c r="P850">
        <v>57165</v>
      </c>
      <c r="Q850">
        <v>9908.6389999999992</v>
      </c>
      <c r="R850">
        <v>9908.6389999999992</v>
      </c>
    </row>
    <row r="851" spans="1:18">
      <c r="A851" t="s">
        <v>51</v>
      </c>
      <c r="B851" t="s">
        <v>46</v>
      </c>
      <c r="C851" t="s">
        <v>9</v>
      </c>
      <c r="D851">
        <v>2011</v>
      </c>
      <c r="E851">
        <v>10</v>
      </c>
      <c r="F851">
        <v>0.7902633</v>
      </c>
      <c r="G851">
        <v>0.7902633</v>
      </c>
      <c r="H851">
        <v>84.018600000000006</v>
      </c>
      <c r="I851">
        <v>2.74925E-2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4.3658320000000002</v>
      </c>
      <c r="P851">
        <v>57165</v>
      </c>
      <c r="Q851">
        <v>10347.49</v>
      </c>
      <c r="R851">
        <v>10347.49</v>
      </c>
    </row>
    <row r="852" spans="1:18">
      <c r="A852" t="s">
        <v>51</v>
      </c>
      <c r="B852" t="s">
        <v>46</v>
      </c>
      <c r="C852" t="s">
        <v>9</v>
      </c>
      <c r="D852">
        <v>2011</v>
      </c>
      <c r="E852">
        <v>11</v>
      </c>
      <c r="F852">
        <v>0.86689830000000001</v>
      </c>
      <c r="G852">
        <v>0.86689830000000001</v>
      </c>
      <c r="H852">
        <v>88.555899999999994</v>
      </c>
      <c r="I852">
        <v>2.7841600000000001E-2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4.3658320000000002</v>
      </c>
      <c r="P852">
        <v>57165</v>
      </c>
      <c r="Q852">
        <v>11350.93</v>
      </c>
      <c r="R852">
        <v>11350.93</v>
      </c>
    </row>
    <row r="853" spans="1:18">
      <c r="A853" t="s">
        <v>51</v>
      </c>
      <c r="B853" t="s">
        <v>46</v>
      </c>
      <c r="C853" t="s">
        <v>9</v>
      </c>
      <c r="D853">
        <v>2011</v>
      </c>
      <c r="E853">
        <v>12</v>
      </c>
      <c r="F853">
        <v>0.99506899999999998</v>
      </c>
      <c r="G853">
        <v>0.99506899999999998</v>
      </c>
      <c r="H853">
        <v>90.726100000000002</v>
      </c>
      <c r="I853">
        <v>2.8055900000000002E-2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4.3658320000000002</v>
      </c>
      <c r="P853">
        <v>57165</v>
      </c>
      <c r="Q853">
        <v>13029.16</v>
      </c>
      <c r="R853">
        <v>13029.16</v>
      </c>
    </row>
    <row r="854" spans="1:18">
      <c r="A854" t="s">
        <v>51</v>
      </c>
      <c r="B854" t="s">
        <v>46</v>
      </c>
      <c r="C854" t="s">
        <v>9</v>
      </c>
      <c r="D854">
        <v>2011</v>
      </c>
      <c r="E854">
        <v>13</v>
      </c>
      <c r="F854">
        <v>1.158636</v>
      </c>
      <c r="G854">
        <v>1.158636</v>
      </c>
      <c r="H854">
        <v>90.656899999999993</v>
      </c>
      <c r="I854">
        <v>2.8374400000000001E-2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4.3658320000000002</v>
      </c>
      <c r="P854">
        <v>57165</v>
      </c>
      <c r="Q854">
        <v>15170.86</v>
      </c>
      <c r="R854">
        <v>15170.86</v>
      </c>
    </row>
    <row r="855" spans="1:18">
      <c r="A855" t="s">
        <v>51</v>
      </c>
      <c r="B855" t="s">
        <v>46</v>
      </c>
      <c r="C855" t="s">
        <v>9</v>
      </c>
      <c r="D855">
        <v>2011</v>
      </c>
      <c r="E855">
        <v>14</v>
      </c>
      <c r="F855">
        <v>1.3846050000000001</v>
      </c>
      <c r="G855">
        <v>1.0585549999999999</v>
      </c>
      <c r="H855">
        <v>89.688800000000001</v>
      </c>
      <c r="I855">
        <v>2.9835299999999999E-2</v>
      </c>
      <c r="J855">
        <v>0.2878154</v>
      </c>
      <c r="K855">
        <v>0.31040519999999999</v>
      </c>
      <c r="L855">
        <v>0.32605089999999998</v>
      </c>
      <c r="M855">
        <v>0.34169650000000001</v>
      </c>
      <c r="N855">
        <v>0.36428640000000001</v>
      </c>
      <c r="O855">
        <v>4.3658320000000002</v>
      </c>
      <c r="P855">
        <v>57165</v>
      </c>
      <c r="Q855">
        <v>18129.64</v>
      </c>
      <c r="R855">
        <v>13860.42</v>
      </c>
    </row>
    <row r="856" spans="1:18">
      <c r="A856" t="s">
        <v>51</v>
      </c>
      <c r="B856" t="s">
        <v>46</v>
      </c>
      <c r="C856" t="s">
        <v>9</v>
      </c>
      <c r="D856">
        <v>2011</v>
      </c>
      <c r="E856">
        <v>15</v>
      </c>
      <c r="F856">
        <v>1.564092</v>
      </c>
      <c r="G856">
        <v>1.217346</v>
      </c>
      <c r="H856">
        <v>88.539900000000003</v>
      </c>
      <c r="I856">
        <v>3.1107200000000002E-2</v>
      </c>
      <c r="J856">
        <v>0.30688120000000002</v>
      </c>
      <c r="K856">
        <v>0.33043400000000001</v>
      </c>
      <c r="L856">
        <v>0.34674670000000002</v>
      </c>
      <c r="M856">
        <v>0.36305929999999997</v>
      </c>
      <c r="N856">
        <v>0.38661220000000002</v>
      </c>
      <c r="O856">
        <v>4.3658320000000002</v>
      </c>
      <c r="P856">
        <v>57165</v>
      </c>
      <c r="Q856">
        <v>20479.79</v>
      </c>
      <c r="R856">
        <v>15939.59</v>
      </c>
    </row>
    <row r="857" spans="1:18">
      <c r="A857" t="s">
        <v>51</v>
      </c>
      <c r="B857" t="s">
        <v>46</v>
      </c>
      <c r="C857" t="s">
        <v>9</v>
      </c>
      <c r="D857">
        <v>2011</v>
      </c>
      <c r="E857">
        <v>16</v>
      </c>
      <c r="F857">
        <v>1.7296720000000001</v>
      </c>
      <c r="G857">
        <v>1.1438630000000001</v>
      </c>
      <c r="H857">
        <v>86.763300000000001</v>
      </c>
      <c r="I857">
        <v>3.2082800000000002E-2</v>
      </c>
      <c r="J857">
        <v>0.54469270000000003</v>
      </c>
      <c r="K857">
        <v>0.56898420000000005</v>
      </c>
      <c r="L857">
        <v>0.58580840000000001</v>
      </c>
      <c r="M857">
        <v>0.60263259999999996</v>
      </c>
      <c r="N857">
        <v>0.62692409999999998</v>
      </c>
      <c r="O857">
        <v>4.3658320000000002</v>
      </c>
      <c r="P857">
        <v>57165</v>
      </c>
      <c r="Q857">
        <v>22647.84</v>
      </c>
      <c r="R857">
        <v>14977.43</v>
      </c>
    </row>
    <row r="858" spans="1:18">
      <c r="A858" t="s">
        <v>51</v>
      </c>
      <c r="B858" t="s">
        <v>46</v>
      </c>
      <c r="C858" t="s">
        <v>9</v>
      </c>
      <c r="D858">
        <v>2011</v>
      </c>
      <c r="E858">
        <v>17</v>
      </c>
      <c r="F858">
        <v>1.781847</v>
      </c>
      <c r="G858">
        <v>1.15828</v>
      </c>
      <c r="H858">
        <v>84.534599999999998</v>
      </c>
      <c r="I858">
        <v>3.28752E-2</v>
      </c>
      <c r="J858">
        <v>0.58143529999999999</v>
      </c>
      <c r="K858">
        <v>0.60632680000000005</v>
      </c>
      <c r="L858">
        <v>0.62356650000000002</v>
      </c>
      <c r="M858">
        <v>0.64080630000000005</v>
      </c>
      <c r="N858">
        <v>0.66569780000000001</v>
      </c>
      <c r="O858">
        <v>4.3658320000000002</v>
      </c>
      <c r="P858">
        <v>57165</v>
      </c>
      <c r="Q858">
        <v>23331.01</v>
      </c>
      <c r="R858">
        <v>15166.2</v>
      </c>
    </row>
    <row r="859" spans="1:18">
      <c r="A859" t="s">
        <v>51</v>
      </c>
      <c r="B859" t="s">
        <v>46</v>
      </c>
      <c r="C859" t="s">
        <v>9</v>
      </c>
      <c r="D859">
        <v>2011</v>
      </c>
      <c r="E859">
        <v>18</v>
      </c>
      <c r="F859">
        <v>1.8057350000000001</v>
      </c>
      <c r="G859">
        <v>1.274195</v>
      </c>
      <c r="H859">
        <v>83.316500000000005</v>
      </c>
      <c r="I859">
        <v>3.3927199999999998E-2</v>
      </c>
      <c r="J859">
        <v>0.48806100000000002</v>
      </c>
      <c r="K859">
        <v>0.51374909999999996</v>
      </c>
      <c r="L859">
        <v>0.53154049999999997</v>
      </c>
      <c r="M859">
        <v>0.54933200000000004</v>
      </c>
      <c r="N859">
        <v>0.57501999999999998</v>
      </c>
      <c r="O859">
        <v>4.3658320000000002</v>
      </c>
      <c r="P859">
        <v>57165</v>
      </c>
      <c r="Q859">
        <v>23643.8</v>
      </c>
      <c r="R859">
        <v>16683.96</v>
      </c>
    </row>
    <row r="860" spans="1:18">
      <c r="A860" t="s">
        <v>51</v>
      </c>
      <c r="B860" t="s">
        <v>46</v>
      </c>
      <c r="C860" t="s">
        <v>9</v>
      </c>
      <c r="D860">
        <v>2011</v>
      </c>
      <c r="E860">
        <v>19</v>
      </c>
      <c r="F860">
        <v>1.724702</v>
      </c>
      <c r="G860">
        <v>1.85273</v>
      </c>
      <c r="H860">
        <v>81.635599999999997</v>
      </c>
      <c r="I860">
        <v>3.6224199999999998E-2</v>
      </c>
      <c r="J860">
        <v>-0.1744521</v>
      </c>
      <c r="K860">
        <v>-0.14702489999999999</v>
      </c>
      <c r="L860">
        <v>-0.1280289</v>
      </c>
      <c r="M860">
        <v>-0.1090329</v>
      </c>
      <c r="N860">
        <v>-8.1605700000000003E-2</v>
      </c>
      <c r="O860">
        <v>4.3658320000000002</v>
      </c>
      <c r="P860">
        <v>57165</v>
      </c>
      <c r="Q860">
        <v>22582.76</v>
      </c>
      <c r="R860">
        <v>24259.14</v>
      </c>
    </row>
    <row r="861" spans="1:18">
      <c r="A861" t="s">
        <v>51</v>
      </c>
      <c r="B861" t="s">
        <v>46</v>
      </c>
      <c r="C861" t="s">
        <v>9</v>
      </c>
      <c r="D861">
        <v>2011</v>
      </c>
      <c r="E861">
        <v>20</v>
      </c>
      <c r="F861">
        <v>1.6542239999999999</v>
      </c>
      <c r="G861">
        <v>2.189209</v>
      </c>
      <c r="H861">
        <v>75.4255</v>
      </c>
      <c r="I861">
        <v>3.7590400000000003E-2</v>
      </c>
      <c r="J861">
        <v>-0.58315989999999995</v>
      </c>
      <c r="K861">
        <v>-0.55469829999999998</v>
      </c>
      <c r="L861">
        <v>-0.53498590000000001</v>
      </c>
      <c r="M861">
        <v>-0.51527350000000005</v>
      </c>
      <c r="N861">
        <v>-0.48681190000000002</v>
      </c>
      <c r="O861">
        <v>4.3658320000000002</v>
      </c>
      <c r="P861">
        <v>57165</v>
      </c>
      <c r="Q861">
        <v>21659.95</v>
      </c>
      <c r="R861">
        <v>28664.9</v>
      </c>
    </row>
    <row r="862" spans="1:18">
      <c r="A862" t="s">
        <v>51</v>
      </c>
      <c r="B862" t="s">
        <v>46</v>
      </c>
      <c r="C862" t="s">
        <v>9</v>
      </c>
      <c r="D862">
        <v>2011</v>
      </c>
      <c r="E862">
        <v>21</v>
      </c>
      <c r="F862">
        <v>1.6467860000000001</v>
      </c>
      <c r="G862">
        <v>1.6467860000000001</v>
      </c>
      <c r="H862">
        <v>69.811199999999999</v>
      </c>
      <c r="I862">
        <v>3.24792E-2</v>
      </c>
      <c r="J862">
        <v>-4.1623800000000002E-2</v>
      </c>
      <c r="K862">
        <v>-1.7032100000000001E-2</v>
      </c>
      <c r="L862">
        <v>0</v>
      </c>
      <c r="M862">
        <v>1.7032100000000001E-2</v>
      </c>
      <c r="N862">
        <v>4.1623800000000002E-2</v>
      </c>
      <c r="O862">
        <v>4.3658320000000002</v>
      </c>
      <c r="P862">
        <v>57165</v>
      </c>
      <c r="Q862">
        <v>21562.560000000001</v>
      </c>
      <c r="R862">
        <v>21562.560000000001</v>
      </c>
    </row>
    <row r="863" spans="1:18">
      <c r="A863" t="s">
        <v>51</v>
      </c>
      <c r="B863" t="s">
        <v>46</v>
      </c>
      <c r="C863" t="s">
        <v>9</v>
      </c>
      <c r="D863">
        <v>2011</v>
      </c>
      <c r="E863">
        <v>22</v>
      </c>
      <c r="F863">
        <v>1.4371050000000001</v>
      </c>
      <c r="G863">
        <v>1.4371050000000001</v>
      </c>
      <c r="H863">
        <v>66.882999999999996</v>
      </c>
      <c r="I863">
        <v>2.99092E-2</v>
      </c>
      <c r="J863">
        <v>-3.8330200000000002E-2</v>
      </c>
      <c r="K863">
        <v>-1.5684400000000001E-2</v>
      </c>
      <c r="L863">
        <v>0</v>
      </c>
      <c r="M863">
        <v>1.5684400000000001E-2</v>
      </c>
      <c r="N863">
        <v>3.8330200000000002E-2</v>
      </c>
      <c r="O863">
        <v>4.3658320000000002</v>
      </c>
      <c r="P863">
        <v>57165</v>
      </c>
      <c r="Q863">
        <v>18817.05</v>
      </c>
      <c r="R863">
        <v>18817.05</v>
      </c>
    </row>
    <row r="864" spans="1:18">
      <c r="A864" t="s">
        <v>51</v>
      </c>
      <c r="B864" t="s">
        <v>46</v>
      </c>
      <c r="C864" t="s">
        <v>9</v>
      </c>
      <c r="D864">
        <v>2011</v>
      </c>
      <c r="E864">
        <v>23</v>
      </c>
      <c r="F864">
        <v>1.24054</v>
      </c>
      <c r="G864">
        <v>1.24054</v>
      </c>
      <c r="H864">
        <v>64.460099999999997</v>
      </c>
      <c r="I864">
        <v>2.88688E-2</v>
      </c>
      <c r="J864">
        <v>-3.6996899999999999E-2</v>
      </c>
      <c r="K864">
        <v>-1.5138800000000001E-2</v>
      </c>
      <c r="L864">
        <v>0</v>
      </c>
      <c r="M864">
        <v>1.5138800000000001E-2</v>
      </c>
      <c r="N864">
        <v>3.6996899999999999E-2</v>
      </c>
      <c r="O864">
        <v>4.3658320000000002</v>
      </c>
      <c r="P864">
        <v>57165</v>
      </c>
      <c r="Q864">
        <v>16243.28</v>
      </c>
      <c r="R864">
        <v>16243.28</v>
      </c>
    </row>
    <row r="865" spans="1:18">
      <c r="A865" t="s">
        <v>51</v>
      </c>
      <c r="B865" t="s">
        <v>46</v>
      </c>
      <c r="C865" t="s">
        <v>9</v>
      </c>
      <c r="D865">
        <v>2011</v>
      </c>
      <c r="E865">
        <v>24</v>
      </c>
      <c r="F865">
        <v>0.98768029999999996</v>
      </c>
      <c r="G865">
        <v>0.98768029999999996</v>
      </c>
      <c r="H865">
        <v>62.491999999999997</v>
      </c>
      <c r="I865">
        <v>2.84125E-2</v>
      </c>
      <c r="J865">
        <v>-3.6412100000000003E-2</v>
      </c>
      <c r="K865">
        <v>-1.48995E-2</v>
      </c>
      <c r="L865">
        <v>0</v>
      </c>
      <c r="M865">
        <v>1.48995E-2</v>
      </c>
      <c r="N865">
        <v>3.6412100000000003E-2</v>
      </c>
      <c r="O865">
        <v>4.3658320000000002</v>
      </c>
      <c r="P865">
        <v>57165</v>
      </c>
      <c r="Q865">
        <v>12932.41</v>
      </c>
      <c r="R865">
        <v>12932.41</v>
      </c>
    </row>
    <row r="866" spans="1:18">
      <c r="A866" t="s">
        <v>51</v>
      </c>
      <c r="B866" t="s">
        <v>46</v>
      </c>
      <c r="C866" t="s">
        <v>14</v>
      </c>
      <c r="D866">
        <v>2011</v>
      </c>
      <c r="E866">
        <v>1</v>
      </c>
      <c r="F866">
        <v>0.76508560000000003</v>
      </c>
      <c r="G866">
        <v>0.76508560000000003</v>
      </c>
      <c r="H866">
        <v>59.508000000000003</v>
      </c>
      <c r="I866">
        <v>2.79527E-2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4.3658320000000002</v>
      </c>
      <c r="P866">
        <v>57165</v>
      </c>
      <c r="Q866">
        <v>10017.82</v>
      </c>
      <c r="R866">
        <v>10017.82</v>
      </c>
    </row>
    <row r="867" spans="1:18">
      <c r="A867" t="s">
        <v>51</v>
      </c>
      <c r="B867" t="s">
        <v>46</v>
      </c>
      <c r="C867" t="s">
        <v>14</v>
      </c>
      <c r="D867">
        <v>2011</v>
      </c>
      <c r="E867">
        <v>2</v>
      </c>
      <c r="F867">
        <v>0.66474370000000005</v>
      </c>
      <c r="G867">
        <v>0.66474370000000005</v>
      </c>
      <c r="H867">
        <v>59.231400000000001</v>
      </c>
      <c r="I867">
        <v>2.7905099999999999E-2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4.3658320000000002</v>
      </c>
      <c r="P867">
        <v>57165</v>
      </c>
      <c r="Q867">
        <v>8703.9709999999995</v>
      </c>
      <c r="R867">
        <v>8703.9709999999995</v>
      </c>
    </row>
    <row r="868" spans="1:18">
      <c r="A868" t="s">
        <v>51</v>
      </c>
      <c r="B868" t="s">
        <v>46</v>
      </c>
      <c r="C868" t="s">
        <v>14</v>
      </c>
      <c r="D868">
        <v>2011</v>
      </c>
      <c r="E868">
        <v>3</v>
      </c>
      <c r="F868">
        <v>0.61617230000000001</v>
      </c>
      <c r="G868">
        <v>0.61617230000000001</v>
      </c>
      <c r="H868">
        <v>59.539900000000003</v>
      </c>
      <c r="I868">
        <v>2.7815900000000001E-2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4.3658320000000002</v>
      </c>
      <c r="P868">
        <v>57165</v>
      </c>
      <c r="Q868">
        <v>8067.99</v>
      </c>
      <c r="R868">
        <v>8067.99</v>
      </c>
    </row>
    <row r="869" spans="1:18">
      <c r="A869" t="s">
        <v>51</v>
      </c>
      <c r="B869" t="s">
        <v>46</v>
      </c>
      <c r="C869" t="s">
        <v>14</v>
      </c>
      <c r="D869">
        <v>2011</v>
      </c>
      <c r="E869">
        <v>4</v>
      </c>
      <c r="F869">
        <v>0.59250970000000003</v>
      </c>
      <c r="G869">
        <v>0.59250970000000003</v>
      </c>
      <c r="H869">
        <v>59.484000000000002</v>
      </c>
      <c r="I869">
        <v>2.7777199999999998E-2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4.3658320000000002</v>
      </c>
      <c r="P869">
        <v>57165</v>
      </c>
      <c r="Q869">
        <v>7758.1589999999997</v>
      </c>
      <c r="R869">
        <v>7758.1589999999997</v>
      </c>
    </row>
    <row r="870" spans="1:18">
      <c r="A870" t="s">
        <v>51</v>
      </c>
      <c r="B870" t="s">
        <v>46</v>
      </c>
      <c r="C870" t="s">
        <v>14</v>
      </c>
      <c r="D870">
        <v>2011</v>
      </c>
      <c r="E870">
        <v>5</v>
      </c>
      <c r="F870">
        <v>0.58757970000000004</v>
      </c>
      <c r="G870">
        <v>0.58757970000000004</v>
      </c>
      <c r="H870">
        <v>59.521299999999997</v>
      </c>
      <c r="I870">
        <v>2.7775999999999999E-2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4.3658320000000002</v>
      </c>
      <c r="P870">
        <v>57165</v>
      </c>
      <c r="Q870">
        <v>7693.6049999999996</v>
      </c>
      <c r="R870">
        <v>7693.6049999999996</v>
      </c>
    </row>
    <row r="871" spans="1:18">
      <c r="A871" t="s">
        <v>51</v>
      </c>
      <c r="B871" t="s">
        <v>46</v>
      </c>
      <c r="C871" t="s">
        <v>14</v>
      </c>
      <c r="D871">
        <v>2011</v>
      </c>
      <c r="E871">
        <v>6</v>
      </c>
      <c r="F871">
        <v>0.61102420000000002</v>
      </c>
      <c r="G871">
        <v>0.61102420000000002</v>
      </c>
      <c r="H871">
        <v>57.994700000000002</v>
      </c>
      <c r="I871">
        <v>2.7775899999999999E-2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4.3658320000000002</v>
      </c>
      <c r="P871">
        <v>57165</v>
      </c>
      <c r="Q871">
        <v>8000.5820000000003</v>
      </c>
      <c r="R871">
        <v>8000.5820000000003</v>
      </c>
    </row>
    <row r="872" spans="1:18">
      <c r="A872" t="s">
        <v>51</v>
      </c>
      <c r="B872" t="s">
        <v>46</v>
      </c>
      <c r="C872" t="s">
        <v>14</v>
      </c>
      <c r="D872">
        <v>2011</v>
      </c>
      <c r="E872">
        <v>7</v>
      </c>
      <c r="F872">
        <v>0.69737570000000004</v>
      </c>
      <c r="G872">
        <v>0.69737570000000004</v>
      </c>
      <c r="H872">
        <v>61.287199999999999</v>
      </c>
      <c r="I872">
        <v>2.7777799999999998E-2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4.3658320000000002</v>
      </c>
      <c r="P872">
        <v>57165</v>
      </c>
      <c r="Q872">
        <v>9131.2440000000006</v>
      </c>
      <c r="R872">
        <v>9131.2440000000006</v>
      </c>
    </row>
    <row r="873" spans="1:18">
      <c r="A873" t="s">
        <v>51</v>
      </c>
      <c r="B873" t="s">
        <v>46</v>
      </c>
      <c r="C873" t="s">
        <v>14</v>
      </c>
      <c r="D873">
        <v>2011</v>
      </c>
      <c r="E873">
        <v>8</v>
      </c>
      <c r="F873">
        <v>0.76606050000000003</v>
      </c>
      <c r="G873">
        <v>0.76606050000000003</v>
      </c>
      <c r="H873">
        <v>66.617000000000004</v>
      </c>
      <c r="I873">
        <v>2.77915E-2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4.3658320000000002</v>
      </c>
      <c r="P873">
        <v>57165</v>
      </c>
      <c r="Q873">
        <v>10030.58</v>
      </c>
      <c r="R873">
        <v>10030.58</v>
      </c>
    </row>
    <row r="874" spans="1:18">
      <c r="A874" t="s">
        <v>51</v>
      </c>
      <c r="B874" t="s">
        <v>46</v>
      </c>
      <c r="C874" t="s">
        <v>14</v>
      </c>
      <c r="D874">
        <v>2011</v>
      </c>
      <c r="E874">
        <v>9</v>
      </c>
      <c r="F874">
        <v>0.79833770000000004</v>
      </c>
      <c r="G874">
        <v>0.79833770000000004</v>
      </c>
      <c r="H874">
        <v>76.537199999999999</v>
      </c>
      <c r="I874">
        <v>2.8098999999999999E-2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4.3658320000000002</v>
      </c>
      <c r="P874">
        <v>57165</v>
      </c>
      <c r="Q874">
        <v>10453.209999999999</v>
      </c>
      <c r="R874">
        <v>10453.209999999999</v>
      </c>
    </row>
    <row r="875" spans="1:18">
      <c r="A875" t="s">
        <v>51</v>
      </c>
      <c r="B875" t="s">
        <v>46</v>
      </c>
      <c r="C875" t="s">
        <v>14</v>
      </c>
      <c r="D875">
        <v>2011</v>
      </c>
      <c r="E875">
        <v>10</v>
      </c>
      <c r="F875">
        <v>0.74579099999999998</v>
      </c>
      <c r="G875">
        <v>0.74579099999999998</v>
      </c>
      <c r="H875">
        <v>84.736699999999999</v>
      </c>
      <c r="I875">
        <v>3.1604100000000003E-2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4.3658320000000002</v>
      </c>
      <c r="P875">
        <v>57165</v>
      </c>
      <c r="Q875">
        <v>9765.1810000000005</v>
      </c>
      <c r="R875">
        <v>9765.1810000000005</v>
      </c>
    </row>
    <row r="876" spans="1:18">
      <c r="A876" t="s">
        <v>51</v>
      </c>
      <c r="B876" t="s">
        <v>46</v>
      </c>
      <c r="C876" t="s">
        <v>14</v>
      </c>
      <c r="D876">
        <v>2011</v>
      </c>
      <c r="E876">
        <v>11</v>
      </c>
      <c r="F876">
        <v>0.78157449999999995</v>
      </c>
      <c r="G876">
        <v>0.78157449999999995</v>
      </c>
      <c r="H876">
        <v>88.409599999999998</v>
      </c>
      <c r="I876">
        <v>3.1557300000000003E-2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4.3658320000000002</v>
      </c>
      <c r="P876">
        <v>57165</v>
      </c>
      <c r="Q876">
        <v>10233.719999999999</v>
      </c>
      <c r="R876">
        <v>10233.719999999999</v>
      </c>
    </row>
    <row r="877" spans="1:18">
      <c r="A877" t="s">
        <v>51</v>
      </c>
      <c r="B877" t="s">
        <v>46</v>
      </c>
      <c r="C877" t="s">
        <v>14</v>
      </c>
      <c r="D877">
        <v>2011</v>
      </c>
      <c r="E877">
        <v>12</v>
      </c>
      <c r="F877">
        <v>0.96492840000000002</v>
      </c>
      <c r="G877">
        <v>0.96492840000000002</v>
      </c>
      <c r="H877">
        <v>92.561199999999999</v>
      </c>
      <c r="I877">
        <v>2.9963299999999998E-2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4.3658320000000002</v>
      </c>
      <c r="P877">
        <v>57165</v>
      </c>
      <c r="Q877">
        <v>12634.51</v>
      </c>
      <c r="R877">
        <v>12634.51</v>
      </c>
    </row>
    <row r="878" spans="1:18">
      <c r="A878" t="s">
        <v>51</v>
      </c>
      <c r="B878" t="s">
        <v>46</v>
      </c>
      <c r="C878" t="s">
        <v>14</v>
      </c>
      <c r="D878">
        <v>2011</v>
      </c>
      <c r="E878">
        <v>13</v>
      </c>
      <c r="F878">
        <v>1.1290849999999999</v>
      </c>
      <c r="G878">
        <v>1.1290849999999999</v>
      </c>
      <c r="H878">
        <v>92.066500000000005</v>
      </c>
      <c r="I878">
        <v>2.96084E-2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4.3658320000000002</v>
      </c>
      <c r="P878">
        <v>57165</v>
      </c>
      <c r="Q878">
        <v>14783.93</v>
      </c>
      <c r="R878">
        <v>14783.93</v>
      </c>
    </row>
    <row r="879" spans="1:18">
      <c r="A879" t="s">
        <v>51</v>
      </c>
      <c r="B879" t="s">
        <v>46</v>
      </c>
      <c r="C879" t="s">
        <v>14</v>
      </c>
      <c r="D879">
        <v>2011</v>
      </c>
      <c r="E879">
        <v>14</v>
      </c>
      <c r="F879">
        <v>1.359534</v>
      </c>
      <c r="G879">
        <v>0.94441549999999996</v>
      </c>
      <c r="H879">
        <v>93.031899999999993</v>
      </c>
      <c r="I879">
        <v>3.0860800000000001E-2</v>
      </c>
      <c r="J879">
        <v>0.37556859999999997</v>
      </c>
      <c r="K879">
        <v>0.39893499999999998</v>
      </c>
      <c r="L879">
        <v>0.4151184</v>
      </c>
      <c r="M879">
        <v>0.43130180000000001</v>
      </c>
      <c r="N879">
        <v>0.45466820000000002</v>
      </c>
      <c r="O879">
        <v>4.3658320000000002</v>
      </c>
      <c r="P879">
        <v>57165</v>
      </c>
      <c r="Q879">
        <v>17801.36</v>
      </c>
      <c r="R879">
        <v>12365.92</v>
      </c>
    </row>
    <row r="880" spans="1:18">
      <c r="A880" t="s">
        <v>51</v>
      </c>
      <c r="B880" t="s">
        <v>46</v>
      </c>
      <c r="C880" t="s">
        <v>14</v>
      </c>
      <c r="D880">
        <v>2011</v>
      </c>
      <c r="E880">
        <v>15</v>
      </c>
      <c r="F880">
        <v>1.5116909999999999</v>
      </c>
      <c r="G880">
        <v>1.094581</v>
      </c>
      <c r="H880">
        <v>94.518600000000006</v>
      </c>
      <c r="I880">
        <v>3.37446E-2</v>
      </c>
      <c r="J880">
        <v>0.373865</v>
      </c>
      <c r="K880">
        <v>0.39941480000000001</v>
      </c>
      <c r="L880">
        <v>0.41711039999999999</v>
      </c>
      <c r="M880">
        <v>0.43480609999999997</v>
      </c>
      <c r="N880">
        <v>0.46035589999999998</v>
      </c>
      <c r="O880">
        <v>4.3658320000000002</v>
      </c>
      <c r="P880">
        <v>57165</v>
      </c>
      <c r="Q880">
        <v>19793.66</v>
      </c>
      <c r="R880">
        <v>14332.13</v>
      </c>
    </row>
    <row r="881" spans="1:18">
      <c r="A881" t="s">
        <v>51</v>
      </c>
      <c r="B881" t="s">
        <v>46</v>
      </c>
      <c r="C881" t="s">
        <v>14</v>
      </c>
      <c r="D881">
        <v>2011</v>
      </c>
      <c r="E881">
        <v>16</v>
      </c>
      <c r="F881">
        <v>1.705522</v>
      </c>
      <c r="G881">
        <v>1.036978</v>
      </c>
      <c r="H881">
        <v>94.481700000000004</v>
      </c>
      <c r="I881">
        <v>4.4318499999999997E-2</v>
      </c>
      <c r="J881">
        <v>0.61174709999999999</v>
      </c>
      <c r="K881">
        <v>0.64530290000000001</v>
      </c>
      <c r="L881">
        <v>0.66854360000000002</v>
      </c>
      <c r="M881">
        <v>0.69178430000000002</v>
      </c>
      <c r="N881">
        <v>0.72534010000000004</v>
      </c>
      <c r="O881">
        <v>4.3658320000000002</v>
      </c>
      <c r="P881">
        <v>57165</v>
      </c>
      <c r="Q881">
        <v>22331.63</v>
      </c>
      <c r="R881">
        <v>13577.9</v>
      </c>
    </row>
    <row r="882" spans="1:18">
      <c r="A882" t="s">
        <v>51</v>
      </c>
      <c r="B882" t="s">
        <v>46</v>
      </c>
      <c r="C882" t="s">
        <v>14</v>
      </c>
      <c r="D882">
        <v>2011</v>
      </c>
      <c r="E882">
        <v>17</v>
      </c>
      <c r="F882">
        <v>1.7406889999999999</v>
      </c>
      <c r="G882">
        <v>1.0039830000000001</v>
      </c>
      <c r="H882">
        <v>90.746700000000004</v>
      </c>
      <c r="I882">
        <v>4.1041899999999999E-2</v>
      </c>
      <c r="J882">
        <v>0.68410800000000005</v>
      </c>
      <c r="K882">
        <v>0.71518289999999995</v>
      </c>
      <c r="L882">
        <v>0.73670530000000001</v>
      </c>
      <c r="M882">
        <v>0.75822769999999995</v>
      </c>
      <c r="N882">
        <v>0.78930259999999997</v>
      </c>
      <c r="O882">
        <v>4.3658320000000002</v>
      </c>
      <c r="P882">
        <v>57165</v>
      </c>
      <c r="Q882">
        <v>22792.09</v>
      </c>
      <c r="R882">
        <v>13145.88</v>
      </c>
    </row>
    <row r="883" spans="1:18">
      <c r="A883" t="s">
        <v>51</v>
      </c>
      <c r="B883" t="s">
        <v>46</v>
      </c>
      <c r="C883" t="s">
        <v>14</v>
      </c>
      <c r="D883">
        <v>2011</v>
      </c>
      <c r="E883">
        <v>18</v>
      </c>
      <c r="F883">
        <v>1.7212130000000001</v>
      </c>
      <c r="G883">
        <v>1.0808169999999999</v>
      </c>
      <c r="H883">
        <v>87.373699999999999</v>
      </c>
      <c r="I883">
        <v>4.2568500000000002E-2</v>
      </c>
      <c r="J883">
        <v>0.58584210000000003</v>
      </c>
      <c r="K883">
        <v>0.61807290000000004</v>
      </c>
      <c r="L883">
        <v>0.64039579999999996</v>
      </c>
      <c r="M883">
        <v>0.66271869999999999</v>
      </c>
      <c r="N883">
        <v>0.69494940000000005</v>
      </c>
      <c r="O883">
        <v>4.3658320000000002</v>
      </c>
      <c r="P883">
        <v>57165</v>
      </c>
      <c r="Q883">
        <v>22537.09</v>
      </c>
      <c r="R883">
        <v>14151.92</v>
      </c>
    </row>
    <row r="884" spans="1:18">
      <c r="A884" t="s">
        <v>51</v>
      </c>
      <c r="B884" t="s">
        <v>46</v>
      </c>
      <c r="C884" t="s">
        <v>14</v>
      </c>
      <c r="D884">
        <v>2011</v>
      </c>
      <c r="E884">
        <v>19</v>
      </c>
      <c r="F884">
        <v>1.777633</v>
      </c>
      <c r="G884">
        <v>1.890031</v>
      </c>
      <c r="H884">
        <v>80.625</v>
      </c>
      <c r="I884">
        <v>4.5134899999999999E-2</v>
      </c>
      <c r="J884">
        <v>-0.17024120000000001</v>
      </c>
      <c r="K884">
        <v>-0.1360673</v>
      </c>
      <c r="L884">
        <v>-0.1123985</v>
      </c>
      <c r="M884">
        <v>-8.8729699999999995E-2</v>
      </c>
      <c r="N884">
        <v>-5.4555800000000002E-2</v>
      </c>
      <c r="O884">
        <v>4.3658320000000002</v>
      </c>
      <c r="P884">
        <v>57165</v>
      </c>
      <c r="Q884">
        <v>23275.83</v>
      </c>
      <c r="R884">
        <v>24747.54</v>
      </c>
    </row>
    <row r="885" spans="1:18">
      <c r="A885" t="s">
        <v>51</v>
      </c>
      <c r="B885" t="s">
        <v>46</v>
      </c>
      <c r="C885" t="s">
        <v>14</v>
      </c>
      <c r="D885">
        <v>2011</v>
      </c>
      <c r="E885">
        <v>20</v>
      </c>
      <c r="F885">
        <v>1.659721</v>
      </c>
      <c r="G885">
        <v>2.2603529999999998</v>
      </c>
      <c r="H885">
        <v>76.603700000000003</v>
      </c>
      <c r="I885">
        <v>3.9009299999999997E-2</v>
      </c>
      <c r="J885">
        <v>-0.65062399999999998</v>
      </c>
      <c r="K885">
        <v>-0.62108810000000003</v>
      </c>
      <c r="L885">
        <v>-0.60063160000000004</v>
      </c>
      <c r="M885">
        <v>-0.58017510000000005</v>
      </c>
      <c r="N885">
        <v>-0.5506392</v>
      </c>
      <c r="O885">
        <v>4.3658320000000002</v>
      </c>
      <c r="P885">
        <v>57165</v>
      </c>
      <c r="Q885">
        <v>21731.93</v>
      </c>
      <c r="R885">
        <v>29596.44</v>
      </c>
    </row>
    <row r="886" spans="1:18">
      <c r="A886" t="s">
        <v>51</v>
      </c>
      <c r="B886" t="s">
        <v>46</v>
      </c>
      <c r="C886" t="s">
        <v>14</v>
      </c>
      <c r="D886">
        <v>2011</v>
      </c>
      <c r="E886">
        <v>21</v>
      </c>
      <c r="F886">
        <v>1.545283</v>
      </c>
      <c r="G886">
        <v>1.545283</v>
      </c>
      <c r="H886">
        <v>70.353700000000003</v>
      </c>
      <c r="I886">
        <v>3.2645E-2</v>
      </c>
      <c r="J886">
        <v>-4.18363E-2</v>
      </c>
      <c r="K886">
        <v>-1.7119100000000002E-2</v>
      </c>
      <c r="L886">
        <v>0</v>
      </c>
      <c r="M886">
        <v>1.7119100000000002E-2</v>
      </c>
      <c r="N886">
        <v>4.18363E-2</v>
      </c>
      <c r="O886">
        <v>4.3658320000000002</v>
      </c>
      <c r="P886">
        <v>57165</v>
      </c>
      <c r="Q886">
        <v>20233.509999999998</v>
      </c>
      <c r="R886">
        <v>20233.509999999998</v>
      </c>
    </row>
    <row r="887" spans="1:18">
      <c r="A887" t="s">
        <v>51</v>
      </c>
      <c r="B887" t="s">
        <v>46</v>
      </c>
      <c r="C887" t="s">
        <v>14</v>
      </c>
      <c r="D887">
        <v>2011</v>
      </c>
      <c r="E887">
        <v>22</v>
      </c>
      <c r="F887">
        <v>1.4327859999999999</v>
      </c>
      <c r="G887">
        <v>1.4327859999999999</v>
      </c>
      <c r="H887">
        <v>70.162199999999999</v>
      </c>
      <c r="I887">
        <v>3.7705799999999998E-2</v>
      </c>
      <c r="J887">
        <v>-4.8321900000000001E-2</v>
      </c>
      <c r="K887">
        <v>-1.97729E-2</v>
      </c>
      <c r="L887">
        <v>0</v>
      </c>
      <c r="M887">
        <v>1.97729E-2</v>
      </c>
      <c r="N887">
        <v>4.8321900000000001E-2</v>
      </c>
      <c r="O887">
        <v>4.3658320000000002</v>
      </c>
      <c r="P887">
        <v>57165</v>
      </c>
      <c r="Q887">
        <v>18760.5</v>
      </c>
      <c r="R887">
        <v>18760.5</v>
      </c>
    </row>
    <row r="888" spans="1:18">
      <c r="A888" t="s">
        <v>51</v>
      </c>
      <c r="B888" t="s">
        <v>46</v>
      </c>
      <c r="C888" t="s">
        <v>14</v>
      </c>
      <c r="D888">
        <v>2011</v>
      </c>
      <c r="E888">
        <v>23</v>
      </c>
      <c r="F888">
        <v>1.1478680000000001</v>
      </c>
      <c r="G888">
        <v>1.1478680000000001</v>
      </c>
      <c r="H888">
        <v>68.186199999999999</v>
      </c>
      <c r="I888">
        <v>3.6354499999999998E-2</v>
      </c>
      <c r="J888">
        <v>-4.6590100000000002E-2</v>
      </c>
      <c r="K888">
        <v>-1.9064299999999999E-2</v>
      </c>
      <c r="L888">
        <v>0</v>
      </c>
      <c r="M888">
        <v>1.9064299999999999E-2</v>
      </c>
      <c r="N888">
        <v>4.6590100000000002E-2</v>
      </c>
      <c r="O888">
        <v>4.3658320000000002</v>
      </c>
      <c r="P888">
        <v>57165</v>
      </c>
      <c r="Q888">
        <v>15029.86</v>
      </c>
      <c r="R888">
        <v>15029.86</v>
      </c>
    </row>
    <row r="889" spans="1:18">
      <c r="A889" t="s">
        <v>51</v>
      </c>
      <c r="B889" t="s">
        <v>46</v>
      </c>
      <c r="C889" t="s">
        <v>14</v>
      </c>
      <c r="D889">
        <v>2011</v>
      </c>
      <c r="E889">
        <v>24</v>
      </c>
      <c r="F889">
        <v>1.02901</v>
      </c>
      <c r="G889">
        <v>1.02901</v>
      </c>
      <c r="H889">
        <v>66.912199999999999</v>
      </c>
      <c r="I889">
        <v>2.8811400000000001E-2</v>
      </c>
      <c r="J889">
        <v>-3.6923299999999999E-2</v>
      </c>
      <c r="K889">
        <v>-1.5108699999999999E-2</v>
      </c>
      <c r="L889">
        <v>0</v>
      </c>
      <c r="M889">
        <v>1.5108699999999999E-2</v>
      </c>
      <c r="N889">
        <v>3.6923299999999999E-2</v>
      </c>
      <c r="O889">
        <v>4.3658320000000002</v>
      </c>
      <c r="P889">
        <v>57165</v>
      </c>
      <c r="Q889">
        <v>13473.57</v>
      </c>
      <c r="R889">
        <v>13473.57</v>
      </c>
    </row>
    <row r="890" spans="1:18">
      <c r="A890" t="s">
        <v>51</v>
      </c>
      <c r="B890" t="s">
        <v>46</v>
      </c>
      <c r="C890" t="s">
        <v>13</v>
      </c>
      <c r="D890">
        <v>2011</v>
      </c>
      <c r="E890">
        <v>1</v>
      </c>
      <c r="F890">
        <v>0.9147959</v>
      </c>
      <c r="G890">
        <v>0.9147959</v>
      </c>
      <c r="H890">
        <v>76.981399999999994</v>
      </c>
      <c r="I890">
        <v>3.3025800000000001E-2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4.3658320000000002</v>
      </c>
      <c r="P890">
        <v>57165</v>
      </c>
      <c r="Q890">
        <v>11978.08</v>
      </c>
      <c r="R890">
        <v>11978.08</v>
      </c>
    </row>
    <row r="891" spans="1:18">
      <c r="A891" t="s">
        <v>51</v>
      </c>
      <c r="B891" t="s">
        <v>46</v>
      </c>
      <c r="C891" t="s">
        <v>13</v>
      </c>
      <c r="D891">
        <v>2011</v>
      </c>
      <c r="E891">
        <v>2</v>
      </c>
      <c r="F891">
        <v>0.80234620000000001</v>
      </c>
      <c r="G891">
        <v>0.80234620000000001</v>
      </c>
      <c r="H891">
        <v>76.279300000000006</v>
      </c>
      <c r="I891">
        <v>3.4087600000000003E-2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4.3658320000000002</v>
      </c>
      <c r="P891">
        <v>57165</v>
      </c>
      <c r="Q891">
        <v>10505.7</v>
      </c>
      <c r="R891">
        <v>10505.7</v>
      </c>
    </row>
    <row r="892" spans="1:18">
      <c r="A892" t="s">
        <v>51</v>
      </c>
      <c r="B892" t="s">
        <v>46</v>
      </c>
      <c r="C892" t="s">
        <v>13</v>
      </c>
      <c r="D892">
        <v>2011</v>
      </c>
      <c r="E892">
        <v>3</v>
      </c>
      <c r="F892">
        <v>0.70875560000000004</v>
      </c>
      <c r="G892">
        <v>0.70875560000000004</v>
      </c>
      <c r="H892">
        <v>76.255300000000005</v>
      </c>
      <c r="I892">
        <v>3.1108500000000001E-2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4.3658320000000002</v>
      </c>
      <c r="P892">
        <v>57165</v>
      </c>
      <c r="Q892">
        <v>9280.2489999999998</v>
      </c>
      <c r="R892">
        <v>9280.2489999999998</v>
      </c>
    </row>
    <row r="893" spans="1:18">
      <c r="A893" t="s">
        <v>51</v>
      </c>
      <c r="B893" t="s">
        <v>46</v>
      </c>
      <c r="C893" t="s">
        <v>13</v>
      </c>
      <c r="D893">
        <v>2011</v>
      </c>
      <c r="E893">
        <v>4</v>
      </c>
      <c r="F893">
        <v>0.68233449999999995</v>
      </c>
      <c r="G893">
        <v>0.68233449999999995</v>
      </c>
      <c r="H893">
        <v>75.220699999999994</v>
      </c>
      <c r="I893">
        <v>2.9508800000000002E-2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4.3658320000000002</v>
      </c>
      <c r="P893">
        <v>57165</v>
      </c>
      <c r="Q893">
        <v>8934.2999999999993</v>
      </c>
      <c r="R893">
        <v>8934.2999999999993</v>
      </c>
    </row>
    <row r="894" spans="1:18">
      <c r="A894" t="s">
        <v>51</v>
      </c>
      <c r="B894" t="s">
        <v>46</v>
      </c>
      <c r="C894" t="s">
        <v>13</v>
      </c>
      <c r="D894">
        <v>2011</v>
      </c>
      <c r="E894">
        <v>5</v>
      </c>
      <c r="F894">
        <v>0.66764749999999995</v>
      </c>
      <c r="G894">
        <v>0.66764749999999995</v>
      </c>
      <c r="H894">
        <v>74.8005</v>
      </c>
      <c r="I894">
        <v>2.93081E-2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4.3658320000000002</v>
      </c>
      <c r="P894">
        <v>57165</v>
      </c>
      <c r="Q894">
        <v>8741.991</v>
      </c>
      <c r="R894">
        <v>8741.991</v>
      </c>
    </row>
    <row r="895" spans="1:18">
      <c r="A895" t="s">
        <v>51</v>
      </c>
      <c r="B895" t="s">
        <v>46</v>
      </c>
      <c r="C895" t="s">
        <v>13</v>
      </c>
      <c r="D895">
        <v>2011</v>
      </c>
      <c r="E895">
        <v>6</v>
      </c>
      <c r="F895">
        <v>0.67654130000000001</v>
      </c>
      <c r="G895">
        <v>0.67654130000000001</v>
      </c>
      <c r="H895">
        <v>74.696799999999996</v>
      </c>
      <c r="I895">
        <v>2.93409E-2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4.3658320000000002</v>
      </c>
      <c r="P895">
        <v>57165</v>
      </c>
      <c r="Q895">
        <v>8858.4439999999995</v>
      </c>
      <c r="R895">
        <v>8858.4439999999995</v>
      </c>
    </row>
    <row r="896" spans="1:18">
      <c r="A896" t="s">
        <v>51</v>
      </c>
      <c r="B896" t="s">
        <v>46</v>
      </c>
      <c r="C896" t="s">
        <v>13</v>
      </c>
      <c r="D896">
        <v>2011</v>
      </c>
      <c r="E896">
        <v>7</v>
      </c>
      <c r="F896">
        <v>0.75397009999999998</v>
      </c>
      <c r="G896">
        <v>0.75397009999999998</v>
      </c>
      <c r="H896">
        <v>76.255300000000005</v>
      </c>
      <c r="I896">
        <v>2.9384400000000001E-2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4.3658320000000002</v>
      </c>
      <c r="P896">
        <v>57165</v>
      </c>
      <c r="Q896">
        <v>9872.2759999999998</v>
      </c>
      <c r="R896">
        <v>9872.2759999999998</v>
      </c>
    </row>
    <row r="897" spans="1:18">
      <c r="A897" t="s">
        <v>51</v>
      </c>
      <c r="B897" t="s">
        <v>46</v>
      </c>
      <c r="C897" t="s">
        <v>13</v>
      </c>
      <c r="D897">
        <v>2011</v>
      </c>
      <c r="E897">
        <v>8</v>
      </c>
      <c r="F897">
        <v>0.81080149999999995</v>
      </c>
      <c r="G897">
        <v>0.81080149999999995</v>
      </c>
      <c r="H897">
        <v>81.183499999999995</v>
      </c>
      <c r="I897">
        <v>2.9432400000000001E-2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4.3658320000000002</v>
      </c>
      <c r="P897">
        <v>57165</v>
      </c>
      <c r="Q897">
        <v>10616.41</v>
      </c>
      <c r="R897">
        <v>10616.41</v>
      </c>
    </row>
    <row r="898" spans="1:18">
      <c r="A898" t="s">
        <v>51</v>
      </c>
      <c r="B898" t="s">
        <v>46</v>
      </c>
      <c r="C898" t="s">
        <v>13</v>
      </c>
      <c r="D898">
        <v>2011</v>
      </c>
      <c r="E898">
        <v>9</v>
      </c>
      <c r="F898">
        <v>0.94956070000000004</v>
      </c>
      <c r="G898">
        <v>0.94956070000000004</v>
      </c>
      <c r="H898">
        <v>86.819100000000006</v>
      </c>
      <c r="I898">
        <v>3.3841000000000003E-2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4.3658320000000002</v>
      </c>
      <c r="P898">
        <v>57165</v>
      </c>
      <c r="Q898">
        <v>12433.29</v>
      </c>
      <c r="R898">
        <v>12433.29</v>
      </c>
    </row>
    <row r="899" spans="1:18">
      <c r="A899" t="s">
        <v>51</v>
      </c>
      <c r="B899" t="s">
        <v>46</v>
      </c>
      <c r="C899" t="s">
        <v>13</v>
      </c>
      <c r="D899">
        <v>2011</v>
      </c>
      <c r="E899">
        <v>10</v>
      </c>
      <c r="F899">
        <v>1.0493060000000001</v>
      </c>
      <c r="G899">
        <v>1.0493060000000001</v>
      </c>
      <c r="H899">
        <v>92.869699999999995</v>
      </c>
      <c r="I899">
        <v>3.25895E-2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4.3658320000000002</v>
      </c>
      <c r="P899">
        <v>57165</v>
      </c>
      <c r="Q899">
        <v>13739.33</v>
      </c>
      <c r="R899">
        <v>13739.33</v>
      </c>
    </row>
    <row r="900" spans="1:18">
      <c r="A900" t="s">
        <v>51</v>
      </c>
      <c r="B900" t="s">
        <v>46</v>
      </c>
      <c r="C900" t="s">
        <v>13</v>
      </c>
      <c r="D900">
        <v>2011</v>
      </c>
      <c r="E900">
        <v>11</v>
      </c>
      <c r="F900">
        <v>1.1565099999999999</v>
      </c>
      <c r="G900">
        <v>1.1565099999999999</v>
      </c>
      <c r="H900">
        <v>98.428200000000004</v>
      </c>
      <c r="I900">
        <v>3.1841599999999998E-2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4.3658320000000002</v>
      </c>
      <c r="P900">
        <v>57165</v>
      </c>
      <c r="Q900">
        <v>15143.03</v>
      </c>
      <c r="R900">
        <v>15143.03</v>
      </c>
    </row>
    <row r="901" spans="1:18">
      <c r="A901" t="s">
        <v>51</v>
      </c>
      <c r="B901" t="s">
        <v>46</v>
      </c>
      <c r="C901" t="s">
        <v>13</v>
      </c>
      <c r="D901">
        <v>2011</v>
      </c>
      <c r="E901">
        <v>12</v>
      </c>
      <c r="F901">
        <v>1.371918</v>
      </c>
      <c r="G901">
        <v>1.371918</v>
      </c>
      <c r="H901">
        <v>102.01300000000001</v>
      </c>
      <c r="I901">
        <v>3.1464199999999998E-2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4.3658320000000002</v>
      </c>
      <c r="P901">
        <v>57165</v>
      </c>
      <c r="Q901">
        <v>17963.509999999998</v>
      </c>
      <c r="R901">
        <v>17963.509999999998</v>
      </c>
    </row>
    <row r="902" spans="1:18">
      <c r="A902" t="s">
        <v>51</v>
      </c>
      <c r="B902" t="s">
        <v>46</v>
      </c>
      <c r="C902" t="s">
        <v>13</v>
      </c>
      <c r="D902">
        <v>2011</v>
      </c>
      <c r="E902">
        <v>13</v>
      </c>
      <c r="F902">
        <v>1.703095</v>
      </c>
      <c r="G902">
        <v>1.703095</v>
      </c>
      <c r="H902">
        <v>99.202100000000002</v>
      </c>
      <c r="I902">
        <v>3.1721899999999997E-2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4.3658320000000002</v>
      </c>
      <c r="P902">
        <v>57165</v>
      </c>
      <c r="Q902">
        <v>22299.86</v>
      </c>
      <c r="R902">
        <v>22299.86</v>
      </c>
    </row>
    <row r="903" spans="1:18">
      <c r="A903" t="s">
        <v>51</v>
      </c>
      <c r="B903" t="s">
        <v>46</v>
      </c>
      <c r="C903" t="s">
        <v>13</v>
      </c>
      <c r="D903">
        <v>2011</v>
      </c>
      <c r="E903">
        <v>14</v>
      </c>
      <c r="F903">
        <v>2.1412279999999999</v>
      </c>
      <c r="G903">
        <v>1.3833960000000001</v>
      </c>
      <c r="H903">
        <v>96.696799999999996</v>
      </c>
      <c r="I903">
        <v>3.7229499999999999E-2</v>
      </c>
      <c r="J903">
        <v>0.71012030000000004</v>
      </c>
      <c r="K903">
        <v>0.73830859999999998</v>
      </c>
      <c r="L903">
        <v>0.75783180000000006</v>
      </c>
      <c r="M903">
        <v>0.77735500000000002</v>
      </c>
      <c r="N903">
        <v>0.80554340000000002</v>
      </c>
      <c r="O903">
        <v>4.3658320000000002</v>
      </c>
      <c r="P903">
        <v>57165</v>
      </c>
      <c r="Q903">
        <v>28036.65</v>
      </c>
      <c r="R903">
        <v>18113.810000000001</v>
      </c>
    </row>
    <row r="904" spans="1:18">
      <c r="A904" t="s">
        <v>51</v>
      </c>
      <c r="B904" t="s">
        <v>46</v>
      </c>
      <c r="C904" t="s">
        <v>13</v>
      </c>
      <c r="D904">
        <v>2011</v>
      </c>
      <c r="E904">
        <v>15</v>
      </c>
      <c r="F904">
        <v>2.4028909999999999</v>
      </c>
      <c r="G904">
        <v>1.6423559999999999</v>
      </c>
      <c r="H904">
        <v>95.797899999999998</v>
      </c>
      <c r="I904">
        <v>3.98576E-2</v>
      </c>
      <c r="J904">
        <v>0.70945570000000002</v>
      </c>
      <c r="K904">
        <v>0.73963389999999996</v>
      </c>
      <c r="L904">
        <v>0.76053519999999997</v>
      </c>
      <c r="M904">
        <v>0.78143660000000004</v>
      </c>
      <c r="N904">
        <v>0.81161479999999997</v>
      </c>
      <c r="O904">
        <v>4.3658320000000002</v>
      </c>
      <c r="P904">
        <v>57165</v>
      </c>
      <c r="Q904">
        <v>31462.79</v>
      </c>
      <c r="R904">
        <v>21504.55</v>
      </c>
    </row>
    <row r="905" spans="1:18">
      <c r="A905" t="s">
        <v>51</v>
      </c>
      <c r="B905" t="s">
        <v>46</v>
      </c>
      <c r="C905" t="s">
        <v>13</v>
      </c>
      <c r="D905">
        <v>2011</v>
      </c>
      <c r="E905">
        <v>16</v>
      </c>
      <c r="F905">
        <v>2.6629529999999999</v>
      </c>
      <c r="G905">
        <v>1.4304600000000001</v>
      </c>
      <c r="H905">
        <v>94.938800000000001</v>
      </c>
      <c r="I905">
        <v>4.0602699999999999E-2</v>
      </c>
      <c r="J905">
        <v>1.1804589999999999</v>
      </c>
      <c r="K905">
        <v>1.211201</v>
      </c>
      <c r="L905">
        <v>1.2324930000000001</v>
      </c>
      <c r="M905">
        <v>1.2537849999999999</v>
      </c>
      <c r="N905">
        <v>1.2845279999999999</v>
      </c>
      <c r="O905">
        <v>4.3658320000000002</v>
      </c>
      <c r="P905">
        <v>57165</v>
      </c>
      <c r="Q905">
        <v>34867.97</v>
      </c>
      <c r="R905">
        <v>18730.04</v>
      </c>
    </row>
    <row r="906" spans="1:18">
      <c r="A906" t="s">
        <v>51</v>
      </c>
      <c r="B906" t="s">
        <v>46</v>
      </c>
      <c r="C906" t="s">
        <v>13</v>
      </c>
      <c r="D906">
        <v>2011</v>
      </c>
      <c r="E906">
        <v>17</v>
      </c>
      <c r="F906">
        <v>2.730477</v>
      </c>
      <c r="G906">
        <v>1.4678500000000001</v>
      </c>
      <c r="H906">
        <v>93.683499999999995</v>
      </c>
      <c r="I906">
        <v>4.1212899999999997E-2</v>
      </c>
      <c r="J906">
        <v>1.209811</v>
      </c>
      <c r="K906">
        <v>1.241015</v>
      </c>
      <c r="L906">
        <v>1.2626269999999999</v>
      </c>
      <c r="M906">
        <v>1.28424</v>
      </c>
      <c r="N906">
        <v>1.3154440000000001</v>
      </c>
      <c r="O906">
        <v>4.3658320000000002</v>
      </c>
      <c r="P906">
        <v>57165</v>
      </c>
      <c r="Q906">
        <v>35752.11</v>
      </c>
      <c r="R906">
        <v>19219.62</v>
      </c>
    </row>
    <row r="907" spans="1:18">
      <c r="A907" t="s">
        <v>51</v>
      </c>
      <c r="B907" t="s">
        <v>46</v>
      </c>
      <c r="C907" t="s">
        <v>13</v>
      </c>
      <c r="D907">
        <v>2011</v>
      </c>
      <c r="E907">
        <v>18</v>
      </c>
      <c r="F907">
        <v>2.6519949999999999</v>
      </c>
      <c r="G907">
        <v>1.5962529999999999</v>
      </c>
      <c r="H907">
        <v>90.723399999999998</v>
      </c>
      <c r="I907">
        <v>4.1584299999999998E-2</v>
      </c>
      <c r="J907">
        <v>1.0024500000000001</v>
      </c>
      <c r="K907">
        <v>1.033935</v>
      </c>
      <c r="L907">
        <v>1.055742</v>
      </c>
      <c r="M907">
        <v>1.0775490000000001</v>
      </c>
      <c r="N907">
        <v>1.1090340000000001</v>
      </c>
      <c r="O907">
        <v>4.3658320000000002</v>
      </c>
      <c r="P907">
        <v>57165</v>
      </c>
      <c r="Q907">
        <v>34724.49</v>
      </c>
      <c r="R907">
        <v>20900.900000000001</v>
      </c>
    </row>
    <row r="908" spans="1:18">
      <c r="A908" t="s">
        <v>51</v>
      </c>
      <c r="B908" t="s">
        <v>46</v>
      </c>
      <c r="C908" t="s">
        <v>13</v>
      </c>
      <c r="D908">
        <v>2011</v>
      </c>
      <c r="E908">
        <v>19</v>
      </c>
      <c r="F908">
        <v>2.4400719999999998</v>
      </c>
      <c r="G908">
        <v>2.6831529999999999</v>
      </c>
      <c r="H908">
        <v>88.013300000000001</v>
      </c>
      <c r="I908">
        <v>4.2021500000000003E-2</v>
      </c>
      <c r="J908">
        <v>-0.29693380000000003</v>
      </c>
      <c r="K908">
        <v>-0.2651172</v>
      </c>
      <c r="L908">
        <v>-0.24308109999999999</v>
      </c>
      <c r="M908">
        <v>-0.22104499999999999</v>
      </c>
      <c r="N908">
        <v>-0.18922839999999999</v>
      </c>
      <c r="O908">
        <v>4.3658320000000002</v>
      </c>
      <c r="P908">
        <v>57165</v>
      </c>
      <c r="Q908">
        <v>31949.63</v>
      </c>
      <c r="R908">
        <v>35132.46</v>
      </c>
    </row>
    <row r="909" spans="1:18">
      <c r="A909" t="s">
        <v>51</v>
      </c>
      <c r="B909" t="s">
        <v>46</v>
      </c>
      <c r="C909" t="s">
        <v>13</v>
      </c>
      <c r="D909">
        <v>2011</v>
      </c>
      <c r="E909">
        <v>20</v>
      </c>
      <c r="F909">
        <v>2.2754470000000002</v>
      </c>
      <c r="G909">
        <v>3.2597130000000001</v>
      </c>
      <c r="H909">
        <v>84.162199999999999</v>
      </c>
      <c r="I909">
        <v>4.2098999999999998E-2</v>
      </c>
      <c r="J909">
        <v>-1.0382180000000001</v>
      </c>
      <c r="K909">
        <v>-1.006343</v>
      </c>
      <c r="L909">
        <v>-0.98426650000000004</v>
      </c>
      <c r="M909">
        <v>-0.96218979999999998</v>
      </c>
      <c r="N909">
        <v>-0.93031450000000004</v>
      </c>
      <c r="O909">
        <v>4.3658320000000002</v>
      </c>
      <c r="P909">
        <v>57165</v>
      </c>
      <c r="Q909">
        <v>29794.07</v>
      </c>
      <c r="R909">
        <v>42681.78</v>
      </c>
    </row>
    <row r="910" spans="1:18">
      <c r="A910" t="s">
        <v>51</v>
      </c>
      <c r="B910" t="s">
        <v>46</v>
      </c>
      <c r="C910" t="s">
        <v>13</v>
      </c>
      <c r="D910">
        <v>2011</v>
      </c>
      <c r="E910">
        <v>21</v>
      </c>
      <c r="F910">
        <v>2.4807739999999998</v>
      </c>
      <c r="G910">
        <v>2.4807739999999998</v>
      </c>
      <c r="H910">
        <v>82.398899999999998</v>
      </c>
      <c r="I910">
        <v>3.4395099999999998E-2</v>
      </c>
      <c r="J910">
        <v>-4.4079100000000003E-2</v>
      </c>
      <c r="K910">
        <v>-1.8036799999999999E-2</v>
      </c>
      <c r="L910">
        <v>0</v>
      </c>
      <c r="M910">
        <v>1.8036799999999999E-2</v>
      </c>
      <c r="N910">
        <v>4.4079100000000003E-2</v>
      </c>
      <c r="O910">
        <v>4.3658320000000002</v>
      </c>
      <c r="P910">
        <v>57165</v>
      </c>
      <c r="Q910">
        <v>32482.560000000001</v>
      </c>
      <c r="R910">
        <v>32482.560000000001</v>
      </c>
    </row>
    <row r="911" spans="1:18">
      <c r="A911" t="s">
        <v>51</v>
      </c>
      <c r="B911" t="s">
        <v>46</v>
      </c>
      <c r="C911" t="s">
        <v>13</v>
      </c>
      <c r="D911">
        <v>2011</v>
      </c>
      <c r="E911">
        <v>22</v>
      </c>
      <c r="F911">
        <v>2.2933089999999998</v>
      </c>
      <c r="G911">
        <v>2.2933089999999998</v>
      </c>
      <c r="H911">
        <v>79.851100000000002</v>
      </c>
      <c r="I911">
        <v>3.4263799999999997E-2</v>
      </c>
      <c r="J911">
        <v>-4.39108E-2</v>
      </c>
      <c r="K911">
        <v>-1.7968000000000001E-2</v>
      </c>
      <c r="L911">
        <v>0</v>
      </c>
      <c r="M911">
        <v>1.7968000000000001E-2</v>
      </c>
      <c r="N911">
        <v>4.39108E-2</v>
      </c>
      <c r="O911">
        <v>4.3658320000000002</v>
      </c>
      <c r="P911">
        <v>57165</v>
      </c>
      <c r="Q911">
        <v>30027.96</v>
      </c>
      <c r="R911">
        <v>30027.96</v>
      </c>
    </row>
    <row r="912" spans="1:18">
      <c r="A912" t="s">
        <v>51</v>
      </c>
      <c r="B912" t="s">
        <v>46</v>
      </c>
      <c r="C912" t="s">
        <v>13</v>
      </c>
      <c r="D912">
        <v>2011</v>
      </c>
      <c r="E912">
        <v>23</v>
      </c>
      <c r="F912">
        <v>1.9329719999999999</v>
      </c>
      <c r="G912">
        <v>1.9329719999999999</v>
      </c>
      <c r="H912">
        <v>76.843100000000007</v>
      </c>
      <c r="I912">
        <v>3.4308699999999998E-2</v>
      </c>
      <c r="J912">
        <v>-4.3968300000000002E-2</v>
      </c>
      <c r="K912">
        <v>-1.7991500000000001E-2</v>
      </c>
      <c r="L912">
        <v>0</v>
      </c>
      <c r="M912">
        <v>1.7991500000000001E-2</v>
      </c>
      <c r="N912">
        <v>4.3968300000000002E-2</v>
      </c>
      <c r="O912">
        <v>4.3658320000000002</v>
      </c>
      <c r="P912">
        <v>57165</v>
      </c>
      <c r="Q912">
        <v>25309.8</v>
      </c>
      <c r="R912">
        <v>25309.8</v>
      </c>
    </row>
    <row r="913" spans="1:18">
      <c r="A913" t="s">
        <v>51</v>
      </c>
      <c r="B913" t="s">
        <v>46</v>
      </c>
      <c r="C913" t="s">
        <v>13</v>
      </c>
      <c r="D913">
        <v>2011</v>
      </c>
      <c r="E913">
        <v>24</v>
      </c>
      <c r="F913">
        <v>1.398803</v>
      </c>
      <c r="G913">
        <v>1.398803</v>
      </c>
      <c r="H913">
        <v>75.662199999999999</v>
      </c>
      <c r="I913">
        <v>3.5242000000000002E-2</v>
      </c>
      <c r="J913">
        <v>-4.51644E-2</v>
      </c>
      <c r="K913">
        <v>-1.8480900000000001E-2</v>
      </c>
      <c r="L913">
        <v>0</v>
      </c>
      <c r="M913">
        <v>1.8480900000000001E-2</v>
      </c>
      <c r="N913">
        <v>4.51644E-2</v>
      </c>
      <c r="O913">
        <v>4.3658320000000002</v>
      </c>
      <c r="P913">
        <v>57165</v>
      </c>
      <c r="Q913">
        <v>18315.54</v>
      </c>
      <c r="R913">
        <v>18315.54</v>
      </c>
    </row>
    <row r="914" spans="1:18">
      <c r="A914" t="s">
        <v>51</v>
      </c>
      <c r="B914" t="s">
        <v>46</v>
      </c>
      <c r="C914" t="s">
        <v>84</v>
      </c>
      <c r="D914">
        <v>2011</v>
      </c>
      <c r="E914">
        <v>1</v>
      </c>
      <c r="F914">
        <v>0.78501240000000005</v>
      </c>
      <c r="G914">
        <v>0.78501240000000005</v>
      </c>
      <c r="H914">
        <v>72.410200000000003</v>
      </c>
      <c r="I914">
        <v>2.8103699999999999E-2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4.3658320000000002</v>
      </c>
      <c r="P914">
        <v>57165</v>
      </c>
      <c r="Q914">
        <v>10278.74</v>
      </c>
      <c r="R914">
        <v>10278.74</v>
      </c>
    </row>
    <row r="915" spans="1:18">
      <c r="A915" t="s">
        <v>51</v>
      </c>
      <c r="B915" t="s">
        <v>46</v>
      </c>
      <c r="C915" t="s">
        <v>84</v>
      </c>
      <c r="D915">
        <v>2011</v>
      </c>
      <c r="E915">
        <v>2</v>
      </c>
      <c r="F915">
        <v>0.68525309999999995</v>
      </c>
      <c r="G915">
        <v>0.68525309999999995</v>
      </c>
      <c r="H915">
        <v>71.862300000000005</v>
      </c>
      <c r="I915">
        <v>2.8066500000000001E-2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4.3658320000000002</v>
      </c>
      <c r="P915">
        <v>57165</v>
      </c>
      <c r="Q915">
        <v>8972.5149999999994</v>
      </c>
      <c r="R915">
        <v>8972.5149999999994</v>
      </c>
    </row>
    <row r="916" spans="1:18">
      <c r="A916" t="s">
        <v>51</v>
      </c>
      <c r="B916" t="s">
        <v>46</v>
      </c>
      <c r="C916" t="s">
        <v>84</v>
      </c>
      <c r="D916">
        <v>2011</v>
      </c>
      <c r="E916">
        <v>3</v>
      </c>
      <c r="F916">
        <v>0.63568990000000003</v>
      </c>
      <c r="G916">
        <v>0.63568990000000003</v>
      </c>
      <c r="H916">
        <v>71.435000000000002</v>
      </c>
      <c r="I916">
        <v>2.80025E-2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4.3658320000000002</v>
      </c>
      <c r="P916">
        <v>57165</v>
      </c>
      <c r="Q916">
        <v>8323.5480000000007</v>
      </c>
      <c r="R916">
        <v>8323.5480000000007</v>
      </c>
    </row>
    <row r="917" spans="1:18">
      <c r="A917" t="s">
        <v>51</v>
      </c>
      <c r="B917" t="s">
        <v>46</v>
      </c>
      <c r="C917" t="s">
        <v>84</v>
      </c>
      <c r="D917">
        <v>2011</v>
      </c>
      <c r="E917">
        <v>4</v>
      </c>
      <c r="F917">
        <v>0.60996669999999997</v>
      </c>
      <c r="G917">
        <v>0.60996669999999997</v>
      </c>
      <c r="H917">
        <v>70.656899999999993</v>
      </c>
      <c r="I917">
        <v>2.7950800000000001E-2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4.3658320000000002</v>
      </c>
      <c r="P917">
        <v>57165</v>
      </c>
      <c r="Q917">
        <v>7986.7349999999997</v>
      </c>
      <c r="R917">
        <v>7986.7349999999997</v>
      </c>
    </row>
    <row r="918" spans="1:18">
      <c r="A918" t="s">
        <v>51</v>
      </c>
      <c r="B918" t="s">
        <v>46</v>
      </c>
      <c r="C918" t="s">
        <v>84</v>
      </c>
      <c r="D918">
        <v>2011</v>
      </c>
      <c r="E918">
        <v>5</v>
      </c>
      <c r="F918">
        <v>0.60423329999999997</v>
      </c>
      <c r="G918">
        <v>0.60423329999999997</v>
      </c>
      <c r="H918">
        <v>70.404300000000006</v>
      </c>
      <c r="I918">
        <v>2.7957300000000001E-2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4.3658320000000002</v>
      </c>
      <c r="P918">
        <v>57165</v>
      </c>
      <c r="Q918">
        <v>7911.6639999999998</v>
      </c>
      <c r="R918">
        <v>7911.6639999999998</v>
      </c>
    </row>
    <row r="919" spans="1:18">
      <c r="A919" t="s">
        <v>51</v>
      </c>
      <c r="B919" t="s">
        <v>46</v>
      </c>
      <c r="C919" t="s">
        <v>84</v>
      </c>
      <c r="D919">
        <v>2011</v>
      </c>
      <c r="E919">
        <v>6</v>
      </c>
      <c r="F919">
        <v>0.62505440000000001</v>
      </c>
      <c r="G919">
        <v>0.62505440000000001</v>
      </c>
      <c r="H919">
        <v>70.203000000000003</v>
      </c>
      <c r="I919">
        <v>2.7966600000000001E-2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4.3658320000000002</v>
      </c>
      <c r="P919">
        <v>57165</v>
      </c>
      <c r="Q919">
        <v>8184.29</v>
      </c>
      <c r="R919">
        <v>8184.29</v>
      </c>
    </row>
    <row r="920" spans="1:18">
      <c r="A920" t="s">
        <v>51</v>
      </c>
      <c r="B920" t="s">
        <v>46</v>
      </c>
      <c r="C920" t="s">
        <v>84</v>
      </c>
      <c r="D920">
        <v>2011</v>
      </c>
      <c r="E920">
        <v>7</v>
      </c>
      <c r="F920">
        <v>0.70858390000000004</v>
      </c>
      <c r="G920">
        <v>0.70858390000000004</v>
      </c>
      <c r="H920">
        <v>71.086600000000004</v>
      </c>
      <c r="I920">
        <v>2.79779E-2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4.3658320000000002</v>
      </c>
      <c r="P920">
        <v>57165</v>
      </c>
      <c r="Q920">
        <v>9278.0010000000002</v>
      </c>
      <c r="R920">
        <v>9278.0010000000002</v>
      </c>
    </row>
    <row r="921" spans="1:18">
      <c r="A921" t="s">
        <v>51</v>
      </c>
      <c r="B921" t="s">
        <v>46</v>
      </c>
      <c r="C921" t="s">
        <v>84</v>
      </c>
      <c r="D921">
        <v>2011</v>
      </c>
      <c r="E921">
        <v>8</v>
      </c>
      <c r="F921">
        <v>0.77397740000000004</v>
      </c>
      <c r="G921">
        <v>0.77397740000000004</v>
      </c>
      <c r="H921">
        <v>75.419899999999998</v>
      </c>
      <c r="I921">
        <v>2.7975900000000001E-2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4.3658320000000002</v>
      </c>
      <c r="P921">
        <v>57165</v>
      </c>
      <c r="Q921">
        <v>10134.25</v>
      </c>
      <c r="R921">
        <v>10134.25</v>
      </c>
    </row>
    <row r="922" spans="1:18">
      <c r="A922" t="s">
        <v>51</v>
      </c>
      <c r="B922" t="s">
        <v>46</v>
      </c>
      <c r="C922" t="s">
        <v>84</v>
      </c>
      <c r="D922">
        <v>2011</v>
      </c>
      <c r="E922">
        <v>9</v>
      </c>
      <c r="F922">
        <v>0.80813029999999997</v>
      </c>
      <c r="G922">
        <v>0.80813029999999997</v>
      </c>
      <c r="H922">
        <v>79.842799999999997</v>
      </c>
      <c r="I922">
        <v>2.8340199999999999E-2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4.3658320000000002</v>
      </c>
      <c r="P922">
        <v>57165</v>
      </c>
      <c r="Q922">
        <v>10581.43</v>
      </c>
      <c r="R922">
        <v>10581.43</v>
      </c>
    </row>
    <row r="923" spans="1:18">
      <c r="A923" t="s">
        <v>51</v>
      </c>
      <c r="B923" t="s">
        <v>46</v>
      </c>
      <c r="C923" t="s">
        <v>84</v>
      </c>
      <c r="D923">
        <v>2011</v>
      </c>
      <c r="E923">
        <v>10</v>
      </c>
      <c r="F923">
        <v>0.86234679999999997</v>
      </c>
      <c r="G923">
        <v>0.86234679999999997</v>
      </c>
      <c r="H923">
        <v>84.597200000000001</v>
      </c>
      <c r="I923">
        <v>2.8876700000000002E-2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4.3658320000000002</v>
      </c>
      <c r="P923">
        <v>57165</v>
      </c>
      <c r="Q923">
        <v>11291.33</v>
      </c>
      <c r="R923">
        <v>11291.33</v>
      </c>
    </row>
    <row r="924" spans="1:18">
      <c r="A924" t="s">
        <v>51</v>
      </c>
      <c r="B924" t="s">
        <v>46</v>
      </c>
      <c r="C924" t="s">
        <v>84</v>
      </c>
      <c r="D924">
        <v>2011</v>
      </c>
      <c r="E924">
        <v>11</v>
      </c>
      <c r="F924">
        <v>0.97690840000000001</v>
      </c>
      <c r="G924">
        <v>0.97690840000000001</v>
      </c>
      <c r="H924">
        <v>88.005600000000001</v>
      </c>
      <c r="I924">
        <v>2.9883400000000001E-2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4.3658320000000002</v>
      </c>
      <c r="P924">
        <v>57165</v>
      </c>
      <c r="Q924">
        <v>12791.37</v>
      </c>
      <c r="R924">
        <v>12791.37</v>
      </c>
    </row>
    <row r="925" spans="1:18">
      <c r="A925" t="s">
        <v>51</v>
      </c>
      <c r="B925" t="s">
        <v>46</v>
      </c>
      <c r="C925" t="s">
        <v>84</v>
      </c>
      <c r="D925">
        <v>2011</v>
      </c>
      <c r="E925">
        <v>12</v>
      </c>
      <c r="F925">
        <v>1.1768529999999999</v>
      </c>
      <c r="G925">
        <v>1.1768529999999999</v>
      </c>
      <c r="H925">
        <v>89.917000000000002</v>
      </c>
      <c r="I925">
        <v>2.9733900000000001E-2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4.3658320000000002</v>
      </c>
      <c r="P925">
        <v>57165</v>
      </c>
      <c r="Q925">
        <v>15409.38</v>
      </c>
      <c r="R925">
        <v>15409.38</v>
      </c>
    </row>
    <row r="926" spans="1:18">
      <c r="A926" t="s">
        <v>51</v>
      </c>
      <c r="B926" t="s">
        <v>46</v>
      </c>
      <c r="C926" t="s">
        <v>84</v>
      </c>
      <c r="D926">
        <v>2011</v>
      </c>
      <c r="E926">
        <v>13</v>
      </c>
      <c r="F926">
        <v>1.3892500000000001</v>
      </c>
      <c r="G926">
        <v>1.3892500000000001</v>
      </c>
      <c r="H926">
        <v>90.196200000000005</v>
      </c>
      <c r="I926">
        <v>2.9905899999999999E-2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4.3658320000000002</v>
      </c>
      <c r="P926">
        <v>57165</v>
      </c>
      <c r="Q926">
        <v>18190.45</v>
      </c>
      <c r="R926">
        <v>18190.45</v>
      </c>
    </row>
    <row r="927" spans="1:18">
      <c r="A927" t="s">
        <v>51</v>
      </c>
      <c r="B927" t="s">
        <v>46</v>
      </c>
      <c r="C927" t="s">
        <v>84</v>
      </c>
      <c r="D927">
        <v>2011</v>
      </c>
      <c r="E927">
        <v>14</v>
      </c>
      <c r="F927">
        <v>1.6554249999999999</v>
      </c>
      <c r="G927">
        <v>1.213757</v>
      </c>
      <c r="H927">
        <v>90.438199999999995</v>
      </c>
      <c r="I927">
        <v>3.2238700000000002E-2</v>
      </c>
      <c r="J927">
        <v>0.40035270000000001</v>
      </c>
      <c r="K927">
        <v>0.42476219999999998</v>
      </c>
      <c r="L927">
        <v>0.44166820000000001</v>
      </c>
      <c r="M927">
        <v>0.45857409999999998</v>
      </c>
      <c r="N927">
        <v>0.48298360000000001</v>
      </c>
      <c r="O927">
        <v>4.3658320000000002</v>
      </c>
      <c r="P927">
        <v>57165</v>
      </c>
      <c r="Q927">
        <v>21675.68</v>
      </c>
      <c r="R927">
        <v>15892.6</v>
      </c>
    </row>
    <row r="928" spans="1:18">
      <c r="A928" t="s">
        <v>51</v>
      </c>
      <c r="B928" t="s">
        <v>46</v>
      </c>
      <c r="C928" t="s">
        <v>84</v>
      </c>
      <c r="D928">
        <v>2011</v>
      </c>
      <c r="E928">
        <v>15</v>
      </c>
      <c r="F928">
        <v>1.8220780000000001</v>
      </c>
      <c r="G928">
        <v>1.3773979999999999</v>
      </c>
      <c r="H928">
        <v>89.806700000000006</v>
      </c>
      <c r="I928">
        <v>3.3540500000000001E-2</v>
      </c>
      <c r="J928">
        <v>0.4016961</v>
      </c>
      <c r="K928">
        <v>0.42709130000000001</v>
      </c>
      <c r="L928">
        <v>0.44468000000000002</v>
      </c>
      <c r="M928">
        <v>0.46226859999999997</v>
      </c>
      <c r="N928">
        <v>0.48766379999999998</v>
      </c>
      <c r="O928">
        <v>4.3658320000000002</v>
      </c>
      <c r="P928">
        <v>57165</v>
      </c>
      <c r="Q928">
        <v>23857.79</v>
      </c>
      <c r="R928">
        <v>18035.27</v>
      </c>
    </row>
    <row r="929" spans="1:18">
      <c r="A929" t="s">
        <v>51</v>
      </c>
      <c r="B929" t="s">
        <v>46</v>
      </c>
      <c r="C929" t="s">
        <v>84</v>
      </c>
      <c r="D929">
        <v>2011</v>
      </c>
      <c r="E929">
        <v>16</v>
      </c>
      <c r="F929">
        <v>1.9768159999999999</v>
      </c>
      <c r="G929">
        <v>1.248402</v>
      </c>
      <c r="H929">
        <v>88.289299999999997</v>
      </c>
      <c r="I929">
        <v>3.4370499999999998E-2</v>
      </c>
      <c r="J929">
        <v>0.68436629999999998</v>
      </c>
      <c r="K929">
        <v>0.71038999999999997</v>
      </c>
      <c r="L929">
        <v>0.72841389999999995</v>
      </c>
      <c r="M929">
        <v>0.74643780000000004</v>
      </c>
      <c r="N929">
        <v>0.77246150000000002</v>
      </c>
      <c r="O929">
        <v>4.3658320000000002</v>
      </c>
      <c r="P929">
        <v>57165</v>
      </c>
      <c r="Q929">
        <v>25883.88</v>
      </c>
      <c r="R929">
        <v>16346.23</v>
      </c>
    </row>
    <row r="930" spans="1:18">
      <c r="A930" t="s">
        <v>51</v>
      </c>
      <c r="B930" t="s">
        <v>46</v>
      </c>
      <c r="C930" t="s">
        <v>84</v>
      </c>
      <c r="D930">
        <v>2011</v>
      </c>
      <c r="E930">
        <v>17</v>
      </c>
      <c r="F930">
        <v>1.995614</v>
      </c>
      <c r="G930">
        <v>1.2531969999999999</v>
      </c>
      <c r="H930">
        <v>86.424899999999994</v>
      </c>
      <c r="I930">
        <v>3.49492E-2</v>
      </c>
      <c r="J930">
        <v>0.69762809999999997</v>
      </c>
      <c r="K930">
        <v>0.72408989999999995</v>
      </c>
      <c r="L930">
        <v>0.74241729999999995</v>
      </c>
      <c r="M930">
        <v>0.7607448</v>
      </c>
      <c r="N930">
        <v>0.78720659999999998</v>
      </c>
      <c r="O930">
        <v>4.3658320000000002</v>
      </c>
      <c r="P930">
        <v>57165</v>
      </c>
      <c r="Q930">
        <v>26130.02</v>
      </c>
      <c r="R930">
        <v>16409.009999999998</v>
      </c>
    </row>
    <row r="931" spans="1:18">
      <c r="A931" t="s">
        <v>51</v>
      </c>
      <c r="B931" t="s">
        <v>46</v>
      </c>
      <c r="C931" t="s">
        <v>84</v>
      </c>
      <c r="D931">
        <v>2011</v>
      </c>
      <c r="E931">
        <v>18</v>
      </c>
      <c r="F931">
        <v>1.980043</v>
      </c>
      <c r="G931">
        <v>1.3638410000000001</v>
      </c>
      <c r="H931">
        <v>84.31</v>
      </c>
      <c r="I931">
        <v>3.5972499999999998E-2</v>
      </c>
      <c r="J931">
        <v>0.57010159999999999</v>
      </c>
      <c r="K931">
        <v>0.59733809999999998</v>
      </c>
      <c r="L931">
        <v>0.61620209999999997</v>
      </c>
      <c r="M931">
        <v>0.63506609999999997</v>
      </c>
      <c r="N931">
        <v>0.66230270000000002</v>
      </c>
      <c r="O931">
        <v>4.3658320000000002</v>
      </c>
      <c r="P931">
        <v>57165</v>
      </c>
      <c r="Q931">
        <v>25926.13</v>
      </c>
      <c r="R931">
        <v>17857.75</v>
      </c>
    </row>
    <row r="932" spans="1:18">
      <c r="A932" t="s">
        <v>51</v>
      </c>
      <c r="B932" t="s">
        <v>46</v>
      </c>
      <c r="C932" t="s">
        <v>84</v>
      </c>
      <c r="D932">
        <v>2011</v>
      </c>
      <c r="E932">
        <v>19</v>
      </c>
      <c r="F932">
        <v>1.847348</v>
      </c>
      <c r="G932">
        <v>1.9957050000000001</v>
      </c>
      <c r="H932">
        <v>80.921400000000006</v>
      </c>
      <c r="I932">
        <v>3.78673E-2</v>
      </c>
      <c r="J932">
        <v>-0.19688600000000001</v>
      </c>
      <c r="K932">
        <v>-0.1682148</v>
      </c>
      <c r="L932">
        <v>-0.14835719999999999</v>
      </c>
      <c r="M932">
        <v>-0.12849949999999999</v>
      </c>
      <c r="N932">
        <v>-9.9828299999999995E-2</v>
      </c>
      <c r="O932">
        <v>4.3658320000000002</v>
      </c>
      <c r="P932">
        <v>57165</v>
      </c>
      <c r="Q932">
        <v>24188.66</v>
      </c>
      <c r="R932">
        <v>26131.21</v>
      </c>
    </row>
    <row r="933" spans="1:18">
      <c r="A933" t="s">
        <v>51</v>
      </c>
      <c r="B933" t="s">
        <v>46</v>
      </c>
      <c r="C933" t="s">
        <v>84</v>
      </c>
      <c r="D933">
        <v>2011</v>
      </c>
      <c r="E933">
        <v>20</v>
      </c>
      <c r="F933">
        <v>1.729994</v>
      </c>
      <c r="G933">
        <v>2.3161260000000001</v>
      </c>
      <c r="H933">
        <v>77.349599999999995</v>
      </c>
      <c r="I933">
        <v>3.8739000000000003E-2</v>
      </c>
      <c r="J933">
        <v>-0.63577799999999995</v>
      </c>
      <c r="K933">
        <v>-0.60644670000000001</v>
      </c>
      <c r="L933">
        <v>-0.58613190000000004</v>
      </c>
      <c r="M933">
        <v>-0.56581720000000002</v>
      </c>
      <c r="N933">
        <v>-0.53648589999999996</v>
      </c>
      <c r="O933">
        <v>4.3658320000000002</v>
      </c>
      <c r="P933">
        <v>57165</v>
      </c>
      <c r="Q933">
        <v>22652.06</v>
      </c>
      <c r="R933">
        <v>30326.71</v>
      </c>
    </row>
    <row r="934" spans="1:18">
      <c r="A934" t="s">
        <v>51</v>
      </c>
      <c r="B934" t="s">
        <v>46</v>
      </c>
      <c r="C934" t="s">
        <v>84</v>
      </c>
      <c r="D934">
        <v>2011</v>
      </c>
      <c r="E934">
        <v>21</v>
      </c>
      <c r="F934">
        <v>1.712356</v>
      </c>
      <c r="G934">
        <v>1.712356</v>
      </c>
      <c r="H934">
        <v>75.790499999999994</v>
      </c>
      <c r="I934">
        <v>3.3300299999999998E-2</v>
      </c>
      <c r="J934">
        <v>-4.2675999999999999E-2</v>
      </c>
      <c r="K934">
        <v>-1.7462700000000001E-2</v>
      </c>
      <c r="L934">
        <v>0</v>
      </c>
      <c r="M934">
        <v>1.7462700000000001E-2</v>
      </c>
      <c r="N934">
        <v>4.2675999999999999E-2</v>
      </c>
      <c r="O934">
        <v>4.3658320000000002</v>
      </c>
      <c r="P934">
        <v>57165</v>
      </c>
      <c r="Q934">
        <v>22421.11</v>
      </c>
      <c r="R934">
        <v>22421.11</v>
      </c>
    </row>
    <row r="935" spans="1:18">
      <c r="A935" t="s">
        <v>51</v>
      </c>
      <c r="B935" t="s">
        <v>46</v>
      </c>
      <c r="C935" t="s">
        <v>84</v>
      </c>
      <c r="D935">
        <v>2011</v>
      </c>
      <c r="E935">
        <v>22</v>
      </c>
      <c r="F935">
        <v>1.4858089999999999</v>
      </c>
      <c r="G935">
        <v>1.4858089999999999</v>
      </c>
      <c r="H935">
        <v>74.638599999999997</v>
      </c>
      <c r="I935">
        <v>3.0603600000000002E-2</v>
      </c>
      <c r="J935">
        <v>-3.9220100000000001E-2</v>
      </c>
      <c r="K935">
        <v>-1.60485E-2</v>
      </c>
      <c r="L935">
        <v>0</v>
      </c>
      <c r="M935">
        <v>1.60485E-2</v>
      </c>
      <c r="N935">
        <v>3.9220100000000001E-2</v>
      </c>
      <c r="O935">
        <v>4.3658320000000002</v>
      </c>
      <c r="P935">
        <v>57165</v>
      </c>
      <c r="Q935">
        <v>19454.78</v>
      </c>
      <c r="R935">
        <v>19454.78</v>
      </c>
    </row>
    <row r="936" spans="1:18">
      <c r="A936" t="s">
        <v>51</v>
      </c>
      <c r="B936" t="s">
        <v>46</v>
      </c>
      <c r="C936" t="s">
        <v>84</v>
      </c>
      <c r="D936">
        <v>2011</v>
      </c>
      <c r="E936">
        <v>23</v>
      </c>
      <c r="F936">
        <v>1.288424</v>
      </c>
      <c r="G936">
        <v>1.288424</v>
      </c>
      <c r="H936">
        <v>73.186199999999999</v>
      </c>
      <c r="I936">
        <v>2.9378499999999998E-2</v>
      </c>
      <c r="J936">
        <v>-3.7650099999999999E-2</v>
      </c>
      <c r="K936">
        <v>-1.5406100000000001E-2</v>
      </c>
      <c r="L936">
        <v>0</v>
      </c>
      <c r="M936">
        <v>1.5406100000000001E-2</v>
      </c>
      <c r="N936">
        <v>3.7650099999999999E-2</v>
      </c>
      <c r="O936">
        <v>4.3658320000000002</v>
      </c>
      <c r="P936">
        <v>57165</v>
      </c>
      <c r="Q936">
        <v>16870.27</v>
      </c>
      <c r="R936">
        <v>16870.27</v>
      </c>
    </row>
    <row r="937" spans="1:18">
      <c r="A937" t="s">
        <v>51</v>
      </c>
      <c r="B937" t="s">
        <v>46</v>
      </c>
      <c r="C937" t="s">
        <v>84</v>
      </c>
      <c r="D937">
        <v>2011</v>
      </c>
      <c r="E937">
        <v>24</v>
      </c>
      <c r="F937">
        <v>1.034734</v>
      </c>
      <c r="G937">
        <v>1.034734</v>
      </c>
      <c r="H937">
        <v>72.410799999999995</v>
      </c>
      <c r="I937">
        <v>2.8817499999999999E-2</v>
      </c>
      <c r="J937">
        <v>-3.6931100000000001E-2</v>
      </c>
      <c r="K937">
        <v>-1.5111899999999999E-2</v>
      </c>
      <c r="L937">
        <v>0</v>
      </c>
      <c r="M937">
        <v>1.5111899999999999E-2</v>
      </c>
      <c r="N937">
        <v>3.6931100000000001E-2</v>
      </c>
      <c r="O937">
        <v>4.3658320000000002</v>
      </c>
      <c r="P937">
        <v>57165</v>
      </c>
      <c r="Q937">
        <v>13548.52</v>
      </c>
      <c r="R937">
        <v>13548.52</v>
      </c>
    </row>
    <row r="938" spans="1:18">
      <c r="A938" t="s">
        <v>51</v>
      </c>
      <c r="B938" t="s">
        <v>47</v>
      </c>
      <c r="C938" t="s">
        <v>12</v>
      </c>
      <c r="D938">
        <v>2011</v>
      </c>
      <c r="E938">
        <v>1</v>
      </c>
      <c r="F938">
        <v>0.77286339999999998</v>
      </c>
      <c r="G938">
        <v>0.77286339999999998</v>
      </c>
      <c r="H938">
        <v>69.537199999999999</v>
      </c>
      <c r="I938">
        <v>2.79492E-2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4.3658320000000002</v>
      </c>
      <c r="P938">
        <v>57165</v>
      </c>
      <c r="Q938">
        <v>10119.66</v>
      </c>
      <c r="R938">
        <v>10119.66</v>
      </c>
    </row>
    <row r="939" spans="1:18">
      <c r="A939" t="s">
        <v>51</v>
      </c>
      <c r="B939" t="s">
        <v>47</v>
      </c>
      <c r="C939" t="s">
        <v>12</v>
      </c>
      <c r="D939">
        <v>2011</v>
      </c>
      <c r="E939">
        <v>2</v>
      </c>
      <c r="F939">
        <v>0.66968570000000005</v>
      </c>
      <c r="G939">
        <v>0.66968570000000005</v>
      </c>
      <c r="H939">
        <v>68.516000000000005</v>
      </c>
      <c r="I939">
        <v>2.7906299999999998E-2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4.3658320000000002</v>
      </c>
      <c r="P939">
        <v>57165</v>
      </c>
      <c r="Q939">
        <v>8768.6790000000001</v>
      </c>
      <c r="R939">
        <v>8768.6790000000001</v>
      </c>
    </row>
    <row r="940" spans="1:18">
      <c r="A940" t="s">
        <v>51</v>
      </c>
      <c r="B940" t="s">
        <v>47</v>
      </c>
      <c r="C940" t="s">
        <v>12</v>
      </c>
      <c r="D940">
        <v>2011</v>
      </c>
      <c r="E940">
        <v>3</v>
      </c>
      <c r="F940">
        <v>0.62023810000000001</v>
      </c>
      <c r="G940">
        <v>0.62023810000000001</v>
      </c>
      <c r="H940">
        <v>68.683499999999995</v>
      </c>
      <c r="I940">
        <v>2.7829799999999998E-2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4.3658320000000002</v>
      </c>
      <c r="P940">
        <v>57165</v>
      </c>
      <c r="Q940">
        <v>8121.2259999999997</v>
      </c>
      <c r="R940">
        <v>8121.2259999999997</v>
      </c>
    </row>
    <row r="941" spans="1:18">
      <c r="A941" t="s">
        <v>51</v>
      </c>
      <c r="B941" t="s">
        <v>47</v>
      </c>
      <c r="C941" t="s">
        <v>12</v>
      </c>
      <c r="D941">
        <v>2011</v>
      </c>
      <c r="E941">
        <v>4</v>
      </c>
      <c r="F941">
        <v>0.59556640000000005</v>
      </c>
      <c r="G941">
        <v>0.59556640000000005</v>
      </c>
      <c r="H941">
        <v>67.5505</v>
      </c>
      <c r="I941">
        <v>2.7795299999999998E-2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4.3658320000000002</v>
      </c>
      <c r="P941">
        <v>57165</v>
      </c>
      <c r="Q941">
        <v>7798.1819999999998</v>
      </c>
      <c r="R941">
        <v>7798.1819999999998</v>
      </c>
    </row>
    <row r="942" spans="1:18">
      <c r="A942" t="s">
        <v>51</v>
      </c>
      <c r="B942" t="s">
        <v>47</v>
      </c>
      <c r="C942" t="s">
        <v>12</v>
      </c>
      <c r="D942">
        <v>2011</v>
      </c>
      <c r="E942">
        <v>5</v>
      </c>
      <c r="F942">
        <v>0.59259689999999998</v>
      </c>
      <c r="G942">
        <v>0.59259689999999998</v>
      </c>
      <c r="H942">
        <v>67.108999999999995</v>
      </c>
      <c r="I942">
        <v>2.7795E-2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4.3658320000000002</v>
      </c>
      <c r="P942">
        <v>57165</v>
      </c>
      <c r="Q942">
        <v>7759.3</v>
      </c>
      <c r="R942">
        <v>7759.3</v>
      </c>
    </row>
    <row r="943" spans="1:18">
      <c r="A943" t="s">
        <v>51</v>
      </c>
      <c r="B943" t="s">
        <v>47</v>
      </c>
      <c r="C943" t="s">
        <v>12</v>
      </c>
      <c r="D943">
        <v>2011</v>
      </c>
      <c r="E943">
        <v>6</v>
      </c>
      <c r="F943">
        <v>0.61389260000000001</v>
      </c>
      <c r="G943">
        <v>0.61389260000000001</v>
      </c>
      <c r="H943">
        <v>66.891000000000005</v>
      </c>
      <c r="I943">
        <v>2.7794800000000001E-2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4.3658320000000002</v>
      </c>
      <c r="P943">
        <v>57165</v>
      </c>
      <c r="Q943">
        <v>8038.1390000000001</v>
      </c>
      <c r="R943">
        <v>8038.1390000000001</v>
      </c>
    </row>
    <row r="944" spans="1:18">
      <c r="A944" t="s">
        <v>51</v>
      </c>
      <c r="B944" t="s">
        <v>47</v>
      </c>
      <c r="C944" t="s">
        <v>12</v>
      </c>
      <c r="D944">
        <v>2011</v>
      </c>
      <c r="E944">
        <v>7</v>
      </c>
      <c r="F944">
        <v>0.69952630000000005</v>
      </c>
      <c r="G944">
        <v>0.69952630000000005</v>
      </c>
      <c r="H944">
        <v>67.808499999999995</v>
      </c>
      <c r="I944">
        <v>2.7797700000000002E-2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4.3658320000000002</v>
      </c>
      <c r="P944">
        <v>57165</v>
      </c>
      <c r="Q944">
        <v>9159.4040000000005</v>
      </c>
      <c r="R944">
        <v>9159.4040000000005</v>
      </c>
    </row>
    <row r="945" spans="1:18">
      <c r="A945" t="s">
        <v>51</v>
      </c>
      <c r="B945" t="s">
        <v>47</v>
      </c>
      <c r="C945" t="s">
        <v>12</v>
      </c>
      <c r="D945">
        <v>2011</v>
      </c>
      <c r="E945">
        <v>8</v>
      </c>
      <c r="F945">
        <v>0.76681410000000005</v>
      </c>
      <c r="G945">
        <v>0.76681410000000005</v>
      </c>
      <c r="H945">
        <v>70.763300000000001</v>
      </c>
      <c r="I945">
        <v>2.7805300000000002E-2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4.3658320000000002</v>
      </c>
      <c r="P945">
        <v>57165</v>
      </c>
      <c r="Q945">
        <v>10040.450000000001</v>
      </c>
      <c r="R945">
        <v>10040.450000000001</v>
      </c>
    </row>
    <row r="946" spans="1:18">
      <c r="A946" t="s">
        <v>51</v>
      </c>
      <c r="B946" t="s">
        <v>47</v>
      </c>
      <c r="C946" t="s">
        <v>12</v>
      </c>
      <c r="D946">
        <v>2011</v>
      </c>
      <c r="E946">
        <v>9</v>
      </c>
      <c r="F946">
        <v>0.79829950000000005</v>
      </c>
      <c r="G946">
        <v>0.79829950000000005</v>
      </c>
      <c r="H946">
        <v>76.760599999999997</v>
      </c>
      <c r="I946">
        <v>2.8351500000000002E-2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4.3658320000000002</v>
      </c>
      <c r="P946">
        <v>57165</v>
      </c>
      <c r="Q946">
        <v>10452.709999999999</v>
      </c>
      <c r="R946">
        <v>10452.709999999999</v>
      </c>
    </row>
    <row r="947" spans="1:18">
      <c r="A947" t="s">
        <v>51</v>
      </c>
      <c r="B947" t="s">
        <v>47</v>
      </c>
      <c r="C947" t="s">
        <v>12</v>
      </c>
      <c r="D947">
        <v>2011</v>
      </c>
      <c r="E947">
        <v>10</v>
      </c>
      <c r="F947">
        <v>0.96990969999999999</v>
      </c>
      <c r="G947">
        <v>0.96990969999999999</v>
      </c>
      <c r="H947">
        <v>81.356399999999994</v>
      </c>
      <c r="I947">
        <v>3.05145E-2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4.3658320000000002</v>
      </c>
      <c r="P947">
        <v>57165</v>
      </c>
      <c r="Q947">
        <v>12699.73</v>
      </c>
      <c r="R947">
        <v>12699.73</v>
      </c>
    </row>
    <row r="948" spans="1:18">
      <c r="A948" t="s">
        <v>51</v>
      </c>
      <c r="B948" t="s">
        <v>47</v>
      </c>
      <c r="C948" t="s">
        <v>12</v>
      </c>
      <c r="D948">
        <v>2011</v>
      </c>
      <c r="E948">
        <v>11</v>
      </c>
      <c r="F948">
        <v>1.040017</v>
      </c>
      <c r="G948">
        <v>1.040017</v>
      </c>
      <c r="H948">
        <v>84.385599999999997</v>
      </c>
      <c r="I948">
        <v>2.9275200000000001E-2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4.3658320000000002</v>
      </c>
      <c r="P948">
        <v>57165</v>
      </c>
      <c r="Q948">
        <v>13617.69</v>
      </c>
      <c r="R948">
        <v>13617.69</v>
      </c>
    </row>
    <row r="949" spans="1:18">
      <c r="A949" t="s">
        <v>51</v>
      </c>
      <c r="B949" t="s">
        <v>47</v>
      </c>
      <c r="C949" t="s">
        <v>12</v>
      </c>
      <c r="D949">
        <v>2011</v>
      </c>
      <c r="E949">
        <v>12</v>
      </c>
      <c r="F949">
        <v>1.150055</v>
      </c>
      <c r="G949">
        <v>1.150055</v>
      </c>
      <c r="H949">
        <v>85.891000000000005</v>
      </c>
      <c r="I949">
        <v>2.8890800000000001E-2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4.3658320000000002</v>
      </c>
      <c r="P949">
        <v>57165</v>
      </c>
      <c r="Q949">
        <v>15058.5</v>
      </c>
      <c r="R949">
        <v>15058.5</v>
      </c>
    </row>
    <row r="950" spans="1:18">
      <c r="A950" t="s">
        <v>51</v>
      </c>
      <c r="B950" t="s">
        <v>47</v>
      </c>
      <c r="C950" t="s">
        <v>12</v>
      </c>
      <c r="D950">
        <v>2011</v>
      </c>
      <c r="E950">
        <v>13</v>
      </c>
      <c r="F950">
        <v>1.295744</v>
      </c>
      <c r="G950">
        <v>1.295744</v>
      </c>
      <c r="H950">
        <v>85.8005</v>
      </c>
      <c r="I950">
        <v>2.8556700000000001E-2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4.3658320000000002</v>
      </c>
      <c r="P950">
        <v>57165</v>
      </c>
      <c r="Q950">
        <v>16966.11</v>
      </c>
      <c r="R950">
        <v>16966.11</v>
      </c>
    </row>
    <row r="951" spans="1:18">
      <c r="A951" t="s">
        <v>51</v>
      </c>
      <c r="B951" t="s">
        <v>47</v>
      </c>
      <c r="C951" t="s">
        <v>12</v>
      </c>
      <c r="D951">
        <v>2011</v>
      </c>
      <c r="E951">
        <v>14</v>
      </c>
      <c r="F951">
        <v>1.466812</v>
      </c>
      <c r="G951">
        <v>1.108101</v>
      </c>
      <c r="H951">
        <v>87.3005</v>
      </c>
      <c r="I951">
        <v>3.13096E-2</v>
      </c>
      <c r="J951">
        <v>0.31858589999999998</v>
      </c>
      <c r="K951">
        <v>0.34229199999999999</v>
      </c>
      <c r="L951">
        <v>0.3587108</v>
      </c>
      <c r="M951">
        <v>0.3751295</v>
      </c>
      <c r="N951">
        <v>0.39883560000000001</v>
      </c>
      <c r="O951">
        <v>4.3658320000000002</v>
      </c>
      <c r="P951">
        <v>57165</v>
      </c>
      <c r="Q951">
        <v>19206.03</v>
      </c>
      <c r="R951">
        <v>14509.17</v>
      </c>
    </row>
    <row r="952" spans="1:18">
      <c r="A952" t="s">
        <v>51</v>
      </c>
      <c r="B952" t="s">
        <v>47</v>
      </c>
      <c r="C952" t="s">
        <v>12</v>
      </c>
      <c r="D952">
        <v>2011</v>
      </c>
      <c r="E952">
        <v>15</v>
      </c>
      <c r="F952">
        <v>1.6167419999999999</v>
      </c>
      <c r="G952">
        <v>1.2603219999999999</v>
      </c>
      <c r="H952">
        <v>89.079800000000006</v>
      </c>
      <c r="I952">
        <v>3.1568100000000002E-2</v>
      </c>
      <c r="J952">
        <v>0.31596370000000001</v>
      </c>
      <c r="K952">
        <v>0.33986549999999999</v>
      </c>
      <c r="L952">
        <v>0.35641980000000001</v>
      </c>
      <c r="M952">
        <v>0.37297409999999998</v>
      </c>
      <c r="N952">
        <v>0.3968759</v>
      </c>
      <c r="O952">
        <v>4.3658320000000002</v>
      </c>
      <c r="P952">
        <v>57165</v>
      </c>
      <c r="Q952">
        <v>21169.17</v>
      </c>
      <c r="R952">
        <v>16502.310000000001</v>
      </c>
    </row>
    <row r="953" spans="1:18">
      <c r="A953" t="s">
        <v>51</v>
      </c>
      <c r="B953" t="s">
        <v>47</v>
      </c>
      <c r="C953" t="s">
        <v>12</v>
      </c>
      <c r="D953">
        <v>2011</v>
      </c>
      <c r="E953">
        <v>16</v>
      </c>
      <c r="F953">
        <v>1.7537689999999999</v>
      </c>
      <c r="G953">
        <v>1.171594</v>
      </c>
      <c r="H953">
        <v>88.906899999999993</v>
      </c>
      <c r="I953">
        <v>3.1672899999999997E-2</v>
      </c>
      <c r="J953">
        <v>0.54158490000000004</v>
      </c>
      <c r="K953">
        <v>0.56556609999999996</v>
      </c>
      <c r="L953">
        <v>0.58217540000000001</v>
      </c>
      <c r="M953">
        <v>0.59878469999999995</v>
      </c>
      <c r="N953">
        <v>0.62276580000000004</v>
      </c>
      <c r="O953">
        <v>4.3658320000000002</v>
      </c>
      <c r="P953">
        <v>57165</v>
      </c>
      <c r="Q953">
        <v>22963.37</v>
      </c>
      <c r="R953">
        <v>15340.52</v>
      </c>
    </row>
    <row r="954" spans="1:18">
      <c r="A954" t="s">
        <v>51</v>
      </c>
      <c r="B954" t="s">
        <v>47</v>
      </c>
      <c r="C954" t="s">
        <v>12</v>
      </c>
      <c r="D954">
        <v>2011</v>
      </c>
      <c r="E954">
        <v>17</v>
      </c>
      <c r="F954">
        <v>1.817188</v>
      </c>
      <c r="G954">
        <v>1.2199819999999999</v>
      </c>
      <c r="H954">
        <v>86.393600000000006</v>
      </c>
      <c r="I954">
        <v>3.1849000000000002E-2</v>
      </c>
      <c r="J954">
        <v>0.55638949999999998</v>
      </c>
      <c r="K954">
        <v>0.58050389999999996</v>
      </c>
      <c r="L954">
        <v>0.59720549999999994</v>
      </c>
      <c r="M954">
        <v>0.61390719999999999</v>
      </c>
      <c r="N954">
        <v>0.63802159999999997</v>
      </c>
      <c r="O954">
        <v>4.3658320000000002</v>
      </c>
      <c r="P954">
        <v>57165</v>
      </c>
      <c r="Q954">
        <v>23793.75</v>
      </c>
      <c r="R954">
        <v>15974.11</v>
      </c>
    </row>
    <row r="955" spans="1:18">
      <c r="A955" t="s">
        <v>51</v>
      </c>
      <c r="B955" t="s">
        <v>47</v>
      </c>
      <c r="C955" t="s">
        <v>12</v>
      </c>
      <c r="D955">
        <v>2011</v>
      </c>
      <c r="E955">
        <v>18</v>
      </c>
      <c r="F955">
        <v>1.7911239999999999</v>
      </c>
      <c r="G955">
        <v>1.288287</v>
      </c>
      <c r="H955">
        <v>82.483999999999995</v>
      </c>
      <c r="I955">
        <v>3.2021599999999997E-2</v>
      </c>
      <c r="J955">
        <v>0.46179969999999998</v>
      </c>
      <c r="K955">
        <v>0.4860449</v>
      </c>
      <c r="L955">
        <v>0.50283710000000004</v>
      </c>
      <c r="M955">
        <v>0.51962920000000001</v>
      </c>
      <c r="N955">
        <v>0.54387439999999998</v>
      </c>
      <c r="O955">
        <v>4.3658320000000002</v>
      </c>
      <c r="P955">
        <v>57165</v>
      </c>
      <c r="Q955">
        <v>23452.49</v>
      </c>
      <c r="R955">
        <v>16868.48</v>
      </c>
    </row>
    <row r="956" spans="1:18">
      <c r="A956" t="s">
        <v>51</v>
      </c>
      <c r="B956" t="s">
        <v>47</v>
      </c>
      <c r="C956" t="s">
        <v>12</v>
      </c>
      <c r="D956">
        <v>2011</v>
      </c>
      <c r="E956">
        <v>19</v>
      </c>
      <c r="F956">
        <v>1.671324</v>
      </c>
      <c r="G956">
        <v>1.7893559999999999</v>
      </c>
      <c r="H956">
        <v>77.888300000000001</v>
      </c>
      <c r="I956">
        <v>3.24365E-2</v>
      </c>
      <c r="J956">
        <v>-0.15960050000000001</v>
      </c>
      <c r="K956">
        <v>-0.1350412</v>
      </c>
      <c r="L956">
        <v>-0.1180315</v>
      </c>
      <c r="M956">
        <v>-0.10102179999999999</v>
      </c>
      <c r="N956">
        <v>-7.6462500000000003E-2</v>
      </c>
      <c r="O956">
        <v>4.3658320000000002</v>
      </c>
      <c r="P956">
        <v>57165</v>
      </c>
      <c r="Q956">
        <v>21883.86</v>
      </c>
      <c r="R956">
        <v>23429.33</v>
      </c>
    </row>
    <row r="957" spans="1:18">
      <c r="A957" t="s">
        <v>51</v>
      </c>
      <c r="B957" t="s">
        <v>47</v>
      </c>
      <c r="C957" t="s">
        <v>12</v>
      </c>
      <c r="D957">
        <v>2011</v>
      </c>
      <c r="E957">
        <v>20</v>
      </c>
      <c r="F957">
        <v>1.5954280000000001</v>
      </c>
      <c r="G957">
        <v>2.058109</v>
      </c>
      <c r="H957">
        <v>73.257999999999996</v>
      </c>
      <c r="I957">
        <v>3.3016200000000002E-2</v>
      </c>
      <c r="J957">
        <v>-0.50499269999999996</v>
      </c>
      <c r="K957">
        <v>-0.47999439999999999</v>
      </c>
      <c r="L957">
        <v>-0.4626807</v>
      </c>
      <c r="M957">
        <v>-0.44536690000000001</v>
      </c>
      <c r="N957">
        <v>-0.42036869999999998</v>
      </c>
      <c r="O957">
        <v>4.3658320000000002</v>
      </c>
      <c r="P957">
        <v>57165</v>
      </c>
      <c r="Q957">
        <v>20890.09</v>
      </c>
      <c r="R957">
        <v>26948.31</v>
      </c>
    </row>
    <row r="958" spans="1:18">
      <c r="A958" t="s">
        <v>51</v>
      </c>
      <c r="B958" t="s">
        <v>47</v>
      </c>
      <c r="C958" t="s">
        <v>12</v>
      </c>
      <c r="D958">
        <v>2011</v>
      </c>
      <c r="E958">
        <v>21</v>
      </c>
      <c r="F958">
        <v>1.6390199999999999</v>
      </c>
      <c r="G958">
        <v>1.6390199999999999</v>
      </c>
      <c r="H958">
        <v>72.130300000000005</v>
      </c>
      <c r="I958">
        <v>2.9330800000000001E-2</v>
      </c>
      <c r="J958">
        <v>-3.7588900000000001E-2</v>
      </c>
      <c r="K958">
        <v>-1.53811E-2</v>
      </c>
      <c r="L958">
        <v>0</v>
      </c>
      <c r="M958">
        <v>1.53811E-2</v>
      </c>
      <c r="N958">
        <v>3.7588900000000001E-2</v>
      </c>
      <c r="O958">
        <v>4.3658320000000002</v>
      </c>
      <c r="P958">
        <v>57165</v>
      </c>
      <c r="Q958">
        <v>21460.880000000001</v>
      </c>
      <c r="R958">
        <v>21460.880000000001</v>
      </c>
    </row>
    <row r="959" spans="1:18">
      <c r="A959" t="s">
        <v>51</v>
      </c>
      <c r="B959" t="s">
        <v>47</v>
      </c>
      <c r="C959" t="s">
        <v>12</v>
      </c>
      <c r="D959">
        <v>2011</v>
      </c>
      <c r="E959">
        <v>22</v>
      </c>
      <c r="F959">
        <v>1.491846</v>
      </c>
      <c r="G959">
        <v>1.491846</v>
      </c>
      <c r="H959">
        <v>70.348399999999998</v>
      </c>
      <c r="I959">
        <v>2.9233100000000001E-2</v>
      </c>
      <c r="J959">
        <v>-3.7463700000000003E-2</v>
      </c>
      <c r="K959">
        <v>-1.53299E-2</v>
      </c>
      <c r="L959">
        <v>0</v>
      </c>
      <c r="M959">
        <v>1.53299E-2</v>
      </c>
      <c r="N959">
        <v>3.7463700000000003E-2</v>
      </c>
      <c r="O959">
        <v>4.3658320000000002</v>
      </c>
      <c r="P959">
        <v>57165</v>
      </c>
      <c r="Q959">
        <v>19533.82</v>
      </c>
      <c r="R959">
        <v>19533.82</v>
      </c>
    </row>
    <row r="960" spans="1:18">
      <c r="A960" t="s">
        <v>51</v>
      </c>
      <c r="B960" t="s">
        <v>47</v>
      </c>
      <c r="C960" t="s">
        <v>12</v>
      </c>
      <c r="D960">
        <v>2011</v>
      </c>
      <c r="E960">
        <v>23</v>
      </c>
      <c r="F960">
        <v>1.1995640000000001</v>
      </c>
      <c r="G960">
        <v>1.1995640000000001</v>
      </c>
      <c r="H960">
        <v>70.348399999999998</v>
      </c>
      <c r="I960">
        <v>2.84639E-2</v>
      </c>
      <c r="J960">
        <v>-3.6477900000000001E-2</v>
      </c>
      <c r="K960">
        <v>-1.4926500000000001E-2</v>
      </c>
      <c r="L960">
        <v>0</v>
      </c>
      <c r="M960">
        <v>1.4926500000000001E-2</v>
      </c>
      <c r="N960">
        <v>3.6477900000000001E-2</v>
      </c>
      <c r="O960">
        <v>4.3658320000000002</v>
      </c>
      <c r="P960">
        <v>57165</v>
      </c>
      <c r="Q960">
        <v>15706.76</v>
      </c>
      <c r="R960">
        <v>15706.76</v>
      </c>
    </row>
    <row r="961" spans="1:18">
      <c r="A961" t="s">
        <v>51</v>
      </c>
      <c r="B961" t="s">
        <v>47</v>
      </c>
      <c r="C961" t="s">
        <v>12</v>
      </c>
      <c r="D961">
        <v>2011</v>
      </c>
      <c r="E961">
        <v>24</v>
      </c>
      <c r="F961">
        <v>0.94367730000000005</v>
      </c>
      <c r="G961">
        <v>0.94367730000000005</v>
      </c>
      <c r="H961">
        <v>68.938800000000001</v>
      </c>
      <c r="I961">
        <v>2.80019E-2</v>
      </c>
      <c r="J961">
        <v>-3.5885899999999998E-2</v>
      </c>
      <c r="K961">
        <v>-1.46842E-2</v>
      </c>
      <c r="L961">
        <v>0</v>
      </c>
      <c r="M961">
        <v>1.46842E-2</v>
      </c>
      <c r="N961">
        <v>3.5885899999999998E-2</v>
      </c>
      <c r="O961">
        <v>4.3658320000000002</v>
      </c>
      <c r="P961">
        <v>57165</v>
      </c>
      <c r="Q961">
        <v>12356.25</v>
      </c>
      <c r="R961">
        <v>12356.25</v>
      </c>
    </row>
    <row r="962" spans="1:18">
      <c r="A962" t="s">
        <v>51</v>
      </c>
      <c r="B962" t="s">
        <v>47</v>
      </c>
      <c r="C962" t="s">
        <v>11</v>
      </c>
      <c r="D962">
        <v>2011</v>
      </c>
      <c r="E962">
        <v>1</v>
      </c>
      <c r="F962">
        <v>0.78775530000000005</v>
      </c>
      <c r="G962">
        <v>0.78775530000000005</v>
      </c>
      <c r="H962">
        <v>69.896299999999997</v>
      </c>
      <c r="I962">
        <v>2.81619E-2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4.3658320000000002</v>
      </c>
      <c r="P962">
        <v>57165</v>
      </c>
      <c r="Q962">
        <v>10314.65</v>
      </c>
      <c r="R962">
        <v>10314.65</v>
      </c>
    </row>
    <row r="963" spans="1:18">
      <c r="A963" t="s">
        <v>51</v>
      </c>
      <c r="B963" t="s">
        <v>47</v>
      </c>
      <c r="C963" t="s">
        <v>11</v>
      </c>
      <c r="D963">
        <v>2011</v>
      </c>
      <c r="E963">
        <v>2</v>
      </c>
      <c r="F963">
        <v>0.6852142</v>
      </c>
      <c r="G963">
        <v>0.6852142</v>
      </c>
      <c r="H963">
        <v>69.797899999999998</v>
      </c>
      <c r="I963">
        <v>2.8068699999999999E-2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4.3658320000000002</v>
      </c>
      <c r="P963">
        <v>57165</v>
      </c>
      <c r="Q963">
        <v>8972.0049999999992</v>
      </c>
      <c r="R963">
        <v>8972.0049999999992</v>
      </c>
    </row>
    <row r="964" spans="1:18">
      <c r="A964" t="s">
        <v>51</v>
      </c>
      <c r="B964" t="s">
        <v>47</v>
      </c>
      <c r="C964" t="s">
        <v>11</v>
      </c>
      <c r="D964">
        <v>2011</v>
      </c>
      <c r="E964">
        <v>3</v>
      </c>
      <c r="F964">
        <v>0.63473520000000005</v>
      </c>
      <c r="G964">
        <v>0.63473520000000005</v>
      </c>
      <c r="H964">
        <v>68.952100000000002</v>
      </c>
      <c r="I964">
        <v>2.7996900000000002E-2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4.3658320000000002</v>
      </c>
      <c r="P964">
        <v>57165</v>
      </c>
      <c r="Q964">
        <v>8311.0470000000005</v>
      </c>
      <c r="R964">
        <v>8311.0470000000005</v>
      </c>
    </row>
    <row r="965" spans="1:18">
      <c r="A965" t="s">
        <v>51</v>
      </c>
      <c r="B965" t="s">
        <v>47</v>
      </c>
      <c r="C965" t="s">
        <v>11</v>
      </c>
      <c r="D965">
        <v>2011</v>
      </c>
      <c r="E965">
        <v>4</v>
      </c>
      <c r="F965">
        <v>0.60769980000000001</v>
      </c>
      <c r="G965">
        <v>0.60769980000000001</v>
      </c>
      <c r="H965">
        <v>68.1755</v>
      </c>
      <c r="I965">
        <v>2.7921499999999998E-2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4.3658320000000002</v>
      </c>
      <c r="P965">
        <v>57165</v>
      </c>
      <c r="Q965">
        <v>7957.0519999999997</v>
      </c>
      <c r="R965">
        <v>7957.0519999999997</v>
      </c>
    </row>
    <row r="966" spans="1:18">
      <c r="A966" t="s">
        <v>51</v>
      </c>
      <c r="B966" t="s">
        <v>47</v>
      </c>
      <c r="C966" t="s">
        <v>11</v>
      </c>
      <c r="D966">
        <v>2011</v>
      </c>
      <c r="E966">
        <v>5</v>
      </c>
      <c r="F966">
        <v>0.60156790000000004</v>
      </c>
      <c r="G966">
        <v>0.60156790000000004</v>
      </c>
      <c r="H966">
        <v>67.345699999999994</v>
      </c>
      <c r="I966">
        <v>2.7921399999999999E-2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4.3658320000000002</v>
      </c>
      <c r="P966">
        <v>57165</v>
      </c>
      <c r="Q966">
        <v>7876.7629999999999</v>
      </c>
      <c r="R966">
        <v>7876.7629999999999</v>
      </c>
    </row>
    <row r="967" spans="1:18">
      <c r="A967" t="s">
        <v>51</v>
      </c>
      <c r="B967" t="s">
        <v>47</v>
      </c>
      <c r="C967" t="s">
        <v>11</v>
      </c>
      <c r="D967">
        <v>2011</v>
      </c>
      <c r="E967">
        <v>6</v>
      </c>
      <c r="F967">
        <v>0.62295350000000005</v>
      </c>
      <c r="G967">
        <v>0.62295350000000005</v>
      </c>
      <c r="H967">
        <v>67.135599999999997</v>
      </c>
      <c r="I967">
        <v>2.7920500000000001E-2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4.3658320000000002</v>
      </c>
      <c r="P967">
        <v>57165</v>
      </c>
      <c r="Q967">
        <v>8156.7809999999999</v>
      </c>
      <c r="R967">
        <v>8156.7809999999999</v>
      </c>
    </row>
    <row r="968" spans="1:18">
      <c r="A968" t="s">
        <v>51</v>
      </c>
      <c r="B968" t="s">
        <v>47</v>
      </c>
      <c r="C968" t="s">
        <v>11</v>
      </c>
      <c r="D968">
        <v>2011</v>
      </c>
      <c r="E968">
        <v>7</v>
      </c>
      <c r="F968">
        <v>0.70630389999999998</v>
      </c>
      <c r="G968">
        <v>0.70630389999999998</v>
      </c>
      <c r="H968">
        <v>70.630300000000005</v>
      </c>
      <c r="I968">
        <v>2.7919200000000002E-2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4.3658320000000002</v>
      </c>
      <c r="P968">
        <v>57165</v>
      </c>
      <c r="Q968">
        <v>9248.1470000000008</v>
      </c>
      <c r="R968">
        <v>9248.1470000000008</v>
      </c>
    </row>
    <row r="969" spans="1:18">
      <c r="A969" t="s">
        <v>51</v>
      </c>
      <c r="B969" t="s">
        <v>47</v>
      </c>
      <c r="C969" t="s">
        <v>11</v>
      </c>
      <c r="D969">
        <v>2011</v>
      </c>
      <c r="E969">
        <v>8</v>
      </c>
      <c r="F969">
        <v>0.77195219999999998</v>
      </c>
      <c r="G969">
        <v>0.77195219999999998</v>
      </c>
      <c r="H969">
        <v>73.590400000000002</v>
      </c>
      <c r="I969">
        <v>2.79066E-2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4.3658320000000002</v>
      </c>
      <c r="P969">
        <v>57165</v>
      </c>
      <c r="Q969">
        <v>10107.73</v>
      </c>
      <c r="R969">
        <v>10107.73</v>
      </c>
    </row>
    <row r="970" spans="1:18">
      <c r="A970" t="s">
        <v>51</v>
      </c>
      <c r="B970" t="s">
        <v>47</v>
      </c>
      <c r="C970" t="s">
        <v>11</v>
      </c>
      <c r="D970">
        <v>2011</v>
      </c>
      <c r="E970">
        <v>9</v>
      </c>
      <c r="F970">
        <v>0.80894219999999994</v>
      </c>
      <c r="G970">
        <v>0.80894219999999994</v>
      </c>
      <c r="H970">
        <v>77.747299999999996</v>
      </c>
      <c r="I970">
        <v>2.88133E-2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4.3658320000000002</v>
      </c>
      <c r="P970">
        <v>57165</v>
      </c>
      <c r="Q970">
        <v>10592.07</v>
      </c>
      <c r="R970">
        <v>10592.07</v>
      </c>
    </row>
    <row r="971" spans="1:18">
      <c r="A971" t="s">
        <v>51</v>
      </c>
      <c r="B971" t="s">
        <v>47</v>
      </c>
      <c r="C971" t="s">
        <v>11</v>
      </c>
      <c r="D971">
        <v>2011</v>
      </c>
      <c r="E971">
        <v>10</v>
      </c>
      <c r="F971">
        <v>0.9726226</v>
      </c>
      <c r="G971">
        <v>0.9726226</v>
      </c>
      <c r="H971">
        <v>81.816500000000005</v>
      </c>
      <c r="I971">
        <v>3.5227799999999997E-2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4.3658320000000002</v>
      </c>
      <c r="P971">
        <v>57165</v>
      </c>
      <c r="Q971">
        <v>12735.25</v>
      </c>
      <c r="R971">
        <v>12735.25</v>
      </c>
    </row>
    <row r="972" spans="1:18">
      <c r="A972" t="s">
        <v>51</v>
      </c>
      <c r="B972" t="s">
        <v>47</v>
      </c>
      <c r="C972" t="s">
        <v>11</v>
      </c>
      <c r="D972">
        <v>2011</v>
      </c>
      <c r="E972">
        <v>11</v>
      </c>
      <c r="F972">
        <v>1.0439179999999999</v>
      </c>
      <c r="G972">
        <v>1.0439179999999999</v>
      </c>
      <c r="H972">
        <v>82.733999999999995</v>
      </c>
      <c r="I972">
        <v>3.0307000000000001E-2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4.3658320000000002</v>
      </c>
      <c r="P972">
        <v>57165</v>
      </c>
      <c r="Q972">
        <v>13668.77</v>
      </c>
      <c r="R972">
        <v>13668.77</v>
      </c>
    </row>
    <row r="973" spans="1:18">
      <c r="A973" t="s">
        <v>51</v>
      </c>
      <c r="B973" t="s">
        <v>47</v>
      </c>
      <c r="C973" t="s">
        <v>11</v>
      </c>
      <c r="D973">
        <v>2011</v>
      </c>
      <c r="E973">
        <v>12</v>
      </c>
      <c r="F973">
        <v>1.1783030000000001</v>
      </c>
      <c r="G973">
        <v>1.1783030000000001</v>
      </c>
      <c r="H973">
        <v>86.880300000000005</v>
      </c>
      <c r="I973">
        <v>2.9503499999999998E-2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4.3658320000000002</v>
      </c>
      <c r="P973">
        <v>57165</v>
      </c>
      <c r="Q973">
        <v>15428.38</v>
      </c>
      <c r="R973">
        <v>15428.38</v>
      </c>
    </row>
    <row r="974" spans="1:18">
      <c r="A974" t="s">
        <v>51</v>
      </c>
      <c r="B974" t="s">
        <v>47</v>
      </c>
      <c r="C974" t="s">
        <v>11</v>
      </c>
      <c r="D974">
        <v>2011</v>
      </c>
      <c r="E974">
        <v>13</v>
      </c>
      <c r="F974">
        <v>1.343145</v>
      </c>
      <c r="G974">
        <v>1.343145</v>
      </c>
      <c r="H974">
        <v>86.670199999999994</v>
      </c>
      <c r="I974">
        <v>2.9302499999999999E-2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4.3658320000000002</v>
      </c>
      <c r="P974">
        <v>57165</v>
      </c>
      <c r="Q974">
        <v>17586.77</v>
      </c>
      <c r="R974">
        <v>17586.77</v>
      </c>
    </row>
    <row r="975" spans="1:18">
      <c r="A975" t="s">
        <v>51</v>
      </c>
      <c r="B975" t="s">
        <v>47</v>
      </c>
      <c r="C975" t="s">
        <v>11</v>
      </c>
      <c r="D975">
        <v>2011</v>
      </c>
      <c r="E975">
        <v>14</v>
      </c>
      <c r="F975">
        <v>1.512305</v>
      </c>
      <c r="G975">
        <v>1.1156729999999999</v>
      </c>
      <c r="H975">
        <v>87.321799999999996</v>
      </c>
      <c r="I975">
        <v>3.1978300000000001E-2</v>
      </c>
      <c r="J975">
        <v>0.35565000000000002</v>
      </c>
      <c r="K975">
        <v>0.37986239999999999</v>
      </c>
      <c r="L975">
        <v>0.39663179999999998</v>
      </c>
      <c r="M975">
        <v>0.41340130000000003</v>
      </c>
      <c r="N975">
        <v>0.43761369999999999</v>
      </c>
      <c r="O975">
        <v>4.3658320000000002</v>
      </c>
      <c r="P975">
        <v>57165</v>
      </c>
      <c r="Q975">
        <v>19801.7</v>
      </c>
      <c r="R975">
        <v>14608.31</v>
      </c>
    </row>
    <row r="976" spans="1:18">
      <c r="A976" t="s">
        <v>51</v>
      </c>
      <c r="B976" t="s">
        <v>47</v>
      </c>
      <c r="C976" t="s">
        <v>11</v>
      </c>
      <c r="D976">
        <v>2011</v>
      </c>
      <c r="E976">
        <v>15</v>
      </c>
      <c r="F976">
        <v>1.677316</v>
      </c>
      <c r="G976">
        <v>1.2820750000000001</v>
      </c>
      <c r="H976">
        <v>86.566500000000005</v>
      </c>
      <c r="I976">
        <v>3.2895099999999997E-2</v>
      </c>
      <c r="J976">
        <v>0.35308420000000001</v>
      </c>
      <c r="K976">
        <v>0.37799080000000002</v>
      </c>
      <c r="L976">
        <v>0.39524100000000001</v>
      </c>
      <c r="M976">
        <v>0.41249130000000001</v>
      </c>
      <c r="N976">
        <v>0.4373978</v>
      </c>
      <c r="O976">
        <v>4.3658320000000002</v>
      </c>
      <c r="P976">
        <v>57165</v>
      </c>
      <c r="Q976">
        <v>21962.31</v>
      </c>
      <c r="R976">
        <v>16787.13</v>
      </c>
    </row>
    <row r="977" spans="1:18">
      <c r="A977" t="s">
        <v>51</v>
      </c>
      <c r="B977" t="s">
        <v>47</v>
      </c>
      <c r="C977" t="s">
        <v>11</v>
      </c>
      <c r="D977">
        <v>2011</v>
      </c>
      <c r="E977">
        <v>16</v>
      </c>
      <c r="F977">
        <v>1.7685439999999999</v>
      </c>
      <c r="G977">
        <v>1.134288</v>
      </c>
      <c r="H977">
        <v>86.952100000000002</v>
      </c>
      <c r="I977">
        <v>3.2968499999999998E-2</v>
      </c>
      <c r="J977">
        <v>0.59200489999999995</v>
      </c>
      <c r="K977">
        <v>0.61696700000000004</v>
      </c>
      <c r="L977">
        <v>0.63425580000000004</v>
      </c>
      <c r="M977">
        <v>0.65154449999999997</v>
      </c>
      <c r="N977">
        <v>0.67650659999999996</v>
      </c>
      <c r="O977">
        <v>4.3658320000000002</v>
      </c>
      <c r="P977">
        <v>57165</v>
      </c>
      <c r="Q977">
        <v>23156.82</v>
      </c>
      <c r="R977">
        <v>14852.06</v>
      </c>
    </row>
    <row r="978" spans="1:18">
      <c r="A978" t="s">
        <v>51</v>
      </c>
      <c r="B978" t="s">
        <v>47</v>
      </c>
      <c r="C978" t="s">
        <v>11</v>
      </c>
      <c r="D978">
        <v>2011</v>
      </c>
      <c r="E978">
        <v>17</v>
      </c>
      <c r="F978">
        <v>1.7735989999999999</v>
      </c>
      <c r="G978">
        <v>1.1273679999999999</v>
      </c>
      <c r="H978">
        <v>85.470699999999994</v>
      </c>
      <c r="I978">
        <v>3.3143100000000002E-2</v>
      </c>
      <c r="J978">
        <v>0.60375639999999997</v>
      </c>
      <c r="K978">
        <v>0.62885069999999998</v>
      </c>
      <c r="L978">
        <v>0.64623090000000005</v>
      </c>
      <c r="M978">
        <v>0.66361119999999996</v>
      </c>
      <c r="N978">
        <v>0.68870549999999997</v>
      </c>
      <c r="O978">
        <v>4.3658320000000002</v>
      </c>
      <c r="P978">
        <v>57165</v>
      </c>
      <c r="Q978">
        <v>23223.02</v>
      </c>
      <c r="R978">
        <v>14761.45</v>
      </c>
    </row>
    <row r="979" spans="1:18">
      <c r="A979" t="s">
        <v>51</v>
      </c>
      <c r="B979" t="s">
        <v>47</v>
      </c>
      <c r="C979" t="s">
        <v>11</v>
      </c>
      <c r="D979">
        <v>2011</v>
      </c>
      <c r="E979">
        <v>18</v>
      </c>
      <c r="F979">
        <v>1.7649520000000001</v>
      </c>
      <c r="G979">
        <v>1.231814</v>
      </c>
      <c r="H979">
        <v>83.670199999999994</v>
      </c>
      <c r="I979">
        <v>3.3761300000000001E-2</v>
      </c>
      <c r="J979">
        <v>0.48987160000000002</v>
      </c>
      <c r="K979">
        <v>0.51543399999999995</v>
      </c>
      <c r="L979">
        <v>0.53313849999999996</v>
      </c>
      <c r="M979">
        <v>0.55084299999999997</v>
      </c>
      <c r="N979">
        <v>0.57640539999999996</v>
      </c>
      <c r="O979">
        <v>4.3658320000000002</v>
      </c>
      <c r="P979">
        <v>57165</v>
      </c>
      <c r="Q979">
        <v>23109.79</v>
      </c>
      <c r="R979">
        <v>16129.03</v>
      </c>
    </row>
    <row r="980" spans="1:18">
      <c r="A980" t="s">
        <v>51</v>
      </c>
      <c r="B980" t="s">
        <v>47</v>
      </c>
      <c r="C980" t="s">
        <v>11</v>
      </c>
      <c r="D980">
        <v>2011</v>
      </c>
      <c r="E980">
        <v>19</v>
      </c>
      <c r="F980">
        <v>1.6335999999999999</v>
      </c>
      <c r="G980">
        <v>1.758367</v>
      </c>
      <c r="H980">
        <v>79.625</v>
      </c>
      <c r="I980">
        <v>3.4463899999999999E-2</v>
      </c>
      <c r="J980">
        <v>-0.16893449999999999</v>
      </c>
      <c r="K980">
        <v>-0.1428402</v>
      </c>
      <c r="L980">
        <v>-0.1247673</v>
      </c>
      <c r="M980">
        <v>-0.10669439999999999</v>
      </c>
      <c r="N980">
        <v>-8.0600099999999994E-2</v>
      </c>
      <c r="O980">
        <v>4.3658320000000002</v>
      </c>
      <c r="P980">
        <v>57165</v>
      </c>
      <c r="Q980">
        <v>21389.9</v>
      </c>
      <c r="R980">
        <v>23023.57</v>
      </c>
    </row>
    <row r="981" spans="1:18">
      <c r="A981" t="s">
        <v>51</v>
      </c>
      <c r="B981" t="s">
        <v>47</v>
      </c>
      <c r="C981" t="s">
        <v>11</v>
      </c>
      <c r="D981">
        <v>2011</v>
      </c>
      <c r="E981">
        <v>20</v>
      </c>
      <c r="F981">
        <v>1.5312349999999999</v>
      </c>
      <c r="G981">
        <v>2.021903</v>
      </c>
      <c r="H981">
        <v>75.375</v>
      </c>
      <c r="I981">
        <v>3.4976500000000001E-2</v>
      </c>
      <c r="J981">
        <v>-0.53549150000000001</v>
      </c>
      <c r="K981">
        <v>-0.50900909999999999</v>
      </c>
      <c r="L981">
        <v>-0.49066729999999997</v>
      </c>
      <c r="M981">
        <v>-0.47232570000000001</v>
      </c>
      <c r="N981">
        <v>-0.44584309999999999</v>
      </c>
      <c r="O981">
        <v>4.3658320000000002</v>
      </c>
      <c r="P981">
        <v>57165</v>
      </c>
      <c r="Q981">
        <v>20049.57</v>
      </c>
      <c r="R981">
        <v>26474.240000000002</v>
      </c>
    </row>
    <row r="982" spans="1:18">
      <c r="A982" t="s">
        <v>51</v>
      </c>
      <c r="B982" t="s">
        <v>47</v>
      </c>
      <c r="C982" t="s">
        <v>11</v>
      </c>
      <c r="D982">
        <v>2011</v>
      </c>
      <c r="E982">
        <v>21</v>
      </c>
      <c r="F982">
        <v>1.544575</v>
      </c>
      <c r="G982">
        <v>1.544575</v>
      </c>
      <c r="H982">
        <v>73.720699999999994</v>
      </c>
      <c r="I982">
        <v>3.00214E-2</v>
      </c>
      <c r="J982">
        <v>-3.8474000000000001E-2</v>
      </c>
      <c r="K982">
        <v>-1.5743299999999998E-2</v>
      </c>
      <c r="L982">
        <v>0</v>
      </c>
      <c r="M982">
        <v>1.5743299999999998E-2</v>
      </c>
      <c r="N982">
        <v>3.8474000000000001E-2</v>
      </c>
      <c r="O982">
        <v>4.3658320000000002</v>
      </c>
      <c r="P982">
        <v>57165</v>
      </c>
      <c r="Q982">
        <v>20224.240000000002</v>
      </c>
      <c r="R982">
        <v>20224.240000000002</v>
      </c>
    </row>
    <row r="983" spans="1:18">
      <c r="A983" t="s">
        <v>51</v>
      </c>
      <c r="B983" t="s">
        <v>47</v>
      </c>
      <c r="C983" t="s">
        <v>11</v>
      </c>
      <c r="D983">
        <v>2011</v>
      </c>
      <c r="E983">
        <v>22</v>
      </c>
      <c r="F983">
        <v>1.4138090000000001</v>
      </c>
      <c r="G983">
        <v>1.4138090000000001</v>
      </c>
      <c r="H983">
        <v>72.257999999999996</v>
      </c>
      <c r="I983">
        <v>2.9716099999999999E-2</v>
      </c>
      <c r="J983">
        <v>-3.8082699999999997E-2</v>
      </c>
      <c r="K983">
        <v>-1.5583100000000001E-2</v>
      </c>
      <c r="L983">
        <v>0</v>
      </c>
      <c r="M983">
        <v>1.5583100000000001E-2</v>
      </c>
      <c r="N983">
        <v>3.8082699999999997E-2</v>
      </c>
      <c r="O983">
        <v>4.3658320000000002</v>
      </c>
      <c r="P983">
        <v>57165</v>
      </c>
      <c r="Q983">
        <v>18512.03</v>
      </c>
      <c r="R983">
        <v>18512.03</v>
      </c>
    </row>
    <row r="984" spans="1:18">
      <c r="A984" t="s">
        <v>51</v>
      </c>
      <c r="B984" t="s">
        <v>47</v>
      </c>
      <c r="C984" t="s">
        <v>11</v>
      </c>
      <c r="D984">
        <v>2011</v>
      </c>
      <c r="E984">
        <v>23</v>
      </c>
      <c r="F984">
        <v>1.232618</v>
      </c>
      <c r="G984">
        <v>1.232618</v>
      </c>
      <c r="H984">
        <v>71.1755</v>
      </c>
      <c r="I984">
        <v>2.9456699999999999E-2</v>
      </c>
      <c r="J984">
        <v>-3.7750199999999998E-2</v>
      </c>
      <c r="K984">
        <v>-1.54471E-2</v>
      </c>
      <c r="L984">
        <v>0</v>
      </c>
      <c r="M984">
        <v>1.54471E-2</v>
      </c>
      <c r="N984">
        <v>3.7750199999999998E-2</v>
      </c>
      <c r="O984">
        <v>4.3658320000000002</v>
      </c>
      <c r="P984">
        <v>57165</v>
      </c>
      <c r="Q984">
        <v>16139.55</v>
      </c>
      <c r="R984">
        <v>16139.55</v>
      </c>
    </row>
    <row r="985" spans="1:18">
      <c r="A985" t="s">
        <v>51</v>
      </c>
      <c r="B985" t="s">
        <v>47</v>
      </c>
      <c r="C985" t="s">
        <v>11</v>
      </c>
      <c r="D985">
        <v>2011</v>
      </c>
      <c r="E985">
        <v>24</v>
      </c>
      <c r="F985">
        <v>0.99383259999999995</v>
      </c>
      <c r="G985">
        <v>0.99383259999999995</v>
      </c>
      <c r="H985">
        <v>68.595699999999994</v>
      </c>
      <c r="I985">
        <v>3.1309200000000002E-2</v>
      </c>
      <c r="J985">
        <v>-4.0124399999999998E-2</v>
      </c>
      <c r="K985">
        <v>-1.6418599999999998E-2</v>
      </c>
      <c r="L985">
        <v>0</v>
      </c>
      <c r="M985">
        <v>1.6418599999999998E-2</v>
      </c>
      <c r="N985">
        <v>4.0124399999999998E-2</v>
      </c>
      <c r="O985">
        <v>4.3658320000000002</v>
      </c>
      <c r="P985">
        <v>57165</v>
      </c>
      <c r="Q985">
        <v>13012.97</v>
      </c>
      <c r="R985">
        <v>13012.97</v>
      </c>
    </row>
    <row r="986" spans="1:18">
      <c r="A986" t="s">
        <v>51</v>
      </c>
      <c r="B986" t="s">
        <v>47</v>
      </c>
      <c r="C986" t="s">
        <v>10</v>
      </c>
      <c r="D986">
        <v>2011</v>
      </c>
      <c r="E986">
        <v>1</v>
      </c>
      <c r="F986">
        <v>0.61869969999999996</v>
      </c>
      <c r="G986">
        <v>0.61869969999999996</v>
      </c>
      <c r="H986">
        <v>63.151600000000002</v>
      </c>
      <c r="I986">
        <v>2.7271699999999999E-2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4.3658320000000002</v>
      </c>
      <c r="P986">
        <v>57165</v>
      </c>
      <c r="Q986">
        <v>8101.0820000000003</v>
      </c>
      <c r="R986">
        <v>8101.0820000000003</v>
      </c>
    </row>
    <row r="987" spans="1:18">
      <c r="A987" t="s">
        <v>51</v>
      </c>
      <c r="B987" t="s">
        <v>47</v>
      </c>
      <c r="C987" t="s">
        <v>10</v>
      </c>
      <c r="D987">
        <v>2011</v>
      </c>
      <c r="E987">
        <v>2</v>
      </c>
      <c r="F987">
        <v>0.54351280000000002</v>
      </c>
      <c r="G987">
        <v>0.54351280000000002</v>
      </c>
      <c r="H987">
        <v>61.422899999999998</v>
      </c>
      <c r="I987">
        <v>2.72705E-2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4.3658320000000002</v>
      </c>
      <c r="P987">
        <v>57165</v>
      </c>
      <c r="Q987">
        <v>7116.6049999999996</v>
      </c>
      <c r="R987">
        <v>7116.6049999999996</v>
      </c>
    </row>
    <row r="988" spans="1:18">
      <c r="A988" t="s">
        <v>51</v>
      </c>
      <c r="B988" t="s">
        <v>47</v>
      </c>
      <c r="C988" t="s">
        <v>10</v>
      </c>
      <c r="D988">
        <v>2011</v>
      </c>
      <c r="E988">
        <v>3</v>
      </c>
      <c r="F988">
        <v>0.50922230000000002</v>
      </c>
      <c r="G988">
        <v>0.50922230000000002</v>
      </c>
      <c r="H988">
        <v>61.885599999999997</v>
      </c>
      <c r="I988">
        <v>2.72699E-2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4.3658320000000002</v>
      </c>
      <c r="P988">
        <v>57165</v>
      </c>
      <c r="Q988">
        <v>6667.616</v>
      </c>
      <c r="R988">
        <v>6667.616</v>
      </c>
    </row>
    <row r="989" spans="1:18">
      <c r="A989" t="s">
        <v>51</v>
      </c>
      <c r="B989" t="s">
        <v>47</v>
      </c>
      <c r="C989" t="s">
        <v>10</v>
      </c>
      <c r="D989">
        <v>2011</v>
      </c>
      <c r="E989">
        <v>4</v>
      </c>
      <c r="F989">
        <v>0.50003790000000004</v>
      </c>
      <c r="G989">
        <v>0.50003790000000004</v>
      </c>
      <c r="H989">
        <v>62.2074</v>
      </c>
      <c r="I989">
        <v>2.7269000000000002E-2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4.3658320000000002</v>
      </c>
      <c r="P989">
        <v>57165</v>
      </c>
      <c r="Q989">
        <v>6547.3580000000002</v>
      </c>
      <c r="R989">
        <v>6547.3580000000002</v>
      </c>
    </row>
    <row r="990" spans="1:18">
      <c r="A990" t="s">
        <v>51</v>
      </c>
      <c r="B990" t="s">
        <v>47</v>
      </c>
      <c r="C990" t="s">
        <v>10</v>
      </c>
      <c r="D990">
        <v>2011</v>
      </c>
      <c r="E990">
        <v>5</v>
      </c>
      <c r="F990">
        <v>0.508405</v>
      </c>
      <c r="G990">
        <v>0.508405</v>
      </c>
      <c r="H990">
        <v>62.497300000000003</v>
      </c>
      <c r="I990">
        <v>2.7269999999999999E-2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4.3658320000000002</v>
      </c>
      <c r="P990">
        <v>57165</v>
      </c>
      <c r="Q990">
        <v>6656.915</v>
      </c>
      <c r="R990">
        <v>6656.915</v>
      </c>
    </row>
    <row r="991" spans="1:18">
      <c r="A991" t="s">
        <v>51</v>
      </c>
      <c r="B991" t="s">
        <v>47</v>
      </c>
      <c r="C991" t="s">
        <v>10</v>
      </c>
      <c r="D991">
        <v>2011</v>
      </c>
      <c r="E991">
        <v>6</v>
      </c>
      <c r="F991">
        <v>0.54854510000000001</v>
      </c>
      <c r="G991">
        <v>0.54854510000000001</v>
      </c>
      <c r="H991">
        <v>61.856400000000001</v>
      </c>
      <c r="I991">
        <v>2.7269999999999999E-2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4.3658320000000002</v>
      </c>
      <c r="P991">
        <v>57165</v>
      </c>
      <c r="Q991">
        <v>7182.4970000000003</v>
      </c>
      <c r="R991">
        <v>7182.4970000000003</v>
      </c>
    </row>
    <row r="992" spans="1:18">
      <c r="A992" t="s">
        <v>51</v>
      </c>
      <c r="B992" t="s">
        <v>47</v>
      </c>
      <c r="C992" t="s">
        <v>10</v>
      </c>
      <c r="D992">
        <v>2011</v>
      </c>
      <c r="E992">
        <v>7</v>
      </c>
      <c r="F992">
        <v>0.64595279999999999</v>
      </c>
      <c r="G992">
        <v>0.64595279999999999</v>
      </c>
      <c r="H992">
        <v>62.4069</v>
      </c>
      <c r="I992">
        <v>2.7269999999999999E-2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4.3658320000000002</v>
      </c>
      <c r="P992">
        <v>57165</v>
      </c>
      <c r="Q992">
        <v>8457.9269999999997</v>
      </c>
      <c r="R992">
        <v>8457.9269999999997</v>
      </c>
    </row>
    <row r="993" spans="1:18">
      <c r="A993" t="s">
        <v>51</v>
      </c>
      <c r="B993" t="s">
        <v>47</v>
      </c>
      <c r="C993" t="s">
        <v>10</v>
      </c>
      <c r="D993">
        <v>2011</v>
      </c>
      <c r="E993">
        <v>8</v>
      </c>
      <c r="F993">
        <v>0.71914800000000001</v>
      </c>
      <c r="G993">
        <v>0.71914800000000001</v>
      </c>
      <c r="H993">
        <v>63.731400000000001</v>
      </c>
      <c r="I993">
        <v>2.7269999999999999E-2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4.3658320000000002</v>
      </c>
      <c r="P993">
        <v>57165</v>
      </c>
      <c r="Q993">
        <v>9416.3250000000007</v>
      </c>
      <c r="R993">
        <v>9416.3250000000007</v>
      </c>
    </row>
    <row r="994" spans="1:18">
      <c r="A994" t="s">
        <v>51</v>
      </c>
      <c r="B994" t="s">
        <v>47</v>
      </c>
      <c r="C994" t="s">
        <v>10</v>
      </c>
      <c r="D994">
        <v>2011</v>
      </c>
      <c r="E994">
        <v>9</v>
      </c>
      <c r="F994">
        <v>0.73476810000000004</v>
      </c>
      <c r="G994">
        <v>0.73476810000000004</v>
      </c>
      <c r="H994">
        <v>65.864400000000003</v>
      </c>
      <c r="I994">
        <v>2.7274300000000001E-2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4.3658320000000002</v>
      </c>
      <c r="P994">
        <v>57165</v>
      </c>
      <c r="Q994">
        <v>9620.85</v>
      </c>
      <c r="R994">
        <v>9620.85</v>
      </c>
    </row>
    <row r="995" spans="1:18">
      <c r="A995" t="s">
        <v>51</v>
      </c>
      <c r="B995" t="s">
        <v>47</v>
      </c>
      <c r="C995" t="s">
        <v>10</v>
      </c>
      <c r="D995">
        <v>2011</v>
      </c>
      <c r="E995">
        <v>10</v>
      </c>
      <c r="F995">
        <v>0.75680689999999995</v>
      </c>
      <c r="G995">
        <v>0.75680689999999995</v>
      </c>
      <c r="H995">
        <v>69.768600000000006</v>
      </c>
      <c r="I995">
        <v>2.7324399999999999E-2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4.3658320000000002</v>
      </c>
      <c r="P995">
        <v>57165</v>
      </c>
      <c r="Q995">
        <v>9909.42</v>
      </c>
      <c r="R995">
        <v>9909.42</v>
      </c>
    </row>
    <row r="996" spans="1:18">
      <c r="A996" t="s">
        <v>51</v>
      </c>
      <c r="B996" t="s">
        <v>47</v>
      </c>
      <c r="C996" t="s">
        <v>10</v>
      </c>
      <c r="D996">
        <v>2011</v>
      </c>
      <c r="E996">
        <v>11</v>
      </c>
      <c r="F996">
        <v>0.79502899999999999</v>
      </c>
      <c r="G996">
        <v>0.79502899999999999</v>
      </c>
      <c r="H996">
        <v>73.906899999999993</v>
      </c>
      <c r="I996">
        <v>2.76356E-2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4.3658320000000002</v>
      </c>
      <c r="P996">
        <v>57165</v>
      </c>
      <c r="Q996">
        <v>10409.89</v>
      </c>
      <c r="R996">
        <v>10409.89</v>
      </c>
    </row>
    <row r="997" spans="1:18">
      <c r="A997" t="s">
        <v>51</v>
      </c>
      <c r="B997" t="s">
        <v>47</v>
      </c>
      <c r="C997" t="s">
        <v>10</v>
      </c>
      <c r="D997">
        <v>2011</v>
      </c>
      <c r="E997">
        <v>12</v>
      </c>
      <c r="F997">
        <v>0.83132300000000003</v>
      </c>
      <c r="G997">
        <v>0.83132300000000003</v>
      </c>
      <c r="H997">
        <v>75.593100000000007</v>
      </c>
      <c r="I997">
        <v>2.7888400000000001E-2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4.3658320000000002</v>
      </c>
      <c r="P997">
        <v>57165</v>
      </c>
      <c r="Q997">
        <v>10885.11</v>
      </c>
      <c r="R997">
        <v>10885.11</v>
      </c>
    </row>
    <row r="998" spans="1:18">
      <c r="A998" t="s">
        <v>51</v>
      </c>
      <c r="B998" t="s">
        <v>47</v>
      </c>
      <c r="C998" t="s">
        <v>10</v>
      </c>
      <c r="D998">
        <v>2011</v>
      </c>
      <c r="E998">
        <v>13</v>
      </c>
      <c r="F998">
        <v>0.85510560000000002</v>
      </c>
      <c r="G998">
        <v>0.85510560000000002</v>
      </c>
      <c r="H998">
        <v>77.111699999999999</v>
      </c>
      <c r="I998">
        <v>2.8044900000000001E-2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4.3658320000000002</v>
      </c>
      <c r="P998">
        <v>57165</v>
      </c>
      <c r="Q998">
        <v>11196.52</v>
      </c>
      <c r="R998">
        <v>11196.52</v>
      </c>
    </row>
    <row r="999" spans="1:18">
      <c r="A999" t="s">
        <v>51</v>
      </c>
      <c r="B999" t="s">
        <v>47</v>
      </c>
      <c r="C999" t="s">
        <v>10</v>
      </c>
      <c r="D999">
        <v>2011</v>
      </c>
      <c r="E999">
        <v>14</v>
      </c>
      <c r="F999">
        <v>0.8413659</v>
      </c>
      <c r="G999">
        <v>0.75946089999999999</v>
      </c>
      <c r="H999">
        <v>77.539900000000003</v>
      </c>
      <c r="I999">
        <v>2.92205E-2</v>
      </c>
      <c r="J999">
        <v>4.4457400000000001E-2</v>
      </c>
      <c r="K999">
        <v>6.6581799999999997E-2</v>
      </c>
      <c r="L999">
        <v>8.1905000000000006E-2</v>
      </c>
      <c r="M999">
        <v>9.7228300000000004E-2</v>
      </c>
      <c r="N999">
        <v>0.1193526</v>
      </c>
      <c r="O999">
        <v>4.3658320000000002</v>
      </c>
      <c r="P999">
        <v>57165</v>
      </c>
      <c r="Q999">
        <v>11016.61</v>
      </c>
      <c r="R999">
        <v>9944.1710000000003</v>
      </c>
    </row>
    <row r="1000" spans="1:18">
      <c r="A1000" t="s">
        <v>51</v>
      </c>
      <c r="B1000" t="s">
        <v>47</v>
      </c>
      <c r="C1000" t="s">
        <v>10</v>
      </c>
      <c r="D1000">
        <v>2011</v>
      </c>
      <c r="E1000">
        <v>15</v>
      </c>
      <c r="F1000">
        <v>0.8761388</v>
      </c>
      <c r="G1000">
        <v>0.7864004</v>
      </c>
      <c r="H1000">
        <v>76.444100000000006</v>
      </c>
      <c r="I1000">
        <v>2.9131600000000001E-2</v>
      </c>
      <c r="J1000">
        <v>5.2404800000000001E-2</v>
      </c>
      <c r="K1000">
        <v>7.4461799999999995E-2</v>
      </c>
      <c r="L1000">
        <v>8.9738399999999996E-2</v>
      </c>
      <c r="M1000">
        <v>0.105015</v>
      </c>
      <c r="N1000">
        <v>0.12707199999999999</v>
      </c>
      <c r="O1000">
        <v>4.3658320000000002</v>
      </c>
      <c r="P1000">
        <v>57165</v>
      </c>
      <c r="Q1000">
        <v>11471.92</v>
      </c>
      <c r="R1000">
        <v>10296.91</v>
      </c>
    </row>
    <row r="1001" spans="1:18">
      <c r="A1001" t="s">
        <v>51</v>
      </c>
      <c r="B1001" t="s">
        <v>47</v>
      </c>
      <c r="C1001" t="s">
        <v>10</v>
      </c>
      <c r="D1001">
        <v>2011</v>
      </c>
      <c r="E1001">
        <v>16</v>
      </c>
      <c r="F1001">
        <v>0.89894689999999999</v>
      </c>
      <c r="G1001">
        <v>0.74758020000000003</v>
      </c>
      <c r="H1001">
        <v>75.781899999999993</v>
      </c>
      <c r="I1001">
        <v>2.9245899999999998E-2</v>
      </c>
      <c r="J1001">
        <v>0.1138865</v>
      </c>
      <c r="K1001">
        <v>0.13603009999999999</v>
      </c>
      <c r="L1001">
        <v>0.15136669999999999</v>
      </c>
      <c r="M1001">
        <v>0.1667032</v>
      </c>
      <c r="N1001">
        <v>0.18884680000000001</v>
      </c>
      <c r="O1001">
        <v>4.3658320000000002</v>
      </c>
      <c r="P1001">
        <v>57165</v>
      </c>
      <c r="Q1001">
        <v>11770.56</v>
      </c>
      <c r="R1001">
        <v>9788.6080000000002</v>
      </c>
    </row>
    <row r="1002" spans="1:18">
      <c r="A1002" t="s">
        <v>51</v>
      </c>
      <c r="B1002" t="s">
        <v>47</v>
      </c>
      <c r="C1002" t="s">
        <v>10</v>
      </c>
      <c r="D1002">
        <v>2011</v>
      </c>
      <c r="E1002">
        <v>17</v>
      </c>
      <c r="F1002">
        <v>0.89529990000000004</v>
      </c>
      <c r="G1002">
        <v>0.73861810000000006</v>
      </c>
      <c r="H1002">
        <v>74.608999999999995</v>
      </c>
      <c r="I1002">
        <v>2.93782E-2</v>
      </c>
      <c r="J1002">
        <v>0.1190321</v>
      </c>
      <c r="K1002">
        <v>0.14127580000000001</v>
      </c>
      <c r="L1002">
        <v>0.15668180000000001</v>
      </c>
      <c r="M1002">
        <v>0.17208770000000001</v>
      </c>
      <c r="N1002">
        <v>0.19433139999999999</v>
      </c>
      <c r="O1002">
        <v>4.3658320000000002</v>
      </c>
      <c r="P1002">
        <v>57165</v>
      </c>
      <c r="Q1002">
        <v>11722.81</v>
      </c>
      <c r="R1002">
        <v>9671.2610000000004</v>
      </c>
    </row>
    <row r="1003" spans="1:18">
      <c r="A1003" t="s">
        <v>51</v>
      </c>
      <c r="B1003" t="s">
        <v>47</v>
      </c>
      <c r="C1003" t="s">
        <v>10</v>
      </c>
      <c r="D1003">
        <v>2011</v>
      </c>
      <c r="E1003">
        <v>18</v>
      </c>
      <c r="F1003">
        <v>0.97612679999999996</v>
      </c>
      <c r="G1003">
        <v>0.8420453</v>
      </c>
      <c r="H1003">
        <v>72.335099999999997</v>
      </c>
      <c r="I1003">
        <v>2.8466399999999999E-2</v>
      </c>
      <c r="J1003">
        <v>9.7600400000000004E-2</v>
      </c>
      <c r="K1003">
        <v>0.1191537</v>
      </c>
      <c r="L1003">
        <v>0.13408149999999999</v>
      </c>
      <c r="M1003">
        <v>0.14900930000000001</v>
      </c>
      <c r="N1003">
        <v>0.17056270000000001</v>
      </c>
      <c r="O1003">
        <v>4.3658320000000002</v>
      </c>
      <c r="P1003">
        <v>57165</v>
      </c>
      <c r="Q1003">
        <v>12781.13</v>
      </c>
      <c r="R1003">
        <v>11025.51</v>
      </c>
    </row>
    <row r="1004" spans="1:18">
      <c r="A1004" t="s">
        <v>51</v>
      </c>
      <c r="B1004" t="s">
        <v>47</v>
      </c>
      <c r="C1004" t="s">
        <v>10</v>
      </c>
      <c r="D1004">
        <v>2011</v>
      </c>
      <c r="E1004">
        <v>19</v>
      </c>
      <c r="F1004">
        <v>1.009657</v>
      </c>
      <c r="G1004">
        <v>1.049293</v>
      </c>
      <c r="H1004">
        <v>69.904300000000006</v>
      </c>
      <c r="I1004">
        <v>2.85674E-2</v>
      </c>
      <c r="J1004">
        <v>-7.6246800000000003E-2</v>
      </c>
      <c r="K1004">
        <v>-5.4616900000000003E-2</v>
      </c>
      <c r="L1004">
        <v>-3.96361E-2</v>
      </c>
      <c r="M1004">
        <v>-2.4655400000000001E-2</v>
      </c>
      <c r="N1004">
        <v>-3.0255E-3</v>
      </c>
      <c r="O1004">
        <v>4.3658320000000002</v>
      </c>
      <c r="P1004">
        <v>57165</v>
      </c>
      <c r="Q1004">
        <v>13220.17</v>
      </c>
      <c r="R1004">
        <v>13739.16</v>
      </c>
    </row>
    <row r="1005" spans="1:18">
      <c r="A1005" t="s">
        <v>51</v>
      </c>
      <c r="B1005" t="s">
        <v>47</v>
      </c>
      <c r="C1005" t="s">
        <v>10</v>
      </c>
      <c r="D1005">
        <v>2011</v>
      </c>
      <c r="E1005">
        <v>20</v>
      </c>
      <c r="F1005">
        <v>1.0850709999999999</v>
      </c>
      <c r="G1005">
        <v>1.212815</v>
      </c>
      <c r="H1005">
        <v>67.906899999999993</v>
      </c>
      <c r="I1005">
        <v>2.8353199999999999E-2</v>
      </c>
      <c r="J1005">
        <v>-0.16408010000000001</v>
      </c>
      <c r="K1005">
        <v>-0.1426124</v>
      </c>
      <c r="L1005">
        <v>-0.127744</v>
      </c>
      <c r="M1005">
        <v>-0.1128755</v>
      </c>
      <c r="N1005">
        <v>-9.14079E-2</v>
      </c>
      <c r="O1005">
        <v>4.3658320000000002</v>
      </c>
      <c r="P1005">
        <v>57165</v>
      </c>
      <c r="Q1005">
        <v>14207.62</v>
      </c>
      <c r="R1005">
        <v>15880.26</v>
      </c>
    </row>
    <row r="1006" spans="1:18">
      <c r="A1006" t="s">
        <v>51</v>
      </c>
      <c r="B1006" t="s">
        <v>47</v>
      </c>
      <c r="C1006" t="s">
        <v>10</v>
      </c>
      <c r="D1006">
        <v>2011</v>
      </c>
      <c r="E1006">
        <v>21</v>
      </c>
      <c r="F1006">
        <v>1.1298250000000001</v>
      </c>
      <c r="G1006">
        <v>1.1298250000000001</v>
      </c>
      <c r="H1006">
        <v>65.678200000000004</v>
      </c>
      <c r="I1006">
        <v>2.8186099999999999E-2</v>
      </c>
      <c r="J1006">
        <v>-3.6122000000000001E-2</v>
      </c>
      <c r="K1006">
        <v>-1.47808E-2</v>
      </c>
      <c r="L1006">
        <v>0</v>
      </c>
      <c r="M1006">
        <v>1.47808E-2</v>
      </c>
      <c r="N1006">
        <v>3.6122000000000001E-2</v>
      </c>
      <c r="O1006">
        <v>4.3658320000000002</v>
      </c>
      <c r="P1006">
        <v>57165</v>
      </c>
      <c r="Q1006">
        <v>14793.62</v>
      </c>
      <c r="R1006">
        <v>14793.62</v>
      </c>
    </row>
    <row r="1007" spans="1:18">
      <c r="A1007" t="s">
        <v>51</v>
      </c>
      <c r="B1007" t="s">
        <v>47</v>
      </c>
      <c r="C1007" t="s">
        <v>10</v>
      </c>
      <c r="D1007">
        <v>2011</v>
      </c>
      <c r="E1007">
        <v>22</v>
      </c>
      <c r="F1007">
        <v>1.072605</v>
      </c>
      <c r="G1007">
        <v>1.072605</v>
      </c>
      <c r="H1007">
        <v>65.111699999999999</v>
      </c>
      <c r="I1007">
        <v>2.7322300000000001E-2</v>
      </c>
      <c r="J1007">
        <v>-3.5014999999999998E-2</v>
      </c>
      <c r="K1007">
        <v>-1.43278E-2</v>
      </c>
      <c r="L1007">
        <v>0</v>
      </c>
      <c r="M1007">
        <v>1.43278E-2</v>
      </c>
      <c r="N1007">
        <v>3.5014999999999998E-2</v>
      </c>
      <c r="O1007">
        <v>4.3658320000000002</v>
      </c>
      <c r="P1007">
        <v>57165</v>
      </c>
      <c r="Q1007">
        <v>14044.4</v>
      </c>
      <c r="R1007">
        <v>14044.4</v>
      </c>
    </row>
    <row r="1008" spans="1:18">
      <c r="A1008" t="s">
        <v>51</v>
      </c>
      <c r="B1008" t="s">
        <v>47</v>
      </c>
      <c r="C1008" t="s">
        <v>10</v>
      </c>
      <c r="D1008">
        <v>2011</v>
      </c>
      <c r="E1008">
        <v>23</v>
      </c>
      <c r="F1008">
        <v>0.92208179999999995</v>
      </c>
      <c r="G1008">
        <v>0.92208179999999995</v>
      </c>
      <c r="H1008">
        <v>64.127700000000004</v>
      </c>
      <c r="I1008">
        <v>2.7283499999999999E-2</v>
      </c>
      <c r="J1008">
        <v>-3.4965200000000002E-2</v>
      </c>
      <c r="K1008">
        <v>-1.4307500000000001E-2</v>
      </c>
      <c r="L1008">
        <v>0</v>
      </c>
      <c r="M1008">
        <v>1.4307500000000001E-2</v>
      </c>
      <c r="N1008">
        <v>3.4965200000000002E-2</v>
      </c>
      <c r="O1008">
        <v>4.3658320000000002</v>
      </c>
      <c r="P1008">
        <v>57165</v>
      </c>
      <c r="Q1008">
        <v>12073.48</v>
      </c>
      <c r="R1008">
        <v>12073.48</v>
      </c>
    </row>
    <row r="1009" spans="1:18">
      <c r="A1009" t="s">
        <v>51</v>
      </c>
      <c r="B1009" t="s">
        <v>47</v>
      </c>
      <c r="C1009" t="s">
        <v>10</v>
      </c>
      <c r="D1009">
        <v>2011</v>
      </c>
      <c r="E1009">
        <v>24</v>
      </c>
      <c r="F1009">
        <v>0.74666580000000005</v>
      </c>
      <c r="G1009">
        <v>0.74666580000000005</v>
      </c>
      <c r="H1009">
        <v>63.5426</v>
      </c>
      <c r="I1009">
        <v>2.7274300000000001E-2</v>
      </c>
      <c r="J1009">
        <v>-3.4953400000000003E-2</v>
      </c>
      <c r="K1009">
        <v>-1.43027E-2</v>
      </c>
      <c r="L1009">
        <v>0</v>
      </c>
      <c r="M1009">
        <v>1.43027E-2</v>
      </c>
      <c r="N1009">
        <v>3.4953400000000003E-2</v>
      </c>
      <c r="O1009">
        <v>4.3658320000000002</v>
      </c>
      <c r="P1009">
        <v>57165</v>
      </c>
      <c r="Q1009">
        <v>9776.6360000000004</v>
      </c>
      <c r="R1009">
        <v>9776.6360000000004</v>
      </c>
    </row>
    <row r="1010" spans="1:18">
      <c r="A1010" t="s">
        <v>51</v>
      </c>
      <c r="B1010" t="s">
        <v>47</v>
      </c>
      <c r="C1010" t="s">
        <v>87</v>
      </c>
      <c r="D1010">
        <v>2011</v>
      </c>
      <c r="E1010">
        <v>1</v>
      </c>
      <c r="F1010">
        <v>0.55578740000000004</v>
      </c>
      <c r="G1010">
        <v>0.55578740000000004</v>
      </c>
      <c r="H1010">
        <v>52.063800000000001</v>
      </c>
      <c r="I1010">
        <v>2.7396E-2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4.3658320000000002</v>
      </c>
      <c r="P1010">
        <v>57165</v>
      </c>
      <c r="Q1010">
        <v>7277.3270000000002</v>
      </c>
      <c r="R1010">
        <v>7277.3270000000002</v>
      </c>
    </row>
    <row r="1011" spans="1:18">
      <c r="A1011" t="s">
        <v>51</v>
      </c>
      <c r="B1011" t="s">
        <v>47</v>
      </c>
      <c r="C1011" t="s">
        <v>87</v>
      </c>
      <c r="D1011">
        <v>2011</v>
      </c>
      <c r="E1011">
        <v>1</v>
      </c>
      <c r="F1011">
        <v>0.55578740000000004</v>
      </c>
      <c r="G1011">
        <v>0.55578740000000004</v>
      </c>
      <c r="H1011">
        <v>51.6995</v>
      </c>
      <c r="I1011">
        <v>2.7396E-2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4.3658320000000002</v>
      </c>
      <c r="P1011">
        <v>57165</v>
      </c>
      <c r="Q1011">
        <v>7277.3270000000002</v>
      </c>
      <c r="R1011">
        <v>7277.3270000000002</v>
      </c>
    </row>
    <row r="1012" spans="1:18">
      <c r="A1012" t="s">
        <v>51</v>
      </c>
      <c r="B1012" t="s">
        <v>47</v>
      </c>
      <c r="C1012" t="s">
        <v>87</v>
      </c>
      <c r="D1012">
        <v>2011</v>
      </c>
      <c r="E1012">
        <v>1</v>
      </c>
      <c r="F1012">
        <v>0.55578740000000004</v>
      </c>
      <c r="G1012">
        <v>0.55578740000000004</v>
      </c>
      <c r="H1012">
        <v>49.4681</v>
      </c>
      <c r="I1012">
        <v>2.7396E-2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4.3658320000000002</v>
      </c>
      <c r="P1012">
        <v>57165</v>
      </c>
      <c r="Q1012">
        <v>7277.3270000000002</v>
      </c>
      <c r="R1012">
        <v>7277.3270000000002</v>
      </c>
    </row>
    <row r="1013" spans="1:18">
      <c r="A1013" t="s">
        <v>51</v>
      </c>
      <c r="B1013" t="s">
        <v>47</v>
      </c>
      <c r="C1013" t="s">
        <v>87</v>
      </c>
      <c r="D1013">
        <v>2011</v>
      </c>
      <c r="E1013">
        <v>1</v>
      </c>
      <c r="F1013">
        <v>0.65312829999999999</v>
      </c>
      <c r="G1013">
        <v>0.65312829999999999</v>
      </c>
      <c r="H1013">
        <v>53.75</v>
      </c>
      <c r="I1013">
        <v>2.73248E-2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4.3658320000000002</v>
      </c>
      <c r="P1013">
        <v>57165</v>
      </c>
      <c r="Q1013">
        <v>8551.8819999999996</v>
      </c>
      <c r="R1013">
        <v>8551.8819999999996</v>
      </c>
    </row>
    <row r="1014" spans="1:18">
      <c r="A1014" t="s">
        <v>51</v>
      </c>
      <c r="B1014" t="s">
        <v>47</v>
      </c>
      <c r="C1014" t="s">
        <v>87</v>
      </c>
      <c r="D1014">
        <v>2011</v>
      </c>
      <c r="E1014">
        <v>1</v>
      </c>
      <c r="F1014">
        <v>0.69814500000000002</v>
      </c>
      <c r="G1014">
        <v>0.69814500000000002</v>
      </c>
      <c r="H1014">
        <v>59.590400000000002</v>
      </c>
      <c r="I1014">
        <v>2.7601000000000001E-2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4.3658320000000002</v>
      </c>
      <c r="P1014">
        <v>57165</v>
      </c>
      <c r="Q1014">
        <v>9141.3169999999991</v>
      </c>
      <c r="R1014">
        <v>9141.3169999999991</v>
      </c>
    </row>
    <row r="1015" spans="1:18">
      <c r="A1015" t="s">
        <v>51</v>
      </c>
      <c r="B1015" t="s">
        <v>47</v>
      </c>
      <c r="C1015" t="s">
        <v>87</v>
      </c>
      <c r="D1015">
        <v>2011</v>
      </c>
      <c r="E1015">
        <v>1</v>
      </c>
      <c r="F1015">
        <v>0.55578740000000004</v>
      </c>
      <c r="G1015">
        <v>0.55578740000000004</v>
      </c>
      <c r="H1015">
        <v>52.813800000000001</v>
      </c>
      <c r="I1015">
        <v>2.7396E-2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4.3658320000000002</v>
      </c>
      <c r="P1015">
        <v>57165</v>
      </c>
      <c r="Q1015">
        <v>7277.3270000000002</v>
      </c>
      <c r="R1015">
        <v>7277.3270000000002</v>
      </c>
    </row>
    <row r="1016" spans="1:18">
      <c r="A1016" t="s">
        <v>51</v>
      </c>
      <c r="B1016" t="s">
        <v>47</v>
      </c>
      <c r="C1016" t="s">
        <v>87</v>
      </c>
      <c r="D1016">
        <v>2011</v>
      </c>
      <c r="E1016">
        <v>2</v>
      </c>
      <c r="F1016">
        <v>0.61218209999999995</v>
      </c>
      <c r="G1016">
        <v>0.61218209999999995</v>
      </c>
      <c r="H1016">
        <v>58.994700000000002</v>
      </c>
      <c r="I1016">
        <v>2.7556000000000001E-2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4.3658320000000002</v>
      </c>
      <c r="P1016">
        <v>57165</v>
      </c>
      <c r="Q1016">
        <v>8015.7430000000004</v>
      </c>
      <c r="R1016">
        <v>8015.7430000000004</v>
      </c>
    </row>
    <row r="1017" spans="1:18">
      <c r="A1017" t="s">
        <v>51</v>
      </c>
      <c r="B1017" t="s">
        <v>47</v>
      </c>
      <c r="C1017" t="s">
        <v>87</v>
      </c>
      <c r="D1017">
        <v>2011</v>
      </c>
      <c r="E1017">
        <v>2</v>
      </c>
      <c r="F1017">
        <v>0.57423559999999996</v>
      </c>
      <c r="G1017">
        <v>0.57423559999999996</v>
      </c>
      <c r="H1017">
        <v>53.941499999999998</v>
      </c>
      <c r="I1017">
        <v>2.7318100000000001E-2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4.3658320000000002</v>
      </c>
      <c r="P1017">
        <v>57165</v>
      </c>
      <c r="Q1017">
        <v>7518.8819999999996</v>
      </c>
      <c r="R1017">
        <v>7518.8819999999996</v>
      </c>
    </row>
    <row r="1018" spans="1:18">
      <c r="A1018" t="s">
        <v>51</v>
      </c>
      <c r="B1018" t="s">
        <v>47</v>
      </c>
      <c r="C1018" t="s">
        <v>87</v>
      </c>
      <c r="D1018">
        <v>2011</v>
      </c>
      <c r="E1018">
        <v>2</v>
      </c>
      <c r="F1018">
        <v>0.49534980000000001</v>
      </c>
      <c r="G1018">
        <v>0.49534980000000001</v>
      </c>
      <c r="H1018">
        <v>50.614400000000003</v>
      </c>
      <c r="I1018">
        <v>2.7394000000000002E-2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4.3658320000000002</v>
      </c>
      <c r="P1018">
        <v>57165</v>
      </c>
      <c r="Q1018">
        <v>6485.973</v>
      </c>
      <c r="R1018">
        <v>6485.973</v>
      </c>
    </row>
    <row r="1019" spans="1:18">
      <c r="A1019" t="s">
        <v>51</v>
      </c>
      <c r="B1019" t="s">
        <v>47</v>
      </c>
      <c r="C1019" t="s">
        <v>87</v>
      </c>
      <c r="D1019">
        <v>2011</v>
      </c>
      <c r="E1019">
        <v>2</v>
      </c>
      <c r="F1019">
        <v>0.49534980000000001</v>
      </c>
      <c r="G1019">
        <v>0.49534980000000001</v>
      </c>
      <c r="H1019">
        <v>49.319099999999999</v>
      </c>
      <c r="I1019">
        <v>2.7394000000000002E-2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4.3658320000000002</v>
      </c>
      <c r="P1019">
        <v>57165</v>
      </c>
      <c r="Q1019">
        <v>6485.973</v>
      </c>
      <c r="R1019">
        <v>6485.973</v>
      </c>
    </row>
    <row r="1020" spans="1:18">
      <c r="A1020" t="s">
        <v>51</v>
      </c>
      <c r="B1020" t="s">
        <v>47</v>
      </c>
      <c r="C1020" t="s">
        <v>87</v>
      </c>
      <c r="D1020">
        <v>2011</v>
      </c>
      <c r="E1020">
        <v>2</v>
      </c>
      <c r="F1020">
        <v>0.49534980000000001</v>
      </c>
      <c r="G1020">
        <v>0.49534980000000001</v>
      </c>
      <c r="H1020">
        <v>50.797899999999998</v>
      </c>
      <c r="I1020">
        <v>2.7394000000000002E-2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4.3658320000000002</v>
      </c>
      <c r="P1020">
        <v>57165</v>
      </c>
      <c r="Q1020">
        <v>6485.973</v>
      </c>
      <c r="R1020">
        <v>6485.973</v>
      </c>
    </row>
    <row r="1021" spans="1:18">
      <c r="A1021" t="s">
        <v>51</v>
      </c>
      <c r="B1021" t="s">
        <v>47</v>
      </c>
      <c r="C1021" t="s">
        <v>87</v>
      </c>
      <c r="D1021">
        <v>2011</v>
      </c>
      <c r="E1021">
        <v>2</v>
      </c>
      <c r="F1021">
        <v>0.49534980000000001</v>
      </c>
      <c r="G1021">
        <v>0.49534980000000001</v>
      </c>
      <c r="H1021">
        <v>51.888300000000001</v>
      </c>
      <c r="I1021">
        <v>2.7394000000000002E-2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4.3658320000000002</v>
      </c>
      <c r="P1021">
        <v>57165</v>
      </c>
      <c r="Q1021">
        <v>6485.973</v>
      </c>
      <c r="R1021">
        <v>6485.973</v>
      </c>
    </row>
    <row r="1022" spans="1:18">
      <c r="A1022" t="s">
        <v>51</v>
      </c>
      <c r="B1022" t="s">
        <v>47</v>
      </c>
      <c r="C1022" t="s">
        <v>87</v>
      </c>
      <c r="D1022">
        <v>2011</v>
      </c>
      <c r="E1022">
        <v>3</v>
      </c>
      <c r="F1022">
        <v>0.467169</v>
      </c>
      <c r="G1022">
        <v>0.467169</v>
      </c>
      <c r="H1022">
        <v>50.9681</v>
      </c>
      <c r="I1022">
        <v>2.73902E-2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4.3658320000000002</v>
      </c>
      <c r="P1022">
        <v>57165</v>
      </c>
      <c r="Q1022">
        <v>6116.982</v>
      </c>
      <c r="R1022">
        <v>6116.982</v>
      </c>
    </row>
    <row r="1023" spans="1:18">
      <c r="A1023" t="s">
        <v>51</v>
      </c>
      <c r="B1023" t="s">
        <v>47</v>
      </c>
      <c r="C1023" t="s">
        <v>87</v>
      </c>
      <c r="D1023">
        <v>2011</v>
      </c>
      <c r="E1023">
        <v>3</v>
      </c>
      <c r="F1023">
        <v>0.467169</v>
      </c>
      <c r="G1023">
        <v>0.467169</v>
      </c>
      <c r="H1023">
        <v>50.444099999999999</v>
      </c>
      <c r="I1023">
        <v>2.73902E-2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4.3658320000000002</v>
      </c>
      <c r="P1023">
        <v>57165</v>
      </c>
      <c r="Q1023">
        <v>6116.982</v>
      </c>
      <c r="R1023">
        <v>6116.982</v>
      </c>
    </row>
    <row r="1024" spans="1:18">
      <c r="A1024" t="s">
        <v>51</v>
      </c>
      <c r="B1024" t="s">
        <v>47</v>
      </c>
      <c r="C1024" t="s">
        <v>87</v>
      </c>
      <c r="D1024">
        <v>2011</v>
      </c>
      <c r="E1024">
        <v>3</v>
      </c>
      <c r="F1024">
        <v>0.53624280000000002</v>
      </c>
      <c r="G1024">
        <v>0.53624280000000002</v>
      </c>
      <c r="H1024">
        <v>53.345700000000001</v>
      </c>
      <c r="I1024">
        <v>2.7310299999999999E-2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4.3658320000000002</v>
      </c>
      <c r="P1024">
        <v>57165</v>
      </c>
      <c r="Q1024">
        <v>7021.415</v>
      </c>
      <c r="R1024">
        <v>7021.415</v>
      </c>
    </row>
    <row r="1025" spans="1:18">
      <c r="A1025" t="s">
        <v>51</v>
      </c>
      <c r="B1025" t="s">
        <v>47</v>
      </c>
      <c r="C1025" t="s">
        <v>87</v>
      </c>
      <c r="D1025">
        <v>2011</v>
      </c>
      <c r="E1025">
        <v>3</v>
      </c>
      <c r="F1025">
        <v>0.467169</v>
      </c>
      <c r="G1025">
        <v>0.467169</v>
      </c>
      <c r="H1025">
        <v>48.438800000000001</v>
      </c>
      <c r="I1025">
        <v>2.73902E-2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4.3658320000000002</v>
      </c>
      <c r="P1025">
        <v>57165</v>
      </c>
      <c r="Q1025">
        <v>6116.982</v>
      </c>
      <c r="R1025">
        <v>6116.982</v>
      </c>
    </row>
    <row r="1026" spans="1:18">
      <c r="A1026" t="s">
        <v>51</v>
      </c>
      <c r="B1026" t="s">
        <v>47</v>
      </c>
      <c r="C1026" t="s">
        <v>87</v>
      </c>
      <c r="D1026">
        <v>2011</v>
      </c>
      <c r="E1026">
        <v>3</v>
      </c>
      <c r="F1026">
        <v>0.56949490000000003</v>
      </c>
      <c r="G1026">
        <v>0.56949490000000003</v>
      </c>
      <c r="H1026">
        <v>58.066499999999998</v>
      </c>
      <c r="I1026">
        <v>2.7518500000000001E-2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4.3658320000000002</v>
      </c>
      <c r="P1026">
        <v>57165</v>
      </c>
      <c r="Q1026">
        <v>7456.8090000000002</v>
      </c>
      <c r="R1026">
        <v>7456.8090000000002</v>
      </c>
    </row>
    <row r="1027" spans="1:18">
      <c r="A1027" t="s">
        <v>51</v>
      </c>
      <c r="B1027" t="s">
        <v>47</v>
      </c>
      <c r="C1027" t="s">
        <v>87</v>
      </c>
      <c r="D1027">
        <v>2011</v>
      </c>
      <c r="E1027">
        <v>3</v>
      </c>
      <c r="F1027">
        <v>0.467169</v>
      </c>
      <c r="G1027">
        <v>0.467169</v>
      </c>
      <c r="H1027">
        <v>48.989400000000003</v>
      </c>
      <c r="I1027">
        <v>2.73902E-2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4.3658320000000002</v>
      </c>
      <c r="P1027">
        <v>57165</v>
      </c>
      <c r="Q1027">
        <v>6116.982</v>
      </c>
      <c r="R1027">
        <v>6116.982</v>
      </c>
    </row>
    <row r="1028" spans="1:18">
      <c r="A1028" t="s">
        <v>51</v>
      </c>
      <c r="B1028" t="s">
        <v>47</v>
      </c>
      <c r="C1028" t="s">
        <v>87</v>
      </c>
      <c r="D1028">
        <v>2011</v>
      </c>
      <c r="E1028">
        <v>4</v>
      </c>
      <c r="F1028">
        <v>0.46398630000000002</v>
      </c>
      <c r="G1028">
        <v>0.46398630000000002</v>
      </c>
      <c r="H1028">
        <v>47.914900000000003</v>
      </c>
      <c r="I1028">
        <v>2.7389400000000001E-2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4.3658320000000002</v>
      </c>
      <c r="P1028">
        <v>57165</v>
      </c>
      <c r="Q1028">
        <v>6075.308</v>
      </c>
      <c r="R1028">
        <v>6075.308</v>
      </c>
    </row>
    <row r="1029" spans="1:18">
      <c r="A1029" t="s">
        <v>51</v>
      </c>
      <c r="B1029" t="s">
        <v>47</v>
      </c>
      <c r="C1029" t="s">
        <v>87</v>
      </c>
      <c r="D1029">
        <v>2011</v>
      </c>
      <c r="E1029">
        <v>4</v>
      </c>
      <c r="F1029">
        <v>0.46398630000000002</v>
      </c>
      <c r="G1029">
        <v>0.46398630000000002</v>
      </c>
      <c r="H1029">
        <v>50.295200000000001</v>
      </c>
      <c r="I1029">
        <v>2.7389400000000001E-2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4.3658320000000002</v>
      </c>
      <c r="P1029">
        <v>57165</v>
      </c>
      <c r="Q1029">
        <v>6075.308</v>
      </c>
      <c r="R1029">
        <v>6075.308</v>
      </c>
    </row>
    <row r="1030" spans="1:18">
      <c r="A1030" t="s">
        <v>51</v>
      </c>
      <c r="B1030" t="s">
        <v>47</v>
      </c>
      <c r="C1030" t="s">
        <v>87</v>
      </c>
      <c r="D1030">
        <v>2011</v>
      </c>
      <c r="E1030">
        <v>4</v>
      </c>
      <c r="F1030">
        <v>0.52328160000000001</v>
      </c>
      <c r="G1030">
        <v>0.52328160000000001</v>
      </c>
      <c r="H1030">
        <v>51.848399999999998</v>
      </c>
      <c r="I1030">
        <v>2.73044E-2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4.3658320000000002</v>
      </c>
      <c r="P1030">
        <v>57165</v>
      </c>
      <c r="Q1030">
        <v>6851.7049999999999</v>
      </c>
      <c r="R1030">
        <v>6851.7049999999999</v>
      </c>
    </row>
    <row r="1031" spans="1:18">
      <c r="A1031" t="s">
        <v>51</v>
      </c>
      <c r="B1031" t="s">
        <v>47</v>
      </c>
      <c r="C1031" t="s">
        <v>87</v>
      </c>
      <c r="D1031">
        <v>2011</v>
      </c>
      <c r="E1031">
        <v>4</v>
      </c>
      <c r="F1031">
        <v>0.46398630000000002</v>
      </c>
      <c r="G1031">
        <v>0.46398630000000002</v>
      </c>
      <c r="H1031">
        <v>51.704799999999999</v>
      </c>
      <c r="I1031">
        <v>2.7389400000000001E-2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4.3658320000000002</v>
      </c>
      <c r="P1031">
        <v>57165</v>
      </c>
      <c r="Q1031">
        <v>6075.308</v>
      </c>
      <c r="R1031">
        <v>6075.308</v>
      </c>
    </row>
    <row r="1032" spans="1:18">
      <c r="A1032" t="s">
        <v>51</v>
      </c>
      <c r="B1032" t="s">
        <v>47</v>
      </c>
      <c r="C1032" t="s">
        <v>87</v>
      </c>
      <c r="D1032">
        <v>2011</v>
      </c>
      <c r="E1032">
        <v>4</v>
      </c>
      <c r="F1032">
        <v>0.55262370000000005</v>
      </c>
      <c r="G1032">
        <v>0.55262370000000005</v>
      </c>
      <c r="H1032">
        <v>56.978700000000003</v>
      </c>
      <c r="I1032">
        <v>2.7484499999999999E-2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4.3658320000000002</v>
      </c>
      <c r="P1032">
        <v>57165</v>
      </c>
      <c r="Q1032">
        <v>7235.902</v>
      </c>
      <c r="R1032">
        <v>7235.902</v>
      </c>
    </row>
    <row r="1033" spans="1:18">
      <c r="A1033" t="s">
        <v>51</v>
      </c>
      <c r="B1033" t="s">
        <v>47</v>
      </c>
      <c r="C1033" t="s">
        <v>87</v>
      </c>
      <c r="D1033">
        <v>2011</v>
      </c>
      <c r="E1033">
        <v>4</v>
      </c>
      <c r="F1033">
        <v>0.46398630000000002</v>
      </c>
      <c r="G1033">
        <v>0.46398630000000002</v>
      </c>
      <c r="H1033">
        <v>49.151600000000002</v>
      </c>
      <c r="I1033">
        <v>2.7389400000000001E-2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4.3658320000000002</v>
      </c>
      <c r="P1033">
        <v>57165</v>
      </c>
      <c r="Q1033">
        <v>6075.308</v>
      </c>
      <c r="R1033">
        <v>6075.308</v>
      </c>
    </row>
    <row r="1034" spans="1:18">
      <c r="A1034" t="s">
        <v>51</v>
      </c>
      <c r="B1034" t="s">
        <v>47</v>
      </c>
      <c r="C1034" t="s">
        <v>87</v>
      </c>
      <c r="D1034">
        <v>2011</v>
      </c>
      <c r="E1034">
        <v>5</v>
      </c>
      <c r="F1034">
        <v>0.47595369999999998</v>
      </c>
      <c r="G1034">
        <v>0.47595369999999998</v>
      </c>
      <c r="H1034">
        <v>50.077100000000002</v>
      </c>
      <c r="I1034">
        <v>2.73926E-2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4.3658320000000002</v>
      </c>
      <c r="P1034">
        <v>57165</v>
      </c>
      <c r="Q1034">
        <v>6232.0060000000003</v>
      </c>
      <c r="R1034">
        <v>6232.0060000000003</v>
      </c>
    </row>
    <row r="1035" spans="1:18">
      <c r="A1035" t="s">
        <v>51</v>
      </c>
      <c r="B1035" t="s">
        <v>47</v>
      </c>
      <c r="C1035" t="s">
        <v>87</v>
      </c>
      <c r="D1035">
        <v>2011</v>
      </c>
      <c r="E1035">
        <v>5</v>
      </c>
      <c r="F1035">
        <v>0.47595369999999998</v>
      </c>
      <c r="G1035">
        <v>0.47595369999999998</v>
      </c>
      <c r="H1035">
        <v>47.204799999999999</v>
      </c>
      <c r="I1035">
        <v>2.73926E-2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4.3658320000000002</v>
      </c>
      <c r="P1035">
        <v>57165</v>
      </c>
      <c r="Q1035">
        <v>6232.0060000000003</v>
      </c>
      <c r="R1035">
        <v>6232.0060000000003</v>
      </c>
    </row>
    <row r="1036" spans="1:18">
      <c r="A1036" t="s">
        <v>51</v>
      </c>
      <c r="B1036" t="s">
        <v>47</v>
      </c>
      <c r="C1036" t="s">
        <v>87</v>
      </c>
      <c r="D1036">
        <v>2011</v>
      </c>
      <c r="E1036">
        <v>5</v>
      </c>
      <c r="F1036">
        <v>0.52835169999999998</v>
      </c>
      <c r="G1036">
        <v>0.52835169999999998</v>
      </c>
      <c r="H1036">
        <v>52.122300000000003</v>
      </c>
      <c r="I1036">
        <v>2.7305099999999999E-2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4.3658320000000002</v>
      </c>
      <c r="P1036">
        <v>57165</v>
      </c>
      <c r="Q1036">
        <v>6918.09</v>
      </c>
      <c r="R1036">
        <v>6918.09</v>
      </c>
    </row>
    <row r="1037" spans="1:18">
      <c r="A1037" t="s">
        <v>51</v>
      </c>
      <c r="B1037" t="s">
        <v>47</v>
      </c>
      <c r="C1037" t="s">
        <v>87</v>
      </c>
      <c r="D1037">
        <v>2011</v>
      </c>
      <c r="E1037">
        <v>5</v>
      </c>
      <c r="F1037">
        <v>0.55308710000000005</v>
      </c>
      <c r="G1037">
        <v>0.55308710000000005</v>
      </c>
      <c r="H1037">
        <v>57.760599999999997</v>
      </c>
      <c r="I1037">
        <v>2.74842E-2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4.3658320000000002</v>
      </c>
      <c r="P1037">
        <v>57165</v>
      </c>
      <c r="Q1037">
        <v>7241.97</v>
      </c>
      <c r="R1037">
        <v>7241.97</v>
      </c>
    </row>
    <row r="1038" spans="1:18">
      <c r="A1038" t="s">
        <v>51</v>
      </c>
      <c r="B1038" t="s">
        <v>47</v>
      </c>
      <c r="C1038" t="s">
        <v>87</v>
      </c>
      <c r="D1038">
        <v>2011</v>
      </c>
      <c r="E1038">
        <v>5</v>
      </c>
      <c r="F1038">
        <v>0.47595369999999998</v>
      </c>
      <c r="G1038">
        <v>0.47595369999999998</v>
      </c>
      <c r="H1038">
        <v>51.715400000000002</v>
      </c>
      <c r="I1038">
        <v>2.73926E-2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4.3658320000000002</v>
      </c>
      <c r="P1038">
        <v>57165</v>
      </c>
      <c r="Q1038">
        <v>6232.0060000000003</v>
      </c>
      <c r="R1038">
        <v>6232.0060000000003</v>
      </c>
    </row>
    <row r="1039" spans="1:18">
      <c r="A1039" t="s">
        <v>51</v>
      </c>
      <c r="B1039" t="s">
        <v>47</v>
      </c>
      <c r="C1039" t="s">
        <v>87</v>
      </c>
      <c r="D1039">
        <v>2011</v>
      </c>
      <c r="E1039">
        <v>5</v>
      </c>
      <c r="F1039">
        <v>0.47595369999999998</v>
      </c>
      <c r="G1039">
        <v>0.47595369999999998</v>
      </c>
      <c r="H1039">
        <v>48.930900000000001</v>
      </c>
      <c r="I1039">
        <v>2.73926E-2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4.3658320000000002</v>
      </c>
      <c r="P1039">
        <v>57165</v>
      </c>
      <c r="Q1039">
        <v>6232.0060000000003</v>
      </c>
      <c r="R1039">
        <v>6232.0060000000003</v>
      </c>
    </row>
    <row r="1040" spans="1:18">
      <c r="A1040" t="s">
        <v>51</v>
      </c>
      <c r="B1040" t="s">
        <v>47</v>
      </c>
      <c r="C1040" t="s">
        <v>87</v>
      </c>
      <c r="D1040">
        <v>2011</v>
      </c>
      <c r="E1040">
        <v>6</v>
      </c>
      <c r="F1040">
        <v>0.52591270000000001</v>
      </c>
      <c r="G1040">
        <v>0.52591270000000001</v>
      </c>
      <c r="H1040">
        <v>48.8431</v>
      </c>
      <c r="I1040">
        <v>2.73926E-2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4.3658320000000002</v>
      </c>
      <c r="P1040">
        <v>57165</v>
      </c>
      <c r="Q1040">
        <v>6886.1549999999997</v>
      </c>
      <c r="R1040">
        <v>6886.1549999999997</v>
      </c>
    </row>
    <row r="1041" spans="1:18">
      <c r="A1041" t="s">
        <v>51</v>
      </c>
      <c r="B1041" t="s">
        <v>47</v>
      </c>
      <c r="C1041" t="s">
        <v>87</v>
      </c>
      <c r="D1041">
        <v>2011</v>
      </c>
      <c r="E1041">
        <v>6</v>
      </c>
      <c r="F1041">
        <v>0.58668419999999999</v>
      </c>
      <c r="G1041">
        <v>0.58668419999999999</v>
      </c>
      <c r="H1041">
        <v>55.901600000000002</v>
      </c>
      <c r="I1041">
        <v>2.7483899999999999E-2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4.3658320000000002</v>
      </c>
      <c r="P1041">
        <v>57165</v>
      </c>
      <c r="Q1041">
        <v>7681.88</v>
      </c>
      <c r="R1041">
        <v>7681.88</v>
      </c>
    </row>
    <row r="1042" spans="1:18">
      <c r="A1042" t="s">
        <v>51</v>
      </c>
      <c r="B1042" t="s">
        <v>47</v>
      </c>
      <c r="C1042" t="s">
        <v>87</v>
      </c>
      <c r="D1042">
        <v>2011</v>
      </c>
      <c r="E1042">
        <v>6</v>
      </c>
      <c r="F1042">
        <v>0.52591270000000001</v>
      </c>
      <c r="G1042">
        <v>0.52591270000000001</v>
      </c>
      <c r="H1042">
        <v>53.159599999999998</v>
      </c>
      <c r="I1042">
        <v>2.73926E-2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4.3658320000000002</v>
      </c>
      <c r="P1042">
        <v>57165</v>
      </c>
      <c r="Q1042">
        <v>6886.1549999999997</v>
      </c>
      <c r="R1042">
        <v>6886.1549999999997</v>
      </c>
    </row>
    <row r="1043" spans="1:18">
      <c r="A1043" t="s">
        <v>51</v>
      </c>
      <c r="B1043" t="s">
        <v>47</v>
      </c>
      <c r="C1043" t="s">
        <v>87</v>
      </c>
      <c r="D1043">
        <v>2011</v>
      </c>
      <c r="E1043">
        <v>6</v>
      </c>
      <c r="F1043">
        <v>0.52591270000000001</v>
      </c>
      <c r="G1043">
        <v>0.52591270000000001</v>
      </c>
      <c r="H1043">
        <v>46.1676</v>
      </c>
      <c r="I1043">
        <v>2.73926E-2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4.3658320000000002</v>
      </c>
      <c r="P1043">
        <v>57165</v>
      </c>
      <c r="Q1043">
        <v>6886.1549999999997</v>
      </c>
      <c r="R1043">
        <v>6886.1549999999997</v>
      </c>
    </row>
    <row r="1044" spans="1:18">
      <c r="A1044" t="s">
        <v>51</v>
      </c>
      <c r="B1044" t="s">
        <v>47</v>
      </c>
      <c r="C1044" t="s">
        <v>87</v>
      </c>
      <c r="D1044">
        <v>2011</v>
      </c>
      <c r="E1044">
        <v>6</v>
      </c>
      <c r="F1044">
        <v>0.52591270000000001</v>
      </c>
      <c r="G1044">
        <v>0.52591270000000001</v>
      </c>
      <c r="H1044">
        <v>49.986699999999999</v>
      </c>
      <c r="I1044">
        <v>2.73926E-2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4.3658320000000002</v>
      </c>
      <c r="P1044">
        <v>57165</v>
      </c>
      <c r="Q1044">
        <v>6886.1549999999997</v>
      </c>
      <c r="R1044">
        <v>6886.1549999999997</v>
      </c>
    </row>
    <row r="1045" spans="1:18">
      <c r="A1045" t="s">
        <v>51</v>
      </c>
      <c r="B1045" t="s">
        <v>47</v>
      </c>
      <c r="C1045" t="s">
        <v>87</v>
      </c>
      <c r="D1045">
        <v>2011</v>
      </c>
      <c r="E1045">
        <v>6</v>
      </c>
      <c r="F1045">
        <v>0.56580779999999997</v>
      </c>
      <c r="G1045">
        <v>0.56580779999999997</v>
      </c>
      <c r="H1045">
        <v>51.476100000000002</v>
      </c>
      <c r="I1045">
        <v>2.7304999999999999E-2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4.3658320000000002</v>
      </c>
      <c r="P1045">
        <v>57165</v>
      </c>
      <c r="Q1045">
        <v>7408.53</v>
      </c>
      <c r="R1045">
        <v>7408.53</v>
      </c>
    </row>
    <row r="1046" spans="1:18">
      <c r="A1046" t="s">
        <v>51</v>
      </c>
      <c r="B1046" t="s">
        <v>47</v>
      </c>
      <c r="C1046" t="s">
        <v>87</v>
      </c>
      <c r="D1046">
        <v>2011</v>
      </c>
      <c r="E1046">
        <v>7</v>
      </c>
      <c r="F1046">
        <v>0.62807769999999996</v>
      </c>
      <c r="G1046">
        <v>0.62807769999999996</v>
      </c>
      <c r="H1046">
        <v>53.601100000000002</v>
      </c>
      <c r="I1046">
        <v>2.7392900000000001E-2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4.3658320000000002</v>
      </c>
      <c r="P1046">
        <v>57165</v>
      </c>
      <c r="Q1046">
        <v>8223.875</v>
      </c>
      <c r="R1046">
        <v>8223.875</v>
      </c>
    </row>
    <row r="1047" spans="1:18">
      <c r="A1047" t="s">
        <v>51</v>
      </c>
      <c r="B1047" t="s">
        <v>47</v>
      </c>
      <c r="C1047" t="s">
        <v>87</v>
      </c>
      <c r="D1047">
        <v>2011</v>
      </c>
      <c r="E1047">
        <v>7</v>
      </c>
      <c r="F1047">
        <v>0.62807769999999996</v>
      </c>
      <c r="G1047">
        <v>0.62807769999999996</v>
      </c>
      <c r="H1047">
        <v>51.037199999999999</v>
      </c>
      <c r="I1047">
        <v>2.7392900000000001E-2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4.3658320000000002</v>
      </c>
      <c r="P1047">
        <v>57165</v>
      </c>
      <c r="Q1047">
        <v>8223.875</v>
      </c>
      <c r="R1047">
        <v>8223.875</v>
      </c>
    </row>
    <row r="1048" spans="1:18">
      <c r="A1048" t="s">
        <v>51</v>
      </c>
      <c r="B1048" t="s">
        <v>47</v>
      </c>
      <c r="C1048" t="s">
        <v>87</v>
      </c>
      <c r="D1048">
        <v>2011</v>
      </c>
      <c r="E1048">
        <v>7</v>
      </c>
      <c r="F1048">
        <v>0.62807769999999996</v>
      </c>
      <c r="G1048">
        <v>0.62807769999999996</v>
      </c>
      <c r="H1048">
        <v>48.319099999999999</v>
      </c>
      <c r="I1048">
        <v>2.7392900000000001E-2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4.3658320000000002</v>
      </c>
      <c r="P1048">
        <v>57165</v>
      </c>
      <c r="Q1048">
        <v>8223.875</v>
      </c>
      <c r="R1048">
        <v>8223.875</v>
      </c>
    </row>
    <row r="1049" spans="1:18">
      <c r="A1049" t="s">
        <v>51</v>
      </c>
      <c r="B1049" t="s">
        <v>47</v>
      </c>
      <c r="C1049" t="s">
        <v>87</v>
      </c>
      <c r="D1049">
        <v>2011</v>
      </c>
      <c r="E1049">
        <v>7</v>
      </c>
      <c r="F1049">
        <v>0.6604698</v>
      </c>
      <c r="G1049">
        <v>0.6604698</v>
      </c>
      <c r="H1049">
        <v>51.364400000000003</v>
      </c>
      <c r="I1049">
        <v>2.7305200000000002E-2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4.3658320000000002</v>
      </c>
      <c r="P1049">
        <v>57165</v>
      </c>
      <c r="Q1049">
        <v>8648.009</v>
      </c>
      <c r="R1049">
        <v>8648.009</v>
      </c>
    </row>
    <row r="1050" spans="1:18">
      <c r="A1050" t="s">
        <v>51</v>
      </c>
      <c r="B1050" t="s">
        <v>47</v>
      </c>
      <c r="C1050" t="s">
        <v>87</v>
      </c>
      <c r="D1050">
        <v>2011</v>
      </c>
      <c r="E1050">
        <v>7</v>
      </c>
      <c r="F1050">
        <v>0.62807769999999996</v>
      </c>
      <c r="G1050">
        <v>0.62807769999999996</v>
      </c>
      <c r="H1050">
        <v>45.223399999999998</v>
      </c>
      <c r="I1050">
        <v>2.7392900000000001E-2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4.3658320000000002</v>
      </c>
      <c r="P1050">
        <v>57165</v>
      </c>
      <c r="Q1050">
        <v>8223.875</v>
      </c>
      <c r="R1050">
        <v>8223.875</v>
      </c>
    </row>
    <row r="1051" spans="1:18">
      <c r="A1051" t="s">
        <v>51</v>
      </c>
      <c r="B1051" t="s">
        <v>47</v>
      </c>
      <c r="C1051" t="s">
        <v>87</v>
      </c>
      <c r="D1051">
        <v>2011</v>
      </c>
      <c r="E1051">
        <v>7</v>
      </c>
      <c r="F1051">
        <v>0.6792726</v>
      </c>
      <c r="G1051">
        <v>0.6792726</v>
      </c>
      <c r="H1051">
        <v>55.268599999999999</v>
      </c>
      <c r="I1051">
        <v>2.7484600000000001E-2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4.3658320000000002</v>
      </c>
      <c r="P1051">
        <v>57165</v>
      </c>
      <c r="Q1051">
        <v>8894.2070000000003</v>
      </c>
      <c r="R1051">
        <v>8894.2070000000003</v>
      </c>
    </row>
    <row r="1052" spans="1:18">
      <c r="A1052" t="s">
        <v>51</v>
      </c>
      <c r="B1052" t="s">
        <v>47</v>
      </c>
      <c r="C1052" t="s">
        <v>87</v>
      </c>
      <c r="D1052">
        <v>2011</v>
      </c>
      <c r="E1052">
        <v>8</v>
      </c>
      <c r="F1052">
        <v>0.73182150000000001</v>
      </c>
      <c r="G1052">
        <v>0.73182150000000001</v>
      </c>
      <c r="H1052">
        <v>59.4069</v>
      </c>
      <c r="I1052">
        <v>2.7306400000000002E-2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4.3658320000000002</v>
      </c>
      <c r="P1052">
        <v>57165</v>
      </c>
      <c r="Q1052">
        <v>9582.2690000000002</v>
      </c>
      <c r="R1052">
        <v>9582.2690000000002</v>
      </c>
    </row>
    <row r="1053" spans="1:18">
      <c r="A1053" t="s">
        <v>51</v>
      </c>
      <c r="B1053" t="s">
        <v>47</v>
      </c>
      <c r="C1053" t="s">
        <v>87</v>
      </c>
      <c r="D1053">
        <v>2011</v>
      </c>
      <c r="E1053">
        <v>8</v>
      </c>
      <c r="F1053">
        <v>0.70250009999999996</v>
      </c>
      <c r="G1053">
        <v>0.70250009999999996</v>
      </c>
      <c r="H1053">
        <v>48.976100000000002</v>
      </c>
      <c r="I1053">
        <v>2.73948E-2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4.3658320000000002</v>
      </c>
      <c r="P1053">
        <v>57165</v>
      </c>
      <c r="Q1053">
        <v>9198.3420000000006</v>
      </c>
      <c r="R1053">
        <v>9198.3420000000006</v>
      </c>
    </row>
    <row r="1054" spans="1:18">
      <c r="A1054" t="s">
        <v>51</v>
      </c>
      <c r="B1054" t="s">
        <v>47</v>
      </c>
      <c r="C1054" t="s">
        <v>87</v>
      </c>
      <c r="D1054">
        <v>2011</v>
      </c>
      <c r="E1054">
        <v>8</v>
      </c>
      <c r="F1054">
        <v>0.70250009999999996</v>
      </c>
      <c r="G1054">
        <v>0.70250009999999996</v>
      </c>
      <c r="H1054">
        <v>45.268599999999999</v>
      </c>
      <c r="I1054">
        <v>2.73948E-2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4.3658320000000002</v>
      </c>
      <c r="P1054">
        <v>57165</v>
      </c>
      <c r="Q1054">
        <v>9198.3420000000006</v>
      </c>
      <c r="R1054">
        <v>9198.3420000000006</v>
      </c>
    </row>
    <row r="1055" spans="1:18">
      <c r="A1055" t="s">
        <v>51</v>
      </c>
      <c r="B1055" t="s">
        <v>47</v>
      </c>
      <c r="C1055" t="s">
        <v>87</v>
      </c>
      <c r="D1055">
        <v>2011</v>
      </c>
      <c r="E1055">
        <v>8</v>
      </c>
      <c r="F1055">
        <v>0.70250009999999996</v>
      </c>
      <c r="G1055">
        <v>0.70250009999999996</v>
      </c>
      <c r="H1055">
        <v>54.180900000000001</v>
      </c>
      <c r="I1055">
        <v>2.73948E-2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4.3658320000000002</v>
      </c>
      <c r="P1055">
        <v>57165</v>
      </c>
      <c r="Q1055">
        <v>9198.3420000000006</v>
      </c>
      <c r="R1055">
        <v>9198.3420000000006</v>
      </c>
    </row>
    <row r="1056" spans="1:18">
      <c r="A1056" t="s">
        <v>51</v>
      </c>
      <c r="B1056" t="s">
        <v>47</v>
      </c>
      <c r="C1056" t="s">
        <v>87</v>
      </c>
      <c r="D1056">
        <v>2011</v>
      </c>
      <c r="E1056">
        <v>8</v>
      </c>
      <c r="F1056">
        <v>0.70250009999999996</v>
      </c>
      <c r="G1056">
        <v>0.70250009999999996</v>
      </c>
      <c r="H1056">
        <v>50.680900000000001</v>
      </c>
      <c r="I1056">
        <v>2.73948E-2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4.3658320000000002</v>
      </c>
      <c r="P1056">
        <v>57165</v>
      </c>
      <c r="Q1056">
        <v>9198.3420000000006</v>
      </c>
      <c r="R1056">
        <v>9198.3420000000006</v>
      </c>
    </row>
    <row r="1057" spans="1:18">
      <c r="A1057" t="s">
        <v>51</v>
      </c>
      <c r="B1057" t="s">
        <v>47</v>
      </c>
      <c r="C1057" t="s">
        <v>87</v>
      </c>
      <c r="D1057">
        <v>2011</v>
      </c>
      <c r="E1057">
        <v>8</v>
      </c>
      <c r="F1057">
        <v>0.74622679999999997</v>
      </c>
      <c r="G1057">
        <v>0.74622679999999997</v>
      </c>
      <c r="H1057">
        <v>59.375</v>
      </c>
      <c r="I1057">
        <v>2.7490400000000002E-2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4.3658320000000002</v>
      </c>
      <c r="P1057">
        <v>57165</v>
      </c>
      <c r="Q1057">
        <v>9770.8880000000008</v>
      </c>
      <c r="R1057">
        <v>9770.8880000000008</v>
      </c>
    </row>
    <row r="1058" spans="1:18">
      <c r="A1058" t="s">
        <v>51</v>
      </c>
      <c r="B1058" t="s">
        <v>47</v>
      </c>
      <c r="C1058" t="s">
        <v>87</v>
      </c>
      <c r="D1058">
        <v>2011</v>
      </c>
      <c r="E1058">
        <v>9</v>
      </c>
      <c r="F1058">
        <v>0.71125139999999998</v>
      </c>
      <c r="G1058">
        <v>0.71125139999999998</v>
      </c>
      <c r="H1058">
        <v>49.9176</v>
      </c>
      <c r="I1058">
        <v>2.7408800000000001E-2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4.3658320000000002</v>
      </c>
      <c r="P1058">
        <v>57165</v>
      </c>
      <c r="Q1058">
        <v>9312.9290000000001</v>
      </c>
      <c r="R1058">
        <v>9312.9290000000001</v>
      </c>
    </row>
    <row r="1059" spans="1:18">
      <c r="A1059" t="s">
        <v>51</v>
      </c>
      <c r="B1059" t="s">
        <v>47</v>
      </c>
      <c r="C1059" t="s">
        <v>87</v>
      </c>
      <c r="D1059">
        <v>2011</v>
      </c>
      <c r="E1059">
        <v>9</v>
      </c>
      <c r="F1059">
        <v>0.71125139999999998</v>
      </c>
      <c r="G1059">
        <v>0.71125139999999998</v>
      </c>
      <c r="H1059">
        <v>48.502699999999997</v>
      </c>
      <c r="I1059">
        <v>2.7408800000000001E-2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4.3658320000000002</v>
      </c>
      <c r="P1059">
        <v>57165</v>
      </c>
      <c r="Q1059">
        <v>9312.9290000000001</v>
      </c>
      <c r="R1059">
        <v>9312.9290000000001</v>
      </c>
    </row>
    <row r="1060" spans="1:18">
      <c r="A1060" t="s">
        <v>51</v>
      </c>
      <c r="B1060" t="s">
        <v>47</v>
      </c>
      <c r="C1060" t="s">
        <v>87</v>
      </c>
      <c r="D1060">
        <v>2011</v>
      </c>
      <c r="E1060">
        <v>9</v>
      </c>
      <c r="F1060">
        <v>0.75035949999999996</v>
      </c>
      <c r="G1060">
        <v>0.75035949999999996</v>
      </c>
      <c r="H1060">
        <v>64.587800000000001</v>
      </c>
      <c r="I1060">
        <v>2.73365E-2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4.3658320000000002</v>
      </c>
      <c r="P1060">
        <v>57165</v>
      </c>
      <c r="Q1060">
        <v>9824.9989999999998</v>
      </c>
      <c r="R1060">
        <v>9824.9989999999998</v>
      </c>
    </row>
    <row r="1061" spans="1:18">
      <c r="A1061" t="s">
        <v>51</v>
      </c>
      <c r="B1061" t="s">
        <v>47</v>
      </c>
      <c r="C1061" t="s">
        <v>87</v>
      </c>
      <c r="D1061">
        <v>2011</v>
      </c>
      <c r="E1061">
        <v>9</v>
      </c>
      <c r="F1061">
        <v>0.76930290000000001</v>
      </c>
      <c r="G1061">
        <v>0.76930290000000001</v>
      </c>
      <c r="H1061">
        <v>69.590400000000002</v>
      </c>
      <c r="I1061">
        <v>2.7634499999999999E-2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4.3658320000000002</v>
      </c>
      <c r="P1061">
        <v>57165</v>
      </c>
      <c r="Q1061">
        <v>10073.040000000001</v>
      </c>
      <c r="R1061">
        <v>10073.040000000001</v>
      </c>
    </row>
    <row r="1062" spans="1:18">
      <c r="A1062" t="s">
        <v>51</v>
      </c>
      <c r="B1062" t="s">
        <v>47</v>
      </c>
      <c r="C1062" t="s">
        <v>87</v>
      </c>
      <c r="D1062">
        <v>2011</v>
      </c>
      <c r="E1062">
        <v>9</v>
      </c>
      <c r="F1062">
        <v>0.71125139999999998</v>
      </c>
      <c r="G1062">
        <v>0.71125139999999998</v>
      </c>
      <c r="H1062">
        <v>56.619700000000002</v>
      </c>
      <c r="I1062">
        <v>2.7408800000000001E-2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4.3658320000000002</v>
      </c>
      <c r="P1062">
        <v>57165</v>
      </c>
      <c r="Q1062">
        <v>9312.9290000000001</v>
      </c>
      <c r="R1062">
        <v>9312.9290000000001</v>
      </c>
    </row>
    <row r="1063" spans="1:18">
      <c r="A1063" t="s">
        <v>51</v>
      </c>
      <c r="B1063" t="s">
        <v>47</v>
      </c>
      <c r="C1063" t="s">
        <v>87</v>
      </c>
      <c r="D1063">
        <v>2011</v>
      </c>
      <c r="E1063">
        <v>9</v>
      </c>
      <c r="F1063">
        <v>0.71125139999999998</v>
      </c>
      <c r="G1063">
        <v>0.71125139999999998</v>
      </c>
      <c r="H1063">
        <v>49.276600000000002</v>
      </c>
      <c r="I1063">
        <v>2.7408800000000001E-2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4.3658320000000002</v>
      </c>
      <c r="P1063">
        <v>57165</v>
      </c>
      <c r="Q1063">
        <v>9312.9290000000001</v>
      </c>
      <c r="R1063">
        <v>9312.9290000000001</v>
      </c>
    </row>
    <row r="1064" spans="1:18">
      <c r="A1064" t="s">
        <v>51</v>
      </c>
      <c r="B1064" t="s">
        <v>47</v>
      </c>
      <c r="C1064" t="s">
        <v>87</v>
      </c>
      <c r="D1064">
        <v>2011</v>
      </c>
      <c r="E1064">
        <v>10</v>
      </c>
      <c r="F1064">
        <v>0.72380080000000002</v>
      </c>
      <c r="G1064">
        <v>0.72380080000000002</v>
      </c>
      <c r="H1064">
        <v>49.3005</v>
      </c>
      <c r="I1064">
        <v>2.7430300000000001E-2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4.3658320000000002</v>
      </c>
      <c r="P1064">
        <v>57165</v>
      </c>
      <c r="Q1064">
        <v>9477.2469999999994</v>
      </c>
      <c r="R1064">
        <v>9477.2469999999994</v>
      </c>
    </row>
    <row r="1065" spans="1:18">
      <c r="A1065" t="s">
        <v>51</v>
      </c>
      <c r="B1065" t="s">
        <v>47</v>
      </c>
      <c r="C1065" t="s">
        <v>87</v>
      </c>
      <c r="D1065">
        <v>2011</v>
      </c>
      <c r="E1065">
        <v>10</v>
      </c>
      <c r="F1065">
        <v>0.72380080000000002</v>
      </c>
      <c r="G1065">
        <v>0.72380080000000002</v>
      </c>
      <c r="H1065">
        <v>59.223399999999998</v>
      </c>
      <c r="I1065">
        <v>2.7430300000000001E-2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4.3658320000000002</v>
      </c>
      <c r="P1065">
        <v>57165</v>
      </c>
      <c r="Q1065">
        <v>9477.2469999999994</v>
      </c>
      <c r="R1065">
        <v>9477.2469999999994</v>
      </c>
    </row>
    <row r="1066" spans="1:18">
      <c r="A1066" t="s">
        <v>51</v>
      </c>
      <c r="B1066" t="s">
        <v>47</v>
      </c>
      <c r="C1066" t="s">
        <v>87</v>
      </c>
      <c r="D1066">
        <v>2011</v>
      </c>
      <c r="E1066">
        <v>10</v>
      </c>
      <c r="F1066">
        <v>0.80466819999999994</v>
      </c>
      <c r="G1066">
        <v>0.80466819999999994</v>
      </c>
      <c r="H1066">
        <v>77.976100000000002</v>
      </c>
      <c r="I1066">
        <v>2.77361E-2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4.3658320000000002</v>
      </c>
      <c r="P1066">
        <v>57165</v>
      </c>
      <c r="Q1066">
        <v>10536.1</v>
      </c>
      <c r="R1066">
        <v>10536.1</v>
      </c>
    </row>
    <row r="1067" spans="1:18">
      <c r="A1067" t="s">
        <v>51</v>
      </c>
      <c r="B1067" t="s">
        <v>47</v>
      </c>
      <c r="C1067" t="s">
        <v>87</v>
      </c>
      <c r="D1067">
        <v>2011</v>
      </c>
      <c r="E1067">
        <v>10</v>
      </c>
      <c r="F1067">
        <v>0.72380080000000002</v>
      </c>
      <c r="G1067">
        <v>0.72380080000000002</v>
      </c>
      <c r="H1067">
        <v>51.566499999999998</v>
      </c>
      <c r="I1067">
        <v>2.7430300000000001E-2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4.3658320000000002</v>
      </c>
      <c r="P1067">
        <v>57165</v>
      </c>
      <c r="Q1067">
        <v>9477.2469999999994</v>
      </c>
      <c r="R1067">
        <v>9477.2469999999994</v>
      </c>
    </row>
    <row r="1068" spans="1:18">
      <c r="A1068" t="s">
        <v>51</v>
      </c>
      <c r="B1068" t="s">
        <v>47</v>
      </c>
      <c r="C1068" t="s">
        <v>87</v>
      </c>
      <c r="D1068">
        <v>2011</v>
      </c>
      <c r="E1068">
        <v>10</v>
      </c>
      <c r="F1068">
        <v>0.77855870000000005</v>
      </c>
      <c r="G1068">
        <v>0.77855870000000005</v>
      </c>
      <c r="H1068">
        <v>69.696799999999996</v>
      </c>
      <c r="I1068">
        <v>2.7385900000000001E-2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4.3658320000000002</v>
      </c>
      <c r="P1068">
        <v>57165</v>
      </c>
      <c r="Q1068">
        <v>10194.23</v>
      </c>
      <c r="R1068">
        <v>10194.23</v>
      </c>
    </row>
    <row r="1069" spans="1:18">
      <c r="A1069" t="s">
        <v>51</v>
      </c>
      <c r="B1069" t="s">
        <v>47</v>
      </c>
      <c r="C1069" t="s">
        <v>87</v>
      </c>
      <c r="D1069">
        <v>2011</v>
      </c>
      <c r="E1069">
        <v>10</v>
      </c>
      <c r="F1069">
        <v>0.72380080000000002</v>
      </c>
      <c r="G1069">
        <v>0.72380080000000002</v>
      </c>
      <c r="H1069">
        <v>49.058500000000002</v>
      </c>
      <c r="I1069">
        <v>2.7430300000000001E-2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4.3658320000000002</v>
      </c>
      <c r="P1069">
        <v>57165</v>
      </c>
      <c r="Q1069">
        <v>9477.2469999999994</v>
      </c>
      <c r="R1069">
        <v>9477.2469999999994</v>
      </c>
    </row>
    <row r="1070" spans="1:18">
      <c r="A1070" t="s">
        <v>51</v>
      </c>
      <c r="B1070" t="s">
        <v>47</v>
      </c>
      <c r="C1070" t="s">
        <v>87</v>
      </c>
      <c r="D1070">
        <v>2011</v>
      </c>
      <c r="E1070">
        <v>11</v>
      </c>
      <c r="F1070">
        <v>0.737873</v>
      </c>
      <c r="G1070">
        <v>0.737873</v>
      </c>
      <c r="H1070">
        <v>51.741999999999997</v>
      </c>
      <c r="I1070">
        <v>2.7424199999999999E-2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4.3658320000000002</v>
      </c>
      <c r="P1070">
        <v>57165</v>
      </c>
      <c r="Q1070">
        <v>9661.5040000000008</v>
      </c>
      <c r="R1070">
        <v>9661.5040000000008</v>
      </c>
    </row>
    <row r="1071" spans="1:18">
      <c r="A1071" t="s">
        <v>51</v>
      </c>
      <c r="B1071" t="s">
        <v>47</v>
      </c>
      <c r="C1071" t="s">
        <v>87</v>
      </c>
      <c r="D1071">
        <v>2011</v>
      </c>
      <c r="E1071">
        <v>11</v>
      </c>
      <c r="F1071">
        <v>0.86659240000000004</v>
      </c>
      <c r="G1071">
        <v>0.86659240000000004</v>
      </c>
      <c r="H1071">
        <v>80.252700000000004</v>
      </c>
      <c r="I1071">
        <v>2.80748E-2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4.3658320000000002</v>
      </c>
      <c r="P1071">
        <v>57165</v>
      </c>
      <c r="Q1071">
        <v>11346.92</v>
      </c>
      <c r="R1071">
        <v>11346.92</v>
      </c>
    </row>
    <row r="1072" spans="1:18">
      <c r="A1072" t="s">
        <v>51</v>
      </c>
      <c r="B1072" t="s">
        <v>47</v>
      </c>
      <c r="C1072" t="s">
        <v>87</v>
      </c>
      <c r="D1072">
        <v>2011</v>
      </c>
      <c r="E1072">
        <v>11</v>
      </c>
      <c r="F1072">
        <v>0.83034859999999999</v>
      </c>
      <c r="G1072">
        <v>0.83034859999999999</v>
      </c>
      <c r="H1072">
        <v>73.021299999999997</v>
      </c>
      <c r="I1072">
        <v>2.75251E-2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4.3658320000000002</v>
      </c>
      <c r="P1072">
        <v>57165</v>
      </c>
      <c r="Q1072">
        <v>10872.35</v>
      </c>
      <c r="R1072">
        <v>10872.35</v>
      </c>
    </row>
    <row r="1073" spans="1:18">
      <c r="A1073" t="s">
        <v>51</v>
      </c>
      <c r="B1073" t="s">
        <v>47</v>
      </c>
      <c r="C1073" t="s">
        <v>87</v>
      </c>
      <c r="D1073">
        <v>2011</v>
      </c>
      <c r="E1073">
        <v>11</v>
      </c>
      <c r="F1073">
        <v>0.737873</v>
      </c>
      <c r="G1073">
        <v>0.737873</v>
      </c>
      <c r="H1073">
        <v>53.491999999999997</v>
      </c>
      <c r="I1073">
        <v>2.7424199999999999E-2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4.3658320000000002</v>
      </c>
      <c r="P1073">
        <v>57165</v>
      </c>
      <c r="Q1073">
        <v>9661.5040000000008</v>
      </c>
      <c r="R1073">
        <v>9661.5040000000008</v>
      </c>
    </row>
    <row r="1074" spans="1:18">
      <c r="A1074" t="s">
        <v>51</v>
      </c>
      <c r="B1074" t="s">
        <v>47</v>
      </c>
      <c r="C1074" t="s">
        <v>87</v>
      </c>
      <c r="D1074">
        <v>2011</v>
      </c>
      <c r="E1074">
        <v>11</v>
      </c>
      <c r="F1074">
        <v>0.737873</v>
      </c>
      <c r="G1074">
        <v>0.737873</v>
      </c>
      <c r="H1074">
        <v>62.039900000000003</v>
      </c>
      <c r="I1074">
        <v>2.7424199999999999E-2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4.3658320000000002</v>
      </c>
      <c r="P1074">
        <v>57165</v>
      </c>
      <c r="Q1074">
        <v>9661.5040000000008</v>
      </c>
      <c r="R1074">
        <v>9661.5040000000008</v>
      </c>
    </row>
    <row r="1075" spans="1:18">
      <c r="A1075" t="s">
        <v>51</v>
      </c>
      <c r="B1075" t="s">
        <v>47</v>
      </c>
      <c r="C1075" t="s">
        <v>87</v>
      </c>
      <c r="D1075">
        <v>2011</v>
      </c>
      <c r="E1075">
        <v>11</v>
      </c>
      <c r="F1075">
        <v>0.737873</v>
      </c>
      <c r="G1075">
        <v>0.737873</v>
      </c>
      <c r="H1075">
        <v>49.670200000000001</v>
      </c>
      <c r="I1075">
        <v>2.7424199999999999E-2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4.3658320000000002</v>
      </c>
      <c r="P1075">
        <v>57165</v>
      </c>
      <c r="Q1075">
        <v>9661.5040000000008</v>
      </c>
      <c r="R1075">
        <v>9661.5040000000008</v>
      </c>
    </row>
    <row r="1076" spans="1:18">
      <c r="A1076" t="s">
        <v>51</v>
      </c>
      <c r="B1076" t="s">
        <v>47</v>
      </c>
      <c r="C1076" t="s">
        <v>87</v>
      </c>
      <c r="D1076">
        <v>2011</v>
      </c>
      <c r="E1076">
        <v>12</v>
      </c>
      <c r="F1076">
        <v>0.72860809999999998</v>
      </c>
      <c r="G1076">
        <v>0.72860809999999998</v>
      </c>
      <c r="H1076">
        <v>58.438800000000001</v>
      </c>
      <c r="I1076">
        <v>2.7399E-2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4.3658320000000002</v>
      </c>
      <c r="P1076">
        <v>57165</v>
      </c>
      <c r="Q1076">
        <v>9540.1929999999993</v>
      </c>
      <c r="R1076">
        <v>9540.1929999999993</v>
      </c>
    </row>
    <row r="1077" spans="1:18">
      <c r="A1077" t="s">
        <v>51</v>
      </c>
      <c r="B1077" t="s">
        <v>47</v>
      </c>
      <c r="C1077" t="s">
        <v>87</v>
      </c>
      <c r="D1077">
        <v>2011</v>
      </c>
      <c r="E1077">
        <v>12</v>
      </c>
      <c r="F1077">
        <v>0.94289120000000004</v>
      </c>
      <c r="G1077">
        <v>0.94289120000000004</v>
      </c>
      <c r="H1077">
        <v>85.372299999999996</v>
      </c>
      <c r="I1077">
        <v>2.79855E-2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4.3658320000000002</v>
      </c>
      <c r="P1077">
        <v>57165</v>
      </c>
      <c r="Q1077">
        <v>12345.96</v>
      </c>
      <c r="R1077">
        <v>12345.96</v>
      </c>
    </row>
    <row r="1078" spans="1:18">
      <c r="A1078" t="s">
        <v>51</v>
      </c>
      <c r="B1078" t="s">
        <v>47</v>
      </c>
      <c r="C1078" t="s">
        <v>87</v>
      </c>
      <c r="D1078">
        <v>2011</v>
      </c>
      <c r="E1078">
        <v>12</v>
      </c>
      <c r="F1078">
        <v>0.89636539999999998</v>
      </c>
      <c r="G1078">
        <v>0.89636539999999998</v>
      </c>
      <c r="H1078">
        <v>76.191500000000005</v>
      </c>
      <c r="I1078">
        <v>2.7552E-2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4.3658320000000002</v>
      </c>
      <c r="P1078">
        <v>57165</v>
      </c>
      <c r="Q1078">
        <v>11736.76</v>
      </c>
      <c r="R1078">
        <v>11736.76</v>
      </c>
    </row>
    <row r="1079" spans="1:18">
      <c r="A1079" t="s">
        <v>51</v>
      </c>
      <c r="B1079" t="s">
        <v>47</v>
      </c>
      <c r="C1079" t="s">
        <v>87</v>
      </c>
      <c r="D1079">
        <v>2011</v>
      </c>
      <c r="E1079">
        <v>12</v>
      </c>
      <c r="F1079">
        <v>0.72860809999999998</v>
      </c>
      <c r="G1079">
        <v>0.72860809999999998</v>
      </c>
      <c r="H1079">
        <v>49.380299999999998</v>
      </c>
      <c r="I1079">
        <v>2.7399E-2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4.3658320000000002</v>
      </c>
      <c r="P1079">
        <v>57165</v>
      </c>
      <c r="Q1079">
        <v>9540.1929999999993</v>
      </c>
      <c r="R1079">
        <v>9540.1929999999993</v>
      </c>
    </row>
    <row r="1080" spans="1:18">
      <c r="A1080" t="s">
        <v>51</v>
      </c>
      <c r="B1080" t="s">
        <v>47</v>
      </c>
      <c r="C1080" t="s">
        <v>87</v>
      </c>
      <c r="D1080">
        <v>2011</v>
      </c>
      <c r="E1080">
        <v>12</v>
      </c>
      <c r="F1080">
        <v>0.72860809999999998</v>
      </c>
      <c r="G1080">
        <v>0.72860809999999998</v>
      </c>
      <c r="H1080">
        <v>59.4255</v>
      </c>
      <c r="I1080">
        <v>2.7399E-2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4.3658320000000002</v>
      </c>
      <c r="P1080">
        <v>57165</v>
      </c>
      <c r="Q1080">
        <v>9540.1929999999993</v>
      </c>
      <c r="R1080">
        <v>9540.1929999999993</v>
      </c>
    </row>
    <row r="1081" spans="1:18">
      <c r="A1081" t="s">
        <v>51</v>
      </c>
      <c r="B1081" t="s">
        <v>47</v>
      </c>
      <c r="C1081" t="s">
        <v>87</v>
      </c>
      <c r="D1081">
        <v>2011</v>
      </c>
      <c r="E1081">
        <v>12</v>
      </c>
      <c r="F1081">
        <v>0.72860809999999998</v>
      </c>
      <c r="G1081">
        <v>0.72860809999999998</v>
      </c>
      <c r="H1081">
        <v>53.438800000000001</v>
      </c>
      <c r="I1081">
        <v>2.7399E-2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4.3658320000000002</v>
      </c>
      <c r="P1081">
        <v>57165</v>
      </c>
      <c r="Q1081">
        <v>9540.1929999999993</v>
      </c>
      <c r="R1081">
        <v>9540.1929999999993</v>
      </c>
    </row>
    <row r="1082" spans="1:18">
      <c r="A1082" t="s">
        <v>51</v>
      </c>
      <c r="B1082" t="s">
        <v>47</v>
      </c>
      <c r="C1082" t="s">
        <v>87</v>
      </c>
      <c r="D1082">
        <v>2011</v>
      </c>
      <c r="E1082">
        <v>13</v>
      </c>
      <c r="F1082">
        <v>0.97497429999999996</v>
      </c>
      <c r="G1082">
        <v>0.97497429999999996</v>
      </c>
      <c r="H1082">
        <v>79.518600000000006</v>
      </c>
      <c r="I1082">
        <v>2.7634300000000001E-2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4.3658320000000002</v>
      </c>
      <c r="P1082">
        <v>57165</v>
      </c>
      <c r="Q1082">
        <v>12766.04</v>
      </c>
      <c r="R1082">
        <v>12766.04</v>
      </c>
    </row>
    <row r="1083" spans="1:18">
      <c r="A1083" t="s">
        <v>51</v>
      </c>
      <c r="B1083" t="s">
        <v>47</v>
      </c>
      <c r="C1083" t="s">
        <v>87</v>
      </c>
      <c r="D1083">
        <v>2011</v>
      </c>
      <c r="E1083">
        <v>13</v>
      </c>
      <c r="F1083">
        <v>0.7353826</v>
      </c>
      <c r="G1083">
        <v>0.7353826</v>
      </c>
      <c r="H1083">
        <v>52.598399999999998</v>
      </c>
      <c r="I1083">
        <v>2.7427799999999999E-2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4.3658320000000002</v>
      </c>
      <c r="P1083">
        <v>57165</v>
      </c>
      <c r="Q1083">
        <v>9628.8960000000006</v>
      </c>
      <c r="R1083">
        <v>9628.8960000000006</v>
      </c>
    </row>
    <row r="1084" spans="1:18">
      <c r="A1084" t="s">
        <v>51</v>
      </c>
      <c r="B1084" t="s">
        <v>47</v>
      </c>
      <c r="C1084" t="s">
        <v>87</v>
      </c>
      <c r="D1084">
        <v>2011</v>
      </c>
      <c r="E1084">
        <v>13</v>
      </c>
      <c r="F1084">
        <v>0.7353826</v>
      </c>
      <c r="G1084">
        <v>0.7353826</v>
      </c>
      <c r="H1084">
        <v>60.452100000000002</v>
      </c>
      <c r="I1084">
        <v>2.7427799999999999E-2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4.3658320000000002</v>
      </c>
      <c r="P1084">
        <v>57165</v>
      </c>
      <c r="Q1084">
        <v>9628.8960000000006</v>
      </c>
      <c r="R1084">
        <v>9628.8960000000006</v>
      </c>
    </row>
    <row r="1085" spans="1:18">
      <c r="A1085" t="s">
        <v>51</v>
      </c>
      <c r="B1085" t="s">
        <v>47</v>
      </c>
      <c r="C1085" t="s">
        <v>87</v>
      </c>
      <c r="D1085">
        <v>2011</v>
      </c>
      <c r="E1085">
        <v>13</v>
      </c>
      <c r="F1085">
        <v>0.7353826</v>
      </c>
      <c r="G1085">
        <v>0.7353826</v>
      </c>
      <c r="H1085">
        <v>59.545200000000001</v>
      </c>
      <c r="I1085">
        <v>2.7427799999999999E-2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4.3658320000000002</v>
      </c>
      <c r="P1085">
        <v>57165</v>
      </c>
      <c r="Q1085">
        <v>9628.8960000000006</v>
      </c>
      <c r="R1085">
        <v>9628.8960000000006</v>
      </c>
    </row>
    <row r="1086" spans="1:18">
      <c r="A1086" t="s">
        <v>51</v>
      </c>
      <c r="B1086" t="s">
        <v>47</v>
      </c>
      <c r="C1086" t="s">
        <v>87</v>
      </c>
      <c r="D1086">
        <v>2011</v>
      </c>
      <c r="E1086">
        <v>13</v>
      </c>
      <c r="F1086">
        <v>1.061593</v>
      </c>
      <c r="G1086">
        <v>1.061593</v>
      </c>
      <c r="H1086">
        <v>86.696799999999996</v>
      </c>
      <c r="I1086">
        <v>2.8097199999999999E-2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4.3658320000000002</v>
      </c>
      <c r="P1086">
        <v>57165</v>
      </c>
      <c r="Q1086">
        <v>13900.2</v>
      </c>
      <c r="R1086">
        <v>13900.2</v>
      </c>
    </row>
    <row r="1087" spans="1:18">
      <c r="A1087" t="s">
        <v>51</v>
      </c>
      <c r="B1087" t="s">
        <v>47</v>
      </c>
      <c r="C1087" t="s">
        <v>87</v>
      </c>
      <c r="D1087">
        <v>2011</v>
      </c>
      <c r="E1087">
        <v>13</v>
      </c>
      <c r="F1087">
        <v>0.7353826</v>
      </c>
      <c r="G1087">
        <v>0.7353826</v>
      </c>
      <c r="H1087">
        <v>49.606400000000001</v>
      </c>
      <c r="I1087">
        <v>2.7427799999999999E-2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4.3658320000000002</v>
      </c>
      <c r="P1087">
        <v>57165</v>
      </c>
      <c r="Q1087">
        <v>9628.8960000000006</v>
      </c>
      <c r="R1087">
        <v>9628.8960000000006</v>
      </c>
    </row>
    <row r="1088" spans="1:18">
      <c r="A1088" t="s">
        <v>51</v>
      </c>
      <c r="B1088" t="s">
        <v>47</v>
      </c>
      <c r="C1088" t="s">
        <v>87</v>
      </c>
      <c r="D1088">
        <v>2011</v>
      </c>
      <c r="E1088">
        <v>14</v>
      </c>
      <c r="F1088">
        <v>1.0515460000000001</v>
      </c>
      <c r="G1088">
        <v>0.89434340000000001</v>
      </c>
      <c r="H1088">
        <v>81.920199999999994</v>
      </c>
      <c r="I1088">
        <v>2.8061300000000001E-2</v>
      </c>
      <c r="J1088">
        <v>0.12124070000000001</v>
      </c>
      <c r="K1088">
        <v>0.14248730000000001</v>
      </c>
      <c r="L1088">
        <v>0.1572027</v>
      </c>
      <c r="M1088">
        <v>0.17191799999999999</v>
      </c>
      <c r="N1088">
        <v>0.19316459999999999</v>
      </c>
      <c r="O1088">
        <v>4.3658320000000002</v>
      </c>
      <c r="P1088">
        <v>57165</v>
      </c>
      <c r="Q1088">
        <v>13768.65</v>
      </c>
      <c r="R1088">
        <v>11710.29</v>
      </c>
    </row>
    <row r="1089" spans="1:18">
      <c r="A1089" t="s">
        <v>51</v>
      </c>
      <c r="B1089" t="s">
        <v>47</v>
      </c>
      <c r="C1089" t="s">
        <v>87</v>
      </c>
      <c r="D1089">
        <v>2011</v>
      </c>
      <c r="E1089">
        <v>14</v>
      </c>
      <c r="F1089">
        <v>1.207022</v>
      </c>
      <c r="G1089">
        <v>0.95391020000000004</v>
      </c>
      <c r="H1089">
        <v>86.547899999999998</v>
      </c>
      <c r="I1089">
        <v>2.8883300000000001E-2</v>
      </c>
      <c r="J1089">
        <v>0.2160967</v>
      </c>
      <c r="K1089">
        <v>0.2379657</v>
      </c>
      <c r="L1089">
        <v>0.25311210000000001</v>
      </c>
      <c r="M1089">
        <v>0.26825850000000001</v>
      </c>
      <c r="N1089">
        <v>0.29012749999999998</v>
      </c>
      <c r="O1089">
        <v>4.3658320000000002</v>
      </c>
      <c r="P1089">
        <v>57165</v>
      </c>
      <c r="Q1089">
        <v>15804.42</v>
      </c>
      <c r="R1089">
        <v>12490.24</v>
      </c>
    </row>
    <row r="1090" spans="1:18">
      <c r="A1090" t="s">
        <v>51</v>
      </c>
      <c r="B1090" t="s">
        <v>47</v>
      </c>
      <c r="C1090" t="s">
        <v>87</v>
      </c>
      <c r="D1090">
        <v>2011</v>
      </c>
      <c r="E1090">
        <v>14</v>
      </c>
      <c r="F1090">
        <v>0.72126219999999996</v>
      </c>
      <c r="G1090">
        <v>0.72126219999999996</v>
      </c>
      <c r="H1090">
        <v>62.026600000000002</v>
      </c>
      <c r="I1090">
        <v>2.7498100000000001E-2</v>
      </c>
      <c r="J1090">
        <v>-3.5240199999999999E-2</v>
      </c>
      <c r="K1090">
        <v>-1.4420000000000001E-2</v>
      </c>
      <c r="L1090">
        <v>0</v>
      </c>
      <c r="M1090">
        <v>1.4420000000000001E-2</v>
      </c>
      <c r="N1090">
        <v>3.5240199999999999E-2</v>
      </c>
      <c r="O1090">
        <v>4.3658320000000002</v>
      </c>
      <c r="P1090">
        <v>57165</v>
      </c>
      <c r="Q1090">
        <v>9444.0079999999998</v>
      </c>
      <c r="R1090">
        <v>9444.0079999999998</v>
      </c>
    </row>
    <row r="1091" spans="1:18">
      <c r="A1091" t="s">
        <v>51</v>
      </c>
      <c r="B1091" t="s">
        <v>47</v>
      </c>
      <c r="C1091" t="s">
        <v>87</v>
      </c>
      <c r="D1091">
        <v>2011</v>
      </c>
      <c r="E1091">
        <v>14</v>
      </c>
      <c r="F1091">
        <v>0.72126219999999996</v>
      </c>
      <c r="G1091">
        <v>0.72126219999999996</v>
      </c>
      <c r="H1091">
        <v>49.898899999999998</v>
      </c>
      <c r="I1091">
        <v>2.7498100000000001E-2</v>
      </c>
      <c r="J1091">
        <v>-3.5240199999999999E-2</v>
      </c>
      <c r="K1091">
        <v>-1.4420000000000001E-2</v>
      </c>
      <c r="L1091">
        <v>0</v>
      </c>
      <c r="M1091">
        <v>1.4420000000000001E-2</v>
      </c>
      <c r="N1091">
        <v>3.5240199999999999E-2</v>
      </c>
      <c r="O1091">
        <v>4.3658320000000002</v>
      </c>
      <c r="P1091">
        <v>57165</v>
      </c>
      <c r="Q1091">
        <v>9444.0079999999998</v>
      </c>
      <c r="R1091">
        <v>9444.0079999999998</v>
      </c>
    </row>
    <row r="1092" spans="1:18">
      <c r="A1092" t="s">
        <v>51</v>
      </c>
      <c r="B1092" t="s">
        <v>47</v>
      </c>
      <c r="C1092" t="s">
        <v>87</v>
      </c>
      <c r="D1092">
        <v>2011</v>
      </c>
      <c r="E1092">
        <v>14</v>
      </c>
      <c r="F1092">
        <v>0.72126219999999996</v>
      </c>
      <c r="G1092">
        <v>0.72126219999999996</v>
      </c>
      <c r="H1092">
        <v>51.087800000000001</v>
      </c>
      <c r="I1092">
        <v>2.7498100000000001E-2</v>
      </c>
      <c r="J1092">
        <v>-3.5240199999999999E-2</v>
      </c>
      <c r="K1092">
        <v>-1.4420000000000001E-2</v>
      </c>
      <c r="L1092">
        <v>0</v>
      </c>
      <c r="M1092">
        <v>1.4420000000000001E-2</v>
      </c>
      <c r="N1092">
        <v>3.5240199999999999E-2</v>
      </c>
      <c r="O1092">
        <v>4.3658320000000002</v>
      </c>
      <c r="P1092">
        <v>57165</v>
      </c>
      <c r="Q1092">
        <v>9444.0079999999998</v>
      </c>
      <c r="R1092">
        <v>9444.0079999999998</v>
      </c>
    </row>
    <row r="1093" spans="1:18">
      <c r="A1093" t="s">
        <v>51</v>
      </c>
      <c r="B1093" t="s">
        <v>47</v>
      </c>
      <c r="C1093" t="s">
        <v>87</v>
      </c>
      <c r="D1093">
        <v>2011</v>
      </c>
      <c r="E1093">
        <v>14</v>
      </c>
      <c r="F1093">
        <v>0.72126219999999996</v>
      </c>
      <c r="G1093">
        <v>0.72126219999999996</v>
      </c>
      <c r="H1093">
        <v>61.3431</v>
      </c>
      <c r="I1093">
        <v>2.7498100000000001E-2</v>
      </c>
      <c r="J1093">
        <v>-3.5240199999999999E-2</v>
      </c>
      <c r="K1093">
        <v>-1.4420000000000001E-2</v>
      </c>
      <c r="L1093">
        <v>0</v>
      </c>
      <c r="M1093">
        <v>1.4420000000000001E-2</v>
      </c>
      <c r="N1093">
        <v>3.5240199999999999E-2</v>
      </c>
      <c r="O1093">
        <v>4.3658320000000002</v>
      </c>
      <c r="P1093">
        <v>57165</v>
      </c>
      <c r="Q1093">
        <v>9444.0079999999998</v>
      </c>
      <c r="R1093">
        <v>9444.0079999999998</v>
      </c>
    </row>
    <row r="1094" spans="1:18">
      <c r="A1094" t="s">
        <v>51</v>
      </c>
      <c r="B1094" t="s">
        <v>47</v>
      </c>
      <c r="C1094" t="s">
        <v>87</v>
      </c>
      <c r="D1094">
        <v>2011</v>
      </c>
      <c r="E1094">
        <v>15</v>
      </c>
      <c r="F1094">
        <v>0.73059730000000001</v>
      </c>
      <c r="G1094">
        <v>0.73059730000000001</v>
      </c>
      <c r="H1094">
        <v>49.896299999999997</v>
      </c>
      <c r="I1094">
        <v>2.7541800000000002E-2</v>
      </c>
      <c r="J1094">
        <v>-3.5296300000000003E-2</v>
      </c>
      <c r="K1094">
        <v>-1.44429E-2</v>
      </c>
      <c r="L1094">
        <v>0</v>
      </c>
      <c r="M1094">
        <v>1.44429E-2</v>
      </c>
      <c r="N1094">
        <v>3.5296300000000003E-2</v>
      </c>
      <c r="O1094">
        <v>4.3658320000000002</v>
      </c>
      <c r="P1094">
        <v>57165</v>
      </c>
      <c r="Q1094">
        <v>9566.2389999999996</v>
      </c>
      <c r="R1094">
        <v>9566.2389999999996</v>
      </c>
    </row>
    <row r="1095" spans="1:18">
      <c r="A1095" t="s">
        <v>51</v>
      </c>
      <c r="B1095" t="s">
        <v>47</v>
      </c>
      <c r="C1095" t="s">
        <v>87</v>
      </c>
      <c r="D1095">
        <v>2011</v>
      </c>
      <c r="E1095">
        <v>15</v>
      </c>
      <c r="F1095">
        <v>1.3169839999999999</v>
      </c>
      <c r="G1095">
        <v>1.0676079999999999</v>
      </c>
      <c r="H1095">
        <v>84.444100000000006</v>
      </c>
      <c r="I1095">
        <v>2.9505699999999999E-2</v>
      </c>
      <c r="J1095">
        <v>0.211563</v>
      </c>
      <c r="K1095">
        <v>0.23390330000000001</v>
      </c>
      <c r="L1095">
        <v>0.24937609999999999</v>
      </c>
      <c r="M1095">
        <v>0.2648488</v>
      </c>
      <c r="N1095">
        <v>0.28718909999999997</v>
      </c>
      <c r="O1095">
        <v>4.3658320000000002</v>
      </c>
      <c r="P1095">
        <v>57165</v>
      </c>
      <c r="Q1095">
        <v>17244.22</v>
      </c>
      <c r="R1095">
        <v>13978.96</v>
      </c>
    </row>
    <row r="1096" spans="1:18">
      <c r="A1096" t="s">
        <v>51</v>
      </c>
      <c r="B1096" t="s">
        <v>47</v>
      </c>
      <c r="C1096" t="s">
        <v>87</v>
      </c>
      <c r="D1096">
        <v>2011</v>
      </c>
      <c r="E1096">
        <v>15</v>
      </c>
      <c r="F1096">
        <v>0.73059730000000001</v>
      </c>
      <c r="G1096">
        <v>0.73059730000000001</v>
      </c>
      <c r="H1096">
        <v>60.436199999999999</v>
      </c>
      <c r="I1096">
        <v>2.7541800000000002E-2</v>
      </c>
      <c r="J1096">
        <v>-3.5296300000000003E-2</v>
      </c>
      <c r="K1096">
        <v>-1.44429E-2</v>
      </c>
      <c r="L1096">
        <v>0</v>
      </c>
      <c r="M1096">
        <v>1.44429E-2</v>
      </c>
      <c r="N1096">
        <v>3.5296300000000003E-2</v>
      </c>
      <c r="O1096">
        <v>4.3658320000000002</v>
      </c>
      <c r="P1096">
        <v>57165</v>
      </c>
      <c r="Q1096">
        <v>9566.2389999999996</v>
      </c>
      <c r="R1096">
        <v>9566.2389999999996</v>
      </c>
    </row>
    <row r="1097" spans="1:18">
      <c r="A1097" t="s">
        <v>51</v>
      </c>
      <c r="B1097" t="s">
        <v>47</v>
      </c>
      <c r="C1097" t="s">
        <v>87</v>
      </c>
      <c r="D1097">
        <v>2011</v>
      </c>
      <c r="E1097">
        <v>15</v>
      </c>
      <c r="F1097">
        <v>0.73059730000000001</v>
      </c>
      <c r="G1097">
        <v>0.73059730000000001</v>
      </c>
      <c r="H1097">
        <v>62.140999999999998</v>
      </c>
      <c r="I1097">
        <v>2.7541800000000002E-2</v>
      </c>
      <c r="J1097">
        <v>-3.5296300000000003E-2</v>
      </c>
      <c r="K1097">
        <v>-1.44429E-2</v>
      </c>
      <c r="L1097">
        <v>0</v>
      </c>
      <c r="M1097">
        <v>1.44429E-2</v>
      </c>
      <c r="N1097">
        <v>3.5296300000000003E-2</v>
      </c>
      <c r="O1097">
        <v>4.3658320000000002</v>
      </c>
      <c r="P1097">
        <v>57165</v>
      </c>
      <c r="Q1097">
        <v>9566.2389999999996</v>
      </c>
      <c r="R1097">
        <v>9566.2389999999996</v>
      </c>
    </row>
    <row r="1098" spans="1:18">
      <c r="A1098" t="s">
        <v>51</v>
      </c>
      <c r="B1098" t="s">
        <v>47</v>
      </c>
      <c r="C1098" t="s">
        <v>87</v>
      </c>
      <c r="D1098">
        <v>2011</v>
      </c>
      <c r="E1098">
        <v>15</v>
      </c>
      <c r="F1098">
        <v>1.10551</v>
      </c>
      <c r="G1098">
        <v>0.95170440000000001</v>
      </c>
      <c r="H1098">
        <v>84.079800000000006</v>
      </c>
      <c r="I1098">
        <v>2.82454E-2</v>
      </c>
      <c r="J1098">
        <v>0.11760760000000001</v>
      </c>
      <c r="K1098">
        <v>0.1389937</v>
      </c>
      <c r="L1098">
        <v>0.15380559999999999</v>
      </c>
      <c r="M1098">
        <v>0.1686175</v>
      </c>
      <c r="N1098">
        <v>0.19000359999999999</v>
      </c>
      <c r="O1098">
        <v>4.3658320000000002</v>
      </c>
      <c r="P1098">
        <v>57165</v>
      </c>
      <c r="Q1098">
        <v>14475.24</v>
      </c>
      <c r="R1098">
        <v>12461.35</v>
      </c>
    </row>
    <row r="1099" spans="1:18">
      <c r="A1099" t="s">
        <v>51</v>
      </c>
      <c r="B1099" t="s">
        <v>47</v>
      </c>
      <c r="C1099" t="s">
        <v>87</v>
      </c>
      <c r="D1099">
        <v>2011</v>
      </c>
      <c r="E1099">
        <v>15</v>
      </c>
      <c r="F1099">
        <v>0.73059730000000001</v>
      </c>
      <c r="G1099">
        <v>0.73059730000000001</v>
      </c>
      <c r="H1099">
        <v>51.170200000000001</v>
      </c>
      <c r="I1099">
        <v>2.7541800000000002E-2</v>
      </c>
      <c r="J1099">
        <v>-3.5296300000000003E-2</v>
      </c>
      <c r="K1099">
        <v>-1.44429E-2</v>
      </c>
      <c r="L1099">
        <v>0</v>
      </c>
      <c r="M1099">
        <v>1.44429E-2</v>
      </c>
      <c r="N1099">
        <v>3.5296300000000003E-2</v>
      </c>
      <c r="O1099">
        <v>4.3658320000000002</v>
      </c>
      <c r="P1099">
        <v>57165</v>
      </c>
      <c r="Q1099">
        <v>9566.2389999999996</v>
      </c>
      <c r="R1099">
        <v>9566.2389999999996</v>
      </c>
    </row>
    <row r="1100" spans="1:18">
      <c r="A1100" t="s">
        <v>51</v>
      </c>
      <c r="B1100" t="s">
        <v>47</v>
      </c>
      <c r="C1100" t="s">
        <v>87</v>
      </c>
      <c r="D1100">
        <v>2011</v>
      </c>
      <c r="E1100">
        <v>16</v>
      </c>
      <c r="F1100">
        <v>0.74254600000000004</v>
      </c>
      <c r="G1100">
        <v>0.74254600000000004</v>
      </c>
      <c r="H1100">
        <v>51.787199999999999</v>
      </c>
      <c r="I1100">
        <v>2.7569400000000001E-2</v>
      </c>
      <c r="J1100">
        <v>-3.5331599999999998E-2</v>
      </c>
      <c r="K1100">
        <v>-1.44574E-2</v>
      </c>
      <c r="L1100">
        <v>0</v>
      </c>
      <c r="M1100">
        <v>1.44574E-2</v>
      </c>
      <c r="N1100">
        <v>3.5331599999999998E-2</v>
      </c>
      <c r="O1100">
        <v>4.3658320000000002</v>
      </c>
      <c r="P1100">
        <v>57165</v>
      </c>
      <c r="Q1100">
        <v>9722.6919999999991</v>
      </c>
      <c r="R1100">
        <v>9722.6919999999991</v>
      </c>
    </row>
    <row r="1101" spans="1:18">
      <c r="A1101" t="s">
        <v>51</v>
      </c>
      <c r="B1101" t="s">
        <v>47</v>
      </c>
      <c r="C1101" t="s">
        <v>87</v>
      </c>
      <c r="D1101">
        <v>2011</v>
      </c>
      <c r="E1101">
        <v>16</v>
      </c>
      <c r="F1101">
        <v>1.166425</v>
      </c>
      <c r="G1101">
        <v>0.91509779999999996</v>
      </c>
      <c r="H1101">
        <v>84.284599999999998</v>
      </c>
      <c r="I1101">
        <v>2.83734E-2</v>
      </c>
      <c r="J1101">
        <v>0.21496570000000001</v>
      </c>
      <c r="K1101">
        <v>0.23644870000000001</v>
      </c>
      <c r="L1101">
        <v>0.25132769999999999</v>
      </c>
      <c r="M1101">
        <v>0.26620670000000002</v>
      </c>
      <c r="N1101">
        <v>0.28768969999999999</v>
      </c>
      <c r="O1101">
        <v>4.3658320000000002</v>
      </c>
      <c r="P1101">
        <v>57165</v>
      </c>
      <c r="Q1101">
        <v>15272.85</v>
      </c>
      <c r="R1101">
        <v>11982.04</v>
      </c>
    </row>
    <row r="1102" spans="1:18">
      <c r="A1102" t="s">
        <v>51</v>
      </c>
      <c r="B1102" t="s">
        <v>47</v>
      </c>
      <c r="C1102" t="s">
        <v>87</v>
      </c>
      <c r="D1102">
        <v>2011</v>
      </c>
      <c r="E1102">
        <v>16</v>
      </c>
      <c r="F1102">
        <v>0.74254600000000004</v>
      </c>
      <c r="G1102">
        <v>0.74254600000000004</v>
      </c>
      <c r="H1102">
        <v>51.255299999999998</v>
      </c>
      <c r="I1102">
        <v>2.7569400000000001E-2</v>
      </c>
      <c r="J1102">
        <v>-3.5331599999999998E-2</v>
      </c>
      <c r="K1102">
        <v>-1.44574E-2</v>
      </c>
      <c r="L1102">
        <v>0</v>
      </c>
      <c r="M1102">
        <v>1.44574E-2</v>
      </c>
      <c r="N1102">
        <v>3.5331599999999998E-2</v>
      </c>
      <c r="O1102">
        <v>4.3658320000000002</v>
      </c>
      <c r="P1102">
        <v>57165</v>
      </c>
      <c r="Q1102">
        <v>9722.6919999999991</v>
      </c>
      <c r="R1102">
        <v>9722.6919999999991</v>
      </c>
    </row>
    <row r="1103" spans="1:18">
      <c r="A1103" t="s">
        <v>51</v>
      </c>
      <c r="B1103" t="s">
        <v>47</v>
      </c>
      <c r="C1103" t="s">
        <v>87</v>
      </c>
      <c r="D1103">
        <v>2011</v>
      </c>
      <c r="E1103">
        <v>16</v>
      </c>
      <c r="F1103">
        <v>0.74254600000000004</v>
      </c>
      <c r="G1103">
        <v>0.74254600000000004</v>
      </c>
      <c r="H1103">
        <v>59.898899999999998</v>
      </c>
      <c r="I1103">
        <v>2.7569400000000001E-2</v>
      </c>
      <c r="J1103">
        <v>-3.5331599999999998E-2</v>
      </c>
      <c r="K1103">
        <v>-1.44574E-2</v>
      </c>
      <c r="L1103">
        <v>0</v>
      </c>
      <c r="M1103">
        <v>1.44574E-2</v>
      </c>
      <c r="N1103">
        <v>3.5331599999999998E-2</v>
      </c>
      <c r="O1103">
        <v>4.3658320000000002</v>
      </c>
      <c r="P1103">
        <v>57165</v>
      </c>
      <c r="Q1103">
        <v>9722.6919999999991</v>
      </c>
      <c r="R1103">
        <v>9722.6919999999991</v>
      </c>
    </row>
    <row r="1104" spans="1:18">
      <c r="A1104" t="s">
        <v>51</v>
      </c>
      <c r="B1104" t="s">
        <v>47</v>
      </c>
      <c r="C1104" t="s">
        <v>87</v>
      </c>
      <c r="D1104">
        <v>2011</v>
      </c>
      <c r="E1104">
        <v>16</v>
      </c>
      <c r="F1104">
        <v>0.74254600000000004</v>
      </c>
      <c r="G1104">
        <v>0.74254600000000004</v>
      </c>
      <c r="H1104">
        <v>61.079799999999999</v>
      </c>
      <c r="I1104">
        <v>2.7569400000000001E-2</v>
      </c>
      <c r="J1104">
        <v>-3.5331599999999998E-2</v>
      </c>
      <c r="K1104">
        <v>-1.44574E-2</v>
      </c>
      <c r="L1104">
        <v>0</v>
      </c>
      <c r="M1104">
        <v>1.44574E-2</v>
      </c>
      <c r="N1104">
        <v>3.5331599999999998E-2</v>
      </c>
      <c r="O1104">
        <v>4.3658320000000002</v>
      </c>
      <c r="P1104">
        <v>57165</v>
      </c>
      <c r="Q1104">
        <v>9722.6919999999991</v>
      </c>
      <c r="R1104">
        <v>9722.6919999999991</v>
      </c>
    </row>
    <row r="1105" spans="1:18">
      <c r="A1105" t="s">
        <v>51</v>
      </c>
      <c r="B1105" t="s">
        <v>47</v>
      </c>
      <c r="C1105" t="s">
        <v>87</v>
      </c>
      <c r="D1105">
        <v>2011</v>
      </c>
      <c r="E1105">
        <v>16</v>
      </c>
      <c r="F1105">
        <v>1.396741</v>
      </c>
      <c r="G1105">
        <v>1.0030209999999999</v>
      </c>
      <c r="H1105">
        <v>82.643600000000006</v>
      </c>
      <c r="I1105">
        <v>2.98952E-2</v>
      </c>
      <c r="J1105">
        <v>0.35540769999999999</v>
      </c>
      <c r="K1105">
        <v>0.37804300000000002</v>
      </c>
      <c r="L1105">
        <v>0.39372000000000001</v>
      </c>
      <c r="M1105">
        <v>0.40939710000000001</v>
      </c>
      <c r="N1105">
        <v>0.43203229999999998</v>
      </c>
      <c r="O1105">
        <v>4.3658320000000002</v>
      </c>
      <c r="P1105">
        <v>57165</v>
      </c>
      <c r="Q1105">
        <v>18288.54</v>
      </c>
      <c r="R1105">
        <v>13133.28</v>
      </c>
    </row>
    <row r="1106" spans="1:18">
      <c r="A1106" t="s">
        <v>51</v>
      </c>
      <c r="B1106" t="s">
        <v>47</v>
      </c>
      <c r="C1106" t="s">
        <v>87</v>
      </c>
      <c r="D1106">
        <v>2011</v>
      </c>
      <c r="E1106">
        <v>17</v>
      </c>
      <c r="F1106">
        <v>0.73920459999999999</v>
      </c>
      <c r="G1106">
        <v>0.73920459999999999</v>
      </c>
      <c r="H1106">
        <v>58.5824</v>
      </c>
      <c r="I1106">
        <v>2.7578399999999999E-2</v>
      </c>
      <c r="J1106">
        <v>-3.5343100000000002E-2</v>
      </c>
      <c r="K1106">
        <v>-1.44621E-2</v>
      </c>
      <c r="L1106">
        <v>0</v>
      </c>
      <c r="M1106">
        <v>1.44621E-2</v>
      </c>
      <c r="N1106">
        <v>3.5343100000000002E-2</v>
      </c>
      <c r="O1106">
        <v>4.3658320000000002</v>
      </c>
      <c r="P1106">
        <v>57165</v>
      </c>
      <c r="Q1106">
        <v>9678.9410000000007</v>
      </c>
      <c r="R1106">
        <v>9678.9410000000007</v>
      </c>
    </row>
    <row r="1107" spans="1:18">
      <c r="A1107" t="s">
        <v>51</v>
      </c>
      <c r="B1107" t="s">
        <v>47</v>
      </c>
      <c r="C1107" t="s">
        <v>87</v>
      </c>
      <c r="D1107">
        <v>2011</v>
      </c>
      <c r="E1107">
        <v>17</v>
      </c>
      <c r="F1107">
        <v>0.73920459999999999</v>
      </c>
      <c r="G1107">
        <v>0.73920459999999999</v>
      </c>
      <c r="H1107">
        <v>51.364400000000003</v>
      </c>
      <c r="I1107">
        <v>2.7578399999999999E-2</v>
      </c>
      <c r="J1107">
        <v>-3.5343100000000002E-2</v>
      </c>
      <c r="K1107">
        <v>-1.44621E-2</v>
      </c>
      <c r="L1107">
        <v>0</v>
      </c>
      <c r="M1107">
        <v>1.44621E-2</v>
      </c>
      <c r="N1107">
        <v>3.5343100000000002E-2</v>
      </c>
      <c r="O1107">
        <v>4.3658320000000002</v>
      </c>
      <c r="P1107">
        <v>57165</v>
      </c>
      <c r="Q1107">
        <v>9678.9410000000007</v>
      </c>
      <c r="R1107">
        <v>9678.9410000000007</v>
      </c>
    </row>
    <row r="1108" spans="1:18">
      <c r="A1108" t="s">
        <v>51</v>
      </c>
      <c r="B1108" t="s">
        <v>47</v>
      </c>
      <c r="C1108" t="s">
        <v>87</v>
      </c>
      <c r="D1108">
        <v>2011</v>
      </c>
      <c r="E1108">
        <v>17</v>
      </c>
      <c r="F1108">
        <v>0.73920459999999999</v>
      </c>
      <c r="G1108">
        <v>0.73920459999999999</v>
      </c>
      <c r="H1108">
        <v>59.178199999999997</v>
      </c>
      <c r="I1108">
        <v>2.7578399999999999E-2</v>
      </c>
      <c r="J1108">
        <v>-3.5343100000000002E-2</v>
      </c>
      <c r="K1108">
        <v>-1.44621E-2</v>
      </c>
      <c r="L1108">
        <v>0</v>
      </c>
      <c r="M1108">
        <v>1.44621E-2</v>
      </c>
      <c r="N1108">
        <v>3.5343100000000002E-2</v>
      </c>
      <c r="O1108">
        <v>4.3658320000000002</v>
      </c>
      <c r="P1108">
        <v>57165</v>
      </c>
      <c r="Q1108">
        <v>9678.9410000000007</v>
      </c>
      <c r="R1108">
        <v>9678.9410000000007</v>
      </c>
    </row>
    <row r="1109" spans="1:18">
      <c r="A1109" t="s">
        <v>51</v>
      </c>
      <c r="B1109" t="s">
        <v>47</v>
      </c>
      <c r="C1109" t="s">
        <v>87</v>
      </c>
      <c r="D1109">
        <v>2011</v>
      </c>
      <c r="E1109">
        <v>17</v>
      </c>
      <c r="F1109">
        <v>0.73920459999999999</v>
      </c>
      <c r="G1109">
        <v>0.73920459999999999</v>
      </c>
      <c r="H1109">
        <v>51.202100000000002</v>
      </c>
      <c r="I1109">
        <v>2.7578399999999999E-2</v>
      </c>
      <c r="J1109">
        <v>-3.5343100000000002E-2</v>
      </c>
      <c r="K1109">
        <v>-1.44621E-2</v>
      </c>
      <c r="L1109">
        <v>0</v>
      </c>
      <c r="M1109">
        <v>1.44621E-2</v>
      </c>
      <c r="N1109">
        <v>3.5343100000000002E-2</v>
      </c>
      <c r="O1109">
        <v>4.3658320000000002</v>
      </c>
      <c r="P1109">
        <v>57165</v>
      </c>
      <c r="Q1109">
        <v>9678.9410000000007</v>
      </c>
      <c r="R1109">
        <v>9678.9410000000007</v>
      </c>
    </row>
    <row r="1110" spans="1:18">
      <c r="A1110" t="s">
        <v>51</v>
      </c>
      <c r="B1110" t="s">
        <v>47</v>
      </c>
      <c r="C1110" t="s">
        <v>87</v>
      </c>
      <c r="D1110">
        <v>2011</v>
      </c>
      <c r="E1110">
        <v>17</v>
      </c>
      <c r="F1110">
        <v>1.4114850000000001</v>
      </c>
      <c r="G1110">
        <v>1.004537</v>
      </c>
      <c r="H1110">
        <v>79.369699999999995</v>
      </c>
      <c r="I1110">
        <v>3.0195E-2</v>
      </c>
      <c r="J1110">
        <v>0.36825170000000002</v>
      </c>
      <c r="K1110">
        <v>0.39111380000000001</v>
      </c>
      <c r="L1110">
        <v>0.40694809999999998</v>
      </c>
      <c r="M1110">
        <v>0.4227823</v>
      </c>
      <c r="N1110">
        <v>0.4456445</v>
      </c>
      <c r="O1110">
        <v>4.3658320000000002</v>
      </c>
      <c r="P1110">
        <v>57165</v>
      </c>
      <c r="Q1110">
        <v>18481.59</v>
      </c>
      <c r="R1110">
        <v>13153.13</v>
      </c>
    </row>
    <row r="1111" spans="1:18">
      <c r="A1111" t="s">
        <v>51</v>
      </c>
      <c r="B1111" t="s">
        <v>47</v>
      </c>
      <c r="C1111" t="s">
        <v>87</v>
      </c>
      <c r="D1111">
        <v>2011</v>
      </c>
      <c r="E1111">
        <v>17</v>
      </c>
      <c r="F1111">
        <v>1.1982600000000001</v>
      </c>
      <c r="G1111">
        <v>0.92120480000000005</v>
      </c>
      <c r="H1111">
        <v>79.417599999999993</v>
      </c>
      <c r="I1111">
        <v>2.85633E-2</v>
      </c>
      <c r="J1111">
        <v>0.2404501</v>
      </c>
      <c r="K1111">
        <v>0.2620768</v>
      </c>
      <c r="L1111">
        <v>0.27705540000000001</v>
      </c>
      <c r="M1111">
        <v>0.29203400000000002</v>
      </c>
      <c r="N1111">
        <v>0.31366070000000001</v>
      </c>
      <c r="O1111">
        <v>4.3658320000000002</v>
      </c>
      <c r="P1111">
        <v>57165</v>
      </c>
      <c r="Q1111">
        <v>15689.69</v>
      </c>
      <c r="R1111">
        <v>12062</v>
      </c>
    </row>
    <row r="1112" spans="1:18">
      <c r="A1112" t="s">
        <v>51</v>
      </c>
      <c r="B1112" t="s">
        <v>47</v>
      </c>
      <c r="C1112" t="s">
        <v>87</v>
      </c>
      <c r="D1112">
        <v>2011</v>
      </c>
      <c r="E1112">
        <v>18</v>
      </c>
      <c r="F1112">
        <v>0.79418080000000002</v>
      </c>
      <c r="G1112">
        <v>0.79418080000000002</v>
      </c>
      <c r="H1112">
        <v>56.255299999999998</v>
      </c>
      <c r="I1112">
        <v>2.75579E-2</v>
      </c>
      <c r="J1112">
        <v>-3.5316899999999998E-2</v>
      </c>
      <c r="K1112">
        <v>-1.44514E-2</v>
      </c>
      <c r="L1112">
        <v>0</v>
      </c>
      <c r="M1112">
        <v>1.44514E-2</v>
      </c>
      <c r="N1112">
        <v>3.5316899999999998E-2</v>
      </c>
      <c r="O1112">
        <v>4.3658320000000002</v>
      </c>
      <c r="P1112">
        <v>57165</v>
      </c>
      <c r="Q1112">
        <v>10398.780000000001</v>
      </c>
      <c r="R1112">
        <v>10398.780000000001</v>
      </c>
    </row>
    <row r="1113" spans="1:18">
      <c r="A1113" t="s">
        <v>51</v>
      </c>
      <c r="B1113" t="s">
        <v>47</v>
      </c>
      <c r="C1113" t="s">
        <v>87</v>
      </c>
      <c r="D1113">
        <v>2011</v>
      </c>
      <c r="E1113">
        <v>18</v>
      </c>
      <c r="F1113">
        <v>0.79418080000000002</v>
      </c>
      <c r="G1113">
        <v>0.79418080000000002</v>
      </c>
      <c r="H1113">
        <v>57.941499999999998</v>
      </c>
      <c r="I1113">
        <v>2.75579E-2</v>
      </c>
      <c r="J1113">
        <v>-3.5316899999999998E-2</v>
      </c>
      <c r="K1113">
        <v>-1.44514E-2</v>
      </c>
      <c r="L1113">
        <v>0</v>
      </c>
      <c r="M1113">
        <v>1.44514E-2</v>
      </c>
      <c r="N1113">
        <v>3.5316899999999998E-2</v>
      </c>
      <c r="O1113">
        <v>4.3658320000000002</v>
      </c>
      <c r="P1113">
        <v>57165</v>
      </c>
      <c r="Q1113">
        <v>10398.780000000001</v>
      </c>
      <c r="R1113">
        <v>10398.780000000001</v>
      </c>
    </row>
    <row r="1114" spans="1:18">
      <c r="A1114" t="s">
        <v>51</v>
      </c>
      <c r="B1114" t="s">
        <v>47</v>
      </c>
      <c r="C1114" t="s">
        <v>87</v>
      </c>
      <c r="D1114">
        <v>2011</v>
      </c>
      <c r="E1114">
        <v>18</v>
      </c>
      <c r="F1114">
        <v>1.2509920000000001</v>
      </c>
      <c r="G1114">
        <v>1.0043029999999999</v>
      </c>
      <c r="H1114">
        <v>71.763300000000001</v>
      </c>
      <c r="I1114">
        <v>2.8685599999999999E-2</v>
      </c>
      <c r="J1114">
        <v>0.2099268</v>
      </c>
      <c r="K1114">
        <v>0.2316462</v>
      </c>
      <c r="L1114">
        <v>0.24668899999999999</v>
      </c>
      <c r="M1114">
        <v>0.26173170000000001</v>
      </c>
      <c r="N1114">
        <v>0.28345110000000001</v>
      </c>
      <c r="O1114">
        <v>4.3658320000000002</v>
      </c>
      <c r="P1114">
        <v>57165</v>
      </c>
      <c r="Q1114">
        <v>16380.14</v>
      </c>
      <c r="R1114">
        <v>13150.07</v>
      </c>
    </row>
    <row r="1115" spans="1:18">
      <c r="A1115" t="s">
        <v>51</v>
      </c>
      <c r="B1115" t="s">
        <v>47</v>
      </c>
      <c r="C1115" t="s">
        <v>87</v>
      </c>
      <c r="D1115">
        <v>2011</v>
      </c>
      <c r="E1115">
        <v>18</v>
      </c>
      <c r="F1115">
        <v>0.79418080000000002</v>
      </c>
      <c r="G1115">
        <v>0.79418080000000002</v>
      </c>
      <c r="H1115">
        <v>50.079799999999999</v>
      </c>
      <c r="I1115">
        <v>2.75579E-2</v>
      </c>
      <c r="J1115">
        <v>-3.5316899999999998E-2</v>
      </c>
      <c r="K1115">
        <v>-1.44514E-2</v>
      </c>
      <c r="L1115">
        <v>0</v>
      </c>
      <c r="M1115">
        <v>1.44514E-2</v>
      </c>
      <c r="N1115">
        <v>3.5316899999999998E-2</v>
      </c>
      <c r="O1115">
        <v>4.3658320000000002</v>
      </c>
      <c r="P1115">
        <v>57165</v>
      </c>
      <c r="Q1115">
        <v>10398.780000000001</v>
      </c>
      <c r="R1115">
        <v>10398.780000000001</v>
      </c>
    </row>
    <row r="1116" spans="1:18">
      <c r="A1116" t="s">
        <v>51</v>
      </c>
      <c r="B1116" t="s">
        <v>47</v>
      </c>
      <c r="C1116" t="s">
        <v>87</v>
      </c>
      <c r="D1116">
        <v>2011</v>
      </c>
      <c r="E1116">
        <v>18</v>
      </c>
      <c r="F1116">
        <v>0.79418080000000002</v>
      </c>
      <c r="G1116">
        <v>0.79418080000000002</v>
      </c>
      <c r="H1116">
        <v>50.311199999999999</v>
      </c>
      <c r="I1116">
        <v>2.75579E-2</v>
      </c>
      <c r="J1116">
        <v>-3.5316899999999998E-2</v>
      </c>
      <c r="K1116">
        <v>-1.44514E-2</v>
      </c>
      <c r="L1116">
        <v>0</v>
      </c>
      <c r="M1116">
        <v>1.44514E-2</v>
      </c>
      <c r="N1116">
        <v>3.5316899999999998E-2</v>
      </c>
      <c r="O1116">
        <v>4.3658320000000002</v>
      </c>
      <c r="P1116">
        <v>57165</v>
      </c>
      <c r="Q1116">
        <v>10398.780000000001</v>
      </c>
      <c r="R1116">
        <v>10398.780000000001</v>
      </c>
    </row>
    <row r="1117" spans="1:18">
      <c r="A1117" t="s">
        <v>51</v>
      </c>
      <c r="B1117" t="s">
        <v>47</v>
      </c>
      <c r="C1117" t="s">
        <v>87</v>
      </c>
      <c r="D1117">
        <v>2011</v>
      </c>
      <c r="E1117">
        <v>18</v>
      </c>
      <c r="F1117">
        <v>1.4545030000000001</v>
      </c>
      <c r="G1117">
        <v>1.104865</v>
      </c>
      <c r="H1117">
        <v>72.539900000000003</v>
      </c>
      <c r="I1117">
        <v>3.0872299999999998E-2</v>
      </c>
      <c r="J1117">
        <v>0.31007370000000001</v>
      </c>
      <c r="K1117">
        <v>0.33344859999999998</v>
      </c>
      <c r="L1117">
        <v>0.34963810000000001</v>
      </c>
      <c r="M1117">
        <v>0.36582759999999998</v>
      </c>
      <c r="N1117">
        <v>0.38920250000000001</v>
      </c>
      <c r="O1117">
        <v>4.3658320000000002</v>
      </c>
      <c r="P1117">
        <v>57165</v>
      </c>
      <c r="Q1117">
        <v>19044.86</v>
      </c>
      <c r="R1117">
        <v>14466.79</v>
      </c>
    </row>
    <row r="1118" spans="1:18">
      <c r="A1118" t="s">
        <v>51</v>
      </c>
      <c r="B1118" t="s">
        <v>47</v>
      </c>
      <c r="C1118" t="s">
        <v>87</v>
      </c>
      <c r="D1118">
        <v>2011</v>
      </c>
      <c r="E1118">
        <v>19</v>
      </c>
      <c r="F1118">
        <v>1.2410620000000001</v>
      </c>
      <c r="G1118">
        <v>1.2941579999999999</v>
      </c>
      <c r="H1118">
        <v>67.239400000000003</v>
      </c>
      <c r="I1118">
        <v>2.8866699999999999E-2</v>
      </c>
      <c r="J1118">
        <v>-9.0089699999999995E-2</v>
      </c>
      <c r="K1118">
        <v>-6.8233199999999994E-2</v>
      </c>
      <c r="L1118">
        <v>-5.3095499999999997E-2</v>
      </c>
      <c r="M1118">
        <v>-3.7957699999999997E-2</v>
      </c>
      <c r="N1118">
        <v>-1.61012E-2</v>
      </c>
      <c r="O1118">
        <v>4.3658320000000002</v>
      </c>
      <c r="P1118">
        <v>57165</v>
      </c>
      <c r="Q1118">
        <v>16250.12</v>
      </c>
      <c r="R1118">
        <v>16945.34</v>
      </c>
    </row>
    <row r="1119" spans="1:18">
      <c r="A1119" t="s">
        <v>51</v>
      </c>
      <c r="B1119" t="s">
        <v>47</v>
      </c>
      <c r="C1119" t="s">
        <v>87</v>
      </c>
      <c r="D1119">
        <v>2011</v>
      </c>
      <c r="E1119">
        <v>19</v>
      </c>
      <c r="F1119">
        <v>1.401456</v>
      </c>
      <c r="G1119">
        <v>1.4803360000000001</v>
      </c>
      <c r="H1119">
        <v>66.930899999999994</v>
      </c>
      <c r="I1119">
        <v>3.1572299999999998E-2</v>
      </c>
      <c r="J1119">
        <v>-0.11934160000000001</v>
      </c>
      <c r="K1119">
        <v>-9.5436599999999996E-2</v>
      </c>
      <c r="L1119">
        <v>-7.8880099999999995E-2</v>
      </c>
      <c r="M1119">
        <v>-6.2323499999999997E-2</v>
      </c>
      <c r="N1119">
        <v>-3.8418500000000001E-2</v>
      </c>
      <c r="O1119">
        <v>4.3658320000000002</v>
      </c>
      <c r="P1119">
        <v>57165</v>
      </c>
      <c r="Q1119">
        <v>18350.28</v>
      </c>
      <c r="R1119">
        <v>19383.11</v>
      </c>
    </row>
    <row r="1120" spans="1:18">
      <c r="A1120" t="s">
        <v>51</v>
      </c>
      <c r="B1120" t="s">
        <v>47</v>
      </c>
      <c r="C1120" t="s">
        <v>87</v>
      </c>
      <c r="D1120">
        <v>2011</v>
      </c>
      <c r="E1120">
        <v>19</v>
      </c>
      <c r="F1120">
        <v>0.87991299999999995</v>
      </c>
      <c r="G1120">
        <v>0.87991299999999995</v>
      </c>
      <c r="H1120">
        <v>53.893599999999999</v>
      </c>
      <c r="I1120">
        <v>2.7502100000000002E-2</v>
      </c>
      <c r="J1120">
        <v>-3.52453E-2</v>
      </c>
      <c r="K1120">
        <v>-1.44221E-2</v>
      </c>
      <c r="L1120">
        <v>0</v>
      </c>
      <c r="M1120">
        <v>1.44221E-2</v>
      </c>
      <c r="N1120">
        <v>3.52453E-2</v>
      </c>
      <c r="O1120">
        <v>4.3658320000000002</v>
      </c>
      <c r="P1120">
        <v>57165</v>
      </c>
      <c r="Q1120">
        <v>11521.34</v>
      </c>
      <c r="R1120">
        <v>11521.34</v>
      </c>
    </row>
    <row r="1121" spans="1:18">
      <c r="A1121" t="s">
        <v>51</v>
      </c>
      <c r="B1121" t="s">
        <v>47</v>
      </c>
      <c r="C1121" t="s">
        <v>87</v>
      </c>
      <c r="D1121">
        <v>2011</v>
      </c>
      <c r="E1121">
        <v>19</v>
      </c>
      <c r="F1121">
        <v>0.87991299999999995</v>
      </c>
      <c r="G1121">
        <v>0.87991299999999995</v>
      </c>
      <c r="H1121">
        <v>49.635599999999997</v>
      </c>
      <c r="I1121">
        <v>2.7502100000000002E-2</v>
      </c>
      <c r="J1121">
        <v>-3.52453E-2</v>
      </c>
      <c r="K1121">
        <v>-1.44221E-2</v>
      </c>
      <c r="L1121">
        <v>0</v>
      </c>
      <c r="M1121">
        <v>1.44221E-2</v>
      </c>
      <c r="N1121">
        <v>3.52453E-2</v>
      </c>
      <c r="O1121">
        <v>4.3658320000000002</v>
      </c>
      <c r="P1121">
        <v>57165</v>
      </c>
      <c r="Q1121">
        <v>11521.34</v>
      </c>
      <c r="R1121">
        <v>11521.34</v>
      </c>
    </row>
    <row r="1122" spans="1:18">
      <c r="A1122" t="s">
        <v>51</v>
      </c>
      <c r="B1122" t="s">
        <v>47</v>
      </c>
      <c r="C1122" t="s">
        <v>87</v>
      </c>
      <c r="D1122">
        <v>2011</v>
      </c>
      <c r="E1122">
        <v>19</v>
      </c>
      <c r="F1122">
        <v>0.87991299999999995</v>
      </c>
      <c r="G1122">
        <v>0.87991299999999995</v>
      </c>
      <c r="H1122">
        <v>49.805900000000001</v>
      </c>
      <c r="I1122">
        <v>2.7502100000000002E-2</v>
      </c>
      <c r="J1122">
        <v>-3.52453E-2</v>
      </c>
      <c r="K1122">
        <v>-1.44221E-2</v>
      </c>
      <c r="L1122">
        <v>0</v>
      </c>
      <c r="M1122">
        <v>1.44221E-2</v>
      </c>
      <c r="N1122">
        <v>3.52453E-2</v>
      </c>
      <c r="O1122">
        <v>4.3658320000000002</v>
      </c>
      <c r="P1122">
        <v>57165</v>
      </c>
      <c r="Q1122">
        <v>11521.34</v>
      </c>
      <c r="R1122">
        <v>11521.34</v>
      </c>
    </row>
    <row r="1123" spans="1:18">
      <c r="A1123" t="s">
        <v>51</v>
      </c>
      <c r="B1123" t="s">
        <v>47</v>
      </c>
      <c r="C1123" t="s">
        <v>87</v>
      </c>
      <c r="D1123">
        <v>2011</v>
      </c>
      <c r="E1123">
        <v>19</v>
      </c>
      <c r="F1123">
        <v>0.87991299999999995</v>
      </c>
      <c r="G1123">
        <v>0.87991299999999995</v>
      </c>
      <c r="H1123">
        <v>56.021299999999997</v>
      </c>
      <c r="I1123">
        <v>2.7502100000000002E-2</v>
      </c>
      <c r="J1123">
        <v>-3.52453E-2</v>
      </c>
      <c r="K1123">
        <v>-1.44221E-2</v>
      </c>
      <c r="L1123">
        <v>0</v>
      </c>
      <c r="M1123">
        <v>1.44221E-2</v>
      </c>
      <c r="N1123">
        <v>3.52453E-2</v>
      </c>
      <c r="O1123">
        <v>4.3658320000000002</v>
      </c>
      <c r="P1123">
        <v>57165</v>
      </c>
      <c r="Q1123">
        <v>11521.34</v>
      </c>
      <c r="R1123">
        <v>11521.34</v>
      </c>
    </row>
    <row r="1124" spans="1:18">
      <c r="A1124" t="s">
        <v>51</v>
      </c>
      <c r="B1124" t="s">
        <v>47</v>
      </c>
      <c r="C1124" t="s">
        <v>87</v>
      </c>
      <c r="D1124">
        <v>2011</v>
      </c>
      <c r="E1124">
        <v>20</v>
      </c>
      <c r="F1124">
        <v>1.362217</v>
      </c>
      <c r="G1124">
        <v>1.677694</v>
      </c>
      <c r="H1124">
        <v>62.731400000000001</v>
      </c>
      <c r="I1124">
        <v>3.16216E-2</v>
      </c>
      <c r="J1124">
        <v>-0.35600150000000003</v>
      </c>
      <c r="K1124">
        <v>-0.3320592</v>
      </c>
      <c r="L1124">
        <v>-0.3154768</v>
      </c>
      <c r="M1124">
        <v>-0.2988944</v>
      </c>
      <c r="N1124">
        <v>-0.27495199999999997</v>
      </c>
      <c r="O1124">
        <v>4.3658320000000002</v>
      </c>
      <c r="P1124">
        <v>57165</v>
      </c>
      <c r="Q1124">
        <v>17836.490000000002</v>
      </c>
      <c r="R1124">
        <v>21967.26</v>
      </c>
    </row>
    <row r="1125" spans="1:18">
      <c r="A1125" t="s">
        <v>51</v>
      </c>
      <c r="B1125" t="s">
        <v>47</v>
      </c>
      <c r="C1125" t="s">
        <v>87</v>
      </c>
      <c r="D1125">
        <v>2011</v>
      </c>
      <c r="E1125">
        <v>20</v>
      </c>
      <c r="F1125">
        <v>0.9729584</v>
      </c>
      <c r="G1125">
        <v>0.9729584</v>
      </c>
      <c r="H1125">
        <v>49.263300000000001</v>
      </c>
      <c r="I1125">
        <v>2.7438400000000002E-2</v>
      </c>
      <c r="J1125">
        <v>-3.5163699999999999E-2</v>
      </c>
      <c r="K1125">
        <v>-1.4388700000000001E-2</v>
      </c>
      <c r="L1125">
        <v>0</v>
      </c>
      <c r="M1125">
        <v>1.4388700000000001E-2</v>
      </c>
      <c r="N1125">
        <v>3.5163699999999999E-2</v>
      </c>
      <c r="O1125">
        <v>4.3658320000000002</v>
      </c>
      <c r="P1125">
        <v>57165</v>
      </c>
      <c r="Q1125">
        <v>12739.65</v>
      </c>
      <c r="R1125">
        <v>12739.65</v>
      </c>
    </row>
    <row r="1126" spans="1:18">
      <c r="A1126" t="s">
        <v>51</v>
      </c>
      <c r="B1126" t="s">
        <v>47</v>
      </c>
      <c r="C1126" t="s">
        <v>87</v>
      </c>
      <c r="D1126">
        <v>2011</v>
      </c>
      <c r="E1126">
        <v>20</v>
      </c>
      <c r="F1126">
        <v>0.9729584</v>
      </c>
      <c r="G1126">
        <v>0.9729584</v>
      </c>
      <c r="H1126">
        <v>55.236699999999999</v>
      </c>
      <c r="I1126">
        <v>2.7438400000000002E-2</v>
      </c>
      <c r="J1126">
        <v>-3.5163699999999999E-2</v>
      </c>
      <c r="K1126">
        <v>-1.4388700000000001E-2</v>
      </c>
      <c r="L1126">
        <v>0</v>
      </c>
      <c r="M1126">
        <v>1.4388700000000001E-2</v>
      </c>
      <c r="N1126">
        <v>3.5163699999999999E-2</v>
      </c>
      <c r="O1126">
        <v>4.3658320000000002</v>
      </c>
      <c r="P1126">
        <v>57165</v>
      </c>
      <c r="Q1126">
        <v>12739.65</v>
      </c>
      <c r="R1126">
        <v>12739.65</v>
      </c>
    </row>
    <row r="1127" spans="1:18">
      <c r="A1127" t="s">
        <v>51</v>
      </c>
      <c r="B1127" t="s">
        <v>47</v>
      </c>
      <c r="C1127" t="s">
        <v>87</v>
      </c>
      <c r="D1127">
        <v>2011</v>
      </c>
      <c r="E1127">
        <v>20</v>
      </c>
      <c r="F1127">
        <v>0.9729584</v>
      </c>
      <c r="G1127">
        <v>0.9729584</v>
      </c>
      <c r="H1127">
        <v>53.0505</v>
      </c>
      <c r="I1127">
        <v>2.7438400000000002E-2</v>
      </c>
      <c r="J1127">
        <v>-3.5163699999999999E-2</v>
      </c>
      <c r="K1127">
        <v>-1.4388700000000001E-2</v>
      </c>
      <c r="L1127">
        <v>0</v>
      </c>
      <c r="M1127">
        <v>1.4388700000000001E-2</v>
      </c>
      <c r="N1127">
        <v>3.5163699999999999E-2</v>
      </c>
      <c r="O1127">
        <v>4.3658320000000002</v>
      </c>
      <c r="P1127">
        <v>57165</v>
      </c>
      <c r="Q1127">
        <v>12739.65</v>
      </c>
      <c r="R1127">
        <v>12739.65</v>
      </c>
    </row>
    <row r="1128" spans="1:18">
      <c r="A1128" t="s">
        <v>51</v>
      </c>
      <c r="B1128" t="s">
        <v>47</v>
      </c>
      <c r="C1128" t="s">
        <v>87</v>
      </c>
      <c r="D1128">
        <v>2011</v>
      </c>
      <c r="E1128">
        <v>20</v>
      </c>
      <c r="F1128">
        <v>0.9729584</v>
      </c>
      <c r="G1128">
        <v>0.9729584</v>
      </c>
      <c r="H1128">
        <v>49.5824</v>
      </c>
      <c r="I1128">
        <v>2.7438400000000002E-2</v>
      </c>
      <c r="J1128">
        <v>-3.5163699999999999E-2</v>
      </c>
      <c r="K1128">
        <v>-1.4388700000000001E-2</v>
      </c>
      <c r="L1128">
        <v>0</v>
      </c>
      <c r="M1128">
        <v>1.4388700000000001E-2</v>
      </c>
      <c r="N1128">
        <v>3.5163699999999999E-2</v>
      </c>
      <c r="O1128">
        <v>4.3658320000000002</v>
      </c>
      <c r="P1128">
        <v>57165</v>
      </c>
      <c r="Q1128">
        <v>12739.65</v>
      </c>
      <c r="R1128">
        <v>12739.65</v>
      </c>
    </row>
    <row r="1129" spans="1:18">
      <c r="A1129" t="s">
        <v>51</v>
      </c>
      <c r="B1129" t="s">
        <v>47</v>
      </c>
      <c r="C1129" t="s">
        <v>87</v>
      </c>
      <c r="D1129">
        <v>2011</v>
      </c>
      <c r="E1129">
        <v>20</v>
      </c>
      <c r="F1129">
        <v>1.2532239999999999</v>
      </c>
      <c r="G1129">
        <v>1.4655579999999999</v>
      </c>
      <c r="H1129">
        <v>61.297899999999998</v>
      </c>
      <c r="I1129">
        <v>2.8765800000000001E-2</v>
      </c>
      <c r="J1129">
        <v>-0.2491987</v>
      </c>
      <c r="K1129">
        <v>-0.2274186</v>
      </c>
      <c r="L1129">
        <v>-0.21233379999999999</v>
      </c>
      <c r="M1129">
        <v>-0.19724900000000001</v>
      </c>
      <c r="N1129">
        <v>-0.17546890000000001</v>
      </c>
      <c r="O1129">
        <v>4.3658320000000002</v>
      </c>
      <c r="P1129">
        <v>57165</v>
      </c>
      <c r="Q1129">
        <v>16409.37</v>
      </c>
      <c r="R1129">
        <v>19189.61</v>
      </c>
    </row>
    <row r="1130" spans="1:18">
      <c r="A1130" t="s">
        <v>51</v>
      </c>
      <c r="B1130" t="s">
        <v>47</v>
      </c>
      <c r="C1130" t="s">
        <v>87</v>
      </c>
      <c r="D1130">
        <v>2011</v>
      </c>
      <c r="E1130">
        <v>21</v>
      </c>
      <c r="F1130">
        <v>1.001938</v>
      </c>
      <c r="G1130">
        <v>1.001938</v>
      </c>
      <c r="H1130">
        <v>54.773899999999998</v>
      </c>
      <c r="I1130">
        <v>2.7435600000000001E-2</v>
      </c>
      <c r="J1130">
        <v>-3.5160200000000003E-2</v>
      </c>
      <c r="K1130">
        <v>-1.4387199999999999E-2</v>
      </c>
      <c r="L1130">
        <v>0</v>
      </c>
      <c r="M1130">
        <v>1.4387199999999999E-2</v>
      </c>
      <c r="N1130">
        <v>3.5160200000000003E-2</v>
      </c>
      <c r="O1130">
        <v>4.3658320000000002</v>
      </c>
      <c r="P1130">
        <v>57165</v>
      </c>
      <c r="Q1130">
        <v>13119.1</v>
      </c>
      <c r="R1130">
        <v>13119.1</v>
      </c>
    </row>
    <row r="1131" spans="1:18">
      <c r="A1131" t="s">
        <v>51</v>
      </c>
      <c r="B1131" t="s">
        <v>47</v>
      </c>
      <c r="C1131" t="s">
        <v>87</v>
      </c>
      <c r="D1131">
        <v>2011</v>
      </c>
      <c r="E1131">
        <v>21</v>
      </c>
      <c r="F1131">
        <v>1.367669</v>
      </c>
      <c r="G1131">
        <v>1.367669</v>
      </c>
      <c r="H1131">
        <v>61.103700000000003</v>
      </c>
      <c r="I1131">
        <v>2.91153E-2</v>
      </c>
      <c r="J1131">
        <v>-3.7312699999999997E-2</v>
      </c>
      <c r="K1131">
        <v>-1.52681E-2</v>
      </c>
      <c r="L1131">
        <v>0</v>
      </c>
      <c r="M1131">
        <v>1.52681E-2</v>
      </c>
      <c r="N1131">
        <v>3.7312699999999997E-2</v>
      </c>
      <c r="O1131">
        <v>4.3658320000000002</v>
      </c>
      <c r="P1131">
        <v>57165</v>
      </c>
      <c r="Q1131">
        <v>17907.88</v>
      </c>
      <c r="R1131">
        <v>17907.88</v>
      </c>
    </row>
    <row r="1132" spans="1:18">
      <c r="A1132" t="s">
        <v>51</v>
      </c>
      <c r="B1132" t="s">
        <v>47</v>
      </c>
      <c r="C1132" t="s">
        <v>87</v>
      </c>
      <c r="D1132">
        <v>2011</v>
      </c>
      <c r="E1132">
        <v>21</v>
      </c>
      <c r="F1132">
        <v>1.001938</v>
      </c>
      <c r="G1132">
        <v>1.001938</v>
      </c>
      <c r="H1132">
        <v>50.484000000000002</v>
      </c>
      <c r="I1132">
        <v>2.7435600000000001E-2</v>
      </c>
      <c r="J1132">
        <v>-3.5160200000000003E-2</v>
      </c>
      <c r="K1132">
        <v>-1.4387199999999999E-2</v>
      </c>
      <c r="L1132">
        <v>0</v>
      </c>
      <c r="M1132">
        <v>1.4387199999999999E-2</v>
      </c>
      <c r="N1132">
        <v>3.5160200000000003E-2</v>
      </c>
      <c r="O1132">
        <v>4.3658320000000002</v>
      </c>
      <c r="P1132">
        <v>57165</v>
      </c>
      <c r="Q1132">
        <v>13119.1</v>
      </c>
      <c r="R1132">
        <v>13119.1</v>
      </c>
    </row>
    <row r="1133" spans="1:18">
      <c r="A1133" t="s">
        <v>51</v>
      </c>
      <c r="B1133" t="s">
        <v>47</v>
      </c>
      <c r="C1133" t="s">
        <v>87</v>
      </c>
      <c r="D1133">
        <v>2011</v>
      </c>
      <c r="E1133">
        <v>21</v>
      </c>
      <c r="F1133">
        <v>1.2623340000000001</v>
      </c>
      <c r="G1133">
        <v>1.2623340000000001</v>
      </c>
      <c r="H1133">
        <v>59.3245</v>
      </c>
      <c r="I1133">
        <v>2.7761899999999999E-2</v>
      </c>
      <c r="J1133">
        <v>-3.55783E-2</v>
      </c>
      <c r="K1133">
        <v>-1.45583E-2</v>
      </c>
      <c r="L1133">
        <v>0</v>
      </c>
      <c r="M1133">
        <v>1.45583E-2</v>
      </c>
      <c r="N1133">
        <v>3.55783E-2</v>
      </c>
      <c r="O1133">
        <v>4.3658320000000002</v>
      </c>
      <c r="P1133">
        <v>57165</v>
      </c>
      <c r="Q1133">
        <v>16528.66</v>
      </c>
      <c r="R1133">
        <v>16528.66</v>
      </c>
    </row>
    <row r="1134" spans="1:18">
      <c r="A1134" t="s">
        <v>51</v>
      </c>
      <c r="B1134" t="s">
        <v>47</v>
      </c>
      <c r="C1134" t="s">
        <v>87</v>
      </c>
      <c r="D1134">
        <v>2011</v>
      </c>
      <c r="E1134">
        <v>21</v>
      </c>
      <c r="F1134">
        <v>1.001938</v>
      </c>
      <c r="G1134">
        <v>1.001938</v>
      </c>
      <c r="H1134">
        <v>49.375</v>
      </c>
      <c r="I1134">
        <v>2.7435600000000001E-2</v>
      </c>
      <c r="J1134">
        <v>-3.5160200000000003E-2</v>
      </c>
      <c r="K1134">
        <v>-1.4387199999999999E-2</v>
      </c>
      <c r="L1134">
        <v>0</v>
      </c>
      <c r="M1134">
        <v>1.4387199999999999E-2</v>
      </c>
      <c r="N1134">
        <v>3.5160200000000003E-2</v>
      </c>
      <c r="O1134">
        <v>4.3658320000000002</v>
      </c>
      <c r="P1134">
        <v>57165</v>
      </c>
      <c r="Q1134">
        <v>13119.1</v>
      </c>
      <c r="R1134">
        <v>13119.1</v>
      </c>
    </row>
    <row r="1135" spans="1:18">
      <c r="A1135" t="s">
        <v>51</v>
      </c>
      <c r="B1135" t="s">
        <v>47</v>
      </c>
      <c r="C1135" t="s">
        <v>87</v>
      </c>
      <c r="D1135">
        <v>2011</v>
      </c>
      <c r="E1135">
        <v>21</v>
      </c>
      <c r="F1135">
        <v>1.001938</v>
      </c>
      <c r="G1135">
        <v>1.001938</v>
      </c>
      <c r="H1135">
        <v>49.763300000000001</v>
      </c>
      <c r="I1135">
        <v>2.7435600000000001E-2</v>
      </c>
      <c r="J1135">
        <v>-3.5160200000000003E-2</v>
      </c>
      <c r="K1135">
        <v>-1.4387199999999999E-2</v>
      </c>
      <c r="L1135">
        <v>0</v>
      </c>
      <c r="M1135">
        <v>1.4387199999999999E-2</v>
      </c>
      <c r="N1135">
        <v>3.5160200000000003E-2</v>
      </c>
      <c r="O1135">
        <v>4.3658320000000002</v>
      </c>
      <c r="P1135">
        <v>57165</v>
      </c>
      <c r="Q1135">
        <v>13119.1</v>
      </c>
      <c r="R1135">
        <v>13119.1</v>
      </c>
    </row>
    <row r="1136" spans="1:18">
      <c r="A1136" t="s">
        <v>51</v>
      </c>
      <c r="B1136" t="s">
        <v>47</v>
      </c>
      <c r="C1136" t="s">
        <v>87</v>
      </c>
      <c r="D1136">
        <v>2011</v>
      </c>
      <c r="E1136">
        <v>22</v>
      </c>
      <c r="F1136">
        <v>0.96581720000000004</v>
      </c>
      <c r="G1136">
        <v>0.96581720000000004</v>
      </c>
      <c r="H1136">
        <v>49.688800000000001</v>
      </c>
      <c r="I1136">
        <v>2.74445E-2</v>
      </c>
      <c r="J1136">
        <v>-3.5171500000000001E-2</v>
      </c>
      <c r="K1136">
        <v>-1.4391899999999999E-2</v>
      </c>
      <c r="L1136">
        <v>0</v>
      </c>
      <c r="M1136">
        <v>1.4391899999999999E-2</v>
      </c>
      <c r="N1136">
        <v>3.5171500000000001E-2</v>
      </c>
      <c r="O1136">
        <v>4.3658320000000002</v>
      </c>
      <c r="P1136">
        <v>57165</v>
      </c>
      <c r="Q1136">
        <v>12646.14</v>
      </c>
      <c r="R1136">
        <v>12646.14</v>
      </c>
    </row>
    <row r="1137" spans="1:18">
      <c r="A1137" t="s">
        <v>51</v>
      </c>
      <c r="B1137" t="s">
        <v>47</v>
      </c>
      <c r="C1137" t="s">
        <v>87</v>
      </c>
      <c r="D1137">
        <v>2011</v>
      </c>
      <c r="E1137">
        <v>22</v>
      </c>
      <c r="F1137">
        <v>1.238739</v>
      </c>
      <c r="G1137">
        <v>1.238739</v>
      </c>
      <c r="H1137">
        <v>59.510599999999997</v>
      </c>
      <c r="I1137">
        <v>2.8061200000000001E-2</v>
      </c>
      <c r="J1137">
        <v>-3.5961800000000002E-2</v>
      </c>
      <c r="K1137">
        <v>-1.4715300000000001E-2</v>
      </c>
      <c r="L1137">
        <v>0</v>
      </c>
      <c r="M1137">
        <v>1.4715300000000001E-2</v>
      </c>
      <c r="N1137">
        <v>3.5961800000000002E-2</v>
      </c>
      <c r="O1137">
        <v>4.3658320000000002</v>
      </c>
      <c r="P1137">
        <v>57165</v>
      </c>
      <c r="Q1137">
        <v>16219.71</v>
      </c>
      <c r="R1137">
        <v>16219.71</v>
      </c>
    </row>
    <row r="1138" spans="1:18">
      <c r="A1138" t="s">
        <v>51</v>
      </c>
      <c r="B1138" t="s">
        <v>47</v>
      </c>
      <c r="C1138" t="s">
        <v>87</v>
      </c>
      <c r="D1138">
        <v>2011</v>
      </c>
      <c r="E1138">
        <v>22</v>
      </c>
      <c r="F1138">
        <v>0.96581720000000004</v>
      </c>
      <c r="G1138">
        <v>0.96581720000000004</v>
      </c>
      <c r="H1138">
        <v>48.340400000000002</v>
      </c>
      <c r="I1138">
        <v>2.74445E-2</v>
      </c>
      <c r="J1138">
        <v>-3.5171500000000001E-2</v>
      </c>
      <c r="K1138">
        <v>-1.4391899999999999E-2</v>
      </c>
      <c r="L1138">
        <v>0</v>
      </c>
      <c r="M1138">
        <v>1.4391899999999999E-2</v>
      </c>
      <c r="N1138">
        <v>3.5171500000000001E-2</v>
      </c>
      <c r="O1138">
        <v>4.3658320000000002</v>
      </c>
      <c r="P1138">
        <v>57165</v>
      </c>
      <c r="Q1138">
        <v>12646.14</v>
      </c>
      <c r="R1138">
        <v>12646.14</v>
      </c>
    </row>
    <row r="1139" spans="1:18">
      <c r="A1139" t="s">
        <v>51</v>
      </c>
      <c r="B1139" t="s">
        <v>47</v>
      </c>
      <c r="C1139" t="s">
        <v>87</v>
      </c>
      <c r="D1139">
        <v>2011</v>
      </c>
      <c r="E1139">
        <v>22</v>
      </c>
      <c r="F1139">
        <v>1.148325</v>
      </c>
      <c r="G1139">
        <v>1.148325</v>
      </c>
      <c r="H1139">
        <v>58.079799999999999</v>
      </c>
      <c r="I1139">
        <v>2.7454099999999999E-2</v>
      </c>
      <c r="J1139">
        <v>-3.5183800000000001E-2</v>
      </c>
      <c r="K1139">
        <v>-1.4396900000000001E-2</v>
      </c>
      <c r="L1139">
        <v>0</v>
      </c>
      <c r="M1139">
        <v>1.4396900000000001E-2</v>
      </c>
      <c r="N1139">
        <v>3.5183800000000001E-2</v>
      </c>
      <c r="O1139">
        <v>4.3658320000000002</v>
      </c>
      <c r="P1139">
        <v>57165</v>
      </c>
      <c r="Q1139">
        <v>15035.85</v>
      </c>
      <c r="R1139">
        <v>15035.85</v>
      </c>
    </row>
    <row r="1140" spans="1:18">
      <c r="A1140" t="s">
        <v>51</v>
      </c>
      <c r="B1140" t="s">
        <v>47</v>
      </c>
      <c r="C1140" t="s">
        <v>87</v>
      </c>
      <c r="D1140">
        <v>2011</v>
      </c>
      <c r="E1140">
        <v>22</v>
      </c>
      <c r="F1140">
        <v>0.96581720000000004</v>
      </c>
      <c r="G1140">
        <v>0.96581720000000004</v>
      </c>
      <c r="H1140">
        <v>55.138300000000001</v>
      </c>
      <c r="I1140">
        <v>2.74445E-2</v>
      </c>
      <c r="J1140">
        <v>-3.5171500000000001E-2</v>
      </c>
      <c r="K1140">
        <v>-1.4391899999999999E-2</v>
      </c>
      <c r="L1140">
        <v>0</v>
      </c>
      <c r="M1140">
        <v>1.4391899999999999E-2</v>
      </c>
      <c r="N1140">
        <v>3.5171500000000001E-2</v>
      </c>
      <c r="O1140">
        <v>4.3658320000000002</v>
      </c>
      <c r="P1140">
        <v>57165</v>
      </c>
      <c r="Q1140">
        <v>12646.14</v>
      </c>
      <c r="R1140">
        <v>12646.14</v>
      </c>
    </row>
    <row r="1141" spans="1:18">
      <c r="A1141" t="s">
        <v>51</v>
      </c>
      <c r="B1141" t="s">
        <v>47</v>
      </c>
      <c r="C1141" t="s">
        <v>87</v>
      </c>
      <c r="D1141">
        <v>2011</v>
      </c>
      <c r="E1141">
        <v>22</v>
      </c>
      <c r="F1141">
        <v>0.96581720000000004</v>
      </c>
      <c r="G1141">
        <v>0.96581720000000004</v>
      </c>
      <c r="H1141">
        <v>48.8005</v>
      </c>
      <c r="I1141">
        <v>2.74445E-2</v>
      </c>
      <c r="J1141">
        <v>-3.5171500000000001E-2</v>
      </c>
      <c r="K1141">
        <v>-1.4391899999999999E-2</v>
      </c>
      <c r="L1141">
        <v>0</v>
      </c>
      <c r="M1141">
        <v>1.4391899999999999E-2</v>
      </c>
      <c r="N1141">
        <v>3.5171500000000001E-2</v>
      </c>
      <c r="O1141">
        <v>4.3658320000000002</v>
      </c>
      <c r="P1141">
        <v>57165</v>
      </c>
      <c r="Q1141">
        <v>12646.14</v>
      </c>
      <c r="R1141">
        <v>12646.14</v>
      </c>
    </row>
    <row r="1142" spans="1:18">
      <c r="A1142" t="s">
        <v>51</v>
      </c>
      <c r="B1142" t="s">
        <v>47</v>
      </c>
      <c r="C1142" t="s">
        <v>87</v>
      </c>
      <c r="D1142">
        <v>2011</v>
      </c>
      <c r="E1142">
        <v>23</v>
      </c>
      <c r="F1142">
        <v>0.83137850000000002</v>
      </c>
      <c r="G1142">
        <v>0.83137850000000002</v>
      </c>
      <c r="H1142">
        <v>48.614400000000003</v>
      </c>
      <c r="I1142">
        <v>2.7422999999999999E-2</v>
      </c>
      <c r="J1142">
        <v>-3.5144000000000002E-2</v>
      </c>
      <c r="K1142">
        <v>-1.43806E-2</v>
      </c>
      <c r="L1142">
        <v>0</v>
      </c>
      <c r="M1142">
        <v>1.43806E-2</v>
      </c>
      <c r="N1142">
        <v>3.5144000000000002E-2</v>
      </c>
      <c r="O1142">
        <v>4.3658320000000002</v>
      </c>
      <c r="P1142">
        <v>57165</v>
      </c>
      <c r="Q1142">
        <v>10885.84</v>
      </c>
      <c r="R1142">
        <v>10885.84</v>
      </c>
    </row>
    <row r="1143" spans="1:18">
      <c r="A1143" t="s">
        <v>51</v>
      </c>
      <c r="B1143" t="s">
        <v>47</v>
      </c>
      <c r="C1143" t="s">
        <v>87</v>
      </c>
      <c r="D1143">
        <v>2011</v>
      </c>
      <c r="E1143">
        <v>23</v>
      </c>
      <c r="F1143">
        <v>1.0686610000000001</v>
      </c>
      <c r="G1143">
        <v>1.0686610000000001</v>
      </c>
      <c r="H1143">
        <v>58.452100000000002</v>
      </c>
      <c r="I1143">
        <v>2.7723500000000002E-2</v>
      </c>
      <c r="J1143">
        <v>-3.5529100000000001E-2</v>
      </c>
      <c r="K1143">
        <v>-1.4538199999999999E-2</v>
      </c>
      <c r="L1143">
        <v>0</v>
      </c>
      <c r="M1143">
        <v>1.4538199999999999E-2</v>
      </c>
      <c r="N1143">
        <v>3.5529100000000001E-2</v>
      </c>
      <c r="O1143">
        <v>4.3658320000000002</v>
      </c>
      <c r="P1143">
        <v>57165</v>
      </c>
      <c r="Q1143">
        <v>13992.75</v>
      </c>
      <c r="R1143">
        <v>13992.75</v>
      </c>
    </row>
    <row r="1144" spans="1:18">
      <c r="A1144" t="s">
        <v>51</v>
      </c>
      <c r="B1144" t="s">
        <v>47</v>
      </c>
      <c r="C1144" t="s">
        <v>87</v>
      </c>
      <c r="D1144">
        <v>2011</v>
      </c>
      <c r="E1144">
        <v>23</v>
      </c>
      <c r="F1144">
        <v>0.83137850000000002</v>
      </c>
      <c r="G1144">
        <v>0.83137850000000002</v>
      </c>
      <c r="H1144">
        <v>49.526600000000002</v>
      </c>
      <c r="I1144">
        <v>2.7422999999999999E-2</v>
      </c>
      <c r="J1144">
        <v>-3.5144000000000002E-2</v>
      </c>
      <c r="K1144">
        <v>-1.43806E-2</v>
      </c>
      <c r="L1144">
        <v>0</v>
      </c>
      <c r="M1144">
        <v>1.43806E-2</v>
      </c>
      <c r="N1144">
        <v>3.5144000000000002E-2</v>
      </c>
      <c r="O1144">
        <v>4.3658320000000002</v>
      </c>
      <c r="P1144">
        <v>57165</v>
      </c>
      <c r="Q1144">
        <v>10885.84</v>
      </c>
      <c r="R1144">
        <v>10885.84</v>
      </c>
    </row>
    <row r="1145" spans="1:18">
      <c r="A1145" t="s">
        <v>51</v>
      </c>
      <c r="B1145" t="s">
        <v>47</v>
      </c>
      <c r="C1145" t="s">
        <v>87</v>
      </c>
      <c r="D1145">
        <v>2011</v>
      </c>
      <c r="E1145">
        <v>23</v>
      </c>
      <c r="F1145">
        <v>0.83137850000000002</v>
      </c>
      <c r="G1145">
        <v>0.83137850000000002</v>
      </c>
      <c r="H1145">
        <v>47.789900000000003</v>
      </c>
      <c r="I1145">
        <v>2.7422999999999999E-2</v>
      </c>
      <c r="J1145">
        <v>-3.5144000000000002E-2</v>
      </c>
      <c r="K1145">
        <v>-1.43806E-2</v>
      </c>
      <c r="L1145">
        <v>0</v>
      </c>
      <c r="M1145">
        <v>1.43806E-2</v>
      </c>
      <c r="N1145">
        <v>3.5144000000000002E-2</v>
      </c>
      <c r="O1145">
        <v>4.3658320000000002</v>
      </c>
      <c r="P1145">
        <v>57165</v>
      </c>
      <c r="Q1145">
        <v>10885.84</v>
      </c>
      <c r="R1145">
        <v>10885.84</v>
      </c>
    </row>
    <row r="1146" spans="1:18">
      <c r="A1146" t="s">
        <v>51</v>
      </c>
      <c r="B1146" t="s">
        <v>47</v>
      </c>
      <c r="C1146" t="s">
        <v>87</v>
      </c>
      <c r="D1146">
        <v>2011</v>
      </c>
      <c r="E1146">
        <v>23</v>
      </c>
      <c r="F1146">
        <v>0.83137850000000002</v>
      </c>
      <c r="G1146">
        <v>0.83137850000000002</v>
      </c>
      <c r="H1146">
        <v>55.265999999999998</v>
      </c>
      <c r="I1146">
        <v>2.7422999999999999E-2</v>
      </c>
      <c r="J1146">
        <v>-3.5144000000000002E-2</v>
      </c>
      <c r="K1146">
        <v>-1.43806E-2</v>
      </c>
      <c r="L1146">
        <v>0</v>
      </c>
      <c r="M1146">
        <v>1.43806E-2</v>
      </c>
      <c r="N1146">
        <v>3.5144000000000002E-2</v>
      </c>
      <c r="O1146">
        <v>4.3658320000000002</v>
      </c>
      <c r="P1146">
        <v>57165</v>
      </c>
      <c r="Q1146">
        <v>10885.84</v>
      </c>
      <c r="R1146">
        <v>10885.84</v>
      </c>
    </row>
    <row r="1147" spans="1:18">
      <c r="A1147" t="s">
        <v>51</v>
      </c>
      <c r="B1147" t="s">
        <v>47</v>
      </c>
      <c r="C1147" t="s">
        <v>87</v>
      </c>
      <c r="D1147">
        <v>2011</v>
      </c>
      <c r="E1147">
        <v>23</v>
      </c>
      <c r="F1147">
        <v>0.988537</v>
      </c>
      <c r="G1147">
        <v>0.988537</v>
      </c>
      <c r="H1147">
        <v>57.515999999999998</v>
      </c>
      <c r="I1147">
        <v>2.7359499999999998E-2</v>
      </c>
      <c r="J1147">
        <v>-3.5062599999999999E-2</v>
      </c>
      <c r="K1147">
        <v>-1.43473E-2</v>
      </c>
      <c r="L1147">
        <v>0</v>
      </c>
      <c r="M1147">
        <v>1.43473E-2</v>
      </c>
      <c r="N1147">
        <v>3.5062599999999999E-2</v>
      </c>
      <c r="O1147">
        <v>4.3658320000000002</v>
      </c>
      <c r="P1147">
        <v>57165</v>
      </c>
      <c r="Q1147">
        <v>12943.63</v>
      </c>
      <c r="R1147">
        <v>12943.63</v>
      </c>
    </row>
    <row r="1148" spans="1:18">
      <c r="A1148" t="s">
        <v>51</v>
      </c>
      <c r="B1148" t="s">
        <v>47</v>
      </c>
      <c r="C1148" t="s">
        <v>87</v>
      </c>
      <c r="D1148">
        <v>2011</v>
      </c>
      <c r="E1148">
        <v>24</v>
      </c>
      <c r="F1148">
        <v>0.67109070000000004</v>
      </c>
      <c r="G1148">
        <v>0.67109070000000004</v>
      </c>
      <c r="H1148">
        <v>48.196800000000003</v>
      </c>
      <c r="I1148">
        <v>2.7394100000000001E-2</v>
      </c>
      <c r="J1148">
        <v>-3.5106999999999999E-2</v>
      </c>
      <c r="K1148">
        <v>-1.43655E-2</v>
      </c>
      <c r="L1148">
        <v>0</v>
      </c>
      <c r="M1148">
        <v>1.43655E-2</v>
      </c>
      <c r="N1148">
        <v>3.5106999999999999E-2</v>
      </c>
      <c r="O1148">
        <v>4.3658320000000002</v>
      </c>
      <c r="P1148">
        <v>57165</v>
      </c>
      <c r="Q1148">
        <v>8787.0750000000007</v>
      </c>
      <c r="R1148">
        <v>8787.0750000000007</v>
      </c>
    </row>
    <row r="1149" spans="1:18">
      <c r="A1149" t="s">
        <v>51</v>
      </c>
      <c r="B1149" t="s">
        <v>47</v>
      </c>
      <c r="C1149" t="s">
        <v>87</v>
      </c>
      <c r="D1149">
        <v>2011</v>
      </c>
      <c r="E1149">
        <v>24</v>
      </c>
      <c r="F1149">
        <v>0.85360789999999998</v>
      </c>
      <c r="G1149">
        <v>0.85360789999999998</v>
      </c>
      <c r="H1149">
        <v>57.497300000000003</v>
      </c>
      <c r="I1149">
        <v>2.7593800000000002E-2</v>
      </c>
      <c r="J1149">
        <v>-3.5362900000000003E-2</v>
      </c>
      <c r="K1149">
        <v>-1.4470200000000001E-2</v>
      </c>
      <c r="L1149">
        <v>0</v>
      </c>
      <c r="M1149">
        <v>1.4470200000000001E-2</v>
      </c>
      <c r="N1149">
        <v>3.5362900000000003E-2</v>
      </c>
      <c r="O1149">
        <v>4.3658320000000002</v>
      </c>
      <c r="P1149">
        <v>57165</v>
      </c>
      <c r="Q1149">
        <v>11176.91</v>
      </c>
      <c r="R1149">
        <v>11176.91</v>
      </c>
    </row>
    <row r="1150" spans="1:18">
      <c r="A1150" t="s">
        <v>51</v>
      </c>
      <c r="B1150" t="s">
        <v>47</v>
      </c>
      <c r="C1150" t="s">
        <v>87</v>
      </c>
      <c r="D1150">
        <v>2011</v>
      </c>
      <c r="E1150">
        <v>24</v>
      </c>
      <c r="F1150">
        <v>0.67109070000000004</v>
      </c>
      <c r="G1150">
        <v>0.67109070000000004</v>
      </c>
      <c r="H1150">
        <v>49.473399999999998</v>
      </c>
      <c r="I1150">
        <v>2.7394100000000001E-2</v>
      </c>
      <c r="J1150">
        <v>-3.5106999999999999E-2</v>
      </c>
      <c r="K1150">
        <v>-1.43655E-2</v>
      </c>
      <c r="L1150">
        <v>0</v>
      </c>
      <c r="M1150">
        <v>1.43655E-2</v>
      </c>
      <c r="N1150">
        <v>3.5106999999999999E-2</v>
      </c>
      <c r="O1150">
        <v>4.3658320000000002</v>
      </c>
      <c r="P1150">
        <v>57165</v>
      </c>
      <c r="Q1150">
        <v>8787.0750000000007</v>
      </c>
      <c r="R1150">
        <v>8787.0750000000007</v>
      </c>
    </row>
    <row r="1151" spans="1:18">
      <c r="A1151" t="s">
        <v>51</v>
      </c>
      <c r="B1151" t="s">
        <v>47</v>
      </c>
      <c r="C1151" t="s">
        <v>87</v>
      </c>
      <c r="D1151">
        <v>2011</v>
      </c>
      <c r="E1151">
        <v>24</v>
      </c>
      <c r="F1151">
        <v>0.67109070000000004</v>
      </c>
      <c r="G1151">
        <v>0.67109070000000004</v>
      </c>
      <c r="H1151">
        <v>55.351100000000002</v>
      </c>
      <c r="I1151">
        <v>2.7394100000000001E-2</v>
      </c>
      <c r="J1151">
        <v>-3.5106999999999999E-2</v>
      </c>
      <c r="K1151">
        <v>-1.43655E-2</v>
      </c>
      <c r="L1151">
        <v>0</v>
      </c>
      <c r="M1151">
        <v>1.43655E-2</v>
      </c>
      <c r="N1151">
        <v>3.5106999999999999E-2</v>
      </c>
      <c r="O1151">
        <v>4.3658320000000002</v>
      </c>
      <c r="P1151">
        <v>57165</v>
      </c>
      <c r="Q1151">
        <v>8787.0750000000007</v>
      </c>
      <c r="R1151">
        <v>8787.0750000000007</v>
      </c>
    </row>
    <row r="1152" spans="1:18">
      <c r="A1152" t="s">
        <v>51</v>
      </c>
      <c r="B1152" t="s">
        <v>47</v>
      </c>
      <c r="C1152" t="s">
        <v>87</v>
      </c>
      <c r="D1152">
        <v>2011</v>
      </c>
      <c r="E1152">
        <v>24</v>
      </c>
      <c r="F1152">
        <v>0.67109070000000004</v>
      </c>
      <c r="G1152">
        <v>0.67109070000000004</v>
      </c>
      <c r="H1152">
        <v>48.5505</v>
      </c>
      <c r="I1152">
        <v>2.7394100000000001E-2</v>
      </c>
      <c r="J1152">
        <v>-3.5106999999999999E-2</v>
      </c>
      <c r="K1152">
        <v>-1.43655E-2</v>
      </c>
      <c r="L1152">
        <v>0</v>
      </c>
      <c r="M1152">
        <v>1.43655E-2</v>
      </c>
      <c r="N1152">
        <v>3.5106999999999999E-2</v>
      </c>
      <c r="O1152">
        <v>4.3658320000000002</v>
      </c>
      <c r="P1152">
        <v>57165</v>
      </c>
      <c r="Q1152">
        <v>8787.0750000000007</v>
      </c>
      <c r="R1152">
        <v>8787.0750000000007</v>
      </c>
    </row>
    <row r="1153" spans="1:18">
      <c r="A1153" t="s">
        <v>51</v>
      </c>
      <c r="B1153" t="s">
        <v>47</v>
      </c>
      <c r="C1153" t="s">
        <v>87</v>
      </c>
      <c r="D1153">
        <v>2011</v>
      </c>
      <c r="E1153">
        <v>24</v>
      </c>
      <c r="F1153">
        <v>0.79249009999999998</v>
      </c>
      <c r="G1153">
        <v>0.79249009999999998</v>
      </c>
      <c r="H1153">
        <v>54.883000000000003</v>
      </c>
      <c r="I1153">
        <v>2.73289E-2</v>
      </c>
      <c r="J1153">
        <v>-3.5023400000000003E-2</v>
      </c>
      <c r="K1153">
        <v>-1.43313E-2</v>
      </c>
      <c r="L1153">
        <v>0</v>
      </c>
      <c r="M1153">
        <v>1.43313E-2</v>
      </c>
      <c r="N1153">
        <v>3.5023400000000003E-2</v>
      </c>
      <c r="O1153">
        <v>4.3658320000000002</v>
      </c>
      <c r="P1153">
        <v>57165</v>
      </c>
      <c r="Q1153">
        <v>10376.65</v>
      </c>
      <c r="R1153">
        <v>10376.65</v>
      </c>
    </row>
    <row r="1154" spans="1:18">
      <c r="A1154" t="s">
        <v>51</v>
      </c>
      <c r="B1154" t="s">
        <v>47</v>
      </c>
      <c r="C1154" t="s">
        <v>9</v>
      </c>
      <c r="D1154">
        <v>2011</v>
      </c>
      <c r="E1154">
        <v>1</v>
      </c>
      <c r="F1154">
        <v>0.66027930000000001</v>
      </c>
      <c r="G1154">
        <v>0.66027930000000001</v>
      </c>
      <c r="H1154">
        <v>58.1569</v>
      </c>
      <c r="I1154">
        <v>2.7311499999999999E-2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4.3658320000000002</v>
      </c>
      <c r="P1154">
        <v>57165</v>
      </c>
      <c r="Q1154">
        <v>8645.5139999999992</v>
      </c>
      <c r="R1154">
        <v>8645.5139999999992</v>
      </c>
    </row>
    <row r="1155" spans="1:18">
      <c r="A1155" t="s">
        <v>51</v>
      </c>
      <c r="B1155" t="s">
        <v>47</v>
      </c>
      <c r="C1155" t="s">
        <v>9</v>
      </c>
      <c r="D1155">
        <v>2011</v>
      </c>
      <c r="E1155">
        <v>2</v>
      </c>
      <c r="F1155">
        <v>0.57753840000000001</v>
      </c>
      <c r="G1155">
        <v>0.57753840000000001</v>
      </c>
      <c r="H1155">
        <v>57.545200000000001</v>
      </c>
      <c r="I1155">
        <v>2.7309900000000002E-2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4.3658320000000002</v>
      </c>
      <c r="P1155">
        <v>57165</v>
      </c>
      <c r="Q1155">
        <v>7562.1270000000004</v>
      </c>
      <c r="R1155">
        <v>7562.1270000000004</v>
      </c>
    </row>
    <row r="1156" spans="1:18">
      <c r="A1156" t="s">
        <v>51</v>
      </c>
      <c r="B1156" t="s">
        <v>47</v>
      </c>
      <c r="C1156" t="s">
        <v>9</v>
      </c>
      <c r="D1156">
        <v>2011</v>
      </c>
      <c r="E1156">
        <v>3</v>
      </c>
      <c r="F1156">
        <v>0.53969999999999996</v>
      </c>
      <c r="G1156">
        <v>0.53969999999999996</v>
      </c>
      <c r="H1156">
        <v>56.497300000000003</v>
      </c>
      <c r="I1156">
        <v>2.73008E-2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4.3658320000000002</v>
      </c>
      <c r="P1156">
        <v>57165</v>
      </c>
      <c r="Q1156">
        <v>7066.683</v>
      </c>
      <c r="R1156">
        <v>7066.683</v>
      </c>
    </row>
    <row r="1157" spans="1:18">
      <c r="A1157" t="s">
        <v>51</v>
      </c>
      <c r="B1157" t="s">
        <v>47</v>
      </c>
      <c r="C1157" t="s">
        <v>9</v>
      </c>
      <c r="D1157">
        <v>2011</v>
      </c>
      <c r="E1157">
        <v>4</v>
      </c>
      <c r="F1157">
        <v>0.52601549999999997</v>
      </c>
      <c r="G1157">
        <v>0.52601549999999997</v>
      </c>
      <c r="H1157">
        <v>55.6755</v>
      </c>
      <c r="I1157">
        <v>2.7299500000000001E-2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4.3658320000000002</v>
      </c>
      <c r="P1157">
        <v>57165</v>
      </c>
      <c r="Q1157">
        <v>6887.5010000000002</v>
      </c>
      <c r="R1157">
        <v>6887.5010000000002</v>
      </c>
    </row>
    <row r="1158" spans="1:18">
      <c r="A1158" t="s">
        <v>51</v>
      </c>
      <c r="B1158" t="s">
        <v>47</v>
      </c>
      <c r="C1158" t="s">
        <v>9</v>
      </c>
      <c r="D1158">
        <v>2011</v>
      </c>
      <c r="E1158">
        <v>5</v>
      </c>
      <c r="F1158">
        <v>0.53108880000000003</v>
      </c>
      <c r="G1158">
        <v>0.53108880000000003</v>
      </c>
      <c r="H1158">
        <v>55.726100000000002</v>
      </c>
      <c r="I1158">
        <v>2.7299899999999998E-2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4.3658320000000002</v>
      </c>
      <c r="P1158">
        <v>57165</v>
      </c>
      <c r="Q1158">
        <v>6953.9290000000001</v>
      </c>
      <c r="R1158">
        <v>6953.9290000000001</v>
      </c>
    </row>
    <row r="1159" spans="1:18">
      <c r="A1159" t="s">
        <v>51</v>
      </c>
      <c r="B1159" t="s">
        <v>47</v>
      </c>
      <c r="C1159" t="s">
        <v>9</v>
      </c>
      <c r="D1159">
        <v>2011</v>
      </c>
      <c r="E1159">
        <v>6</v>
      </c>
      <c r="F1159">
        <v>0.56628630000000002</v>
      </c>
      <c r="G1159">
        <v>0.56628630000000002</v>
      </c>
      <c r="H1159">
        <v>55.377699999999997</v>
      </c>
      <c r="I1159">
        <v>2.7299899999999998E-2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4.3658320000000002</v>
      </c>
      <c r="P1159">
        <v>57165</v>
      </c>
      <c r="Q1159">
        <v>7414.7960000000003</v>
      </c>
      <c r="R1159">
        <v>7414.7960000000003</v>
      </c>
    </row>
    <row r="1160" spans="1:18">
      <c r="A1160" t="s">
        <v>51</v>
      </c>
      <c r="B1160" t="s">
        <v>47</v>
      </c>
      <c r="C1160" t="s">
        <v>9</v>
      </c>
      <c r="D1160">
        <v>2011</v>
      </c>
      <c r="E1160">
        <v>7</v>
      </c>
      <c r="F1160">
        <v>0.65981780000000001</v>
      </c>
      <c r="G1160">
        <v>0.65981780000000001</v>
      </c>
      <c r="H1160">
        <v>59.763300000000001</v>
      </c>
      <c r="I1160">
        <v>2.7300100000000001E-2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4.3658320000000002</v>
      </c>
      <c r="P1160">
        <v>57165</v>
      </c>
      <c r="Q1160">
        <v>8639.4709999999995</v>
      </c>
      <c r="R1160">
        <v>8639.4709999999995</v>
      </c>
    </row>
    <row r="1161" spans="1:18">
      <c r="A1161" t="s">
        <v>51</v>
      </c>
      <c r="B1161" t="s">
        <v>47</v>
      </c>
      <c r="C1161" t="s">
        <v>9</v>
      </c>
      <c r="D1161">
        <v>2011</v>
      </c>
      <c r="E1161">
        <v>8</v>
      </c>
      <c r="F1161">
        <v>0.7331202</v>
      </c>
      <c r="G1161">
        <v>0.7331202</v>
      </c>
      <c r="H1161">
        <v>64.691500000000005</v>
      </c>
      <c r="I1161">
        <v>2.73014E-2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4.3658320000000002</v>
      </c>
      <c r="P1161">
        <v>57165</v>
      </c>
      <c r="Q1161">
        <v>9599.2729999999992</v>
      </c>
      <c r="R1161">
        <v>9599.2729999999992</v>
      </c>
    </row>
    <row r="1162" spans="1:18">
      <c r="A1162" t="s">
        <v>51</v>
      </c>
      <c r="B1162" t="s">
        <v>47</v>
      </c>
      <c r="C1162" t="s">
        <v>9</v>
      </c>
      <c r="D1162">
        <v>2011</v>
      </c>
      <c r="E1162">
        <v>9</v>
      </c>
      <c r="F1162">
        <v>0.75410560000000004</v>
      </c>
      <c r="G1162">
        <v>0.75410560000000004</v>
      </c>
      <c r="H1162">
        <v>69.766000000000005</v>
      </c>
      <c r="I1162">
        <v>2.7334899999999999E-2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4.3658320000000002</v>
      </c>
      <c r="P1162">
        <v>57165</v>
      </c>
      <c r="Q1162">
        <v>9874.0509999999995</v>
      </c>
      <c r="R1162">
        <v>9874.0509999999995</v>
      </c>
    </row>
    <row r="1163" spans="1:18">
      <c r="A1163" t="s">
        <v>51</v>
      </c>
      <c r="B1163" t="s">
        <v>47</v>
      </c>
      <c r="C1163" t="s">
        <v>9</v>
      </c>
      <c r="D1163">
        <v>2011</v>
      </c>
      <c r="E1163">
        <v>10</v>
      </c>
      <c r="F1163">
        <v>0.77872419999999998</v>
      </c>
      <c r="G1163">
        <v>0.77872419999999998</v>
      </c>
      <c r="H1163">
        <v>74.106399999999994</v>
      </c>
      <c r="I1163">
        <v>2.7391100000000002E-2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4.3658320000000002</v>
      </c>
      <c r="P1163">
        <v>57165</v>
      </c>
      <c r="Q1163">
        <v>10196.4</v>
      </c>
      <c r="R1163">
        <v>10196.4</v>
      </c>
    </row>
    <row r="1164" spans="1:18">
      <c r="A1164" t="s">
        <v>51</v>
      </c>
      <c r="B1164" t="s">
        <v>47</v>
      </c>
      <c r="C1164" t="s">
        <v>9</v>
      </c>
      <c r="D1164">
        <v>2011</v>
      </c>
      <c r="E1164">
        <v>11</v>
      </c>
      <c r="F1164">
        <v>0.83622850000000004</v>
      </c>
      <c r="G1164">
        <v>0.83622850000000004</v>
      </c>
      <c r="H1164">
        <v>78.202100000000002</v>
      </c>
      <c r="I1164">
        <v>2.7518000000000001E-2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4.3658320000000002</v>
      </c>
      <c r="P1164">
        <v>57165</v>
      </c>
      <c r="Q1164">
        <v>10949.34</v>
      </c>
      <c r="R1164">
        <v>10949.34</v>
      </c>
    </row>
    <row r="1165" spans="1:18">
      <c r="A1165" t="s">
        <v>51</v>
      </c>
      <c r="B1165" t="s">
        <v>47</v>
      </c>
      <c r="C1165" t="s">
        <v>9</v>
      </c>
      <c r="D1165">
        <v>2011</v>
      </c>
      <c r="E1165">
        <v>12</v>
      </c>
      <c r="F1165">
        <v>0.9200296</v>
      </c>
      <c r="G1165">
        <v>0.9200296</v>
      </c>
      <c r="H1165">
        <v>78.518600000000006</v>
      </c>
      <c r="I1165">
        <v>2.7615399999999998E-2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4.3658320000000002</v>
      </c>
      <c r="P1165">
        <v>57165</v>
      </c>
      <c r="Q1165">
        <v>12046.61</v>
      </c>
      <c r="R1165">
        <v>12046.61</v>
      </c>
    </row>
    <row r="1166" spans="1:18">
      <c r="A1166" t="s">
        <v>51</v>
      </c>
      <c r="B1166" t="s">
        <v>47</v>
      </c>
      <c r="C1166" t="s">
        <v>9</v>
      </c>
      <c r="D1166">
        <v>2011</v>
      </c>
      <c r="E1166">
        <v>13</v>
      </c>
      <c r="F1166">
        <v>0.99783200000000005</v>
      </c>
      <c r="G1166">
        <v>0.99783200000000005</v>
      </c>
      <c r="H1166">
        <v>80.1755</v>
      </c>
      <c r="I1166">
        <v>2.77133E-2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4.3658320000000002</v>
      </c>
      <c r="P1166">
        <v>57165</v>
      </c>
      <c r="Q1166">
        <v>13065.34</v>
      </c>
      <c r="R1166">
        <v>13065.34</v>
      </c>
    </row>
    <row r="1167" spans="1:18">
      <c r="A1167" t="s">
        <v>51</v>
      </c>
      <c r="B1167" t="s">
        <v>47</v>
      </c>
      <c r="C1167" t="s">
        <v>9</v>
      </c>
      <c r="D1167">
        <v>2011</v>
      </c>
      <c r="E1167">
        <v>14</v>
      </c>
      <c r="F1167">
        <v>1.0926629999999999</v>
      </c>
      <c r="G1167">
        <v>0.92864820000000003</v>
      </c>
      <c r="H1167">
        <v>79.095699999999994</v>
      </c>
      <c r="I1167">
        <v>2.8337000000000001E-2</v>
      </c>
      <c r="J1167">
        <v>0.1276998</v>
      </c>
      <c r="K1167">
        <v>0.14915519999999999</v>
      </c>
      <c r="L1167">
        <v>0.1640151</v>
      </c>
      <c r="M1167">
        <v>0.17887500000000001</v>
      </c>
      <c r="N1167">
        <v>0.20033039999999999</v>
      </c>
      <c r="O1167">
        <v>4.3658320000000002</v>
      </c>
      <c r="P1167">
        <v>57165</v>
      </c>
      <c r="Q1167">
        <v>14307.03</v>
      </c>
      <c r="R1167">
        <v>12159.46</v>
      </c>
    </row>
    <row r="1168" spans="1:18">
      <c r="A1168" t="s">
        <v>51</v>
      </c>
      <c r="B1168" t="s">
        <v>47</v>
      </c>
      <c r="C1168" t="s">
        <v>9</v>
      </c>
      <c r="D1168">
        <v>2011</v>
      </c>
      <c r="E1168">
        <v>15</v>
      </c>
      <c r="F1168">
        <v>1.147524</v>
      </c>
      <c r="G1168">
        <v>0.98219540000000005</v>
      </c>
      <c r="H1168">
        <v>79.159599999999998</v>
      </c>
      <c r="I1168">
        <v>2.8536800000000001E-2</v>
      </c>
      <c r="J1168">
        <v>0.1287575</v>
      </c>
      <c r="K1168">
        <v>0.1503642</v>
      </c>
      <c r="L1168">
        <v>0.1653289</v>
      </c>
      <c r="M1168">
        <v>0.1802935</v>
      </c>
      <c r="N1168">
        <v>0.2019002</v>
      </c>
      <c r="O1168">
        <v>4.3658320000000002</v>
      </c>
      <c r="P1168">
        <v>57165</v>
      </c>
      <c r="Q1168">
        <v>15025.36</v>
      </c>
      <c r="R1168">
        <v>12860.59</v>
      </c>
    </row>
    <row r="1169" spans="1:18">
      <c r="A1169" t="s">
        <v>51</v>
      </c>
      <c r="B1169" t="s">
        <v>47</v>
      </c>
      <c r="C1169" t="s">
        <v>9</v>
      </c>
      <c r="D1169">
        <v>2011</v>
      </c>
      <c r="E1169">
        <v>16</v>
      </c>
      <c r="F1169">
        <v>1.2127589999999999</v>
      </c>
      <c r="G1169">
        <v>0.94326109999999996</v>
      </c>
      <c r="H1169">
        <v>79.25</v>
      </c>
      <c r="I1169">
        <v>2.85854E-2</v>
      </c>
      <c r="J1169">
        <v>0.23286470000000001</v>
      </c>
      <c r="K1169">
        <v>0.25450810000000001</v>
      </c>
      <c r="L1169">
        <v>0.26949830000000002</v>
      </c>
      <c r="M1169">
        <v>0.28448849999999998</v>
      </c>
      <c r="N1169">
        <v>0.30613190000000001</v>
      </c>
      <c r="O1169">
        <v>4.3658320000000002</v>
      </c>
      <c r="P1169">
        <v>57165</v>
      </c>
      <c r="Q1169">
        <v>15879.54</v>
      </c>
      <c r="R1169">
        <v>12350.8</v>
      </c>
    </row>
    <row r="1170" spans="1:18">
      <c r="A1170" t="s">
        <v>51</v>
      </c>
      <c r="B1170" t="s">
        <v>47</v>
      </c>
      <c r="C1170" t="s">
        <v>9</v>
      </c>
      <c r="D1170">
        <v>2011</v>
      </c>
      <c r="E1170">
        <v>17</v>
      </c>
      <c r="F1170">
        <v>1.217484</v>
      </c>
      <c r="G1170">
        <v>0.94232550000000004</v>
      </c>
      <c r="H1170">
        <v>78.627700000000004</v>
      </c>
      <c r="I1170">
        <v>2.8621299999999999E-2</v>
      </c>
      <c r="J1170">
        <v>0.238479</v>
      </c>
      <c r="K1170">
        <v>0.26014969999999998</v>
      </c>
      <c r="L1170">
        <v>0.27515859999999998</v>
      </c>
      <c r="M1170">
        <v>0.29016760000000003</v>
      </c>
      <c r="N1170">
        <v>0.31183830000000001</v>
      </c>
      <c r="O1170">
        <v>4.3658320000000002</v>
      </c>
      <c r="P1170">
        <v>57165</v>
      </c>
      <c r="Q1170">
        <v>15941.4</v>
      </c>
      <c r="R1170">
        <v>12338.55</v>
      </c>
    </row>
    <row r="1171" spans="1:18">
      <c r="A1171" t="s">
        <v>51</v>
      </c>
      <c r="B1171" t="s">
        <v>47</v>
      </c>
      <c r="C1171" t="s">
        <v>9</v>
      </c>
      <c r="D1171">
        <v>2011</v>
      </c>
      <c r="E1171">
        <v>18</v>
      </c>
      <c r="F1171">
        <v>1.2440150000000001</v>
      </c>
      <c r="G1171">
        <v>1.012475</v>
      </c>
      <c r="H1171">
        <v>77.079800000000006</v>
      </c>
      <c r="I1171">
        <v>2.8634199999999999E-2</v>
      </c>
      <c r="J1171">
        <v>0.19484370000000001</v>
      </c>
      <c r="K1171">
        <v>0.2165242</v>
      </c>
      <c r="L1171">
        <v>0.23154</v>
      </c>
      <c r="M1171">
        <v>0.24655579999999999</v>
      </c>
      <c r="N1171">
        <v>0.26823619999999998</v>
      </c>
      <c r="O1171">
        <v>4.3658320000000002</v>
      </c>
      <c r="P1171">
        <v>57165</v>
      </c>
      <c r="Q1171">
        <v>16288.79</v>
      </c>
      <c r="R1171">
        <v>13257.07</v>
      </c>
    </row>
    <row r="1172" spans="1:18">
      <c r="A1172" t="s">
        <v>51</v>
      </c>
      <c r="B1172" t="s">
        <v>47</v>
      </c>
      <c r="C1172" t="s">
        <v>9</v>
      </c>
      <c r="D1172">
        <v>2011</v>
      </c>
      <c r="E1172">
        <v>19</v>
      </c>
      <c r="F1172">
        <v>1.2473749999999999</v>
      </c>
      <c r="G1172">
        <v>1.3056190000000001</v>
      </c>
      <c r="H1172">
        <v>74.694100000000006</v>
      </c>
      <c r="I1172">
        <v>2.8733999999999999E-2</v>
      </c>
      <c r="J1172">
        <v>-9.5068600000000003E-2</v>
      </c>
      <c r="K1172">
        <v>-7.3312699999999995E-2</v>
      </c>
      <c r="L1172">
        <v>-5.8244600000000001E-2</v>
      </c>
      <c r="M1172">
        <v>-4.31765E-2</v>
      </c>
      <c r="N1172">
        <v>-2.1420499999999999E-2</v>
      </c>
      <c r="O1172">
        <v>4.3658320000000002</v>
      </c>
      <c r="P1172">
        <v>57165</v>
      </c>
      <c r="Q1172">
        <v>16332.78</v>
      </c>
      <c r="R1172">
        <v>17095.419999999998</v>
      </c>
    </row>
    <row r="1173" spans="1:18">
      <c r="A1173" t="s">
        <v>51</v>
      </c>
      <c r="B1173" t="s">
        <v>47</v>
      </c>
      <c r="C1173" t="s">
        <v>9</v>
      </c>
      <c r="D1173">
        <v>2011</v>
      </c>
      <c r="E1173">
        <v>20</v>
      </c>
      <c r="F1173">
        <v>1.26851</v>
      </c>
      <c r="G1173">
        <v>1.48387</v>
      </c>
      <c r="H1173">
        <v>68.130300000000005</v>
      </c>
      <c r="I1173">
        <v>2.8907800000000001E-2</v>
      </c>
      <c r="J1173">
        <v>-0.25240689999999999</v>
      </c>
      <c r="K1173">
        <v>-0.23051930000000001</v>
      </c>
      <c r="L1173">
        <v>-0.21536</v>
      </c>
      <c r="M1173">
        <v>-0.20020080000000001</v>
      </c>
      <c r="N1173">
        <v>-0.17831320000000001</v>
      </c>
      <c r="O1173">
        <v>4.3658320000000002</v>
      </c>
      <c r="P1173">
        <v>57165</v>
      </c>
      <c r="Q1173">
        <v>16609.509999999998</v>
      </c>
      <c r="R1173">
        <v>19429.38</v>
      </c>
    </row>
    <row r="1174" spans="1:18">
      <c r="A1174" t="s">
        <v>51</v>
      </c>
      <c r="B1174" t="s">
        <v>47</v>
      </c>
      <c r="C1174" t="s">
        <v>9</v>
      </c>
      <c r="D1174">
        <v>2011</v>
      </c>
      <c r="E1174">
        <v>21</v>
      </c>
      <c r="F1174">
        <v>1.26515</v>
      </c>
      <c r="G1174">
        <v>1.26515</v>
      </c>
      <c r="H1174">
        <v>65.704800000000006</v>
      </c>
      <c r="I1174">
        <v>2.7779399999999999E-2</v>
      </c>
      <c r="J1174">
        <v>-3.5600699999999999E-2</v>
      </c>
      <c r="K1174">
        <v>-1.4567500000000001E-2</v>
      </c>
      <c r="L1174">
        <v>0</v>
      </c>
      <c r="M1174">
        <v>1.4567500000000001E-2</v>
      </c>
      <c r="N1174">
        <v>3.5600699999999999E-2</v>
      </c>
      <c r="O1174">
        <v>4.3658320000000002</v>
      </c>
      <c r="P1174">
        <v>57165</v>
      </c>
      <c r="Q1174">
        <v>16565.52</v>
      </c>
      <c r="R1174">
        <v>16565.52</v>
      </c>
    </row>
    <row r="1175" spans="1:18">
      <c r="A1175" t="s">
        <v>51</v>
      </c>
      <c r="B1175" t="s">
        <v>47</v>
      </c>
      <c r="C1175" t="s">
        <v>9</v>
      </c>
      <c r="D1175">
        <v>2011</v>
      </c>
      <c r="E1175">
        <v>22</v>
      </c>
      <c r="F1175">
        <v>1.148013</v>
      </c>
      <c r="G1175">
        <v>1.148013</v>
      </c>
      <c r="H1175">
        <v>63.204799999999999</v>
      </c>
      <c r="I1175">
        <v>2.7505700000000001E-2</v>
      </c>
      <c r="J1175">
        <v>-3.5249999999999997E-2</v>
      </c>
      <c r="K1175">
        <v>-1.4423999999999999E-2</v>
      </c>
      <c r="L1175">
        <v>0</v>
      </c>
      <c r="M1175">
        <v>1.4423999999999999E-2</v>
      </c>
      <c r="N1175">
        <v>3.5249999999999997E-2</v>
      </c>
      <c r="O1175">
        <v>4.3658320000000002</v>
      </c>
      <c r="P1175">
        <v>57165</v>
      </c>
      <c r="Q1175">
        <v>15031.76</v>
      </c>
      <c r="R1175">
        <v>15031.76</v>
      </c>
    </row>
    <row r="1176" spans="1:18">
      <c r="A1176" t="s">
        <v>51</v>
      </c>
      <c r="B1176" t="s">
        <v>47</v>
      </c>
      <c r="C1176" t="s">
        <v>9</v>
      </c>
      <c r="D1176">
        <v>2011</v>
      </c>
      <c r="E1176">
        <v>23</v>
      </c>
      <c r="F1176">
        <v>0.99097550000000001</v>
      </c>
      <c r="G1176">
        <v>0.99097550000000001</v>
      </c>
      <c r="H1176">
        <v>61.090400000000002</v>
      </c>
      <c r="I1176">
        <v>2.7368799999999999E-2</v>
      </c>
      <c r="J1176">
        <v>-3.5074500000000002E-2</v>
      </c>
      <c r="K1176">
        <v>-1.4352200000000001E-2</v>
      </c>
      <c r="L1176">
        <v>0</v>
      </c>
      <c r="M1176">
        <v>1.4352200000000001E-2</v>
      </c>
      <c r="N1176">
        <v>3.5074500000000002E-2</v>
      </c>
      <c r="O1176">
        <v>4.3658320000000002</v>
      </c>
      <c r="P1176">
        <v>57165</v>
      </c>
      <c r="Q1176">
        <v>12975.56</v>
      </c>
      <c r="R1176">
        <v>12975.56</v>
      </c>
    </row>
    <row r="1177" spans="1:18">
      <c r="A1177" t="s">
        <v>51</v>
      </c>
      <c r="B1177" t="s">
        <v>47</v>
      </c>
      <c r="C1177" t="s">
        <v>9</v>
      </c>
      <c r="D1177">
        <v>2011</v>
      </c>
      <c r="E1177">
        <v>24</v>
      </c>
      <c r="F1177">
        <v>0.80020400000000003</v>
      </c>
      <c r="G1177">
        <v>0.80020400000000003</v>
      </c>
      <c r="H1177">
        <v>60.079799999999999</v>
      </c>
      <c r="I1177">
        <v>2.7319400000000001E-2</v>
      </c>
      <c r="J1177">
        <v>-3.5011300000000002E-2</v>
      </c>
      <c r="K1177">
        <v>-1.43263E-2</v>
      </c>
      <c r="L1177">
        <v>0</v>
      </c>
      <c r="M1177">
        <v>1.43263E-2</v>
      </c>
      <c r="N1177">
        <v>3.5011300000000002E-2</v>
      </c>
      <c r="O1177">
        <v>4.3658320000000002</v>
      </c>
      <c r="P1177">
        <v>57165</v>
      </c>
      <c r="Q1177">
        <v>10477.65</v>
      </c>
      <c r="R1177">
        <v>10477.65</v>
      </c>
    </row>
    <row r="1178" spans="1:18">
      <c r="A1178" t="s">
        <v>51</v>
      </c>
      <c r="B1178" t="s">
        <v>47</v>
      </c>
      <c r="C1178" t="s">
        <v>14</v>
      </c>
      <c r="D1178">
        <v>2011</v>
      </c>
      <c r="E1178">
        <v>1</v>
      </c>
      <c r="F1178">
        <v>0.76508560000000003</v>
      </c>
      <c r="G1178">
        <v>0.76508560000000003</v>
      </c>
      <c r="H1178">
        <v>60.627699999999997</v>
      </c>
      <c r="I1178">
        <v>2.79527E-2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4.3658320000000002</v>
      </c>
      <c r="P1178">
        <v>57165</v>
      </c>
      <c r="Q1178">
        <v>10017.82</v>
      </c>
      <c r="R1178">
        <v>10017.82</v>
      </c>
    </row>
    <row r="1179" spans="1:18">
      <c r="A1179" t="s">
        <v>51</v>
      </c>
      <c r="B1179" t="s">
        <v>47</v>
      </c>
      <c r="C1179" t="s">
        <v>14</v>
      </c>
      <c r="D1179">
        <v>2011</v>
      </c>
      <c r="E1179">
        <v>2</v>
      </c>
      <c r="F1179">
        <v>0.66474370000000005</v>
      </c>
      <c r="G1179">
        <v>0.66474370000000005</v>
      </c>
      <c r="H1179">
        <v>60.635599999999997</v>
      </c>
      <c r="I1179">
        <v>2.7905099999999999E-2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4.3658320000000002</v>
      </c>
      <c r="P1179">
        <v>57165</v>
      </c>
      <c r="Q1179">
        <v>8703.9709999999995</v>
      </c>
      <c r="R1179">
        <v>8703.9709999999995</v>
      </c>
    </row>
    <row r="1180" spans="1:18">
      <c r="A1180" t="s">
        <v>51</v>
      </c>
      <c r="B1180" t="s">
        <v>47</v>
      </c>
      <c r="C1180" t="s">
        <v>14</v>
      </c>
      <c r="D1180">
        <v>2011</v>
      </c>
      <c r="E1180">
        <v>3</v>
      </c>
      <c r="F1180">
        <v>0.61617230000000001</v>
      </c>
      <c r="G1180">
        <v>0.61617230000000001</v>
      </c>
      <c r="H1180">
        <v>59.366999999999997</v>
      </c>
      <c r="I1180">
        <v>2.7815900000000001E-2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4.3658320000000002</v>
      </c>
      <c r="P1180">
        <v>57165</v>
      </c>
      <c r="Q1180">
        <v>8067.99</v>
      </c>
      <c r="R1180">
        <v>8067.99</v>
      </c>
    </row>
    <row r="1181" spans="1:18">
      <c r="A1181" t="s">
        <v>51</v>
      </c>
      <c r="B1181" t="s">
        <v>47</v>
      </c>
      <c r="C1181" t="s">
        <v>14</v>
      </c>
      <c r="D1181">
        <v>2011</v>
      </c>
      <c r="E1181">
        <v>4</v>
      </c>
      <c r="F1181">
        <v>0.59250970000000003</v>
      </c>
      <c r="G1181">
        <v>0.59250970000000003</v>
      </c>
      <c r="H1181">
        <v>59.8005</v>
      </c>
      <c r="I1181">
        <v>2.7777199999999998E-2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4.3658320000000002</v>
      </c>
      <c r="P1181">
        <v>57165</v>
      </c>
      <c r="Q1181">
        <v>7758.1589999999997</v>
      </c>
      <c r="R1181">
        <v>7758.1589999999997</v>
      </c>
    </row>
    <row r="1182" spans="1:18">
      <c r="A1182" t="s">
        <v>51</v>
      </c>
      <c r="B1182" t="s">
        <v>47</v>
      </c>
      <c r="C1182" t="s">
        <v>14</v>
      </c>
      <c r="D1182">
        <v>2011</v>
      </c>
      <c r="E1182">
        <v>5</v>
      </c>
      <c r="F1182">
        <v>0.58757970000000004</v>
      </c>
      <c r="G1182">
        <v>0.58757970000000004</v>
      </c>
      <c r="H1182">
        <v>58.638300000000001</v>
      </c>
      <c r="I1182">
        <v>2.7775999999999999E-2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4.3658320000000002</v>
      </c>
      <c r="P1182">
        <v>57165</v>
      </c>
      <c r="Q1182">
        <v>7693.6049999999996</v>
      </c>
      <c r="R1182">
        <v>7693.6049999999996</v>
      </c>
    </row>
    <row r="1183" spans="1:18">
      <c r="A1183" t="s">
        <v>51</v>
      </c>
      <c r="B1183" t="s">
        <v>47</v>
      </c>
      <c r="C1183" t="s">
        <v>14</v>
      </c>
      <c r="D1183">
        <v>2011</v>
      </c>
      <c r="E1183">
        <v>6</v>
      </c>
      <c r="F1183">
        <v>0.61102420000000002</v>
      </c>
      <c r="G1183">
        <v>0.61102420000000002</v>
      </c>
      <c r="H1183">
        <v>58.9495</v>
      </c>
      <c r="I1183">
        <v>2.7775899999999999E-2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4.3658320000000002</v>
      </c>
      <c r="P1183">
        <v>57165</v>
      </c>
      <c r="Q1183">
        <v>8000.5820000000003</v>
      </c>
      <c r="R1183">
        <v>8000.5820000000003</v>
      </c>
    </row>
    <row r="1184" spans="1:18">
      <c r="A1184" t="s">
        <v>51</v>
      </c>
      <c r="B1184" t="s">
        <v>47</v>
      </c>
      <c r="C1184" t="s">
        <v>14</v>
      </c>
      <c r="D1184">
        <v>2011</v>
      </c>
      <c r="E1184">
        <v>7</v>
      </c>
      <c r="F1184">
        <v>0.69737570000000004</v>
      </c>
      <c r="G1184">
        <v>0.69737570000000004</v>
      </c>
      <c r="H1184">
        <v>59.462800000000001</v>
      </c>
      <c r="I1184">
        <v>2.7777799999999998E-2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4.3658320000000002</v>
      </c>
      <c r="P1184">
        <v>57165</v>
      </c>
      <c r="Q1184">
        <v>9131.2440000000006</v>
      </c>
      <c r="R1184">
        <v>9131.2440000000006</v>
      </c>
    </row>
    <row r="1185" spans="1:18">
      <c r="A1185" t="s">
        <v>51</v>
      </c>
      <c r="B1185" t="s">
        <v>47</v>
      </c>
      <c r="C1185" t="s">
        <v>14</v>
      </c>
      <c r="D1185">
        <v>2011</v>
      </c>
      <c r="E1185">
        <v>8</v>
      </c>
      <c r="F1185">
        <v>0.76606050000000003</v>
      </c>
      <c r="G1185">
        <v>0.76606050000000003</v>
      </c>
      <c r="H1185">
        <v>64.454800000000006</v>
      </c>
      <c r="I1185">
        <v>2.77915E-2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4.3658320000000002</v>
      </c>
      <c r="P1185">
        <v>57165</v>
      </c>
      <c r="Q1185">
        <v>10030.58</v>
      </c>
      <c r="R1185">
        <v>10030.58</v>
      </c>
    </row>
    <row r="1186" spans="1:18">
      <c r="A1186" t="s">
        <v>51</v>
      </c>
      <c r="B1186" t="s">
        <v>47</v>
      </c>
      <c r="C1186" t="s">
        <v>14</v>
      </c>
      <c r="D1186">
        <v>2011</v>
      </c>
      <c r="E1186">
        <v>9</v>
      </c>
      <c r="F1186">
        <v>0.7976356</v>
      </c>
      <c r="G1186">
        <v>0.7976356</v>
      </c>
      <c r="H1186">
        <v>72.632999999999996</v>
      </c>
      <c r="I1186">
        <v>2.8079900000000001E-2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4.3658320000000002</v>
      </c>
      <c r="P1186">
        <v>57165</v>
      </c>
      <c r="Q1186">
        <v>10444.02</v>
      </c>
      <c r="R1186">
        <v>10444.02</v>
      </c>
    </row>
    <row r="1187" spans="1:18">
      <c r="A1187" t="s">
        <v>51</v>
      </c>
      <c r="B1187" t="s">
        <v>47</v>
      </c>
      <c r="C1187" t="s">
        <v>14</v>
      </c>
      <c r="D1187">
        <v>2011</v>
      </c>
      <c r="E1187">
        <v>10</v>
      </c>
      <c r="F1187">
        <v>0.83094630000000003</v>
      </c>
      <c r="G1187">
        <v>0.83094630000000003</v>
      </c>
      <c r="H1187">
        <v>81.391000000000005</v>
      </c>
      <c r="I1187">
        <v>2.89734E-2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4.3658320000000002</v>
      </c>
      <c r="P1187">
        <v>57165</v>
      </c>
      <c r="Q1187">
        <v>10880.18</v>
      </c>
      <c r="R1187">
        <v>10880.18</v>
      </c>
    </row>
    <row r="1188" spans="1:18">
      <c r="A1188" t="s">
        <v>51</v>
      </c>
      <c r="B1188" t="s">
        <v>47</v>
      </c>
      <c r="C1188" t="s">
        <v>14</v>
      </c>
      <c r="D1188">
        <v>2011</v>
      </c>
      <c r="E1188">
        <v>11</v>
      </c>
      <c r="F1188">
        <v>0.78187709999999999</v>
      </c>
      <c r="G1188">
        <v>0.78187709999999999</v>
      </c>
      <c r="H1188">
        <v>85.603700000000003</v>
      </c>
      <c r="I1188">
        <v>3.0865299999999998E-2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4.3658320000000002</v>
      </c>
      <c r="P1188">
        <v>57165</v>
      </c>
      <c r="Q1188">
        <v>10237.68</v>
      </c>
      <c r="R1188">
        <v>10237.68</v>
      </c>
    </row>
    <row r="1189" spans="1:18">
      <c r="A1189" t="s">
        <v>51</v>
      </c>
      <c r="B1189" t="s">
        <v>47</v>
      </c>
      <c r="C1189" t="s">
        <v>14</v>
      </c>
      <c r="D1189">
        <v>2011</v>
      </c>
      <c r="E1189">
        <v>12</v>
      </c>
      <c r="F1189">
        <v>0.94941940000000002</v>
      </c>
      <c r="G1189">
        <v>0.94941940000000002</v>
      </c>
      <c r="H1189">
        <v>87.316500000000005</v>
      </c>
      <c r="I1189">
        <v>2.9559499999999999E-2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4.3658320000000002</v>
      </c>
      <c r="P1189">
        <v>57165</v>
      </c>
      <c r="Q1189">
        <v>12431.43</v>
      </c>
      <c r="R1189">
        <v>12431.43</v>
      </c>
    </row>
    <row r="1190" spans="1:18">
      <c r="A1190" t="s">
        <v>51</v>
      </c>
      <c r="B1190" t="s">
        <v>47</v>
      </c>
      <c r="C1190" t="s">
        <v>14</v>
      </c>
      <c r="D1190">
        <v>2011</v>
      </c>
      <c r="E1190">
        <v>13</v>
      </c>
      <c r="F1190">
        <v>1.0680430000000001</v>
      </c>
      <c r="G1190">
        <v>1.0680430000000001</v>
      </c>
      <c r="H1190">
        <v>87.803200000000004</v>
      </c>
      <c r="I1190">
        <v>2.9431599999999999E-2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4.3658320000000002</v>
      </c>
      <c r="P1190">
        <v>57165</v>
      </c>
      <c r="Q1190">
        <v>13984.67</v>
      </c>
      <c r="R1190">
        <v>13984.67</v>
      </c>
    </row>
    <row r="1191" spans="1:18">
      <c r="A1191" t="s">
        <v>51</v>
      </c>
      <c r="B1191" t="s">
        <v>47</v>
      </c>
      <c r="C1191" t="s">
        <v>14</v>
      </c>
      <c r="D1191">
        <v>2011</v>
      </c>
      <c r="E1191">
        <v>14</v>
      </c>
      <c r="F1191">
        <v>1.2475400000000001</v>
      </c>
      <c r="G1191">
        <v>0.89523589999999997</v>
      </c>
      <c r="H1191">
        <v>90.590400000000002</v>
      </c>
      <c r="I1191">
        <v>3.0436899999999999E-2</v>
      </c>
      <c r="J1191">
        <v>0.31329770000000001</v>
      </c>
      <c r="K1191">
        <v>0.33634310000000001</v>
      </c>
      <c r="L1191">
        <v>0.35230420000000001</v>
      </c>
      <c r="M1191">
        <v>0.36826540000000002</v>
      </c>
      <c r="N1191">
        <v>0.39131070000000001</v>
      </c>
      <c r="O1191">
        <v>4.3658320000000002</v>
      </c>
      <c r="P1191">
        <v>57165</v>
      </c>
      <c r="Q1191">
        <v>16334.95</v>
      </c>
      <c r="R1191">
        <v>11721.97</v>
      </c>
    </row>
    <row r="1192" spans="1:18">
      <c r="A1192" t="s">
        <v>51</v>
      </c>
      <c r="B1192" t="s">
        <v>47</v>
      </c>
      <c r="C1192" t="s">
        <v>14</v>
      </c>
      <c r="D1192">
        <v>2011</v>
      </c>
      <c r="E1192">
        <v>15</v>
      </c>
      <c r="F1192">
        <v>1.3694789999999999</v>
      </c>
      <c r="G1192">
        <v>1.0180579999999999</v>
      </c>
      <c r="H1192">
        <v>88.739400000000003</v>
      </c>
      <c r="I1192">
        <v>3.2714500000000001E-2</v>
      </c>
      <c r="J1192">
        <v>0.30949569999999998</v>
      </c>
      <c r="K1192">
        <v>0.33426549999999999</v>
      </c>
      <c r="L1192">
        <v>0.35142099999999998</v>
      </c>
      <c r="M1192">
        <v>0.36857649999999997</v>
      </c>
      <c r="N1192">
        <v>0.39334629999999998</v>
      </c>
      <c r="O1192">
        <v>4.3658320000000002</v>
      </c>
      <c r="P1192">
        <v>57165</v>
      </c>
      <c r="Q1192">
        <v>17931.580000000002</v>
      </c>
      <c r="R1192">
        <v>13330.17</v>
      </c>
    </row>
    <row r="1193" spans="1:18">
      <c r="A1193" t="s">
        <v>51</v>
      </c>
      <c r="B1193" t="s">
        <v>47</v>
      </c>
      <c r="C1193" t="s">
        <v>14</v>
      </c>
      <c r="D1193">
        <v>2011</v>
      </c>
      <c r="E1193">
        <v>16</v>
      </c>
      <c r="F1193">
        <v>1.5259849999999999</v>
      </c>
      <c r="G1193">
        <v>0.96388110000000005</v>
      </c>
      <c r="H1193">
        <v>90.297799999999995</v>
      </c>
      <c r="I1193">
        <v>4.3911800000000001E-2</v>
      </c>
      <c r="J1193">
        <v>0.50582899999999997</v>
      </c>
      <c r="K1193">
        <v>0.53907689999999997</v>
      </c>
      <c r="L1193">
        <v>0.5621043</v>
      </c>
      <c r="M1193">
        <v>0.58513179999999998</v>
      </c>
      <c r="N1193">
        <v>0.61837969999999998</v>
      </c>
      <c r="O1193">
        <v>4.3658320000000002</v>
      </c>
      <c r="P1193">
        <v>57165</v>
      </c>
      <c r="Q1193">
        <v>19980.830000000002</v>
      </c>
      <c r="R1193">
        <v>12620.79</v>
      </c>
    </row>
    <row r="1194" spans="1:18">
      <c r="A1194" t="s">
        <v>51</v>
      </c>
      <c r="B1194" t="s">
        <v>47</v>
      </c>
      <c r="C1194" t="s">
        <v>14</v>
      </c>
      <c r="D1194">
        <v>2011</v>
      </c>
      <c r="E1194">
        <v>17</v>
      </c>
      <c r="F1194">
        <v>1.5086310000000001</v>
      </c>
      <c r="G1194">
        <v>0.92614850000000004</v>
      </c>
      <c r="H1194">
        <v>84.9893</v>
      </c>
      <c r="I1194">
        <v>3.9324400000000002E-2</v>
      </c>
      <c r="J1194">
        <v>0.53208650000000002</v>
      </c>
      <c r="K1194">
        <v>0.56186100000000005</v>
      </c>
      <c r="L1194">
        <v>0.58248279999999997</v>
      </c>
      <c r="M1194">
        <v>0.60310450000000004</v>
      </c>
      <c r="N1194">
        <v>0.63287899999999997</v>
      </c>
      <c r="O1194">
        <v>4.3658320000000002</v>
      </c>
      <c r="P1194">
        <v>57165</v>
      </c>
      <c r="Q1194">
        <v>19753.599999999999</v>
      </c>
      <c r="R1194">
        <v>12126.73</v>
      </c>
    </row>
    <row r="1195" spans="1:18">
      <c r="A1195" t="s">
        <v>51</v>
      </c>
      <c r="B1195" t="s">
        <v>47</v>
      </c>
      <c r="C1195" t="s">
        <v>14</v>
      </c>
      <c r="D1195">
        <v>2011</v>
      </c>
      <c r="E1195">
        <v>18</v>
      </c>
      <c r="F1195">
        <v>1.446016</v>
      </c>
      <c r="G1195">
        <v>0.96657959999999998</v>
      </c>
      <c r="H1195">
        <v>83</v>
      </c>
      <c r="I1195">
        <v>4.1214800000000003E-2</v>
      </c>
      <c r="J1195">
        <v>0.42661729999999998</v>
      </c>
      <c r="K1195">
        <v>0.45782309999999998</v>
      </c>
      <c r="L1195">
        <v>0.47943609999999998</v>
      </c>
      <c r="M1195">
        <v>0.50104919999999997</v>
      </c>
      <c r="N1195">
        <v>0.53225489999999998</v>
      </c>
      <c r="O1195">
        <v>4.3658320000000002</v>
      </c>
      <c r="P1195">
        <v>57165</v>
      </c>
      <c r="Q1195">
        <v>18933.73</v>
      </c>
      <c r="R1195">
        <v>12656.13</v>
      </c>
    </row>
    <row r="1196" spans="1:18">
      <c r="A1196" t="s">
        <v>51</v>
      </c>
      <c r="B1196" t="s">
        <v>47</v>
      </c>
      <c r="C1196" t="s">
        <v>14</v>
      </c>
      <c r="D1196">
        <v>2011</v>
      </c>
      <c r="E1196">
        <v>19</v>
      </c>
      <c r="F1196">
        <v>1.5487150000000001</v>
      </c>
      <c r="G1196">
        <v>1.635934</v>
      </c>
      <c r="H1196">
        <v>74.845100000000002</v>
      </c>
      <c r="I1196">
        <v>4.20115E-2</v>
      </c>
      <c r="J1196">
        <v>-0.14105960000000001</v>
      </c>
      <c r="K1196">
        <v>-0.1092506</v>
      </c>
      <c r="L1196">
        <v>-8.7219699999999997E-2</v>
      </c>
      <c r="M1196">
        <v>-6.5188899999999994E-2</v>
      </c>
      <c r="N1196">
        <v>-3.3379800000000001E-2</v>
      </c>
      <c r="O1196">
        <v>4.3658320000000002</v>
      </c>
      <c r="P1196">
        <v>57165</v>
      </c>
      <c r="Q1196">
        <v>20278.439999999999</v>
      </c>
      <c r="R1196">
        <v>21420.47</v>
      </c>
    </row>
    <row r="1197" spans="1:18">
      <c r="A1197" t="s">
        <v>51</v>
      </c>
      <c r="B1197" t="s">
        <v>47</v>
      </c>
      <c r="C1197" t="s">
        <v>14</v>
      </c>
      <c r="D1197">
        <v>2011</v>
      </c>
      <c r="E1197">
        <v>20</v>
      </c>
      <c r="F1197">
        <v>1.4515439999999999</v>
      </c>
      <c r="G1197">
        <v>1.877572</v>
      </c>
      <c r="H1197">
        <v>71.898899999999998</v>
      </c>
      <c r="I1197">
        <v>3.64827E-2</v>
      </c>
      <c r="J1197">
        <v>-0.4727828</v>
      </c>
      <c r="K1197">
        <v>-0.4451599</v>
      </c>
      <c r="L1197">
        <v>-0.42602839999999997</v>
      </c>
      <c r="M1197">
        <v>-0.4068968</v>
      </c>
      <c r="N1197">
        <v>-0.379274</v>
      </c>
      <c r="O1197">
        <v>4.3658320000000002</v>
      </c>
      <c r="P1197">
        <v>57165</v>
      </c>
      <c r="Q1197">
        <v>19006.11</v>
      </c>
      <c r="R1197">
        <v>24584.41</v>
      </c>
    </row>
    <row r="1198" spans="1:18">
      <c r="A1198" t="s">
        <v>51</v>
      </c>
      <c r="B1198" t="s">
        <v>47</v>
      </c>
      <c r="C1198" t="s">
        <v>14</v>
      </c>
      <c r="D1198">
        <v>2011</v>
      </c>
      <c r="E1198">
        <v>21</v>
      </c>
      <c r="F1198">
        <v>1.34562</v>
      </c>
      <c r="G1198">
        <v>1.34562</v>
      </c>
      <c r="H1198">
        <v>69.047899999999998</v>
      </c>
      <c r="I1198">
        <v>3.2270699999999999E-2</v>
      </c>
      <c r="J1198">
        <v>-4.13566E-2</v>
      </c>
      <c r="K1198">
        <v>-1.6922800000000002E-2</v>
      </c>
      <c r="L1198">
        <v>0</v>
      </c>
      <c r="M1198">
        <v>1.6922800000000002E-2</v>
      </c>
      <c r="N1198">
        <v>4.13566E-2</v>
      </c>
      <c r="O1198">
        <v>4.3658320000000002</v>
      </c>
      <c r="P1198">
        <v>57165</v>
      </c>
      <c r="Q1198">
        <v>17619.169999999998</v>
      </c>
      <c r="R1198">
        <v>17619.169999999998</v>
      </c>
    </row>
    <row r="1199" spans="1:18">
      <c r="A1199" t="s">
        <v>51</v>
      </c>
      <c r="B1199" t="s">
        <v>47</v>
      </c>
      <c r="C1199" t="s">
        <v>14</v>
      </c>
      <c r="D1199">
        <v>2011</v>
      </c>
      <c r="E1199">
        <v>22</v>
      </c>
      <c r="F1199">
        <v>1.317672</v>
      </c>
      <c r="G1199">
        <v>1.317672</v>
      </c>
      <c r="H1199">
        <v>67.279300000000006</v>
      </c>
      <c r="I1199">
        <v>3.3361300000000003E-2</v>
      </c>
      <c r="J1199">
        <v>-4.2754199999999999E-2</v>
      </c>
      <c r="K1199">
        <v>-1.7494699999999998E-2</v>
      </c>
      <c r="L1199">
        <v>0</v>
      </c>
      <c r="M1199">
        <v>1.7494699999999998E-2</v>
      </c>
      <c r="N1199">
        <v>4.2754199999999999E-2</v>
      </c>
      <c r="O1199">
        <v>4.3658320000000002</v>
      </c>
      <c r="P1199">
        <v>57165</v>
      </c>
      <c r="Q1199">
        <v>17253.240000000002</v>
      </c>
      <c r="R1199">
        <v>17253.240000000002</v>
      </c>
    </row>
    <row r="1200" spans="1:18">
      <c r="A1200" t="s">
        <v>51</v>
      </c>
      <c r="B1200" t="s">
        <v>47</v>
      </c>
      <c r="C1200" t="s">
        <v>14</v>
      </c>
      <c r="D1200">
        <v>2011</v>
      </c>
      <c r="E1200">
        <v>23</v>
      </c>
      <c r="F1200">
        <v>1.151737</v>
      </c>
      <c r="G1200">
        <v>1.151737</v>
      </c>
      <c r="H1200">
        <v>64.869699999999995</v>
      </c>
      <c r="I1200">
        <v>2.8874899999999998E-2</v>
      </c>
      <c r="J1200">
        <v>-3.7004700000000001E-2</v>
      </c>
      <c r="K1200">
        <v>-1.5141999999999999E-2</v>
      </c>
      <c r="L1200">
        <v>0</v>
      </c>
      <c r="M1200">
        <v>1.5141999999999999E-2</v>
      </c>
      <c r="N1200">
        <v>3.7004700000000001E-2</v>
      </c>
      <c r="O1200">
        <v>4.3658320000000002</v>
      </c>
      <c r="P1200">
        <v>57165</v>
      </c>
      <c r="Q1200">
        <v>15080.53</v>
      </c>
      <c r="R1200">
        <v>15080.53</v>
      </c>
    </row>
    <row r="1201" spans="1:18">
      <c r="A1201" t="s">
        <v>51</v>
      </c>
      <c r="B1201" t="s">
        <v>47</v>
      </c>
      <c r="C1201" t="s">
        <v>14</v>
      </c>
      <c r="D1201">
        <v>2011</v>
      </c>
      <c r="E1201">
        <v>24</v>
      </c>
      <c r="F1201">
        <v>0.93508380000000002</v>
      </c>
      <c r="G1201">
        <v>0.93508380000000002</v>
      </c>
      <c r="H1201">
        <v>63.077100000000002</v>
      </c>
      <c r="I1201">
        <v>2.7961699999999999E-2</v>
      </c>
      <c r="J1201">
        <v>-3.5834299999999999E-2</v>
      </c>
      <c r="K1201">
        <v>-1.46631E-2</v>
      </c>
      <c r="L1201">
        <v>0</v>
      </c>
      <c r="M1201">
        <v>1.46631E-2</v>
      </c>
      <c r="N1201">
        <v>3.5834299999999999E-2</v>
      </c>
      <c r="O1201">
        <v>4.3658320000000002</v>
      </c>
      <c r="P1201">
        <v>57165</v>
      </c>
      <c r="Q1201">
        <v>12243.73</v>
      </c>
      <c r="R1201">
        <v>12243.73</v>
      </c>
    </row>
    <row r="1202" spans="1:18">
      <c r="A1202" t="s">
        <v>51</v>
      </c>
      <c r="B1202" t="s">
        <v>47</v>
      </c>
      <c r="C1202" t="s">
        <v>13</v>
      </c>
      <c r="D1202">
        <v>2011</v>
      </c>
      <c r="E1202">
        <v>1</v>
      </c>
      <c r="F1202">
        <v>0.9147959</v>
      </c>
      <c r="G1202">
        <v>0.9147959</v>
      </c>
      <c r="H1202">
        <v>72.731399999999994</v>
      </c>
      <c r="I1202">
        <v>3.3025800000000001E-2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4.3658320000000002</v>
      </c>
      <c r="P1202">
        <v>57165</v>
      </c>
      <c r="Q1202">
        <v>11978.08</v>
      </c>
      <c r="R1202">
        <v>11978.08</v>
      </c>
    </row>
    <row r="1203" spans="1:18">
      <c r="A1203" t="s">
        <v>51</v>
      </c>
      <c r="B1203" t="s">
        <v>47</v>
      </c>
      <c r="C1203" t="s">
        <v>13</v>
      </c>
      <c r="D1203">
        <v>2011</v>
      </c>
      <c r="E1203">
        <v>2</v>
      </c>
      <c r="F1203">
        <v>0.75834829999999998</v>
      </c>
      <c r="G1203">
        <v>0.75834829999999998</v>
      </c>
      <c r="H1203">
        <v>72.220699999999994</v>
      </c>
      <c r="I1203">
        <v>2.9475500000000002E-2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4.3658320000000002</v>
      </c>
      <c r="P1203">
        <v>57165</v>
      </c>
      <c r="Q1203">
        <v>9929.6039999999994</v>
      </c>
      <c r="R1203">
        <v>9929.6039999999994</v>
      </c>
    </row>
    <row r="1204" spans="1:18">
      <c r="A1204" t="s">
        <v>51</v>
      </c>
      <c r="B1204" t="s">
        <v>47</v>
      </c>
      <c r="C1204" t="s">
        <v>13</v>
      </c>
      <c r="D1204">
        <v>2011</v>
      </c>
      <c r="E1204">
        <v>3</v>
      </c>
      <c r="F1204">
        <v>0.69803970000000004</v>
      </c>
      <c r="G1204">
        <v>0.69803970000000004</v>
      </c>
      <c r="H1204">
        <v>71.632999999999996</v>
      </c>
      <c r="I1204">
        <v>2.96259E-2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4.3658320000000002</v>
      </c>
      <c r="P1204">
        <v>57165</v>
      </c>
      <c r="Q1204">
        <v>9139.9380000000001</v>
      </c>
      <c r="R1204">
        <v>9139.9380000000001</v>
      </c>
    </row>
    <row r="1205" spans="1:18">
      <c r="A1205" t="s">
        <v>51</v>
      </c>
      <c r="B1205" t="s">
        <v>47</v>
      </c>
      <c r="C1205" t="s">
        <v>13</v>
      </c>
      <c r="D1205">
        <v>2011</v>
      </c>
      <c r="E1205">
        <v>4</v>
      </c>
      <c r="F1205">
        <v>0.66829170000000004</v>
      </c>
      <c r="G1205">
        <v>0.66829170000000004</v>
      </c>
      <c r="H1205">
        <v>72.361699999999999</v>
      </c>
      <c r="I1205">
        <v>2.90418E-2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4.3658320000000002</v>
      </c>
      <c r="P1205">
        <v>57165</v>
      </c>
      <c r="Q1205">
        <v>8750.4269999999997</v>
      </c>
      <c r="R1205">
        <v>8750.4269999999997</v>
      </c>
    </row>
    <row r="1206" spans="1:18">
      <c r="A1206" t="s">
        <v>51</v>
      </c>
      <c r="B1206" t="s">
        <v>47</v>
      </c>
      <c r="C1206" t="s">
        <v>13</v>
      </c>
      <c r="D1206">
        <v>2011</v>
      </c>
      <c r="E1206">
        <v>5</v>
      </c>
      <c r="F1206">
        <v>0.65532420000000002</v>
      </c>
      <c r="G1206">
        <v>0.65532420000000002</v>
      </c>
      <c r="H1206">
        <v>71.095699999999994</v>
      </c>
      <c r="I1206">
        <v>2.9055500000000001E-2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4.3658320000000002</v>
      </c>
      <c r="P1206">
        <v>57165</v>
      </c>
      <c r="Q1206">
        <v>8580.634</v>
      </c>
      <c r="R1206">
        <v>8580.634</v>
      </c>
    </row>
    <row r="1207" spans="1:18">
      <c r="A1207" t="s">
        <v>51</v>
      </c>
      <c r="B1207" t="s">
        <v>47</v>
      </c>
      <c r="C1207" t="s">
        <v>13</v>
      </c>
      <c r="D1207">
        <v>2011</v>
      </c>
      <c r="E1207">
        <v>6</v>
      </c>
      <c r="F1207">
        <v>0.66530210000000001</v>
      </c>
      <c r="G1207">
        <v>0.66530210000000001</v>
      </c>
      <c r="H1207">
        <v>71.656899999999993</v>
      </c>
      <c r="I1207">
        <v>2.9039800000000001E-2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4.3658320000000002</v>
      </c>
      <c r="P1207">
        <v>57165</v>
      </c>
      <c r="Q1207">
        <v>8711.2810000000009</v>
      </c>
      <c r="R1207">
        <v>8711.2810000000009</v>
      </c>
    </row>
    <row r="1208" spans="1:18">
      <c r="A1208" t="s">
        <v>51</v>
      </c>
      <c r="B1208" t="s">
        <v>47</v>
      </c>
      <c r="C1208" t="s">
        <v>13</v>
      </c>
      <c r="D1208">
        <v>2011</v>
      </c>
      <c r="E1208">
        <v>7</v>
      </c>
      <c r="F1208">
        <v>0.74435960000000001</v>
      </c>
      <c r="G1208">
        <v>0.74435960000000001</v>
      </c>
      <c r="H1208">
        <v>72.130300000000005</v>
      </c>
      <c r="I1208">
        <v>2.90534E-2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4.3658320000000002</v>
      </c>
      <c r="P1208">
        <v>57165</v>
      </c>
      <c r="Q1208">
        <v>9746.4380000000001</v>
      </c>
      <c r="R1208">
        <v>9746.4380000000001</v>
      </c>
    </row>
    <row r="1209" spans="1:18">
      <c r="A1209" t="s">
        <v>51</v>
      </c>
      <c r="B1209" t="s">
        <v>47</v>
      </c>
      <c r="C1209" t="s">
        <v>13</v>
      </c>
      <c r="D1209">
        <v>2011</v>
      </c>
      <c r="E1209">
        <v>8</v>
      </c>
      <c r="F1209">
        <v>0.79862699999999998</v>
      </c>
      <c r="G1209">
        <v>0.79862699999999998</v>
      </c>
      <c r="H1209">
        <v>76.904300000000006</v>
      </c>
      <c r="I1209">
        <v>2.90184E-2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4.3658320000000002</v>
      </c>
      <c r="P1209">
        <v>57165</v>
      </c>
      <c r="Q1209">
        <v>10457</v>
      </c>
      <c r="R1209">
        <v>10457</v>
      </c>
    </row>
    <row r="1210" spans="1:18">
      <c r="A1210" t="s">
        <v>51</v>
      </c>
      <c r="B1210" t="s">
        <v>47</v>
      </c>
      <c r="C1210" t="s">
        <v>13</v>
      </c>
      <c r="D1210">
        <v>2011</v>
      </c>
      <c r="E1210">
        <v>9</v>
      </c>
      <c r="F1210">
        <v>0.85057680000000002</v>
      </c>
      <c r="G1210">
        <v>0.85057680000000002</v>
      </c>
      <c r="H1210">
        <v>82.319100000000006</v>
      </c>
      <c r="I1210">
        <v>3.0279500000000001E-2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4.3658320000000002</v>
      </c>
      <c r="P1210">
        <v>57165</v>
      </c>
      <c r="Q1210">
        <v>11137.22</v>
      </c>
      <c r="R1210">
        <v>11137.22</v>
      </c>
    </row>
    <row r="1211" spans="1:18">
      <c r="A1211" t="s">
        <v>51</v>
      </c>
      <c r="B1211" t="s">
        <v>47</v>
      </c>
      <c r="C1211" t="s">
        <v>13</v>
      </c>
      <c r="D1211">
        <v>2011</v>
      </c>
      <c r="E1211">
        <v>10</v>
      </c>
      <c r="F1211">
        <v>1.01884</v>
      </c>
      <c r="G1211">
        <v>1.01884</v>
      </c>
      <c r="H1211">
        <v>87.763300000000001</v>
      </c>
      <c r="I1211">
        <v>3.2360699999999999E-2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4.3658320000000002</v>
      </c>
      <c r="P1211">
        <v>57165</v>
      </c>
      <c r="Q1211">
        <v>13340.4</v>
      </c>
      <c r="R1211">
        <v>13340.4</v>
      </c>
    </row>
    <row r="1212" spans="1:18">
      <c r="A1212" t="s">
        <v>51</v>
      </c>
      <c r="B1212" t="s">
        <v>47</v>
      </c>
      <c r="C1212" t="s">
        <v>13</v>
      </c>
      <c r="D1212">
        <v>2011</v>
      </c>
      <c r="E1212">
        <v>11</v>
      </c>
      <c r="F1212">
        <v>1.0997250000000001</v>
      </c>
      <c r="G1212">
        <v>1.0997250000000001</v>
      </c>
      <c r="H1212">
        <v>91.736699999999999</v>
      </c>
      <c r="I1212">
        <v>3.12739E-2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4.3658320000000002</v>
      </c>
      <c r="P1212">
        <v>57165</v>
      </c>
      <c r="Q1212">
        <v>14399.49</v>
      </c>
      <c r="R1212">
        <v>14399.49</v>
      </c>
    </row>
    <row r="1213" spans="1:18">
      <c r="A1213" t="s">
        <v>51</v>
      </c>
      <c r="B1213" t="s">
        <v>47</v>
      </c>
      <c r="C1213" t="s">
        <v>13</v>
      </c>
      <c r="D1213">
        <v>2011</v>
      </c>
      <c r="E1213">
        <v>12</v>
      </c>
      <c r="F1213">
        <v>1.244645</v>
      </c>
      <c r="G1213">
        <v>1.244645</v>
      </c>
      <c r="H1213">
        <v>92.856399999999994</v>
      </c>
      <c r="I1213">
        <v>3.03737E-2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4.3658320000000002</v>
      </c>
      <c r="P1213">
        <v>57165</v>
      </c>
      <c r="Q1213">
        <v>16297.03</v>
      </c>
      <c r="R1213">
        <v>16297.03</v>
      </c>
    </row>
    <row r="1214" spans="1:18">
      <c r="A1214" t="s">
        <v>51</v>
      </c>
      <c r="B1214" t="s">
        <v>47</v>
      </c>
      <c r="C1214" t="s">
        <v>13</v>
      </c>
      <c r="D1214">
        <v>2011</v>
      </c>
      <c r="E1214">
        <v>13</v>
      </c>
      <c r="F1214">
        <v>1.4829619999999999</v>
      </c>
      <c r="G1214">
        <v>1.4829619999999999</v>
      </c>
      <c r="H1214">
        <v>91.733999999999995</v>
      </c>
      <c r="I1214">
        <v>3.0219300000000001E-2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4.3658320000000002</v>
      </c>
      <c r="P1214">
        <v>57165</v>
      </c>
      <c r="Q1214">
        <v>19417.5</v>
      </c>
      <c r="R1214">
        <v>19417.5</v>
      </c>
    </row>
    <row r="1215" spans="1:18">
      <c r="A1215" t="s">
        <v>51</v>
      </c>
      <c r="B1215" t="s">
        <v>47</v>
      </c>
      <c r="C1215" t="s">
        <v>13</v>
      </c>
      <c r="D1215">
        <v>2011</v>
      </c>
      <c r="E1215">
        <v>14</v>
      </c>
      <c r="F1215">
        <v>1.8011969999999999</v>
      </c>
      <c r="G1215">
        <v>1.201443</v>
      </c>
      <c r="H1215">
        <v>91.045199999999994</v>
      </c>
      <c r="I1215">
        <v>3.3864900000000003E-2</v>
      </c>
      <c r="J1215">
        <v>0.55635420000000002</v>
      </c>
      <c r="K1215">
        <v>0.58199509999999999</v>
      </c>
      <c r="L1215">
        <v>0.59975389999999995</v>
      </c>
      <c r="M1215">
        <v>0.61751259999999997</v>
      </c>
      <c r="N1215">
        <v>0.64315350000000004</v>
      </c>
      <c r="O1215">
        <v>4.3658320000000002</v>
      </c>
      <c r="P1215">
        <v>57165</v>
      </c>
      <c r="Q1215">
        <v>23584.38</v>
      </c>
      <c r="R1215">
        <v>15731.36</v>
      </c>
    </row>
    <row r="1216" spans="1:18">
      <c r="A1216" t="s">
        <v>51</v>
      </c>
      <c r="B1216" t="s">
        <v>47</v>
      </c>
      <c r="C1216" t="s">
        <v>13</v>
      </c>
      <c r="D1216">
        <v>2011</v>
      </c>
      <c r="E1216">
        <v>15</v>
      </c>
      <c r="F1216">
        <v>1.9764870000000001</v>
      </c>
      <c r="G1216">
        <v>1.383704</v>
      </c>
      <c r="H1216">
        <v>91.010599999999997</v>
      </c>
      <c r="I1216">
        <v>3.5403499999999997E-2</v>
      </c>
      <c r="J1216">
        <v>0.5474116</v>
      </c>
      <c r="K1216">
        <v>0.57421739999999999</v>
      </c>
      <c r="L1216">
        <v>0.59278299999999995</v>
      </c>
      <c r="M1216">
        <v>0.61134860000000002</v>
      </c>
      <c r="N1216">
        <v>0.63815429999999995</v>
      </c>
      <c r="O1216">
        <v>4.3658320000000002</v>
      </c>
      <c r="P1216">
        <v>57165</v>
      </c>
      <c r="Q1216">
        <v>25879.57</v>
      </c>
      <c r="R1216">
        <v>18117.830000000002</v>
      </c>
    </row>
    <row r="1217" spans="1:18">
      <c r="A1217" t="s">
        <v>51</v>
      </c>
      <c r="B1217" t="s">
        <v>47</v>
      </c>
      <c r="C1217" t="s">
        <v>13</v>
      </c>
      <c r="D1217">
        <v>2011</v>
      </c>
      <c r="E1217">
        <v>16</v>
      </c>
      <c r="F1217">
        <v>2.1573699999999998</v>
      </c>
      <c r="G1217">
        <v>1.215166</v>
      </c>
      <c r="H1217">
        <v>90.266000000000005</v>
      </c>
      <c r="I1217">
        <v>3.5676199999999998E-2</v>
      </c>
      <c r="J1217">
        <v>0.89648309999999998</v>
      </c>
      <c r="K1217">
        <v>0.92349539999999997</v>
      </c>
      <c r="L1217">
        <v>0.94220400000000004</v>
      </c>
      <c r="M1217">
        <v>0.96091260000000001</v>
      </c>
      <c r="N1217">
        <v>0.98792489999999999</v>
      </c>
      <c r="O1217">
        <v>4.3658320000000002</v>
      </c>
      <c r="P1217">
        <v>57165</v>
      </c>
      <c r="Q1217">
        <v>28248.01</v>
      </c>
      <c r="R1217">
        <v>15911.05</v>
      </c>
    </row>
    <row r="1218" spans="1:18">
      <c r="A1218" t="s">
        <v>51</v>
      </c>
      <c r="B1218" t="s">
        <v>47</v>
      </c>
      <c r="C1218" t="s">
        <v>13</v>
      </c>
      <c r="D1218">
        <v>2011</v>
      </c>
      <c r="E1218">
        <v>17</v>
      </c>
      <c r="F1218">
        <v>2.1861670000000002</v>
      </c>
      <c r="G1218">
        <v>1.2370369999999999</v>
      </c>
      <c r="H1218">
        <v>89.5505</v>
      </c>
      <c r="I1218">
        <v>3.5775599999999998E-2</v>
      </c>
      <c r="J1218">
        <v>0.90328189999999997</v>
      </c>
      <c r="K1218">
        <v>0.93036940000000001</v>
      </c>
      <c r="L1218">
        <v>0.94913020000000003</v>
      </c>
      <c r="M1218">
        <v>0.9678909</v>
      </c>
      <c r="N1218">
        <v>0.99497840000000004</v>
      </c>
      <c r="O1218">
        <v>4.3658320000000002</v>
      </c>
      <c r="P1218">
        <v>57165</v>
      </c>
      <c r="Q1218">
        <v>28625.07</v>
      </c>
      <c r="R1218">
        <v>16197.42</v>
      </c>
    </row>
    <row r="1219" spans="1:18">
      <c r="A1219" t="s">
        <v>51</v>
      </c>
      <c r="B1219" t="s">
        <v>47</v>
      </c>
      <c r="C1219" t="s">
        <v>13</v>
      </c>
      <c r="D1219">
        <v>2011</v>
      </c>
      <c r="E1219">
        <v>18</v>
      </c>
      <c r="F1219">
        <v>2.117594</v>
      </c>
      <c r="G1219">
        <v>1.3269569999999999</v>
      </c>
      <c r="H1219">
        <v>86.6995</v>
      </c>
      <c r="I1219">
        <v>3.5842499999999999E-2</v>
      </c>
      <c r="J1219">
        <v>0.74470369999999997</v>
      </c>
      <c r="K1219">
        <v>0.77184189999999997</v>
      </c>
      <c r="L1219">
        <v>0.7906377</v>
      </c>
      <c r="M1219">
        <v>0.80943359999999998</v>
      </c>
      <c r="N1219">
        <v>0.83657179999999998</v>
      </c>
      <c r="O1219">
        <v>4.3658320000000002</v>
      </c>
      <c r="P1219">
        <v>57165</v>
      </c>
      <c r="Q1219">
        <v>27727.19</v>
      </c>
      <c r="R1219">
        <v>17374.8</v>
      </c>
    </row>
    <row r="1220" spans="1:18">
      <c r="A1220" t="s">
        <v>51</v>
      </c>
      <c r="B1220" t="s">
        <v>47</v>
      </c>
      <c r="C1220" t="s">
        <v>13</v>
      </c>
      <c r="D1220">
        <v>2011</v>
      </c>
      <c r="E1220">
        <v>19</v>
      </c>
      <c r="F1220">
        <v>1.990048</v>
      </c>
      <c r="G1220">
        <v>2.1606459999999998</v>
      </c>
      <c r="H1220">
        <v>82.361699999999999</v>
      </c>
      <c r="I1220">
        <v>3.5931699999999997E-2</v>
      </c>
      <c r="J1220">
        <v>-0.21664649999999999</v>
      </c>
      <c r="K1220">
        <v>-0.18944079999999999</v>
      </c>
      <c r="L1220">
        <v>-0.1705981</v>
      </c>
      <c r="M1220">
        <v>-0.15175549999999999</v>
      </c>
      <c r="N1220">
        <v>-0.1245498</v>
      </c>
      <c r="O1220">
        <v>4.3658320000000002</v>
      </c>
      <c r="P1220">
        <v>57165</v>
      </c>
      <c r="Q1220">
        <v>26057.14</v>
      </c>
      <c r="R1220">
        <v>28290.9</v>
      </c>
    </row>
    <row r="1221" spans="1:18">
      <c r="A1221" t="s">
        <v>51</v>
      </c>
      <c r="B1221" t="s">
        <v>47</v>
      </c>
      <c r="C1221" t="s">
        <v>13</v>
      </c>
      <c r="D1221">
        <v>2011</v>
      </c>
      <c r="E1221">
        <v>20</v>
      </c>
      <c r="F1221">
        <v>1.9081459999999999</v>
      </c>
      <c r="G1221">
        <v>2.6208</v>
      </c>
      <c r="H1221">
        <v>78.662199999999999</v>
      </c>
      <c r="I1221">
        <v>3.5843800000000002E-2</v>
      </c>
      <c r="J1221">
        <v>-0.75858970000000003</v>
      </c>
      <c r="K1221">
        <v>-0.73145059999999995</v>
      </c>
      <c r="L1221">
        <v>-0.71265409999999996</v>
      </c>
      <c r="M1221">
        <v>-0.69385759999999996</v>
      </c>
      <c r="N1221">
        <v>-0.66671849999999999</v>
      </c>
      <c r="O1221">
        <v>4.3658320000000002</v>
      </c>
      <c r="P1221">
        <v>57165</v>
      </c>
      <c r="Q1221">
        <v>24984.73</v>
      </c>
      <c r="R1221">
        <v>34316.03</v>
      </c>
    </row>
    <row r="1222" spans="1:18">
      <c r="A1222" t="s">
        <v>51</v>
      </c>
      <c r="B1222" t="s">
        <v>47</v>
      </c>
      <c r="C1222" t="s">
        <v>13</v>
      </c>
      <c r="D1222">
        <v>2011</v>
      </c>
      <c r="E1222">
        <v>21</v>
      </c>
      <c r="F1222">
        <v>2.1334620000000002</v>
      </c>
      <c r="G1222">
        <v>2.1334620000000002</v>
      </c>
      <c r="H1222">
        <v>76.226100000000002</v>
      </c>
      <c r="I1222">
        <v>3.2176099999999999E-2</v>
      </c>
      <c r="J1222">
        <v>-4.1235300000000003E-2</v>
      </c>
      <c r="K1222">
        <v>-1.6873200000000001E-2</v>
      </c>
      <c r="L1222">
        <v>0</v>
      </c>
      <c r="M1222">
        <v>1.6873200000000001E-2</v>
      </c>
      <c r="N1222">
        <v>4.1235300000000003E-2</v>
      </c>
      <c r="O1222">
        <v>4.3658320000000002</v>
      </c>
      <c r="P1222">
        <v>57165</v>
      </c>
      <c r="Q1222">
        <v>27934.959999999999</v>
      </c>
      <c r="R1222">
        <v>27934.959999999999</v>
      </c>
    </row>
    <row r="1223" spans="1:18">
      <c r="A1223" t="s">
        <v>51</v>
      </c>
      <c r="B1223" t="s">
        <v>47</v>
      </c>
      <c r="C1223" t="s">
        <v>13</v>
      </c>
      <c r="D1223">
        <v>2011</v>
      </c>
      <c r="E1223">
        <v>22</v>
      </c>
      <c r="F1223">
        <v>2.0390290000000002</v>
      </c>
      <c r="G1223">
        <v>2.0390290000000002</v>
      </c>
      <c r="H1223">
        <v>75.531899999999993</v>
      </c>
      <c r="I1223">
        <v>3.3216000000000002E-2</v>
      </c>
      <c r="J1223">
        <v>-4.2568099999999998E-2</v>
      </c>
      <c r="K1223">
        <v>-1.74185E-2</v>
      </c>
      <c r="L1223">
        <v>0</v>
      </c>
      <c r="M1223">
        <v>1.74185E-2</v>
      </c>
      <c r="N1223">
        <v>4.2568099999999998E-2</v>
      </c>
      <c r="O1223">
        <v>4.3658320000000002</v>
      </c>
      <c r="P1223">
        <v>57165</v>
      </c>
      <c r="Q1223">
        <v>26698.48</v>
      </c>
      <c r="R1223">
        <v>26698.48</v>
      </c>
    </row>
    <row r="1224" spans="1:18">
      <c r="A1224" t="s">
        <v>51</v>
      </c>
      <c r="B1224" t="s">
        <v>47</v>
      </c>
      <c r="C1224" t="s">
        <v>13</v>
      </c>
      <c r="D1224">
        <v>2011</v>
      </c>
      <c r="E1224">
        <v>23</v>
      </c>
      <c r="F1224">
        <v>1.6995849999999999</v>
      </c>
      <c r="G1224">
        <v>1.6995849999999999</v>
      </c>
      <c r="H1224">
        <v>73.071799999999996</v>
      </c>
      <c r="I1224">
        <v>3.3604500000000002E-2</v>
      </c>
      <c r="J1224">
        <v>-4.3065899999999997E-2</v>
      </c>
      <c r="K1224">
        <v>-1.7622200000000001E-2</v>
      </c>
      <c r="L1224">
        <v>0</v>
      </c>
      <c r="M1224">
        <v>1.7622200000000001E-2</v>
      </c>
      <c r="N1224">
        <v>4.3065899999999997E-2</v>
      </c>
      <c r="O1224">
        <v>4.3658320000000002</v>
      </c>
      <c r="P1224">
        <v>57165</v>
      </c>
      <c r="Q1224">
        <v>22253.89</v>
      </c>
      <c r="R1224">
        <v>22253.89</v>
      </c>
    </row>
    <row r="1225" spans="1:18">
      <c r="A1225" t="s">
        <v>51</v>
      </c>
      <c r="B1225" t="s">
        <v>47</v>
      </c>
      <c r="C1225" t="s">
        <v>13</v>
      </c>
      <c r="D1225">
        <v>2011</v>
      </c>
      <c r="E1225">
        <v>24</v>
      </c>
      <c r="F1225">
        <v>1.2053849999999999</v>
      </c>
      <c r="G1225">
        <v>1.2053849999999999</v>
      </c>
      <c r="H1225">
        <v>71.789900000000003</v>
      </c>
      <c r="I1225">
        <v>3.4221599999999998E-2</v>
      </c>
      <c r="J1225">
        <v>-4.3856800000000001E-2</v>
      </c>
      <c r="K1225">
        <v>-1.7945800000000001E-2</v>
      </c>
      <c r="L1225">
        <v>0</v>
      </c>
      <c r="M1225">
        <v>1.7945800000000001E-2</v>
      </c>
      <c r="N1225">
        <v>4.3856800000000001E-2</v>
      </c>
      <c r="O1225">
        <v>4.3658320000000002</v>
      </c>
      <c r="P1225">
        <v>57165</v>
      </c>
      <c r="Q1225">
        <v>15782.98</v>
      </c>
      <c r="R1225">
        <v>15782.98</v>
      </c>
    </row>
    <row r="1226" spans="1:18">
      <c r="A1226" t="s">
        <v>51</v>
      </c>
      <c r="B1226" t="s">
        <v>47</v>
      </c>
      <c r="C1226" t="s">
        <v>84</v>
      </c>
      <c r="D1226">
        <v>2011</v>
      </c>
      <c r="E1226">
        <v>1</v>
      </c>
      <c r="F1226">
        <v>0.78501240000000005</v>
      </c>
      <c r="G1226">
        <v>0.78501240000000005</v>
      </c>
      <c r="H1226">
        <v>68.566800000000001</v>
      </c>
      <c r="I1226">
        <v>2.8103699999999999E-2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4.3658320000000002</v>
      </c>
      <c r="P1226">
        <v>57165</v>
      </c>
      <c r="Q1226">
        <v>10278.74</v>
      </c>
      <c r="R1226">
        <v>10278.74</v>
      </c>
    </row>
    <row r="1227" spans="1:18">
      <c r="A1227" t="s">
        <v>51</v>
      </c>
      <c r="B1227" t="s">
        <v>47</v>
      </c>
      <c r="C1227" t="s">
        <v>84</v>
      </c>
      <c r="D1227">
        <v>2011</v>
      </c>
      <c r="E1227">
        <v>2</v>
      </c>
      <c r="F1227">
        <v>0.68152520000000005</v>
      </c>
      <c r="G1227">
        <v>0.68152520000000005</v>
      </c>
      <c r="H1227">
        <v>68.364699999999999</v>
      </c>
      <c r="I1227">
        <v>2.8023699999999999E-2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4.3658320000000002</v>
      </c>
      <c r="P1227">
        <v>57165</v>
      </c>
      <c r="Q1227">
        <v>8923.7029999999995</v>
      </c>
      <c r="R1227">
        <v>8923.7029999999995</v>
      </c>
    </row>
    <row r="1228" spans="1:18">
      <c r="A1228" t="s">
        <v>51</v>
      </c>
      <c r="B1228" t="s">
        <v>47</v>
      </c>
      <c r="C1228" t="s">
        <v>84</v>
      </c>
      <c r="D1228">
        <v>2011</v>
      </c>
      <c r="E1228">
        <v>3</v>
      </c>
      <c r="F1228">
        <v>0.63081869999999995</v>
      </c>
      <c r="G1228">
        <v>0.63081869999999995</v>
      </c>
      <c r="H1228">
        <v>67.877700000000004</v>
      </c>
      <c r="I1228">
        <v>2.79446E-2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4.3658320000000002</v>
      </c>
      <c r="P1228">
        <v>57165</v>
      </c>
      <c r="Q1228">
        <v>8259.7659999999996</v>
      </c>
      <c r="R1228">
        <v>8259.7659999999996</v>
      </c>
    </row>
    <row r="1229" spans="1:18">
      <c r="A1229" t="s">
        <v>51</v>
      </c>
      <c r="B1229" t="s">
        <v>47</v>
      </c>
      <c r="C1229" t="s">
        <v>84</v>
      </c>
      <c r="D1229">
        <v>2011</v>
      </c>
      <c r="E1229">
        <v>4</v>
      </c>
      <c r="F1229">
        <v>0.60468880000000003</v>
      </c>
      <c r="G1229">
        <v>0.60468880000000003</v>
      </c>
      <c r="H1229">
        <v>67.305000000000007</v>
      </c>
      <c r="I1229">
        <v>2.7884800000000001E-2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4.3658320000000002</v>
      </c>
      <c r="P1229">
        <v>57165</v>
      </c>
      <c r="Q1229">
        <v>7917.6270000000004</v>
      </c>
      <c r="R1229">
        <v>7917.6270000000004</v>
      </c>
    </row>
    <row r="1230" spans="1:18">
      <c r="A1230" t="s">
        <v>51</v>
      </c>
      <c r="B1230" t="s">
        <v>47</v>
      </c>
      <c r="C1230" t="s">
        <v>84</v>
      </c>
      <c r="D1230">
        <v>2011</v>
      </c>
      <c r="E1230">
        <v>5</v>
      </c>
      <c r="F1230">
        <v>0.59904060000000003</v>
      </c>
      <c r="G1230">
        <v>0.59904060000000003</v>
      </c>
      <c r="H1230">
        <v>66.899799999999999</v>
      </c>
      <c r="I1230">
        <v>2.7884099999999998E-2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4.3658320000000002</v>
      </c>
      <c r="P1230">
        <v>57165</v>
      </c>
      <c r="Q1230">
        <v>7843.6719999999996</v>
      </c>
      <c r="R1230">
        <v>7843.6719999999996</v>
      </c>
    </row>
    <row r="1231" spans="1:18">
      <c r="A1231" t="s">
        <v>51</v>
      </c>
      <c r="B1231" t="s">
        <v>47</v>
      </c>
      <c r="C1231" t="s">
        <v>84</v>
      </c>
      <c r="D1231">
        <v>2011</v>
      </c>
      <c r="E1231">
        <v>6</v>
      </c>
      <c r="F1231">
        <v>0.62014210000000003</v>
      </c>
      <c r="G1231">
        <v>0.62014210000000003</v>
      </c>
      <c r="H1231">
        <v>66.469300000000004</v>
      </c>
      <c r="I1231">
        <v>2.7883700000000001E-2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4.3658320000000002</v>
      </c>
      <c r="P1231">
        <v>57165</v>
      </c>
      <c r="Q1231">
        <v>8119.9690000000001</v>
      </c>
      <c r="R1231">
        <v>8119.9690000000001</v>
      </c>
    </row>
    <row r="1232" spans="1:18">
      <c r="A1232" t="s">
        <v>51</v>
      </c>
      <c r="B1232" t="s">
        <v>47</v>
      </c>
      <c r="C1232" t="s">
        <v>84</v>
      </c>
      <c r="D1232">
        <v>2011</v>
      </c>
      <c r="E1232">
        <v>7</v>
      </c>
      <c r="F1232">
        <v>0.70454159999999999</v>
      </c>
      <c r="G1232">
        <v>0.70454159999999999</v>
      </c>
      <c r="H1232">
        <v>68.703000000000003</v>
      </c>
      <c r="I1232">
        <v>2.7885699999999999E-2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4.3658320000000002</v>
      </c>
      <c r="P1232">
        <v>57165</v>
      </c>
      <c r="Q1232">
        <v>9225.0730000000003</v>
      </c>
      <c r="R1232">
        <v>9225.0730000000003</v>
      </c>
    </row>
    <row r="1233" spans="1:18">
      <c r="A1233" t="s">
        <v>51</v>
      </c>
      <c r="B1233" t="s">
        <v>47</v>
      </c>
      <c r="C1233" t="s">
        <v>84</v>
      </c>
      <c r="D1233">
        <v>2011</v>
      </c>
      <c r="E1233">
        <v>8</v>
      </c>
      <c r="F1233">
        <v>0.77000380000000002</v>
      </c>
      <c r="G1233">
        <v>0.77000380000000002</v>
      </c>
      <c r="H1233">
        <v>73.215400000000002</v>
      </c>
      <c r="I1233">
        <v>2.7869499999999998E-2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4.3658320000000002</v>
      </c>
      <c r="P1233">
        <v>57165</v>
      </c>
      <c r="Q1233">
        <v>10082.219999999999</v>
      </c>
      <c r="R1233">
        <v>10082.219999999999</v>
      </c>
    </row>
    <row r="1234" spans="1:18">
      <c r="A1234" t="s">
        <v>51</v>
      </c>
      <c r="B1234" t="s">
        <v>47</v>
      </c>
      <c r="C1234" t="s">
        <v>84</v>
      </c>
      <c r="D1234">
        <v>2011</v>
      </c>
      <c r="E1234">
        <v>9</v>
      </c>
      <c r="F1234">
        <v>0.80181250000000004</v>
      </c>
      <c r="G1234">
        <v>0.80181250000000004</v>
      </c>
      <c r="H1234">
        <v>78.244100000000003</v>
      </c>
      <c r="I1234">
        <v>2.81573E-2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4.3658320000000002</v>
      </c>
      <c r="P1234">
        <v>57165</v>
      </c>
      <c r="Q1234">
        <v>10498.71</v>
      </c>
      <c r="R1234">
        <v>10498.71</v>
      </c>
    </row>
    <row r="1235" spans="1:18">
      <c r="A1235" t="s">
        <v>51</v>
      </c>
      <c r="B1235" t="s">
        <v>47</v>
      </c>
      <c r="C1235" t="s">
        <v>84</v>
      </c>
      <c r="D1235">
        <v>2011</v>
      </c>
      <c r="E1235">
        <v>10</v>
      </c>
      <c r="F1235">
        <v>0.85196309999999997</v>
      </c>
      <c r="G1235">
        <v>0.85196309999999997</v>
      </c>
      <c r="H1235">
        <v>82.246700000000004</v>
      </c>
      <c r="I1235">
        <v>2.8592200000000002E-2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4.3658320000000002</v>
      </c>
      <c r="P1235">
        <v>57165</v>
      </c>
      <c r="Q1235">
        <v>11155.37</v>
      </c>
      <c r="R1235">
        <v>11155.37</v>
      </c>
    </row>
    <row r="1236" spans="1:18">
      <c r="A1236" t="s">
        <v>51</v>
      </c>
      <c r="B1236" t="s">
        <v>47</v>
      </c>
      <c r="C1236" t="s">
        <v>84</v>
      </c>
      <c r="D1236">
        <v>2011</v>
      </c>
      <c r="E1236">
        <v>11</v>
      </c>
      <c r="F1236">
        <v>0.95568620000000004</v>
      </c>
      <c r="G1236">
        <v>0.95568620000000004</v>
      </c>
      <c r="H1236">
        <v>84.654799999999994</v>
      </c>
      <c r="I1236">
        <v>2.9364600000000001E-2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4.3658320000000002</v>
      </c>
      <c r="P1236">
        <v>57165</v>
      </c>
      <c r="Q1236">
        <v>12513.49</v>
      </c>
      <c r="R1236">
        <v>12513.49</v>
      </c>
    </row>
    <row r="1237" spans="1:18">
      <c r="A1237" t="s">
        <v>51</v>
      </c>
      <c r="B1237" t="s">
        <v>47</v>
      </c>
      <c r="C1237" t="s">
        <v>84</v>
      </c>
      <c r="D1237">
        <v>2011</v>
      </c>
      <c r="E1237">
        <v>12</v>
      </c>
      <c r="F1237">
        <v>1.1284609999999999</v>
      </c>
      <c r="G1237">
        <v>1.1284609999999999</v>
      </c>
      <c r="H1237">
        <v>87.151600000000002</v>
      </c>
      <c r="I1237">
        <v>2.9185200000000001E-2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4.3658320000000002</v>
      </c>
      <c r="P1237">
        <v>57165</v>
      </c>
      <c r="Q1237">
        <v>14775.75</v>
      </c>
      <c r="R1237">
        <v>14775.75</v>
      </c>
    </row>
    <row r="1238" spans="1:18">
      <c r="A1238" t="s">
        <v>51</v>
      </c>
      <c r="B1238" t="s">
        <v>47</v>
      </c>
      <c r="C1238" t="s">
        <v>84</v>
      </c>
      <c r="D1238">
        <v>2011</v>
      </c>
      <c r="E1238">
        <v>13</v>
      </c>
      <c r="F1238">
        <v>1.3102259999999999</v>
      </c>
      <c r="G1238">
        <v>1.3102259999999999</v>
      </c>
      <c r="H1238">
        <v>88.763300000000001</v>
      </c>
      <c r="I1238">
        <v>2.9308399999999998E-2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4.3658320000000002</v>
      </c>
      <c r="P1238">
        <v>57165</v>
      </c>
      <c r="Q1238">
        <v>17155.740000000002</v>
      </c>
      <c r="R1238">
        <v>17155.740000000002</v>
      </c>
    </row>
    <row r="1239" spans="1:18">
      <c r="A1239" t="s">
        <v>51</v>
      </c>
      <c r="B1239" t="s">
        <v>47</v>
      </c>
      <c r="C1239" t="s">
        <v>84</v>
      </c>
      <c r="D1239">
        <v>2011</v>
      </c>
      <c r="E1239">
        <v>14</v>
      </c>
      <c r="F1239">
        <v>1.5390170000000001</v>
      </c>
      <c r="G1239">
        <v>1.1544049999999999</v>
      </c>
      <c r="H1239">
        <v>88.360799999999998</v>
      </c>
      <c r="I1239">
        <v>3.1179100000000001E-2</v>
      </c>
      <c r="J1239">
        <v>0.34465499999999999</v>
      </c>
      <c r="K1239">
        <v>0.36826219999999998</v>
      </c>
      <c r="L1239">
        <v>0.38461260000000003</v>
      </c>
      <c r="M1239">
        <v>0.40096290000000001</v>
      </c>
      <c r="N1239">
        <v>0.42457010000000001</v>
      </c>
      <c r="O1239">
        <v>4.3658320000000002</v>
      </c>
      <c r="P1239">
        <v>57165</v>
      </c>
      <c r="Q1239">
        <v>20151.47</v>
      </c>
      <c r="R1239">
        <v>15115.46</v>
      </c>
    </row>
    <row r="1240" spans="1:18">
      <c r="A1240" t="s">
        <v>51</v>
      </c>
      <c r="B1240" t="s">
        <v>47</v>
      </c>
      <c r="C1240" t="s">
        <v>84</v>
      </c>
      <c r="D1240">
        <v>2011</v>
      </c>
      <c r="E1240">
        <v>15</v>
      </c>
      <c r="F1240">
        <v>1.6744969999999999</v>
      </c>
      <c r="G1240">
        <v>1.2929010000000001</v>
      </c>
      <c r="H1240">
        <v>88.110200000000006</v>
      </c>
      <c r="I1240">
        <v>3.2104599999999997E-2</v>
      </c>
      <c r="J1240">
        <v>0.3404529</v>
      </c>
      <c r="K1240">
        <v>0.3647609</v>
      </c>
      <c r="L1240">
        <v>0.38159660000000001</v>
      </c>
      <c r="M1240">
        <v>0.39843220000000001</v>
      </c>
      <c r="N1240">
        <v>0.42274020000000001</v>
      </c>
      <c r="O1240">
        <v>4.3658320000000002</v>
      </c>
      <c r="P1240">
        <v>57165</v>
      </c>
      <c r="Q1240">
        <v>21925.4</v>
      </c>
      <c r="R1240">
        <v>16928.88</v>
      </c>
    </row>
    <row r="1241" spans="1:18">
      <c r="A1241" t="s">
        <v>51</v>
      </c>
      <c r="B1241" t="s">
        <v>47</v>
      </c>
      <c r="C1241" t="s">
        <v>84</v>
      </c>
      <c r="D1241">
        <v>2011</v>
      </c>
      <c r="E1241">
        <v>16</v>
      </c>
      <c r="F1241">
        <v>1.8040719999999999</v>
      </c>
      <c r="G1241">
        <v>1.1826989999999999</v>
      </c>
      <c r="H1241">
        <v>86.512699999999995</v>
      </c>
      <c r="I1241">
        <v>3.2554899999999998E-2</v>
      </c>
      <c r="J1241">
        <v>0.57965230000000001</v>
      </c>
      <c r="K1241">
        <v>0.60430130000000004</v>
      </c>
      <c r="L1241">
        <v>0.62137310000000001</v>
      </c>
      <c r="M1241">
        <v>0.63844480000000003</v>
      </c>
      <c r="N1241">
        <v>0.66309379999999996</v>
      </c>
      <c r="O1241">
        <v>4.3658320000000002</v>
      </c>
      <c r="P1241">
        <v>57165</v>
      </c>
      <c r="Q1241">
        <v>23622.02</v>
      </c>
      <c r="R1241">
        <v>15485.94</v>
      </c>
    </row>
    <row r="1242" spans="1:18">
      <c r="A1242" t="s">
        <v>51</v>
      </c>
      <c r="B1242" t="s">
        <v>47</v>
      </c>
      <c r="C1242" t="s">
        <v>84</v>
      </c>
      <c r="D1242">
        <v>2011</v>
      </c>
      <c r="E1242">
        <v>17</v>
      </c>
      <c r="F1242">
        <v>1.8140670000000001</v>
      </c>
      <c r="G1242">
        <v>1.1862889999999999</v>
      </c>
      <c r="H1242">
        <v>85.248500000000007</v>
      </c>
      <c r="I1242">
        <v>3.2834299999999997E-2</v>
      </c>
      <c r="J1242">
        <v>0.58569910000000003</v>
      </c>
      <c r="K1242">
        <v>0.61055959999999998</v>
      </c>
      <c r="L1242">
        <v>0.6277779</v>
      </c>
      <c r="M1242">
        <v>0.64499629999999997</v>
      </c>
      <c r="N1242">
        <v>0.66985680000000003</v>
      </c>
      <c r="O1242">
        <v>4.3658320000000002</v>
      </c>
      <c r="P1242">
        <v>57165</v>
      </c>
      <c r="Q1242">
        <v>23752.880000000001</v>
      </c>
      <c r="R1242">
        <v>15532.93</v>
      </c>
    </row>
    <row r="1243" spans="1:18">
      <c r="A1243" t="s">
        <v>51</v>
      </c>
      <c r="B1243" t="s">
        <v>47</v>
      </c>
      <c r="C1243" t="s">
        <v>84</v>
      </c>
      <c r="D1243">
        <v>2011</v>
      </c>
      <c r="E1243">
        <v>18</v>
      </c>
      <c r="F1243">
        <v>1.806794</v>
      </c>
      <c r="G1243">
        <v>1.287636</v>
      </c>
      <c r="H1243">
        <v>82.900099999999995</v>
      </c>
      <c r="I1243">
        <v>3.3595300000000002E-2</v>
      </c>
      <c r="J1243">
        <v>0.47610439999999998</v>
      </c>
      <c r="K1243">
        <v>0.50154109999999996</v>
      </c>
      <c r="L1243">
        <v>0.51915849999999997</v>
      </c>
      <c r="M1243">
        <v>0.53677580000000003</v>
      </c>
      <c r="N1243">
        <v>0.5622125</v>
      </c>
      <c r="O1243">
        <v>4.3658320000000002</v>
      </c>
      <c r="P1243">
        <v>57165</v>
      </c>
      <c r="Q1243">
        <v>23657.67</v>
      </c>
      <c r="R1243">
        <v>16859.95</v>
      </c>
    </row>
    <row r="1244" spans="1:18">
      <c r="A1244" t="s">
        <v>51</v>
      </c>
      <c r="B1244" t="s">
        <v>47</v>
      </c>
      <c r="C1244" t="s">
        <v>84</v>
      </c>
      <c r="D1244">
        <v>2011</v>
      </c>
      <c r="E1244">
        <v>19</v>
      </c>
      <c r="F1244">
        <v>1.701587</v>
      </c>
      <c r="G1244">
        <v>1.827728</v>
      </c>
      <c r="H1244">
        <v>79.015699999999995</v>
      </c>
      <c r="I1244">
        <v>3.4835100000000001E-2</v>
      </c>
      <c r="J1244">
        <v>-0.17078470000000001</v>
      </c>
      <c r="K1244">
        <v>-0.14440919999999999</v>
      </c>
      <c r="L1244">
        <v>-0.1261417</v>
      </c>
      <c r="M1244">
        <v>-0.1078741</v>
      </c>
      <c r="N1244">
        <v>-8.1498699999999993E-2</v>
      </c>
      <c r="O1244">
        <v>4.3658320000000002</v>
      </c>
      <c r="P1244">
        <v>57165</v>
      </c>
      <c r="Q1244">
        <v>22280.11</v>
      </c>
      <c r="R1244">
        <v>23931.77</v>
      </c>
    </row>
    <row r="1245" spans="1:18">
      <c r="A1245" t="s">
        <v>51</v>
      </c>
      <c r="B1245" t="s">
        <v>47</v>
      </c>
      <c r="C1245" t="s">
        <v>84</v>
      </c>
      <c r="D1245">
        <v>2011</v>
      </c>
      <c r="E1245">
        <v>20</v>
      </c>
      <c r="F1245">
        <v>1.607858</v>
      </c>
      <c r="G1245">
        <v>2.090436</v>
      </c>
      <c r="H1245">
        <v>74.603099999999998</v>
      </c>
      <c r="I1245">
        <v>3.5402500000000003E-2</v>
      </c>
      <c r="J1245">
        <v>-0.52794890000000005</v>
      </c>
      <c r="K1245">
        <v>-0.50114380000000003</v>
      </c>
      <c r="L1245">
        <v>-0.48257879999999997</v>
      </c>
      <c r="M1245">
        <v>-0.46401369999999997</v>
      </c>
      <c r="N1245">
        <v>-0.4372086</v>
      </c>
      <c r="O1245">
        <v>4.3658320000000002</v>
      </c>
      <c r="P1245">
        <v>57165</v>
      </c>
      <c r="Q1245">
        <v>21052.84</v>
      </c>
      <c r="R1245">
        <v>27371.599999999999</v>
      </c>
    </row>
    <row r="1246" spans="1:18">
      <c r="A1246" t="s">
        <v>51</v>
      </c>
      <c r="B1246" t="s">
        <v>47</v>
      </c>
      <c r="C1246" t="s">
        <v>84</v>
      </c>
      <c r="D1246">
        <v>2011</v>
      </c>
      <c r="E1246">
        <v>21</v>
      </c>
      <c r="F1246">
        <v>1.586838</v>
      </c>
      <c r="G1246">
        <v>1.586838</v>
      </c>
      <c r="H1246">
        <v>72.725200000000001</v>
      </c>
      <c r="I1246">
        <v>3.11963E-2</v>
      </c>
      <c r="J1246">
        <v>-3.9979599999999997E-2</v>
      </c>
      <c r="K1246">
        <v>-1.63593E-2</v>
      </c>
      <c r="L1246">
        <v>0</v>
      </c>
      <c r="M1246">
        <v>1.63593E-2</v>
      </c>
      <c r="N1246">
        <v>3.9979599999999997E-2</v>
      </c>
      <c r="O1246">
        <v>4.3658320000000002</v>
      </c>
      <c r="P1246">
        <v>57165</v>
      </c>
      <c r="Q1246">
        <v>20777.62</v>
      </c>
      <c r="R1246">
        <v>20777.62</v>
      </c>
    </row>
    <row r="1247" spans="1:18">
      <c r="A1247" t="s">
        <v>51</v>
      </c>
      <c r="B1247" t="s">
        <v>47</v>
      </c>
      <c r="C1247" t="s">
        <v>84</v>
      </c>
      <c r="D1247">
        <v>2011</v>
      </c>
      <c r="E1247">
        <v>22</v>
      </c>
      <c r="F1247">
        <v>1.3833759999999999</v>
      </c>
      <c r="G1247">
        <v>1.3833759999999999</v>
      </c>
      <c r="H1247">
        <v>71.4285</v>
      </c>
      <c r="I1247">
        <v>2.9353000000000001E-2</v>
      </c>
      <c r="J1247">
        <v>-3.7617400000000002E-2</v>
      </c>
      <c r="K1247">
        <v>-1.53927E-2</v>
      </c>
      <c r="L1247">
        <v>0</v>
      </c>
      <c r="M1247">
        <v>1.53927E-2</v>
      </c>
      <c r="N1247">
        <v>3.7617400000000002E-2</v>
      </c>
      <c r="O1247">
        <v>4.3658320000000002</v>
      </c>
      <c r="P1247">
        <v>57165</v>
      </c>
      <c r="Q1247">
        <v>18113.55</v>
      </c>
      <c r="R1247">
        <v>18113.55</v>
      </c>
    </row>
    <row r="1248" spans="1:18">
      <c r="A1248" t="s">
        <v>51</v>
      </c>
      <c r="B1248" t="s">
        <v>47</v>
      </c>
      <c r="C1248" t="s">
        <v>84</v>
      </c>
      <c r="D1248">
        <v>2011</v>
      </c>
      <c r="E1248">
        <v>23</v>
      </c>
      <c r="F1248">
        <v>1.196159</v>
      </c>
      <c r="G1248">
        <v>1.196159</v>
      </c>
      <c r="H1248">
        <v>69.876800000000003</v>
      </c>
      <c r="I1248">
        <v>2.8499400000000001E-2</v>
      </c>
      <c r="J1248">
        <v>-3.6523399999999998E-2</v>
      </c>
      <c r="K1248">
        <v>-1.4945099999999999E-2</v>
      </c>
      <c r="L1248">
        <v>0</v>
      </c>
      <c r="M1248">
        <v>1.4945099999999999E-2</v>
      </c>
      <c r="N1248">
        <v>3.6523399999999998E-2</v>
      </c>
      <c r="O1248">
        <v>4.3658320000000002</v>
      </c>
      <c r="P1248">
        <v>57165</v>
      </c>
      <c r="Q1248">
        <v>15662.17</v>
      </c>
      <c r="R1248">
        <v>15662.17</v>
      </c>
    </row>
    <row r="1249" spans="1:18">
      <c r="A1249" t="s">
        <v>51</v>
      </c>
      <c r="B1249" t="s">
        <v>47</v>
      </c>
      <c r="C1249" t="s">
        <v>84</v>
      </c>
      <c r="D1249">
        <v>2011</v>
      </c>
      <c r="E1249">
        <v>24</v>
      </c>
      <c r="F1249">
        <v>0.95838420000000002</v>
      </c>
      <c r="G1249">
        <v>0.95838420000000002</v>
      </c>
      <c r="H1249">
        <v>68.522999999999996</v>
      </c>
      <c r="I1249">
        <v>2.8120699999999998E-2</v>
      </c>
      <c r="J1249">
        <v>-3.6038199999999999E-2</v>
      </c>
      <c r="K1249">
        <v>-1.4746499999999999E-2</v>
      </c>
      <c r="L1249">
        <v>0</v>
      </c>
      <c r="M1249">
        <v>1.4746499999999999E-2</v>
      </c>
      <c r="N1249">
        <v>3.6038199999999999E-2</v>
      </c>
      <c r="O1249">
        <v>4.3658320000000002</v>
      </c>
      <c r="P1249">
        <v>57165</v>
      </c>
      <c r="Q1249">
        <v>12548.82</v>
      </c>
      <c r="R1249">
        <v>12548.82</v>
      </c>
    </row>
    <row r="1250" spans="1:18">
      <c r="A1250" t="s">
        <v>50</v>
      </c>
      <c r="B1250" t="s">
        <v>46</v>
      </c>
      <c r="C1250" t="s">
        <v>12</v>
      </c>
      <c r="D1250">
        <v>2011</v>
      </c>
      <c r="E1250">
        <v>1</v>
      </c>
      <c r="F1250">
        <v>0.94813289999999995</v>
      </c>
      <c r="G1250">
        <v>0.94813289999999995</v>
      </c>
      <c r="H1250">
        <v>72.553200000000004</v>
      </c>
      <c r="I1250">
        <v>3.2980000000000002E-2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4.0649179999999996</v>
      </c>
      <c r="P1250">
        <v>46456</v>
      </c>
      <c r="Q1250">
        <v>10835.76</v>
      </c>
      <c r="R1250">
        <v>10835.76</v>
      </c>
    </row>
    <row r="1251" spans="1:18">
      <c r="A1251" t="s">
        <v>50</v>
      </c>
      <c r="B1251" t="s">
        <v>46</v>
      </c>
      <c r="C1251" t="s">
        <v>12</v>
      </c>
      <c r="D1251">
        <v>2011</v>
      </c>
      <c r="E1251">
        <v>2</v>
      </c>
      <c r="F1251">
        <v>0.84047550000000004</v>
      </c>
      <c r="G1251">
        <v>0.84047550000000004</v>
      </c>
      <c r="H1251">
        <v>72.366200000000006</v>
      </c>
      <c r="I1251">
        <v>3.2987099999999998E-2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4.0649179999999996</v>
      </c>
      <c r="P1251">
        <v>46456</v>
      </c>
      <c r="Q1251">
        <v>9605.393</v>
      </c>
      <c r="R1251">
        <v>9605.393</v>
      </c>
    </row>
    <row r="1252" spans="1:18">
      <c r="A1252" t="s">
        <v>50</v>
      </c>
      <c r="B1252" t="s">
        <v>46</v>
      </c>
      <c r="C1252" t="s">
        <v>12</v>
      </c>
      <c r="D1252">
        <v>2011</v>
      </c>
      <c r="E1252">
        <v>3</v>
      </c>
      <c r="F1252">
        <v>0.75305239999999996</v>
      </c>
      <c r="G1252">
        <v>0.75305239999999996</v>
      </c>
      <c r="H1252">
        <v>71.701300000000003</v>
      </c>
      <c r="I1252">
        <v>3.2911299999999998E-2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4.0649179999999996</v>
      </c>
      <c r="P1252">
        <v>46456</v>
      </c>
      <c r="Q1252">
        <v>8606.2749999999996</v>
      </c>
      <c r="R1252">
        <v>8606.2749999999996</v>
      </c>
    </row>
    <row r="1253" spans="1:18">
      <c r="A1253" t="s">
        <v>50</v>
      </c>
      <c r="B1253" t="s">
        <v>46</v>
      </c>
      <c r="C1253" t="s">
        <v>12</v>
      </c>
      <c r="D1253">
        <v>2011</v>
      </c>
      <c r="E1253">
        <v>4</v>
      </c>
      <c r="F1253">
        <v>0.70319039999999999</v>
      </c>
      <c r="G1253">
        <v>0.70319039999999999</v>
      </c>
      <c r="H1253">
        <v>71.210400000000007</v>
      </c>
      <c r="I1253">
        <v>3.2887100000000002E-2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4.0649179999999996</v>
      </c>
      <c r="P1253">
        <v>46456</v>
      </c>
      <c r="Q1253">
        <v>8036.4269999999997</v>
      </c>
      <c r="R1253">
        <v>8036.4269999999997</v>
      </c>
    </row>
    <row r="1254" spans="1:18">
      <c r="A1254" t="s">
        <v>50</v>
      </c>
      <c r="B1254" t="s">
        <v>46</v>
      </c>
      <c r="C1254" t="s">
        <v>12</v>
      </c>
      <c r="D1254">
        <v>2011</v>
      </c>
      <c r="E1254">
        <v>5</v>
      </c>
      <c r="F1254">
        <v>0.68707910000000005</v>
      </c>
      <c r="G1254">
        <v>0.68707910000000005</v>
      </c>
      <c r="H1254">
        <v>71.709100000000007</v>
      </c>
      <c r="I1254">
        <v>3.2898200000000002E-2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4.0649179999999996</v>
      </c>
      <c r="P1254">
        <v>46456</v>
      </c>
      <c r="Q1254">
        <v>7852.2979999999998</v>
      </c>
      <c r="R1254">
        <v>7852.2979999999998</v>
      </c>
    </row>
    <row r="1255" spans="1:18">
      <c r="A1255" t="s">
        <v>50</v>
      </c>
      <c r="B1255" t="s">
        <v>46</v>
      </c>
      <c r="C1255" t="s">
        <v>12</v>
      </c>
      <c r="D1255">
        <v>2011</v>
      </c>
      <c r="E1255">
        <v>6</v>
      </c>
      <c r="F1255">
        <v>0.70769680000000001</v>
      </c>
      <c r="G1255">
        <v>0.70769680000000001</v>
      </c>
      <c r="H1255">
        <v>71.852000000000004</v>
      </c>
      <c r="I1255">
        <v>3.2918099999999999E-2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4.0649179999999996</v>
      </c>
      <c r="P1255">
        <v>46456</v>
      </c>
      <c r="Q1255">
        <v>8087.9279999999999</v>
      </c>
      <c r="R1255">
        <v>8087.9279999999999</v>
      </c>
    </row>
    <row r="1256" spans="1:18">
      <c r="A1256" t="s">
        <v>50</v>
      </c>
      <c r="B1256" t="s">
        <v>46</v>
      </c>
      <c r="C1256" t="s">
        <v>12</v>
      </c>
      <c r="D1256">
        <v>2011</v>
      </c>
      <c r="E1256">
        <v>7</v>
      </c>
      <c r="F1256">
        <v>0.78771789999999997</v>
      </c>
      <c r="G1256">
        <v>0.78771789999999997</v>
      </c>
      <c r="H1256">
        <v>71.776600000000002</v>
      </c>
      <c r="I1256">
        <v>3.2942100000000002E-2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4.0649179999999996</v>
      </c>
      <c r="P1256">
        <v>46456</v>
      </c>
      <c r="Q1256">
        <v>9002.4519999999993</v>
      </c>
      <c r="R1256">
        <v>9002.4519999999993</v>
      </c>
    </row>
    <row r="1257" spans="1:18">
      <c r="A1257" t="s">
        <v>50</v>
      </c>
      <c r="B1257" t="s">
        <v>46</v>
      </c>
      <c r="C1257" t="s">
        <v>12</v>
      </c>
      <c r="D1257">
        <v>2011</v>
      </c>
      <c r="E1257">
        <v>8</v>
      </c>
      <c r="F1257">
        <v>0.86828799999999995</v>
      </c>
      <c r="G1257">
        <v>0.86828799999999995</v>
      </c>
      <c r="H1257">
        <v>75.550700000000006</v>
      </c>
      <c r="I1257">
        <v>3.2968999999999998E-2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4.0649179999999996</v>
      </c>
      <c r="P1257">
        <v>46456</v>
      </c>
      <c r="Q1257">
        <v>9923.2479999999996</v>
      </c>
      <c r="R1257">
        <v>9923.2479999999996</v>
      </c>
    </row>
    <row r="1258" spans="1:18">
      <c r="A1258" t="s">
        <v>50</v>
      </c>
      <c r="B1258" t="s">
        <v>46</v>
      </c>
      <c r="C1258" t="s">
        <v>12</v>
      </c>
      <c r="D1258">
        <v>2011</v>
      </c>
      <c r="E1258">
        <v>9</v>
      </c>
      <c r="F1258">
        <v>0.96906360000000002</v>
      </c>
      <c r="G1258">
        <v>0.96906360000000002</v>
      </c>
      <c r="H1258">
        <v>80.514300000000006</v>
      </c>
      <c r="I1258">
        <v>3.6963999999999997E-2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4.0649179999999996</v>
      </c>
      <c r="P1258">
        <v>46456</v>
      </c>
      <c r="Q1258">
        <v>11074.96</v>
      </c>
      <c r="R1258">
        <v>11074.96</v>
      </c>
    </row>
    <row r="1259" spans="1:18">
      <c r="A1259" t="s">
        <v>50</v>
      </c>
      <c r="B1259" t="s">
        <v>46</v>
      </c>
      <c r="C1259" t="s">
        <v>12</v>
      </c>
      <c r="D1259">
        <v>2011</v>
      </c>
      <c r="E1259">
        <v>10</v>
      </c>
      <c r="F1259">
        <v>1.217692</v>
      </c>
      <c r="G1259">
        <v>1.217692</v>
      </c>
      <c r="H1259">
        <v>86.846800000000002</v>
      </c>
      <c r="I1259">
        <v>3.7314300000000002E-2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4.0649179999999996</v>
      </c>
      <c r="P1259">
        <v>46456</v>
      </c>
      <c r="Q1259">
        <v>13916.42</v>
      </c>
      <c r="R1259">
        <v>13916.42</v>
      </c>
    </row>
    <row r="1260" spans="1:18">
      <c r="A1260" t="s">
        <v>50</v>
      </c>
      <c r="B1260" t="s">
        <v>46</v>
      </c>
      <c r="C1260" t="s">
        <v>12</v>
      </c>
      <c r="D1260">
        <v>2011</v>
      </c>
      <c r="E1260">
        <v>11</v>
      </c>
      <c r="F1260">
        <v>1.378701</v>
      </c>
      <c r="G1260">
        <v>1.378701</v>
      </c>
      <c r="H1260">
        <v>89.548000000000002</v>
      </c>
      <c r="I1260">
        <v>3.4970099999999997E-2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4.0649179999999996</v>
      </c>
      <c r="P1260">
        <v>46456</v>
      </c>
      <c r="Q1260">
        <v>15756.51</v>
      </c>
      <c r="R1260">
        <v>15756.51</v>
      </c>
    </row>
    <row r="1261" spans="1:18">
      <c r="A1261" t="s">
        <v>50</v>
      </c>
      <c r="B1261" t="s">
        <v>46</v>
      </c>
      <c r="C1261" t="s">
        <v>12</v>
      </c>
      <c r="D1261">
        <v>2011</v>
      </c>
      <c r="E1261">
        <v>12</v>
      </c>
      <c r="F1261">
        <v>1.6234029999999999</v>
      </c>
      <c r="G1261">
        <v>1.6234029999999999</v>
      </c>
      <c r="H1261">
        <v>92.976600000000005</v>
      </c>
      <c r="I1261">
        <v>3.4431999999999997E-2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4.0649179999999996</v>
      </c>
      <c r="P1261">
        <v>46456</v>
      </c>
      <c r="Q1261">
        <v>18553.099999999999</v>
      </c>
      <c r="R1261">
        <v>18553.099999999999</v>
      </c>
    </row>
    <row r="1262" spans="1:18">
      <c r="A1262" t="s">
        <v>50</v>
      </c>
      <c r="B1262" t="s">
        <v>46</v>
      </c>
      <c r="C1262" t="s">
        <v>12</v>
      </c>
      <c r="D1262">
        <v>2011</v>
      </c>
      <c r="E1262">
        <v>13</v>
      </c>
      <c r="F1262">
        <v>1.9797750000000001</v>
      </c>
      <c r="G1262">
        <v>1.9797750000000001</v>
      </c>
      <c r="H1262">
        <v>92.062299999999993</v>
      </c>
      <c r="I1262">
        <v>3.4216999999999997E-2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4.0649179999999996</v>
      </c>
      <c r="P1262">
        <v>46456</v>
      </c>
      <c r="Q1262">
        <v>22625.9</v>
      </c>
      <c r="R1262">
        <v>22625.9</v>
      </c>
    </row>
    <row r="1263" spans="1:18">
      <c r="A1263" t="s">
        <v>50</v>
      </c>
      <c r="B1263" t="s">
        <v>46</v>
      </c>
      <c r="C1263" t="s">
        <v>12</v>
      </c>
      <c r="D1263">
        <v>2011</v>
      </c>
      <c r="E1263">
        <v>14</v>
      </c>
      <c r="F1263">
        <v>2.3177500000000002</v>
      </c>
      <c r="G1263">
        <v>1.8254010000000001</v>
      </c>
      <c r="H1263">
        <v>91.093500000000006</v>
      </c>
      <c r="I1263">
        <v>3.8874199999999998E-2</v>
      </c>
      <c r="J1263">
        <v>0.44252970000000003</v>
      </c>
      <c r="K1263">
        <v>0.47196339999999998</v>
      </c>
      <c r="L1263">
        <v>0.49234899999999998</v>
      </c>
      <c r="M1263">
        <v>0.51273469999999999</v>
      </c>
      <c r="N1263">
        <v>0.54216830000000005</v>
      </c>
      <c r="O1263">
        <v>4.0649179999999996</v>
      </c>
      <c r="P1263">
        <v>46456</v>
      </c>
      <c r="Q1263">
        <v>26488.46</v>
      </c>
      <c r="R1263">
        <v>20861.63</v>
      </c>
    </row>
    <row r="1264" spans="1:18">
      <c r="A1264" t="s">
        <v>50</v>
      </c>
      <c r="B1264" t="s">
        <v>46</v>
      </c>
      <c r="C1264" t="s">
        <v>12</v>
      </c>
      <c r="D1264">
        <v>2011</v>
      </c>
      <c r="E1264">
        <v>15</v>
      </c>
      <c r="F1264">
        <v>2.5800670000000001</v>
      </c>
      <c r="G1264">
        <v>2.0950250000000001</v>
      </c>
      <c r="H1264">
        <v>89.223399999999998</v>
      </c>
      <c r="I1264">
        <v>3.9726900000000002E-2</v>
      </c>
      <c r="J1264">
        <v>0.43413049999999997</v>
      </c>
      <c r="K1264">
        <v>0.4642097</v>
      </c>
      <c r="L1264">
        <v>0.48504259999999999</v>
      </c>
      <c r="M1264">
        <v>0.50587539999999998</v>
      </c>
      <c r="N1264">
        <v>0.53595470000000001</v>
      </c>
      <c r="O1264">
        <v>4.0649179999999996</v>
      </c>
      <c r="P1264">
        <v>46456</v>
      </c>
      <c r="Q1264">
        <v>29486.35</v>
      </c>
      <c r="R1264">
        <v>23943.040000000001</v>
      </c>
    </row>
    <row r="1265" spans="1:18">
      <c r="A1265" t="s">
        <v>50</v>
      </c>
      <c r="B1265" t="s">
        <v>46</v>
      </c>
      <c r="C1265" t="s">
        <v>12</v>
      </c>
      <c r="D1265">
        <v>2011</v>
      </c>
      <c r="E1265">
        <v>16</v>
      </c>
      <c r="F1265">
        <v>2.7358530000000001</v>
      </c>
      <c r="G1265">
        <v>2.1399780000000002</v>
      </c>
      <c r="H1265">
        <v>88.789599999999993</v>
      </c>
      <c r="I1265">
        <v>3.9771899999999999E-2</v>
      </c>
      <c r="J1265">
        <v>0.54490510000000003</v>
      </c>
      <c r="K1265">
        <v>0.57501840000000004</v>
      </c>
      <c r="L1265">
        <v>0.59587480000000004</v>
      </c>
      <c r="M1265">
        <v>0.61673120000000003</v>
      </c>
      <c r="N1265">
        <v>0.64684450000000004</v>
      </c>
      <c r="O1265">
        <v>4.0649179999999996</v>
      </c>
      <c r="P1265">
        <v>46456</v>
      </c>
      <c r="Q1265">
        <v>31266.75</v>
      </c>
      <c r="R1265">
        <v>24456.79</v>
      </c>
    </row>
    <row r="1266" spans="1:18">
      <c r="A1266" t="s">
        <v>50</v>
      </c>
      <c r="B1266" t="s">
        <v>46</v>
      </c>
      <c r="C1266" t="s">
        <v>12</v>
      </c>
      <c r="D1266">
        <v>2011</v>
      </c>
      <c r="E1266">
        <v>17</v>
      </c>
      <c r="F1266">
        <v>2.8386170000000002</v>
      </c>
      <c r="G1266">
        <v>2.263744</v>
      </c>
      <c r="H1266">
        <v>87.194800000000001</v>
      </c>
      <c r="I1266">
        <v>4.0012600000000002E-2</v>
      </c>
      <c r="J1266">
        <v>0.52359429999999996</v>
      </c>
      <c r="K1266">
        <v>0.55388990000000005</v>
      </c>
      <c r="L1266">
        <v>0.57487250000000001</v>
      </c>
      <c r="M1266">
        <v>0.59585509999999997</v>
      </c>
      <c r="N1266">
        <v>0.62615069999999995</v>
      </c>
      <c r="O1266">
        <v>4.0649179999999996</v>
      </c>
      <c r="P1266">
        <v>46456</v>
      </c>
      <c r="Q1266">
        <v>32441.200000000001</v>
      </c>
      <c r="R1266">
        <v>25871.25</v>
      </c>
    </row>
    <row r="1267" spans="1:18">
      <c r="A1267" t="s">
        <v>50</v>
      </c>
      <c r="B1267" t="s">
        <v>46</v>
      </c>
      <c r="C1267" t="s">
        <v>12</v>
      </c>
      <c r="D1267">
        <v>2011</v>
      </c>
      <c r="E1267">
        <v>18</v>
      </c>
      <c r="F1267">
        <v>2.8606099999999999</v>
      </c>
      <c r="G1267">
        <v>2.3104619999999998</v>
      </c>
      <c r="H1267">
        <v>84.997399999999999</v>
      </c>
      <c r="I1267">
        <v>4.0456100000000002E-2</v>
      </c>
      <c r="J1267">
        <v>0.4983012</v>
      </c>
      <c r="K1267">
        <v>0.52893259999999998</v>
      </c>
      <c r="L1267">
        <v>0.55014779999999996</v>
      </c>
      <c r="M1267">
        <v>0.57136299999999995</v>
      </c>
      <c r="N1267">
        <v>0.60199440000000004</v>
      </c>
      <c r="O1267">
        <v>4.0649179999999996</v>
      </c>
      <c r="P1267">
        <v>46456</v>
      </c>
      <c r="Q1267">
        <v>32692.54</v>
      </c>
      <c r="R1267">
        <v>26405.16</v>
      </c>
    </row>
    <row r="1268" spans="1:18">
      <c r="A1268" t="s">
        <v>50</v>
      </c>
      <c r="B1268" t="s">
        <v>46</v>
      </c>
      <c r="C1268" t="s">
        <v>12</v>
      </c>
      <c r="D1268">
        <v>2011</v>
      </c>
      <c r="E1268">
        <v>19</v>
      </c>
      <c r="F1268">
        <v>2.688593</v>
      </c>
      <c r="G1268">
        <v>2.9938389999999999</v>
      </c>
      <c r="H1268">
        <v>83.0364</v>
      </c>
      <c r="I1268">
        <v>4.1721800000000003E-2</v>
      </c>
      <c r="J1268">
        <v>-0.35871459999999999</v>
      </c>
      <c r="K1268">
        <v>-0.32712479999999999</v>
      </c>
      <c r="L1268">
        <v>-0.30524590000000001</v>
      </c>
      <c r="M1268">
        <v>-0.28336689999999998</v>
      </c>
      <c r="N1268">
        <v>-0.25177719999999998</v>
      </c>
      <c r="O1268">
        <v>4.0649179999999996</v>
      </c>
      <c r="P1268">
        <v>46456</v>
      </c>
      <c r="Q1268">
        <v>30726.639999999999</v>
      </c>
      <c r="R1268">
        <v>34215.15</v>
      </c>
    </row>
    <row r="1269" spans="1:18">
      <c r="A1269" t="s">
        <v>50</v>
      </c>
      <c r="B1269" t="s">
        <v>46</v>
      </c>
      <c r="C1269" t="s">
        <v>12</v>
      </c>
      <c r="D1269">
        <v>2011</v>
      </c>
      <c r="E1269">
        <v>20</v>
      </c>
      <c r="F1269">
        <v>2.3916849999999998</v>
      </c>
      <c r="G1269">
        <v>2.8527200000000001</v>
      </c>
      <c r="H1269">
        <v>80.122100000000003</v>
      </c>
      <c r="I1269">
        <v>4.27774E-2</v>
      </c>
      <c r="J1269">
        <v>-0.51585749999999997</v>
      </c>
      <c r="K1269">
        <v>-0.48346850000000002</v>
      </c>
      <c r="L1269">
        <v>-0.461036</v>
      </c>
      <c r="M1269">
        <v>-0.43860349999999998</v>
      </c>
      <c r="N1269">
        <v>-0.40621449999999998</v>
      </c>
      <c r="O1269">
        <v>4.0649179999999996</v>
      </c>
      <c r="P1269">
        <v>46456</v>
      </c>
      <c r="Q1269">
        <v>27333.42</v>
      </c>
      <c r="R1269">
        <v>32602.38</v>
      </c>
    </row>
    <row r="1270" spans="1:18">
      <c r="A1270" t="s">
        <v>50</v>
      </c>
      <c r="B1270" t="s">
        <v>46</v>
      </c>
      <c r="C1270" t="s">
        <v>12</v>
      </c>
      <c r="D1270">
        <v>2011</v>
      </c>
      <c r="E1270">
        <v>21</v>
      </c>
      <c r="F1270">
        <v>2.3143600000000002</v>
      </c>
      <c r="G1270">
        <v>2.3143600000000002</v>
      </c>
      <c r="H1270">
        <v>78.729900000000001</v>
      </c>
      <c r="I1270">
        <v>3.6225899999999998E-2</v>
      </c>
      <c r="J1270">
        <v>-4.6425399999999999E-2</v>
      </c>
      <c r="K1270">
        <v>-1.8996900000000001E-2</v>
      </c>
      <c r="L1270">
        <v>0</v>
      </c>
      <c r="M1270">
        <v>1.8996900000000001E-2</v>
      </c>
      <c r="N1270">
        <v>4.6425399999999999E-2</v>
      </c>
      <c r="O1270">
        <v>4.0649179999999996</v>
      </c>
      <c r="P1270">
        <v>46456</v>
      </c>
      <c r="Q1270">
        <v>26449.71</v>
      </c>
      <c r="R1270">
        <v>26449.71</v>
      </c>
    </row>
    <row r="1271" spans="1:18">
      <c r="A1271" t="s">
        <v>50</v>
      </c>
      <c r="B1271" t="s">
        <v>46</v>
      </c>
      <c r="C1271" t="s">
        <v>12</v>
      </c>
      <c r="D1271">
        <v>2011</v>
      </c>
      <c r="E1271">
        <v>22</v>
      </c>
      <c r="F1271">
        <v>2.0319039999999999</v>
      </c>
      <c r="G1271">
        <v>2.0319039999999999</v>
      </c>
      <c r="H1271">
        <v>77.070099999999996</v>
      </c>
      <c r="I1271">
        <v>3.6997500000000003E-2</v>
      </c>
      <c r="J1271">
        <v>-4.7414199999999997E-2</v>
      </c>
      <c r="K1271">
        <v>-1.9401499999999999E-2</v>
      </c>
      <c r="L1271">
        <v>0</v>
      </c>
      <c r="M1271">
        <v>1.9401499999999999E-2</v>
      </c>
      <c r="N1271">
        <v>4.7414199999999997E-2</v>
      </c>
      <c r="O1271">
        <v>4.0649179999999996</v>
      </c>
      <c r="P1271">
        <v>46456</v>
      </c>
      <c r="Q1271">
        <v>23221.66</v>
      </c>
      <c r="R1271">
        <v>23221.66</v>
      </c>
    </row>
    <row r="1272" spans="1:18">
      <c r="A1272" t="s">
        <v>50</v>
      </c>
      <c r="B1272" t="s">
        <v>46</v>
      </c>
      <c r="C1272" t="s">
        <v>12</v>
      </c>
      <c r="D1272">
        <v>2011</v>
      </c>
      <c r="E1272">
        <v>23</v>
      </c>
      <c r="F1272">
        <v>1.6878329999999999</v>
      </c>
      <c r="G1272">
        <v>1.6878329999999999</v>
      </c>
      <c r="H1272">
        <v>74.950699999999998</v>
      </c>
      <c r="I1272">
        <v>3.6490000000000002E-2</v>
      </c>
      <c r="J1272">
        <v>-4.6763800000000001E-2</v>
      </c>
      <c r="K1272">
        <v>-1.91354E-2</v>
      </c>
      <c r="L1272">
        <v>0</v>
      </c>
      <c r="M1272">
        <v>1.91354E-2</v>
      </c>
      <c r="N1272">
        <v>4.6763800000000001E-2</v>
      </c>
      <c r="O1272">
        <v>4.0649179999999996</v>
      </c>
      <c r="P1272">
        <v>46456</v>
      </c>
      <c r="Q1272">
        <v>19289.439999999999</v>
      </c>
      <c r="R1272">
        <v>19289.439999999999</v>
      </c>
    </row>
    <row r="1273" spans="1:18">
      <c r="A1273" t="s">
        <v>50</v>
      </c>
      <c r="B1273" t="s">
        <v>46</v>
      </c>
      <c r="C1273" t="s">
        <v>12</v>
      </c>
      <c r="D1273">
        <v>2011</v>
      </c>
      <c r="E1273">
        <v>24</v>
      </c>
      <c r="F1273">
        <v>1.360832</v>
      </c>
      <c r="G1273">
        <v>1.360832</v>
      </c>
      <c r="H1273">
        <v>73.225999999999999</v>
      </c>
      <c r="I1273">
        <v>3.5965299999999999E-2</v>
      </c>
      <c r="J1273">
        <v>-4.6091399999999998E-2</v>
      </c>
      <c r="K1273">
        <v>-1.8860200000000001E-2</v>
      </c>
      <c r="L1273">
        <v>0</v>
      </c>
      <c r="M1273">
        <v>1.8860200000000001E-2</v>
      </c>
      <c r="N1273">
        <v>4.6091399999999998E-2</v>
      </c>
      <c r="O1273">
        <v>4.0649179999999996</v>
      </c>
      <c r="P1273">
        <v>46456</v>
      </c>
      <c r="Q1273">
        <v>15552.3</v>
      </c>
      <c r="R1273">
        <v>15552.3</v>
      </c>
    </row>
    <row r="1274" spans="1:18">
      <c r="A1274" t="s">
        <v>50</v>
      </c>
      <c r="B1274" t="s">
        <v>46</v>
      </c>
      <c r="C1274" t="s">
        <v>11</v>
      </c>
      <c r="D1274">
        <v>2011</v>
      </c>
      <c r="E1274">
        <v>1</v>
      </c>
      <c r="F1274">
        <v>0.96444350000000001</v>
      </c>
      <c r="G1274">
        <v>0.96444350000000001</v>
      </c>
      <c r="H1274">
        <v>70.363600000000005</v>
      </c>
      <c r="I1274">
        <v>3.3203099999999999E-2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4.0649179999999996</v>
      </c>
      <c r="P1274">
        <v>46456</v>
      </c>
      <c r="Q1274">
        <v>11022.16</v>
      </c>
      <c r="R1274">
        <v>11022.16</v>
      </c>
    </row>
    <row r="1275" spans="1:18">
      <c r="A1275" t="s">
        <v>50</v>
      </c>
      <c r="B1275" t="s">
        <v>46</v>
      </c>
      <c r="C1275" t="s">
        <v>11</v>
      </c>
      <c r="D1275">
        <v>2011</v>
      </c>
      <c r="E1275">
        <v>2</v>
      </c>
      <c r="F1275">
        <v>0.84900030000000004</v>
      </c>
      <c r="G1275">
        <v>0.84900030000000004</v>
      </c>
      <c r="H1275">
        <v>69.763599999999997</v>
      </c>
      <c r="I1275">
        <v>3.3115499999999999E-2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4.0649179999999996</v>
      </c>
      <c r="P1275">
        <v>46456</v>
      </c>
      <c r="Q1275">
        <v>9702.8179999999993</v>
      </c>
      <c r="R1275">
        <v>9702.8179999999993</v>
      </c>
    </row>
    <row r="1276" spans="1:18">
      <c r="A1276" t="s">
        <v>50</v>
      </c>
      <c r="B1276" t="s">
        <v>46</v>
      </c>
      <c r="C1276" t="s">
        <v>11</v>
      </c>
      <c r="D1276">
        <v>2011</v>
      </c>
      <c r="E1276">
        <v>3</v>
      </c>
      <c r="F1276">
        <v>0.75462739999999995</v>
      </c>
      <c r="G1276">
        <v>0.75462739999999995</v>
      </c>
      <c r="H1276">
        <v>69.2286</v>
      </c>
      <c r="I1276">
        <v>3.3006300000000002E-2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4.0649179999999996</v>
      </c>
      <c r="P1276">
        <v>46456</v>
      </c>
      <c r="Q1276">
        <v>8624.2759999999998</v>
      </c>
      <c r="R1276">
        <v>8624.2759999999998</v>
      </c>
    </row>
    <row r="1277" spans="1:18">
      <c r="A1277" t="s">
        <v>50</v>
      </c>
      <c r="B1277" t="s">
        <v>46</v>
      </c>
      <c r="C1277" t="s">
        <v>11</v>
      </c>
      <c r="D1277">
        <v>2011</v>
      </c>
      <c r="E1277">
        <v>4</v>
      </c>
      <c r="F1277">
        <v>0.7035323</v>
      </c>
      <c r="G1277">
        <v>0.7035323</v>
      </c>
      <c r="H1277">
        <v>68.815600000000003</v>
      </c>
      <c r="I1277">
        <v>3.2927400000000003E-2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4.0649179999999996</v>
      </c>
      <c r="P1277">
        <v>46456</v>
      </c>
      <c r="Q1277">
        <v>8040.3339999999998</v>
      </c>
      <c r="R1277">
        <v>8040.3339999999998</v>
      </c>
    </row>
    <row r="1278" spans="1:18">
      <c r="A1278" t="s">
        <v>50</v>
      </c>
      <c r="B1278" t="s">
        <v>46</v>
      </c>
      <c r="C1278" t="s">
        <v>11</v>
      </c>
      <c r="D1278">
        <v>2011</v>
      </c>
      <c r="E1278">
        <v>5</v>
      </c>
      <c r="F1278">
        <v>0.68870900000000002</v>
      </c>
      <c r="G1278">
        <v>0.68870900000000002</v>
      </c>
      <c r="H1278">
        <v>67.745500000000007</v>
      </c>
      <c r="I1278">
        <v>3.29266E-2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4.0649179999999996</v>
      </c>
      <c r="P1278">
        <v>46456</v>
      </c>
      <c r="Q1278">
        <v>7870.9260000000004</v>
      </c>
      <c r="R1278">
        <v>7870.9260000000004</v>
      </c>
    </row>
    <row r="1279" spans="1:18">
      <c r="A1279" t="s">
        <v>50</v>
      </c>
      <c r="B1279" t="s">
        <v>46</v>
      </c>
      <c r="C1279" t="s">
        <v>11</v>
      </c>
      <c r="D1279">
        <v>2011</v>
      </c>
      <c r="E1279">
        <v>6</v>
      </c>
      <c r="F1279">
        <v>0.70703769999999999</v>
      </c>
      <c r="G1279">
        <v>0.70703769999999999</v>
      </c>
      <c r="H1279">
        <v>66.901300000000006</v>
      </c>
      <c r="I1279">
        <v>3.2921300000000001E-2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4.0649179999999996</v>
      </c>
      <c r="P1279">
        <v>46456</v>
      </c>
      <c r="Q1279">
        <v>8080.3959999999997</v>
      </c>
      <c r="R1279">
        <v>8080.3959999999997</v>
      </c>
    </row>
    <row r="1280" spans="1:18">
      <c r="A1280" t="s">
        <v>50</v>
      </c>
      <c r="B1280" t="s">
        <v>46</v>
      </c>
      <c r="C1280" t="s">
        <v>11</v>
      </c>
      <c r="D1280">
        <v>2011</v>
      </c>
      <c r="E1280">
        <v>7</v>
      </c>
      <c r="F1280">
        <v>0.78706089999999995</v>
      </c>
      <c r="G1280">
        <v>0.78706089999999995</v>
      </c>
      <c r="H1280">
        <v>71.345500000000001</v>
      </c>
      <c r="I1280">
        <v>3.2915399999999997E-2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4.0649179999999996</v>
      </c>
      <c r="P1280">
        <v>46456</v>
      </c>
      <c r="Q1280">
        <v>8994.9419999999991</v>
      </c>
      <c r="R1280">
        <v>8994.9419999999991</v>
      </c>
    </row>
    <row r="1281" spans="1:18">
      <c r="A1281" t="s">
        <v>50</v>
      </c>
      <c r="B1281" t="s">
        <v>46</v>
      </c>
      <c r="C1281" t="s">
        <v>11</v>
      </c>
      <c r="D1281">
        <v>2011</v>
      </c>
      <c r="E1281">
        <v>8</v>
      </c>
      <c r="F1281">
        <v>0.86660150000000002</v>
      </c>
      <c r="G1281">
        <v>0.86660150000000002</v>
      </c>
      <c r="H1281">
        <v>76.153199999999998</v>
      </c>
      <c r="I1281">
        <v>3.2914400000000003E-2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4.0649179999999996</v>
      </c>
      <c r="P1281">
        <v>46456</v>
      </c>
      <c r="Q1281">
        <v>9903.9750000000004</v>
      </c>
      <c r="R1281">
        <v>9903.9750000000004</v>
      </c>
    </row>
    <row r="1282" spans="1:18">
      <c r="A1282" t="s">
        <v>50</v>
      </c>
      <c r="B1282" t="s">
        <v>46</v>
      </c>
      <c r="C1282" t="s">
        <v>11</v>
      </c>
      <c r="D1282">
        <v>2011</v>
      </c>
      <c r="E1282">
        <v>9</v>
      </c>
      <c r="F1282">
        <v>0.97464770000000001</v>
      </c>
      <c r="G1282">
        <v>0.97464770000000001</v>
      </c>
      <c r="H1282">
        <v>82.412999999999997</v>
      </c>
      <c r="I1282">
        <v>3.4579400000000003E-2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4.0649179999999996</v>
      </c>
      <c r="P1282">
        <v>46456</v>
      </c>
      <c r="Q1282">
        <v>11138.78</v>
      </c>
      <c r="R1282">
        <v>11138.78</v>
      </c>
    </row>
    <row r="1283" spans="1:18">
      <c r="A1283" t="s">
        <v>50</v>
      </c>
      <c r="B1283" t="s">
        <v>46</v>
      </c>
      <c r="C1283" t="s">
        <v>11</v>
      </c>
      <c r="D1283">
        <v>2011</v>
      </c>
      <c r="E1283">
        <v>10</v>
      </c>
      <c r="F1283">
        <v>1.282999</v>
      </c>
      <c r="G1283">
        <v>1.282999</v>
      </c>
      <c r="H1283">
        <v>86.514300000000006</v>
      </c>
      <c r="I1283">
        <v>4.1836400000000003E-2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4.0649179999999996</v>
      </c>
      <c r="P1283">
        <v>46456</v>
      </c>
      <c r="Q1283">
        <v>14662.78</v>
      </c>
      <c r="R1283">
        <v>14662.78</v>
      </c>
    </row>
    <row r="1284" spans="1:18">
      <c r="A1284" t="s">
        <v>50</v>
      </c>
      <c r="B1284" t="s">
        <v>46</v>
      </c>
      <c r="C1284" t="s">
        <v>11</v>
      </c>
      <c r="D1284">
        <v>2011</v>
      </c>
      <c r="E1284">
        <v>11</v>
      </c>
      <c r="F1284">
        <v>1.383939</v>
      </c>
      <c r="G1284">
        <v>1.383939</v>
      </c>
      <c r="H1284">
        <v>88.909099999999995</v>
      </c>
      <c r="I1284">
        <v>3.6001699999999998E-2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4.0649179999999996</v>
      </c>
      <c r="P1284">
        <v>46456</v>
      </c>
      <c r="Q1284">
        <v>15816.37</v>
      </c>
      <c r="R1284">
        <v>15816.37</v>
      </c>
    </row>
    <row r="1285" spans="1:18">
      <c r="A1285" t="s">
        <v>50</v>
      </c>
      <c r="B1285" t="s">
        <v>46</v>
      </c>
      <c r="C1285" t="s">
        <v>11</v>
      </c>
      <c r="D1285">
        <v>2011</v>
      </c>
      <c r="E1285">
        <v>12</v>
      </c>
      <c r="F1285">
        <v>1.62646</v>
      </c>
      <c r="G1285">
        <v>1.62646</v>
      </c>
      <c r="H1285">
        <v>93.677899999999994</v>
      </c>
      <c r="I1285">
        <v>3.49082E-2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4.0649179999999996</v>
      </c>
      <c r="P1285">
        <v>46456</v>
      </c>
      <c r="Q1285">
        <v>18588.04</v>
      </c>
      <c r="R1285">
        <v>18588.04</v>
      </c>
    </row>
    <row r="1286" spans="1:18">
      <c r="A1286" t="s">
        <v>50</v>
      </c>
      <c r="B1286" t="s">
        <v>46</v>
      </c>
      <c r="C1286" t="s">
        <v>11</v>
      </c>
      <c r="D1286">
        <v>2011</v>
      </c>
      <c r="E1286">
        <v>13</v>
      </c>
      <c r="F1286">
        <v>1.9765239999999999</v>
      </c>
      <c r="G1286">
        <v>1.9765239999999999</v>
      </c>
      <c r="H1286">
        <v>94.774000000000001</v>
      </c>
      <c r="I1286">
        <v>3.4853799999999997E-2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4.0649179999999996</v>
      </c>
      <c r="P1286">
        <v>46456</v>
      </c>
      <c r="Q1286">
        <v>22588.75</v>
      </c>
      <c r="R1286">
        <v>22588.75</v>
      </c>
    </row>
    <row r="1287" spans="1:18">
      <c r="A1287" t="s">
        <v>50</v>
      </c>
      <c r="B1287" t="s">
        <v>46</v>
      </c>
      <c r="C1287" t="s">
        <v>11</v>
      </c>
      <c r="D1287">
        <v>2011</v>
      </c>
      <c r="E1287">
        <v>14</v>
      </c>
      <c r="F1287">
        <v>2.2883290000000001</v>
      </c>
      <c r="G1287">
        <v>1.767007</v>
      </c>
      <c r="H1287">
        <v>94.641599999999997</v>
      </c>
      <c r="I1287">
        <v>3.8893900000000002E-2</v>
      </c>
      <c r="J1287">
        <v>0.4714777</v>
      </c>
      <c r="K1287">
        <v>0.50092630000000005</v>
      </c>
      <c r="L1287">
        <v>0.52132230000000002</v>
      </c>
      <c r="M1287">
        <v>0.54171820000000004</v>
      </c>
      <c r="N1287">
        <v>0.57116679999999997</v>
      </c>
      <c r="O1287">
        <v>4.0649179999999996</v>
      </c>
      <c r="P1287">
        <v>46456</v>
      </c>
      <c r="Q1287">
        <v>26152.22</v>
      </c>
      <c r="R1287">
        <v>20194.28</v>
      </c>
    </row>
    <row r="1288" spans="1:18">
      <c r="A1288" t="s">
        <v>50</v>
      </c>
      <c r="B1288" t="s">
        <v>46</v>
      </c>
      <c r="C1288" t="s">
        <v>11</v>
      </c>
      <c r="D1288">
        <v>2011</v>
      </c>
      <c r="E1288">
        <v>15</v>
      </c>
      <c r="F1288">
        <v>2.5872799999999998</v>
      </c>
      <c r="G1288">
        <v>2.042789</v>
      </c>
      <c r="H1288">
        <v>93.651899999999998</v>
      </c>
      <c r="I1288">
        <v>4.0929199999999999E-2</v>
      </c>
      <c r="J1288">
        <v>0.49203760000000002</v>
      </c>
      <c r="K1288">
        <v>0.52302720000000003</v>
      </c>
      <c r="L1288">
        <v>0.54449060000000005</v>
      </c>
      <c r="M1288">
        <v>0.56595390000000001</v>
      </c>
      <c r="N1288">
        <v>0.59694349999999996</v>
      </c>
      <c r="O1288">
        <v>4.0649179999999996</v>
      </c>
      <c r="P1288">
        <v>46456</v>
      </c>
      <c r="Q1288">
        <v>29568.79</v>
      </c>
      <c r="R1288">
        <v>23346.06</v>
      </c>
    </row>
    <row r="1289" spans="1:18">
      <c r="A1289" t="s">
        <v>50</v>
      </c>
      <c r="B1289" t="s">
        <v>46</v>
      </c>
      <c r="C1289" t="s">
        <v>11</v>
      </c>
      <c r="D1289">
        <v>2011</v>
      </c>
      <c r="E1289">
        <v>16</v>
      </c>
      <c r="F1289">
        <v>2.7969789999999999</v>
      </c>
      <c r="G1289">
        <v>2.1084550000000002</v>
      </c>
      <c r="H1289">
        <v>91.311700000000002</v>
      </c>
      <c r="I1289">
        <v>4.14461E-2</v>
      </c>
      <c r="J1289">
        <v>0.63540890000000005</v>
      </c>
      <c r="K1289">
        <v>0.66678990000000005</v>
      </c>
      <c r="L1289">
        <v>0.68852420000000003</v>
      </c>
      <c r="M1289">
        <v>0.71025859999999996</v>
      </c>
      <c r="N1289">
        <v>0.74163959999999995</v>
      </c>
      <c r="O1289">
        <v>4.0649179999999996</v>
      </c>
      <c r="P1289">
        <v>46456</v>
      </c>
      <c r="Q1289">
        <v>31965.34</v>
      </c>
      <c r="R1289">
        <v>24096.53</v>
      </c>
    </row>
    <row r="1290" spans="1:18">
      <c r="A1290" t="s">
        <v>50</v>
      </c>
      <c r="B1290" t="s">
        <v>46</v>
      </c>
      <c r="C1290" t="s">
        <v>11</v>
      </c>
      <c r="D1290">
        <v>2011</v>
      </c>
      <c r="E1290">
        <v>17</v>
      </c>
      <c r="F1290">
        <v>2.8390960000000001</v>
      </c>
      <c r="G1290">
        <v>2.1867779999999999</v>
      </c>
      <c r="H1290">
        <v>85.584400000000002</v>
      </c>
      <c r="I1290">
        <v>4.1803300000000002E-2</v>
      </c>
      <c r="J1290">
        <v>0.59874439999999995</v>
      </c>
      <c r="K1290">
        <v>0.63039579999999995</v>
      </c>
      <c r="L1290">
        <v>0.65231749999999999</v>
      </c>
      <c r="M1290">
        <v>0.67423920000000004</v>
      </c>
      <c r="N1290">
        <v>0.70589069999999998</v>
      </c>
      <c r="O1290">
        <v>4.0649179999999996</v>
      </c>
      <c r="P1290">
        <v>46456</v>
      </c>
      <c r="Q1290">
        <v>32446.67</v>
      </c>
      <c r="R1290">
        <v>24991.64</v>
      </c>
    </row>
    <row r="1291" spans="1:18">
      <c r="A1291" t="s">
        <v>50</v>
      </c>
      <c r="B1291" t="s">
        <v>46</v>
      </c>
      <c r="C1291" t="s">
        <v>11</v>
      </c>
      <c r="D1291">
        <v>2011</v>
      </c>
      <c r="E1291">
        <v>18</v>
      </c>
      <c r="F1291">
        <v>2.7721460000000002</v>
      </c>
      <c r="G1291">
        <v>2.185292</v>
      </c>
      <c r="H1291">
        <v>84.805199999999999</v>
      </c>
      <c r="I1291">
        <v>4.2006700000000001E-2</v>
      </c>
      <c r="J1291">
        <v>0.53302000000000005</v>
      </c>
      <c r="K1291">
        <v>0.56482540000000003</v>
      </c>
      <c r="L1291">
        <v>0.58685370000000003</v>
      </c>
      <c r="M1291">
        <v>0.60888209999999998</v>
      </c>
      <c r="N1291">
        <v>0.64068749999999997</v>
      </c>
      <c r="O1291">
        <v>4.0649179999999996</v>
      </c>
      <c r="P1291">
        <v>46456</v>
      </c>
      <c r="Q1291">
        <v>31681.53</v>
      </c>
      <c r="R1291">
        <v>24974.66</v>
      </c>
    </row>
    <row r="1292" spans="1:18">
      <c r="A1292" t="s">
        <v>50</v>
      </c>
      <c r="B1292" t="s">
        <v>46</v>
      </c>
      <c r="C1292" t="s">
        <v>11</v>
      </c>
      <c r="D1292">
        <v>2011</v>
      </c>
      <c r="E1292">
        <v>19</v>
      </c>
      <c r="F1292">
        <v>2.5968689999999999</v>
      </c>
      <c r="G1292">
        <v>2.9007329999999998</v>
      </c>
      <c r="H1292">
        <v>80.007800000000003</v>
      </c>
      <c r="I1292">
        <v>4.3479299999999999E-2</v>
      </c>
      <c r="J1292">
        <v>-0.35958449999999997</v>
      </c>
      <c r="K1292">
        <v>-0.32666410000000001</v>
      </c>
      <c r="L1292">
        <v>-0.30386350000000001</v>
      </c>
      <c r="M1292">
        <v>-0.28106300000000001</v>
      </c>
      <c r="N1292">
        <v>-0.24814249999999999</v>
      </c>
      <c r="O1292">
        <v>4.0649179999999996</v>
      </c>
      <c r="P1292">
        <v>46456</v>
      </c>
      <c r="Q1292">
        <v>29678.38</v>
      </c>
      <c r="R1292">
        <v>33151.089999999997</v>
      </c>
    </row>
    <row r="1293" spans="1:18">
      <c r="A1293" t="s">
        <v>50</v>
      </c>
      <c r="B1293" t="s">
        <v>46</v>
      </c>
      <c r="C1293" t="s">
        <v>11</v>
      </c>
      <c r="D1293">
        <v>2011</v>
      </c>
      <c r="E1293">
        <v>20</v>
      </c>
      <c r="F1293">
        <v>2.3087780000000002</v>
      </c>
      <c r="G1293">
        <v>2.769952</v>
      </c>
      <c r="H1293">
        <v>76.3506</v>
      </c>
      <c r="I1293">
        <v>4.4377800000000002E-2</v>
      </c>
      <c r="J1293">
        <v>-0.51804649999999997</v>
      </c>
      <c r="K1293">
        <v>-0.48444579999999998</v>
      </c>
      <c r="L1293">
        <v>-0.46117399999999997</v>
      </c>
      <c r="M1293">
        <v>-0.43790220000000002</v>
      </c>
      <c r="N1293">
        <v>-0.40430149999999998</v>
      </c>
      <c r="O1293">
        <v>4.0649179999999996</v>
      </c>
      <c r="P1293">
        <v>46456</v>
      </c>
      <c r="Q1293">
        <v>26385.919999999998</v>
      </c>
      <c r="R1293">
        <v>31656.46</v>
      </c>
    </row>
    <row r="1294" spans="1:18">
      <c r="A1294" t="s">
        <v>50</v>
      </c>
      <c r="B1294" t="s">
        <v>46</v>
      </c>
      <c r="C1294" t="s">
        <v>11</v>
      </c>
      <c r="D1294">
        <v>2011</v>
      </c>
      <c r="E1294">
        <v>21</v>
      </c>
      <c r="F1294">
        <v>2.1742370000000002</v>
      </c>
      <c r="G1294">
        <v>2.1742370000000002</v>
      </c>
      <c r="H1294">
        <v>74.018199999999993</v>
      </c>
      <c r="I1294">
        <v>3.6611999999999999E-2</v>
      </c>
      <c r="J1294">
        <v>-4.6920099999999999E-2</v>
      </c>
      <c r="K1294">
        <v>-1.9199299999999999E-2</v>
      </c>
      <c r="L1294">
        <v>0</v>
      </c>
      <c r="M1294">
        <v>1.9199299999999999E-2</v>
      </c>
      <c r="N1294">
        <v>4.6920099999999999E-2</v>
      </c>
      <c r="O1294">
        <v>4.0649179999999996</v>
      </c>
      <c r="P1294">
        <v>46456</v>
      </c>
      <c r="Q1294">
        <v>24848.32</v>
      </c>
      <c r="R1294">
        <v>24848.32</v>
      </c>
    </row>
    <row r="1295" spans="1:18">
      <c r="A1295" t="s">
        <v>50</v>
      </c>
      <c r="B1295" t="s">
        <v>46</v>
      </c>
      <c r="C1295" t="s">
        <v>11</v>
      </c>
      <c r="D1295">
        <v>2011</v>
      </c>
      <c r="E1295">
        <v>22</v>
      </c>
      <c r="F1295">
        <v>1.885686</v>
      </c>
      <c r="G1295">
        <v>1.885686</v>
      </c>
      <c r="H1295">
        <v>71.9221</v>
      </c>
      <c r="I1295">
        <v>3.5885800000000002E-2</v>
      </c>
      <c r="J1295">
        <v>-4.5989500000000003E-2</v>
      </c>
      <c r="K1295">
        <v>-1.8818499999999998E-2</v>
      </c>
      <c r="L1295">
        <v>0</v>
      </c>
      <c r="M1295">
        <v>1.8818499999999998E-2</v>
      </c>
      <c r="N1295">
        <v>4.5989500000000003E-2</v>
      </c>
      <c r="O1295">
        <v>4.0649179999999996</v>
      </c>
      <c r="P1295">
        <v>46456</v>
      </c>
      <c r="Q1295">
        <v>21550.6</v>
      </c>
      <c r="R1295">
        <v>21550.6</v>
      </c>
    </row>
    <row r="1296" spans="1:18">
      <c r="A1296" t="s">
        <v>50</v>
      </c>
      <c r="B1296" t="s">
        <v>46</v>
      </c>
      <c r="C1296" t="s">
        <v>11</v>
      </c>
      <c r="D1296">
        <v>2011</v>
      </c>
      <c r="E1296">
        <v>23</v>
      </c>
      <c r="F1296">
        <v>1.737854</v>
      </c>
      <c r="G1296">
        <v>1.737854</v>
      </c>
      <c r="H1296">
        <v>71.194800000000001</v>
      </c>
      <c r="I1296">
        <v>4.0191200000000003E-2</v>
      </c>
      <c r="J1296">
        <v>-5.15071E-2</v>
      </c>
      <c r="K1296">
        <v>-2.1076299999999999E-2</v>
      </c>
      <c r="L1296">
        <v>0</v>
      </c>
      <c r="M1296">
        <v>2.1076299999999999E-2</v>
      </c>
      <c r="N1296">
        <v>5.15071E-2</v>
      </c>
      <c r="O1296">
        <v>4.0649179999999996</v>
      </c>
      <c r="P1296">
        <v>46456</v>
      </c>
      <c r="Q1296">
        <v>19861.099999999999</v>
      </c>
      <c r="R1296">
        <v>19861.099999999999</v>
      </c>
    </row>
    <row r="1297" spans="1:18">
      <c r="A1297" t="s">
        <v>50</v>
      </c>
      <c r="B1297" t="s">
        <v>46</v>
      </c>
      <c r="C1297" t="s">
        <v>11</v>
      </c>
      <c r="D1297">
        <v>2011</v>
      </c>
      <c r="E1297">
        <v>24</v>
      </c>
      <c r="F1297">
        <v>1.2522869999999999</v>
      </c>
      <c r="G1297">
        <v>1.2522869999999999</v>
      </c>
      <c r="H1297">
        <v>69.719499999999996</v>
      </c>
      <c r="I1297">
        <v>3.3983199999999998E-2</v>
      </c>
      <c r="J1297">
        <v>-4.3551199999999998E-2</v>
      </c>
      <c r="K1297">
        <v>-1.7820800000000001E-2</v>
      </c>
      <c r="L1297">
        <v>0</v>
      </c>
      <c r="M1297">
        <v>1.7820800000000001E-2</v>
      </c>
      <c r="N1297">
        <v>4.3551199999999998E-2</v>
      </c>
      <c r="O1297">
        <v>4.0649179999999996</v>
      </c>
      <c r="P1297">
        <v>46456</v>
      </c>
      <c r="Q1297">
        <v>14311.79</v>
      </c>
      <c r="R1297">
        <v>14311.79</v>
      </c>
    </row>
    <row r="1298" spans="1:18">
      <c r="A1298" t="s">
        <v>50</v>
      </c>
      <c r="B1298" t="s">
        <v>46</v>
      </c>
      <c r="C1298" t="s">
        <v>10</v>
      </c>
      <c r="D1298">
        <v>2011</v>
      </c>
      <c r="E1298">
        <v>1</v>
      </c>
      <c r="F1298">
        <v>0.73087340000000001</v>
      </c>
      <c r="G1298">
        <v>0.73087340000000001</v>
      </c>
      <c r="H1298">
        <v>69.218199999999996</v>
      </c>
      <c r="I1298">
        <v>3.2198999999999998E-2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4.0649179999999996</v>
      </c>
      <c r="P1298">
        <v>46456</v>
      </c>
      <c r="Q1298">
        <v>8352.8029999999999</v>
      </c>
      <c r="R1298">
        <v>8352.8029999999999</v>
      </c>
    </row>
    <row r="1299" spans="1:18">
      <c r="A1299" t="s">
        <v>50</v>
      </c>
      <c r="B1299" t="s">
        <v>46</v>
      </c>
      <c r="C1299" t="s">
        <v>10</v>
      </c>
      <c r="D1299">
        <v>2011</v>
      </c>
      <c r="E1299">
        <v>2</v>
      </c>
      <c r="F1299">
        <v>0.66029159999999998</v>
      </c>
      <c r="G1299">
        <v>0.66029159999999998</v>
      </c>
      <c r="H1299">
        <v>69.1922</v>
      </c>
      <c r="I1299">
        <v>3.21981E-2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4.0649179999999996</v>
      </c>
      <c r="P1299">
        <v>46456</v>
      </c>
      <c r="Q1299">
        <v>7546.1570000000002</v>
      </c>
      <c r="R1299">
        <v>7546.1570000000002</v>
      </c>
    </row>
    <row r="1300" spans="1:18">
      <c r="A1300" t="s">
        <v>50</v>
      </c>
      <c r="B1300" t="s">
        <v>46</v>
      </c>
      <c r="C1300" t="s">
        <v>10</v>
      </c>
      <c r="D1300">
        <v>2011</v>
      </c>
      <c r="E1300">
        <v>3</v>
      </c>
      <c r="F1300">
        <v>0.61116079999999995</v>
      </c>
      <c r="G1300">
        <v>0.61116079999999995</v>
      </c>
      <c r="H1300">
        <v>69.166200000000003</v>
      </c>
      <c r="I1300">
        <v>3.2197200000000002E-2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4.0649179999999996</v>
      </c>
      <c r="P1300">
        <v>46456</v>
      </c>
      <c r="Q1300">
        <v>6984.665</v>
      </c>
      <c r="R1300">
        <v>6984.665</v>
      </c>
    </row>
    <row r="1301" spans="1:18">
      <c r="A1301" t="s">
        <v>50</v>
      </c>
      <c r="B1301" t="s">
        <v>46</v>
      </c>
      <c r="C1301" t="s">
        <v>10</v>
      </c>
      <c r="D1301">
        <v>2011</v>
      </c>
      <c r="E1301">
        <v>4</v>
      </c>
      <c r="F1301">
        <v>0.58281510000000003</v>
      </c>
      <c r="G1301">
        <v>0.58281510000000003</v>
      </c>
      <c r="H1301">
        <v>68.638999999999996</v>
      </c>
      <c r="I1301">
        <v>3.2195700000000001E-2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4.0649179999999996</v>
      </c>
      <c r="P1301">
        <v>46456</v>
      </c>
      <c r="Q1301">
        <v>6660.7150000000001</v>
      </c>
      <c r="R1301">
        <v>6660.7150000000001</v>
      </c>
    </row>
    <row r="1302" spans="1:18">
      <c r="A1302" t="s">
        <v>50</v>
      </c>
      <c r="B1302" t="s">
        <v>46</v>
      </c>
      <c r="C1302" t="s">
        <v>10</v>
      </c>
      <c r="D1302">
        <v>2011</v>
      </c>
      <c r="E1302">
        <v>5</v>
      </c>
      <c r="F1302">
        <v>0.58318179999999997</v>
      </c>
      <c r="G1302">
        <v>0.58318179999999997</v>
      </c>
      <c r="H1302">
        <v>67.332499999999996</v>
      </c>
      <c r="I1302">
        <v>3.2197000000000003E-2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4.0649179999999996</v>
      </c>
      <c r="P1302">
        <v>46456</v>
      </c>
      <c r="Q1302">
        <v>6664.9059999999999</v>
      </c>
      <c r="R1302">
        <v>6664.9059999999999</v>
      </c>
    </row>
    <row r="1303" spans="1:18">
      <c r="A1303" t="s">
        <v>50</v>
      </c>
      <c r="B1303" t="s">
        <v>46</v>
      </c>
      <c r="C1303" t="s">
        <v>10</v>
      </c>
      <c r="D1303">
        <v>2011</v>
      </c>
      <c r="E1303">
        <v>6</v>
      </c>
      <c r="F1303">
        <v>0.62294550000000004</v>
      </c>
      <c r="G1303">
        <v>0.62294550000000004</v>
      </c>
      <c r="H1303">
        <v>67.776600000000002</v>
      </c>
      <c r="I1303">
        <v>3.2196799999999998E-2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4.0649179999999996</v>
      </c>
      <c r="P1303">
        <v>46456</v>
      </c>
      <c r="Q1303">
        <v>7119.3459999999995</v>
      </c>
      <c r="R1303">
        <v>7119.3459999999995</v>
      </c>
    </row>
    <row r="1304" spans="1:18">
      <c r="A1304" t="s">
        <v>50</v>
      </c>
      <c r="B1304" t="s">
        <v>46</v>
      </c>
      <c r="C1304" t="s">
        <v>10</v>
      </c>
      <c r="D1304">
        <v>2011</v>
      </c>
      <c r="E1304">
        <v>7</v>
      </c>
      <c r="F1304">
        <v>0.70983759999999996</v>
      </c>
      <c r="G1304">
        <v>0.70983759999999996</v>
      </c>
      <c r="H1304">
        <v>71.129900000000006</v>
      </c>
      <c r="I1304">
        <v>3.2197099999999999E-2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4.0649179999999996</v>
      </c>
      <c r="P1304">
        <v>46456</v>
      </c>
      <c r="Q1304">
        <v>8112.3950000000004</v>
      </c>
      <c r="R1304">
        <v>8112.3950000000004</v>
      </c>
    </row>
    <row r="1305" spans="1:18">
      <c r="A1305" t="s">
        <v>50</v>
      </c>
      <c r="B1305" t="s">
        <v>46</v>
      </c>
      <c r="C1305" t="s">
        <v>10</v>
      </c>
      <c r="D1305">
        <v>2011</v>
      </c>
      <c r="E1305">
        <v>8</v>
      </c>
      <c r="F1305">
        <v>0.79035639999999996</v>
      </c>
      <c r="G1305">
        <v>0.79035639999999996</v>
      </c>
      <c r="H1305">
        <v>77.283100000000005</v>
      </c>
      <c r="I1305">
        <v>3.2199199999999997E-2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4.0649179999999996</v>
      </c>
      <c r="P1305">
        <v>46456</v>
      </c>
      <c r="Q1305">
        <v>9032.6049999999996</v>
      </c>
      <c r="R1305">
        <v>9032.6049999999996</v>
      </c>
    </row>
    <row r="1306" spans="1:18">
      <c r="A1306" t="s">
        <v>50</v>
      </c>
      <c r="B1306" t="s">
        <v>46</v>
      </c>
      <c r="C1306" t="s">
        <v>10</v>
      </c>
      <c r="D1306">
        <v>2011</v>
      </c>
      <c r="E1306">
        <v>9</v>
      </c>
      <c r="F1306">
        <v>0.84781260000000003</v>
      </c>
      <c r="G1306">
        <v>0.84781260000000003</v>
      </c>
      <c r="H1306">
        <v>81.789599999999993</v>
      </c>
      <c r="I1306">
        <v>3.2224000000000003E-2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4.0649179999999996</v>
      </c>
      <c r="P1306">
        <v>46456</v>
      </c>
      <c r="Q1306">
        <v>9689.2450000000008</v>
      </c>
      <c r="R1306">
        <v>9689.2450000000008</v>
      </c>
    </row>
    <row r="1307" spans="1:18">
      <c r="A1307" t="s">
        <v>50</v>
      </c>
      <c r="B1307" t="s">
        <v>46</v>
      </c>
      <c r="C1307" t="s">
        <v>10</v>
      </c>
      <c r="D1307">
        <v>2011</v>
      </c>
      <c r="E1307">
        <v>10</v>
      </c>
      <c r="F1307">
        <v>0.89010900000000004</v>
      </c>
      <c r="G1307">
        <v>0.89010900000000004</v>
      </c>
      <c r="H1307">
        <v>84.563599999999994</v>
      </c>
      <c r="I1307">
        <v>3.4874099999999998E-2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4.0649179999999996</v>
      </c>
      <c r="P1307">
        <v>46456</v>
      </c>
      <c r="Q1307">
        <v>10172.629999999999</v>
      </c>
      <c r="R1307">
        <v>10172.629999999999</v>
      </c>
    </row>
    <row r="1308" spans="1:18">
      <c r="A1308" t="s">
        <v>50</v>
      </c>
      <c r="B1308" t="s">
        <v>46</v>
      </c>
      <c r="C1308" t="s">
        <v>10</v>
      </c>
      <c r="D1308">
        <v>2011</v>
      </c>
      <c r="E1308">
        <v>11</v>
      </c>
      <c r="F1308">
        <v>0.9968361</v>
      </c>
      <c r="G1308">
        <v>0.9968361</v>
      </c>
      <c r="H1308">
        <v>86.745500000000007</v>
      </c>
      <c r="I1308">
        <v>3.3169400000000002E-2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4.0649179999999996</v>
      </c>
      <c r="P1308">
        <v>46456</v>
      </c>
      <c r="Q1308">
        <v>11392.36</v>
      </c>
      <c r="R1308">
        <v>11392.36</v>
      </c>
    </row>
    <row r="1309" spans="1:18">
      <c r="A1309" t="s">
        <v>50</v>
      </c>
      <c r="B1309" t="s">
        <v>46</v>
      </c>
      <c r="C1309" t="s">
        <v>10</v>
      </c>
      <c r="D1309">
        <v>2011</v>
      </c>
      <c r="E1309">
        <v>12</v>
      </c>
      <c r="F1309">
        <v>1.156995</v>
      </c>
      <c r="G1309">
        <v>1.156995</v>
      </c>
      <c r="H1309">
        <v>87.483099999999993</v>
      </c>
      <c r="I1309">
        <v>3.8068400000000002E-2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4.0649179999999996</v>
      </c>
      <c r="P1309">
        <v>46456</v>
      </c>
      <c r="Q1309">
        <v>13222.74</v>
      </c>
      <c r="R1309">
        <v>13222.74</v>
      </c>
    </row>
    <row r="1310" spans="1:18">
      <c r="A1310" t="s">
        <v>50</v>
      </c>
      <c r="B1310" t="s">
        <v>46</v>
      </c>
      <c r="C1310" t="s">
        <v>10</v>
      </c>
      <c r="D1310">
        <v>2011</v>
      </c>
      <c r="E1310">
        <v>13</v>
      </c>
      <c r="F1310">
        <v>1.374241</v>
      </c>
      <c r="G1310">
        <v>1.374241</v>
      </c>
      <c r="H1310">
        <v>88.329899999999995</v>
      </c>
      <c r="I1310">
        <v>3.4915500000000002E-2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4.0649179999999996</v>
      </c>
      <c r="P1310">
        <v>46456</v>
      </c>
      <c r="Q1310">
        <v>15705.54</v>
      </c>
      <c r="R1310">
        <v>15705.54</v>
      </c>
    </row>
    <row r="1311" spans="1:18">
      <c r="A1311" t="s">
        <v>50</v>
      </c>
      <c r="B1311" t="s">
        <v>46</v>
      </c>
      <c r="C1311" t="s">
        <v>10</v>
      </c>
      <c r="D1311">
        <v>2011</v>
      </c>
      <c r="E1311">
        <v>14</v>
      </c>
      <c r="F1311">
        <v>1.616325</v>
      </c>
      <c r="G1311">
        <v>1.3340669999999999</v>
      </c>
      <c r="H1311">
        <v>88.327299999999994</v>
      </c>
      <c r="I1311">
        <v>3.60966E-2</v>
      </c>
      <c r="J1311">
        <v>0.23599899999999999</v>
      </c>
      <c r="K1311">
        <v>0.2633297</v>
      </c>
      <c r="L1311">
        <v>0.28225869999999997</v>
      </c>
      <c r="M1311">
        <v>0.30118780000000001</v>
      </c>
      <c r="N1311">
        <v>0.32851849999999999</v>
      </c>
      <c r="O1311">
        <v>4.0649179999999996</v>
      </c>
      <c r="P1311">
        <v>46456</v>
      </c>
      <c r="Q1311">
        <v>18472.21</v>
      </c>
      <c r="R1311">
        <v>15246.41</v>
      </c>
    </row>
    <row r="1312" spans="1:18">
      <c r="A1312" t="s">
        <v>50</v>
      </c>
      <c r="B1312" t="s">
        <v>46</v>
      </c>
      <c r="C1312" t="s">
        <v>10</v>
      </c>
      <c r="D1312">
        <v>2011</v>
      </c>
      <c r="E1312">
        <v>15</v>
      </c>
      <c r="F1312">
        <v>1.814187</v>
      </c>
      <c r="G1312">
        <v>1.5114879999999999</v>
      </c>
      <c r="H1312">
        <v>88.8857</v>
      </c>
      <c r="I1312">
        <v>3.69074E-2</v>
      </c>
      <c r="J1312">
        <v>0.25540030000000002</v>
      </c>
      <c r="K1312">
        <v>0.2833447</v>
      </c>
      <c r="L1312">
        <v>0.302699</v>
      </c>
      <c r="M1312">
        <v>0.32205319999999998</v>
      </c>
      <c r="N1312">
        <v>0.34999760000000002</v>
      </c>
      <c r="O1312">
        <v>4.0649179999999996</v>
      </c>
      <c r="P1312">
        <v>46456</v>
      </c>
      <c r="Q1312">
        <v>20733.47</v>
      </c>
      <c r="R1312">
        <v>17274.07</v>
      </c>
    </row>
    <row r="1313" spans="1:18">
      <c r="A1313" t="s">
        <v>50</v>
      </c>
      <c r="B1313" t="s">
        <v>46</v>
      </c>
      <c r="C1313" t="s">
        <v>10</v>
      </c>
      <c r="D1313">
        <v>2011</v>
      </c>
      <c r="E1313">
        <v>16</v>
      </c>
      <c r="F1313">
        <v>1.9752110000000001</v>
      </c>
      <c r="G1313">
        <v>1.5520849999999999</v>
      </c>
      <c r="H1313">
        <v>88.929900000000004</v>
      </c>
      <c r="I1313">
        <v>3.8214900000000003E-2</v>
      </c>
      <c r="J1313">
        <v>0.37415090000000001</v>
      </c>
      <c r="K1313">
        <v>0.40308539999999998</v>
      </c>
      <c r="L1313">
        <v>0.42312529999999998</v>
      </c>
      <c r="M1313">
        <v>0.44316519999999998</v>
      </c>
      <c r="N1313">
        <v>0.47209960000000001</v>
      </c>
      <c r="O1313">
        <v>4.0649179999999996</v>
      </c>
      <c r="P1313">
        <v>46456</v>
      </c>
      <c r="Q1313">
        <v>22573.74</v>
      </c>
      <c r="R1313">
        <v>17738.04</v>
      </c>
    </row>
    <row r="1314" spans="1:18">
      <c r="A1314" t="s">
        <v>50</v>
      </c>
      <c r="B1314" t="s">
        <v>46</v>
      </c>
      <c r="C1314" t="s">
        <v>10</v>
      </c>
      <c r="D1314">
        <v>2011</v>
      </c>
      <c r="E1314">
        <v>17</v>
      </c>
      <c r="F1314">
        <v>2.1262660000000002</v>
      </c>
      <c r="G1314">
        <v>1.6765909999999999</v>
      </c>
      <c r="H1314">
        <v>87.202600000000004</v>
      </c>
      <c r="I1314">
        <v>3.9200199999999998E-2</v>
      </c>
      <c r="J1314">
        <v>0.39943790000000001</v>
      </c>
      <c r="K1314">
        <v>0.42911840000000001</v>
      </c>
      <c r="L1314">
        <v>0.44967499999999999</v>
      </c>
      <c r="M1314">
        <v>0.47023160000000003</v>
      </c>
      <c r="N1314">
        <v>0.49991210000000003</v>
      </c>
      <c r="O1314">
        <v>4.0649179999999996</v>
      </c>
      <c r="P1314">
        <v>46456</v>
      </c>
      <c r="Q1314">
        <v>24300.07</v>
      </c>
      <c r="R1314">
        <v>19160.96</v>
      </c>
    </row>
    <row r="1315" spans="1:18">
      <c r="A1315" t="s">
        <v>50</v>
      </c>
      <c r="B1315" t="s">
        <v>46</v>
      </c>
      <c r="C1315" t="s">
        <v>10</v>
      </c>
      <c r="D1315">
        <v>2011</v>
      </c>
      <c r="E1315">
        <v>18</v>
      </c>
      <c r="F1315">
        <v>2.2262200000000001</v>
      </c>
      <c r="G1315">
        <v>1.7658609999999999</v>
      </c>
      <c r="H1315">
        <v>83.431200000000004</v>
      </c>
      <c r="I1315">
        <v>4.08426E-2</v>
      </c>
      <c r="J1315">
        <v>0.4080163</v>
      </c>
      <c r="K1315">
        <v>0.43894030000000001</v>
      </c>
      <c r="L1315">
        <v>0.4603583</v>
      </c>
      <c r="M1315">
        <v>0.48177619999999999</v>
      </c>
      <c r="N1315">
        <v>0.51270020000000005</v>
      </c>
      <c r="O1315">
        <v>4.0649179999999996</v>
      </c>
      <c r="P1315">
        <v>46456</v>
      </c>
      <c r="Q1315">
        <v>25442.400000000001</v>
      </c>
      <c r="R1315">
        <v>20181.189999999999</v>
      </c>
    </row>
    <row r="1316" spans="1:18">
      <c r="A1316" t="s">
        <v>50</v>
      </c>
      <c r="B1316" t="s">
        <v>46</v>
      </c>
      <c r="C1316" t="s">
        <v>10</v>
      </c>
      <c r="D1316">
        <v>2011</v>
      </c>
      <c r="E1316">
        <v>19</v>
      </c>
      <c r="F1316">
        <v>2.167071</v>
      </c>
      <c r="G1316">
        <v>2.4140060000000001</v>
      </c>
      <c r="H1316">
        <v>80.576599999999999</v>
      </c>
      <c r="I1316">
        <v>4.2593100000000002E-2</v>
      </c>
      <c r="J1316">
        <v>-0.30152040000000002</v>
      </c>
      <c r="K1316">
        <v>-0.26927099999999998</v>
      </c>
      <c r="L1316">
        <v>-0.24693509999999999</v>
      </c>
      <c r="M1316">
        <v>-0.2245993</v>
      </c>
      <c r="N1316">
        <v>-0.19234979999999999</v>
      </c>
      <c r="O1316">
        <v>4.0649179999999996</v>
      </c>
      <c r="P1316">
        <v>46456</v>
      </c>
      <c r="Q1316">
        <v>24766.42</v>
      </c>
      <c r="R1316">
        <v>27588.52</v>
      </c>
    </row>
    <row r="1317" spans="1:18">
      <c r="A1317" t="s">
        <v>50</v>
      </c>
      <c r="B1317" t="s">
        <v>46</v>
      </c>
      <c r="C1317" t="s">
        <v>10</v>
      </c>
      <c r="D1317">
        <v>2011</v>
      </c>
      <c r="E1317">
        <v>20</v>
      </c>
      <c r="F1317">
        <v>1.9751080000000001</v>
      </c>
      <c r="G1317">
        <v>2.3532299999999999</v>
      </c>
      <c r="H1317">
        <v>77.744799999999998</v>
      </c>
      <c r="I1317">
        <v>4.5194999999999999E-2</v>
      </c>
      <c r="J1317">
        <v>-0.43604140000000002</v>
      </c>
      <c r="K1317">
        <v>-0.40182200000000001</v>
      </c>
      <c r="L1317">
        <v>-0.37812170000000001</v>
      </c>
      <c r="M1317">
        <v>-0.3544215</v>
      </c>
      <c r="N1317">
        <v>-0.32020199999999999</v>
      </c>
      <c r="O1317">
        <v>4.0649179999999996</v>
      </c>
      <c r="P1317">
        <v>46456</v>
      </c>
      <c r="Q1317">
        <v>22572.560000000001</v>
      </c>
      <c r="R1317">
        <v>26893.94</v>
      </c>
    </row>
    <row r="1318" spans="1:18">
      <c r="A1318" t="s">
        <v>50</v>
      </c>
      <c r="B1318" t="s">
        <v>46</v>
      </c>
      <c r="C1318" t="s">
        <v>10</v>
      </c>
      <c r="D1318">
        <v>2011</v>
      </c>
      <c r="E1318">
        <v>21</v>
      </c>
      <c r="F1318">
        <v>2.0054609999999999</v>
      </c>
      <c r="G1318">
        <v>2.0054609999999999</v>
      </c>
      <c r="H1318">
        <v>74.571399999999997</v>
      </c>
      <c r="I1318">
        <v>3.7649000000000002E-2</v>
      </c>
      <c r="J1318">
        <v>-4.8249199999999999E-2</v>
      </c>
      <c r="K1318">
        <v>-1.9743199999999999E-2</v>
      </c>
      <c r="L1318">
        <v>0</v>
      </c>
      <c r="M1318">
        <v>1.9743199999999999E-2</v>
      </c>
      <c r="N1318">
        <v>4.8249199999999999E-2</v>
      </c>
      <c r="O1318">
        <v>4.0649179999999996</v>
      </c>
      <c r="P1318">
        <v>46456</v>
      </c>
      <c r="Q1318">
        <v>22919.46</v>
      </c>
      <c r="R1318">
        <v>22919.46</v>
      </c>
    </row>
    <row r="1319" spans="1:18">
      <c r="A1319" t="s">
        <v>50</v>
      </c>
      <c r="B1319" t="s">
        <v>46</v>
      </c>
      <c r="C1319" t="s">
        <v>10</v>
      </c>
      <c r="D1319">
        <v>2011</v>
      </c>
      <c r="E1319">
        <v>22</v>
      </c>
      <c r="F1319">
        <v>1.7323740000000001</v>
      </c>
      <c r="G1319">
        <v>1.7323740000000001</v>
      </c>
      <c r="H1319">
        <v>72.215599999999995</v>
      </c>
      <c r="I1319">
        <v>3.8741900000000003E-2</v>
      </c>
      <c r="J1319">
        <v>-4.9649800000000001E-2</v>
      </c>
      <c r="K1319">
        <v>-2.0316299999999999E-2</v>
      </c>
      <c r="L1319">
        <v>0</v>
      </c>
      <c r="M1319">
        <v>2.0316299999999999E-2</v>
      </c>
      <c r="N1319">
        <v>4.9649800000000001E-2</v>
      </c>
      <c r="O1319">
        <v>4.0649179999999996</v>
      </c>
      <c r="P1319">
        <v>46456</v>
      </c>
      <c r="Q1319">
        <v>19798.48</v>
      </c>
      <c r="R1319">
        <v>19798.48</v>
      </c>
    </row>
    <row r="1320" spans="1:18">
      <c r="A1320" t="s">
        <v>50</v>
      </c>
      <c r="B1320" t="s">
        <v>46</v>
      </c>
      <c r="C1320" t="s">
        <v>10</v>
      </c>
      <c r="D1320">
        <v>2011</v>
      </c>
      <c r="E1320">
        <v>23</v>
      </c>
      <c r="F1320">
        <v>1.487849</v>
      </c>
      <c r="G1320">
        <v>1.487849</v>
      </c>
      <c r="H1320">
        <v>70.140299999999996</v>
      </c>
      <c r="I1320">
        <v>3.3990199999999998E-2</v>
      </c>
      <c r="J1320">
        <v>-4.35602E-2</v>
      </c>
      <c r="K1320">
        <v>-1.78245E-2</v>
      </c>
      <c r="L1320">
        <v>0</v>
      </c>
      <c r="M1320">
        <v>1.78245E-2</v>
      </c>
      <c r="N1320">
        <v>4.35602E-2</v>
      </c>
      <c r="O1320">
        <v>4.0649179999999996</v>
      </c>
      <c r="P1320">
        <v>46456</v>
      </c>
      <c r="Q1320">
        <v>17003.91</v>
      </c>
      <c r="R1320">
        <v>17003.91</v>
      </c>
    </row>
    <row r="1321" spans="1:18">
      <c r="A1321" t="s">
        <v>50</v>
      </c>
      <c r="B1321" t="s">
        <v>46</v>
      </c>
      <c r="C1321" t="s">
        <v>10</v>
      </c>
      <c r="D1321">
        <v>2011</v>
      </c>
      <c r="E1321">
        <v>24</v>
      </c>
      <c r="F1321">
        <v>1.196113</v>
      </c>
      <c r="G1321">
        <v>1.196113</v>
      </c>
      <c r="H1321">
        <v>69.075299999999999</v>
      </c>
      <c r="I1321">
        <v>3.3467700000000003E-2</v>
      </c>
      <c r="J1321">
        <v>-4.2890600000000001E-2</v>
      </c>
      <c r="K1321">
        <v>-1.75505E-2</v>
      </c>
      <c r="L1321">
        <v>0</v>
      </c>
      <c r="M1321">
        <v>1.75505E-2</v>
      </c>
      <c r="N1321">
        <v>4.2890600000000001E-2</v>
      </c>
      <c r="O1321">
        <v>4.0649179999999996</v>
      </c>
      <c r="P1321">
        <v>46456</v>
      </c>
      <c r="Q1321">
        <v>13669.8</v>
      </c>
      <c r="R1321">
        <v>13669.8</v>
      </c>
    </row>
    <row r="1322" spans="1:18">
      <c r="A1322" t="s">
        <v>50</v>
      </c>
      <c r="B1322" t="s">
        <v>46</v>
      </c>
      <c r="C1322" t="s">
        <v>87</v>
      </c>
      <c r="D1322">
        <v>2011</v>
      </c>
      <c r="E1322">
        <v>1</v>
      </c>
      <c r="F1322">
        <v>0.63624519999999996</v>
      </c>
      <c r="G1322">
        <v>0.63624519999999996</v>
      </c>
      <c r="H1322">
        <v>37.6753</v>
      </c>
      <c r="I1322">
        <v>3.23407E-2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4.0649179999999996</v>
      </c>
      <c r="P1322">
        <v>46456</v>
      </c>
      <c r="Q1322">
        <v>7271.3419999999996</v>
      </c>
      <c r="R1322">
        <v>7271.3419999999996</v>
      </c>
    </row>
    <row r="1323" spans="1:18">
      <c r="A1323" t="s">
        <v>50</v>
      </c>
      <c r="B1323" t="s">
        <v>46</v>
      </c>
      <c r="C1323" t="s">
        <v>87</v>
      </c>
      <c r="D1323">
        <v>2011</v>
      </c>
      <c r="E1323">
        <v>1</v>
      </c>
      <c r="F1323">
        <v>0.63624519999999996</v>
      </c>
      <c r="G1323">
        <v>0.63624519999999996</v>
      </c>
      <c r="H1323">
        <v>44.0779</v>
      </c>
      <c r="I1323">
        <v>3.23407E-2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4.0649179999999996</v>
      </c>
      <c r="P1323">
        <v>46456</v>
      </c>
      <c r="Q1323">
        <v>7271.3419999999996</v>
      </c>
      <c r="R1323">
        <v>7271.3419999999996</v>
      </c>
    </row>
    <row r="1324" spans="1:18">
      <c r="A1324" t="s">
        <v>50</v>
      </c>
      <c r="B1324" t="s">
        <v>46</v>
      </c>
      <c r="C1324" t="s">
        <v>87</v>
      </c>
      <c r="D1324">
        <v>2011</v>
      </c>
      <c r="E1324">
        <v>1</v>
      </c>
      <c r="F1324">
        <v>0.63624519999999996</v>
      </c>
      <c r="G1324">
        <v>0.63624519999999996</v>
      </c>
      <c r="H1324">
        <v>41.423400000000001</v>
      </c>
      <c r="I1324">
        <v>3.23407E-2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4.0649179999999996</v>
      </c>
      <c r="P1324">
        <v>46456</v>
      </c>
      <c r="Q1324">
        <v>7271.3419999999996</v>
      </c>
      <c r="R1324">
        <v>7271.3419999999996</v>
      </c>
    </row>
    <row r="1325" spans="1:18">
      <c r="A1325" t="s">
        <v>50</v>
      </c>
      <c r="B1325" t="s">
        <v>46</v>
      </c>
      <c r="C1325" t="s">
        <v>87</v>
      </c>
      <c r="D1325">
        <v>2011</v>
      </c>
      <c r="E1325">
        <v>1</v>
      </c>
      <c r="F1325">
        <v>0.77656749999999997</v>
      </c>
      <c r="G1325">
        <v>0.77656749999999997</v>
      </c>
      <c r="H1325">
        <v>52.436399999999999</v>
      </c>
      <c r="I1325">
        <v>3.2255600000000002E-2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4.0649179999999996</v>
      </c>
      <c r="P1325">
        <v>46456</v>
      </c>
      <c r="Q1325">
        <v>8875.0190000000002</v>
      </c>
      <c r="R1325">
        <v>8875.0190000000002</v>
      </c>
    </row>
    <row r="1326" spans="1:18">
      <c r="A1326" t="s">
        <v>50</v>
      </c>
      <c r="B1326" t="s">
        <v>46</v>
      </c>
      <c r="C1326" t="s">
        <v>87</v>
      </c>
      <c r="D1326">
        <v>2011</v>
      </c>
      <c r="E1326">
        <v>1</v>
      </c>
      <c r="F1326">
        <v>0.83644660000000004</v>
      </c>
      <c r="G1326">
        <v>0.83644660000000004</v>
      </c>
      <c r="H1326">
        <v>39.688299999999998</v>
      </c>
      <c r="I1326">
        <v>3.2558499999999997E-2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4.0649179999999996</v>
      </c>
      <c r="P1326">
        <v>46456</v>
      </c>
      <c r="Q1326">
        <v>9559.3490000000002</v>
      </c>
      <c r="R1326">
        <v>9559.3490000000002</v>
      </c>
    </row>
    <row r="1327" spans="1:18">
      <c r="A1327" t="s">
        <v>50</v>
      </c>
      <c r="B1327" t="s">
        <v>46</v>
      </c>
      <c r="C1327" t="s">
        <v>87</v>
      </c>
      <c r="D1327">
        <v>2011</v>
      </c>
      <c r="E1327">
        <v>1</v>
      </c>
      <c r="F1327">
        <v>0.63624519999999996</v>
      </c>
      <c r="G1327">
        <v>0.63624519999999996</v>
      </c>
      <c r="H1327">
        <v>46.828600000000002</v>
      </c>
      <c r="I1327">
        <v>3.23407E-2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4.0649179999999996</v>
      </c>
      <c r="P1327">
        <v>46456</v>
      </c>
      <c r="Q1327">
        <v>7271.3419999999996</v>
      </c>
      <c r="R1327">
        <v>7271.3419999999996</v>
      </c>
    </row>
    <row r="1328" spans="1:18">
      <c r="A1328" t="s">
        <v>50</v>
      </c>
      <c r="B1328" t="s">
        <v>46</v>
      </c>
      <c r="C1328" t="s">
        <v>87</v>
      </c>
      <c r="D1328">
        <v>2011</v>
      </c>
      <c r="E1328">
        <v>2</v>
      </c>
      <c r="F1328">
        <v>0.58100309999999999</v>
      </c>
      <c r="G1328">
        <v>0.58100309999999999</v>
      </c>
      <c r="H1328">
        <v>43.836399999999998</v>
      </c>
      <c r="I1328">
        <v>3.23383E-2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4.0649179999999996</v>
      </c>
      <c r="P1328">
        <v>46456</v>
      </c>
      <c r="Q1328">
        <v>6640.0060000000003</v>
      </c>
      <c r="R1328">
        <v>6640.0060000000003</v>
      </c>
    </row>
    <row r="1329" spans="1:18">
      <c r="A1329" t="s">
        <v>50</v>
      </c>
      <c r="B1329" t="s">
        <v>46</v>
      </c>
      <c r="C1329" t="s">
        <v>87</v>
      </c>
      <c r="D1329">
        <v>2011</v>
      </c>
      <c r="E1329">
        <v>2</v>
      </c>
      <c r="F1329">
        <v>0.58100309999999999</v>
      </c>
      <c r="G1329">
        <v>0.58100309999999999</v>
      </c>
      <c r="H1329">
        <v>36.1325</v>
      </c>
      <c r="I1329">
        <v>3.23383E-2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4.0649179999999996</v>
      </c>
      <c r="P1329">
        <v>46456</v>
      </c>
      <c r="Q1329">
        <v>6640.0060000000003</v>
      </c>
      <c r="R1329">
        <v>6640.0060000000003</v>
      </c>
    </row>
    <row r="1330" spans="1:18">
      <c r="A1330" t="s">
        <v>50</v>
      </c>
      <c r="B1330" t="s">
        <v>46</v>
      </c>
      <c r="C1330" t="s">
        <v>87</v>
      </c>
      <c r="D1330">
        <v>2011</v>
      </c>
      <c r="E1330">
        <v>2</v>
      </c>
      <c r="F1330">
        <v>0.58100309999999999</v>
      </c>
      <c r="G1330">
        <v>0.58100309999999999</v>
      </c>
      <c r="H1330">
        <v>45.709099999999999</v>
      </c>
      <c r="I1330">
        <v>3.23383E-2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4.0649179999999996</v>
      </c>
      <c r="P1330">
        <v>46456</v>
      </c>
      <c r="Q1330">
        <v>6640.0060000000003</v>
      </c>
      <c r="R1330">
        <v>6640.0060000000003</v>
      </c>
    </row>
    <row r="1331" spans="1:18">
      <c r="A1331" t="s">
        <v>50</v>
      </c>
      <c r="B1331" t="s">
        <v>46</v>
      </c>
      <c r="C1331" t="s">
        <v>87</v>
      </c>
      <c r="D1331">
        <v>2011</v>
      </c>
      <c r="E1331">
        <v>2</v>
      </c>
      <c r="F1331">
        <v>0.74428240000000001</v>
      </c>
      <c r="G1331">
        <v>0.74428240000000001</v>
      </c>
      <c r="H1331">
        <v>40.644199999999998</v>
      </c>
      <c r="I1331">
        <v>3.2519600000000003E-2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4.0649179999999996</v>
      </c>
      <c r="P1331">
        <v>46456</v>
      </c>
      <c r="Q1331">
        <v>8506.0480000000007</v>
      </c>
      <c r="R1331">
        <v>8506.0480000000007</v>
      </c>
    </row>
    <row r="1332" spans="1:18">
      <c r="A1332" t="s">
        <v>50</v>
      </c>
      <c r="B1332" t="s">
        <v>46</v>
      </c>
      <c r="C1332" t="s">
        <v>87</v>
      </c>
      <c r="D1332">
        <v>2011</v>
      </c>
      <c r="E1332">
        <v>2</v>
      </c>
      <c r="F1332">
        <v>0.58100309999999999</v>
      </c>
      <c r="G1332">
        <v>0.58100309999999999</v>
      </c>
      <c r="H1332">
        <v>41.732500000000002</v>
      </c>
      <c r="I1332">
        <v>3.23383E-2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4.0649179999999996</v>
      </c>
      <c r="P1332">
        <v>46456</v>
      </c>
      <c r="Q1332">
        <v>6640.0060000000003</v>
      </c>
      <c r="R1332">
        <v>6640.0060000000003</v>
      </c>
    </row>
    <row r="1333" spans="1:18">
      <c r="A1333" t="s">
        <v>50</v>
      </c>
      <c r="B1333" t="s">
        <v>46</v>
      </c>
      <c r="C1333" t="s">
        <v>87</v>
      </c>
      <c r="D1333">
        <v>2011</v>
      </c>
      <c r="E1333">
        <v>2</v>
      </c>
      <c r="F1333">
        <v>0.69559340000000003</v>
      </c>
      <c r="G1333">
        <v>0.69559340000000003</v>
      </c>
      <c r="H1333">
        <v>52.477899999999998</v>
      </c>
      <c r="I1333">
        <v>3.2251799999999997E-2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4.0649179999999996</v>
      </c>
      <c r="P1333">
        <v>46456</v>
      </c>
      <c r="Q1333">
        <v>7949.6040000000003</v>
      </c>
      <c r="R1333">
        <v>7949.6040000000003</v>
      </c>
    </row>
    <row r="1334" spans="1:18">
      <c r="A1334" t="s">
        <v>50</v>
      </c>
      <c r="B1334" t="s">
        <v>46</v>
      </c>
      <c r="C1334" t="s">
        <v>87</v>
      </c>
      <c r="D1334">
        <v>2011</v>
      </c>
      <c r="E1334">
        <v>3</v>
      </c>
      <c r="F1334">
        <v>0.54685629999999996</v>
      </c>
      <c r="G1334">
        <v>0.54685629999999996</v>
      </c>
      <c r="H1334">
        <v>46.592199999999998</v>
      </c>
      <c r="I1334">
        <v>3.2333500000000001E-2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4.0649179999999996</v>
      </c>
      <c r="P1334">
        <v>46456</v>
      </c>
      <c r="Q1334">
        <v>6249.759</v>
      </c>
      <c r="R1334">
        <v>6249.759</v>
      </c>
    </row>
    <row r="1335" spans="1:18">
      <c r="A1335" t="s">
        <v>50</v>
      </c>
      <c r="B1335" t="s">
        <v>46</v>
      </c>
      <c r="C1335" t="s">
        <v>87</v>
      </c>
      <c r="D1335">
        <v>2011</v>
      </c>
      <c r="E1335">
        <v>3</v>
      </c>
      <c r="F1335">
        <v>0.67308069999999998</v>
      </c>
      <c r="G1335">
        <v>0.67308069999999998</v>
      </c>
      <c r="H1335">
        <v>37.901299999999999</v>
      </c>
      <c r="I1335">
        <v>3.2471600000000003E-2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4.0649179999999996</v>
      </c>
      <c r="P1335">
        <v>46456</v>
      </c>
      <c r="Q1335">
        <v>7692.317</v>
      </c>
      <c r="R1335">
        <v>7692.317</v>
      </c>
    </row>
    <row r="1336" spans="1:18">
      <c r="A1336" t="s">
        <v>50</v>
      </c>
      <c r="B1336" t="s">
        <v>46</v>
      </c>
      <c r="C1336" t="s">
        <v>87</v>
      </c>
      <c r="D1336">
        <v>2011</v>
      </c>
      <c r="E1336">
        <v>3</v>
      </c>
      <c r="F1336">
        <v>0.54685629999999996</v>
      </c>
      <c r="G1336">
        <v>0.54685629999999996</v>
      </c>
      <c r="H1336">
        <v>41.428600000000003</v>
      </c>
      <c r="I1336">
        <v>3.2333500000000001E-2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4.0649179999999996</v>
      </c>
      <c r="P1336">
        <v>46456</v>
      </c>
      <c r="Q1336">
        <v>6249.759</v>
      </c>
      <c r="R1336">
        <v>6249.759</v>
      </c>
    </row>
    <row r="1337" spans="1:18">
      <c r="A1337" t="s">
        <v>50</v>
      </c>
      <c r="B1337" t="s">
        <v>46</v>
      </c>
      <c r="C1337" t="s">
        <v>87</v>
      </c>
      <c r="D1337">
        <v>2011</v>
      </c>
      <c r="E1337">
        <v>3</v>
      </c>
      <c r="F1337">
        <v>0.63556080000000004</v>
      </c>
      <c r="G1337">
        <v>0.63556080000000004</v>
      </c>
      <c r="H1337">
        <v>50.327300000000001</v>
      </c>
      <c r="I1337">
        <v>3.2240600000000001E-2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4.0649179999999996</v>
      </c>
      <c r="P1337">
        <v>46456</v>
      </c>
      <c r="Q1337">
        <v>7263.5209999999997</v>
      </c>
      <c r="R1337">
        <v>7263.5209999999997</v>
      </c>
    </row>
    <row r="1338" spans="1:18">
      <c r="A1338" t="s">
        <v>50</v>
      </c>
      <c r="B1338" t="s">
        <v>46</v>
      </c>
      <c r="C1338" t="s">
        <v>87</v>
      </c>
      <c r="D1338">
        <v>2011</v>
      </c>
      <c r="E1338">
        <v>3</v>
      </c>
      <c r="F1338">
        <v>0.54685629999999996</v>
      </c>
      <c r="G1338">
        <v>0.54685629999999996</v>
      </c>
      <c r="H1338">
        <v>35.9221</v>
      </c>
      <c r="I1338">
        <v>3.2333500000000001E-2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4.0649179999999996</v>
      </c>
      <c r="P1338">
        <v>46456</v>
      </c>
      <c r="Q1338">
        <v>6249.759</v>
      </c>
      <c r="R1338">
        <v>6249.759</v>
      </c>
    </row>
    <row r="1339" spans="1:18">
      <c r="A1339" t="s">
        <v>50</v>
      </c>
      <c r="B1339" t="s">
        <v>46</v>
      </c>
      <c r="C1339" t="s">
        <v>87</v>
      </c>
      <c r="D1339">
        <v>2011</v>
      </c>
      <c r="E1339">
        <v>3</v>
      </c>
      <c r="F1339">
        <v>0.54685629999999996</v>
      </c>
      <c r="G1339">
        <v>0.54685629999999996</v>
      </c>
      <c r="H1339">
        <v>45.394799999999996</v>
      </c>
      <c r="I1339">
        <v>3.2333500000000001E-2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4.0649179999999996</v>
      </c>
      <c r="P1339">
        <v>46456</v>
      </c>
      <c r="Q1339">
        <v>6249.759</v>
      </c>
      <c r="R1339">
        <v>6249.759</v>
      </c>
    </row>
    <row r="1340" spans="1:18">
      <c r="A1340" t="s">
        <v>50</v>
      </c>
      <c r="B1340" t="s">
        <v>46</v>
      </c>
      <c r="C1340" t="s">
        <v>87</v>
      </c>
      <c r="D1340">
        <v>2011</v>
      </c>
      <c r="E1340">
        <v>4</v>
      </c>
      <c r="F1340">
        <v>0.63650359999999995</v>
      </c>
      <c r="G1340">
        <v>0.63650359999999995</v>
      </c>
      <c r="H1340">
        <v>39.007800000000003</v>
      </c>
      <c r="I1340">
        <v>3.2436100000000002E-2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4.0649179999999996</v>
      </c>
      <c r="P1340">
        <v>46456</v>
      </c>
      <c r="Q1340">
        <v>7274.2960000000003</v>
      </c>
      <c r="R1340">
        <v>7274.2960000000003</v>
      </c>
    </row>
    <row r="1341" spans="1:18">
      <c r="A1341" t="s">
        <v>50</v>
      </c>
      <c r="B1341" t="s">
        <v>46</v>
      </c>
      <c r="C1341" t="s">
        <v>87</v>
      </c>
      <c r="D1341">
        <v>2011</v>
      </c>
      <c r="E1341">
        <v>4</v>
      </c>
      <c r="F1341">
        <v>0.52978380000000003</v>
      </c>
      <c r="G1341">
        <v>0.52978380000000003</v>
      </c>
      <c r="H1341">
        <v>35.135100000000001</v>
      </c>
      <c r="I1341">
        <v>3.2332600000000003E-2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4.0649179999999996</v>
      </c>
      <c r="P1341">
        <v>46456</v>
      </c>
      <c r="Q1341">
        <v>6054.6459999999997</v>
      </c>
      <c r="R1341">
        <v>6054.6459999999997</v>
      </c>
    </row>
    <row r="1342" spans="1:18">
      <c r="A1342" t="s">
        <v>50</v>
      </c>
      <c r="B1342" t="s">
        <v>46</v>
      </c>
      <c r="C1342" t="s">
        <v>87</v>
      </c>
      <c r="D1342">
        <v>2011</v>
      </c>
      <c r="E1342">
        <v>4</v>
      </c>
      <c r="F1342">
        <v>0.60263710000000004</v>
      </c>
      <c r="G1342">
        <v>0.60263710000000004</v>
      </c>
      <c r="H1342">
        <v>50.581800000000001</v>
      </c>
      <c r="I1342">
        <v>3.2235300000000001E-2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4.0649179999999996</v>
      </c>
      <c r="P1342">
        <v>46456</v>
      </c>
      <c r="Q1342">
        <v>6887.2510000000002</v>
      </c>
      <c r="R1342">
        <v>6887.2510000000002</v>
      </c>
    </row>
    <row r="1343" spans="1:18">
      <c r="A1343" t="s">
        <v>50</v>
      </c>
      <c r="B1343" t="s">
        <v>46</v>
      </c>
      <c r="C1343" t="s">
        <v>87</v>
      </c>
      <c r="D1343">
        <v>2011</v>
      </c>
      <c r="E1343">
        <v>4</v>
      </c>
      <c r="F1343">
        <v>0.52978380000000003</v>
      </c>
      <c r="G1343">
        <v>0.52978380000000003</v>
      </c>
      <c r="H1343">
        <v>45.994799999999998</v>
      </c>
      <c r="I1343">
        <v>3.2332600000000003E-2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4.0649179999999996</v>
      </c>
      <c r="P1343">
        <v>46456</v>
      </c>
      <c r="Q1343">
        <v>6054.6459999999997</v>
      </c>
      <c r="R1343">
        <v>6054.6459999999997</v>
      </c>
    </row>
    <row r="1344" spans="1:18">
      <c r="A1344" t="s">
        <v>50</v>
      </c>
      <c r="B1344" t="s">
        <v>46</v>
      </c>
      <c r="C1344" t="s">
        <v>87</v>
      </c>
      <c r="D1344">
        <v>2011</v>
      </c>
      <c r="E1344">
        <v>4</v>
      </c>
      <c r="F1344">
        <v>0.52978380000000003</v>
      </c>
      <c r="G1344">
        <v>0.52978380000000003</v>
      </c>
      <c r="H1344">
        <v>44.070099999999996</v>
      </c>
      <c r="I1344">
        <v>3.2332600000000003E-2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4.0649179999999996</v>
      </c>
      <c r="P1344">
        <v>46456</v>
      </c>
      <c r="Q1344">
        <v>6054.6459999999997</v>
      </c>
      <c r="R1344">
        <v>6054.6459999999997</v>
      </c>
    </row>
    <row r="1345" spans="1:18">
      <c r="A1345" t="s">
        <v>50</v>
      </c>
      <c r="B1345" t="s">
        <v>46</v>
      </c>
      <c r="C1345" t="s">
        <v>87</v>
      </c>
      <c r="D1345">
        <v>2011</v>
      </c>
      <c r="E1345">
        <v>4</v>
      </c>
      <c r="F1345">
        <v>0.52978380000000003</v>
      </c>
      <c r="G1345">
        <v>0.52978380000000003</v>
      </c>
      <c r="H1345">
        <v>39.493499999999997</v>
      </c>
      <c r="I1345">
        <v>3.2332600000000003E-2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4.0649179999999996</v>
      </c>
      <c r="P1345">
        <v>46456</v>
      </c>
      <c r="Q1345">
        <v>6054.6459999999997</v>
      </c>
      <c r="R1345">
        <v>6054.6459999999997</v>
      </c>
    </row>
    <row r="1346" spans="1:18">
      <c r="A1346" t="s">
        <v>50</v>
      </c>
      <c r="B1346" t="s">
        <v>46</v>
      </c>
      <c r="C1346" t="s">
        <v>87</v>
      </c>
      <c r="D1346">
        <v>2011</v>
      </c>
      <c r="E1346">
        <v>5</v>
      </c>
      <c r="F1346">
        <v>0.62704179999999998</v>
      </c>
      <c r="G1346">
        <v>0.62704179999999998</v>
      </c>
      <c r="H1346">
        <v>36.249400000000001</v>
      </c>
      <c r="I1346">
        <v>3.2435699999999998E-2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4.0649179999999996</v>
      </c>
      <c r="P1346">
        <v>46456</v>
      </c>
      <c r="Q1346">
        <v>7166.1610000000001</v>
      </c>
      <c r="R1346">
        <v>7166.1610000000001</v>
      </c>
    </row>
    <row r="1347" spans="1:18">
      <c r="A1347" t="s">
        <v>50</v>
      </c>
      <c r="B1347" t="s">
        <v>46</v>
      </c>
      <c r="C1347" t="s">
        <v>87</v>
      </c>
      <c r="D1347">
        <v>2011</v>
      </c>
      <c r="E1347">
        <v>5</v>
      </c>
      <c r="F1347">
        <v>0.53632489999999999</v>
      </c>
      <c r="G1347">
        <v>0.53632489999999999</v>
      </c>
      <c r="H1347">
        <v>43.542900000000003</v>
      </c>
      <c r="I1347">
        <v>3.2335999999999997E-2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4.0649179999999996</v>
      </c>
      <c r="P1347">
        <v>46456</v>
      </c>
      <c r="Q1347">
        <v>6129.4</v>
      </c>
      <c r="R1347">
        <v>6129.4</v>
      </c>
    </row>
    <row r="1348" spans="1:18">
      <c r="A1348" t="s">
        <v>50</v>
      </c>
      <c r="B1348" t="s">
        <v>46</v>
      </c>
      <c r="C1348" t="s">
        <v>87</v>
      </c>
      <c r="D1348">
        <v>2011</v>
      </c>
      <c r="E1348">
        <v>5</v>
      </c>
      <c r="F1348">
        <v>0.53632489999999999</v>
      </c>
      <c r="G1348">
        <v>0.53632489999999999</v>
      </c>
      <c r="H1348">
        <v>33.9377</v>
      </c>
      <c r="I1348">
        <v>3.2335999999999997E-2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4.0649179999999996</v>
      </c>
      <c r="P1348">
        <v>46456</v>
      </c>
      <c r="Q1348">
        <v>6129.4</v>
      </c>
      <c r="R1348">
        <v>6129.4</v>
      </c>
    </row>
    <row r="1349" spans="1:18">
      <c r="A1349" t="s">
        <v>50</v>
      </c>
      <c r="B1349" t="s">
        <v>46</v>
      </c>
      <c r="C1349" t="s">
        <v>87</v>
      </c>
      <c r="D1349">
        <v>2011</v>
      </c>
      <c r="E1349">
        <v>5</v>
      </c>
      <c r="F1349">
        <v>0.53632489999999999</v>
      </c>
      <c r="G1349">
        <v>0.53632489999999999</v>
      </c>
      <c r="H1349">
        <v>40.303899999999999</v>
      </c>
      <c r="I1349">
        <v>3.2335999999999997E-2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4.0649179999999996</v>
      </c>
      <c r="P1349">
        <v>46456</v>
      </c>
      <c r="Q1349">
        <v>6129.4</v>
      </c>
      <c r="R1349">
        <v>6129.4</v>
      </c>
    </row>
    <row r="1350" spans="1:18">
      <c r="A1350" t="s">
        <v>50</v>
      </c>
      <c r="B1350" t="s">
        <v>46</v>
      </c>
      <c r="C1350" t="s">
        <v>87</v>
      </c>
      <c r="D1350">
        <v>2011</v>
      </c>
      <c r="E1350">
        <v>5</v>
      </c>
      <c r="F1350">
        <v>0.53632489999999999</v>
      </c>
      <c r="G1350">
        <v>0.53632489999999999</v>
      </c>
      <c r="H1350">
        <v>46.179200000000002</v>
      </c>
      <c r="I1350">
        <v>3.2335999999999997E-2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4.0649179999999996</v>
      </c>
      <c r="P1350">
        <v>46456</v>
      </c>
      <c r="Q1350">
        <v>6129.4</v>
      </c>
      <c r="R1350">
        <v>6129.4</v>
      </c>
    </row>
    <row r="1351" spans="1:18">
      <c r="A1351" t="s">
        <v>50</v>
      </c>
      <c r="B1351" t="s">
        <v>46</v>
      </c>
      <c r="C1351" t="s">
        <v>87</v>
      </c>
      <c r="D1351">
        <v>2011</v>
      </c>
      <c r="E1351">
        <v>5</v>
      </c>
      <c r="F1351">
        <v>0.59982029999999997</v>
      </c>
      <c r="G1351">
        <v>0.59982029999999997</v>
      </c>
      <c r="H1351">
        <v>50.119500000000002</v>
      </c>
      <c r="I1351">
        <v>3.22362E-2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4.0649179999999996</v>
      </c>
      <c r="P1351">
        <v>46456</v>
      </c>
      <c r="Q1351">
        <v>6855.0590000000002</v>
      </c>
      <c r="R1351">
        <v>6855.0590000000002</v>
      </c>
    </row>
    <row r="1352" spans="1:18">
      <c r="A1352" t="s">
        <v>50</v>
      </c>
      <c r="B1352" t="s">
        <v>46</v>
      </c>
      <c r="C1352" t="s">
        <v>87</v>
      </c>
      <c r="D1352">
        <v>2011</v>
      </c>
      <c r="E1352">
        <v>6</v>
      </c>
      <c r="F1352">
        <v>0.58646520000000002</v>
      </c>
      <c r="G1352">
        <v>0.58646520000000002</v>
      </c>
      <c r="H1352">
        <v>41.667499999999997</v>
      </c>
      <c r="I1352">
        <v>3.2335999999999997E-2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4.0649179999999996</v>
      </c>
      <c r="P1352">
        <v>46456</v>
      </c>
      <c r="Q1352">
        <v>6702.4309999999996</v>
      </c>
      <c r="R1352">
        <v>6702.4309999999996</v>
      </c>
    </row>
    <row r="1353" spans="1:18">
      <c r="A1353" t="s">
        <v>50</v>
      </c>
      <c r="B1353" t="s">
        <v>46</v>
      </c>
      <c r="C1353" t="s">
        <v>87</v>
      </c>
      <c r="D1353">
        <v>2011</v>
      </c>
      <c r="E1353">
        <v>6</v>
      </c>
      <c r="F1353">
        <v>0.58646520000000002</v>
      </c>
      <c r="G1353">
        <v>0.58646520000000002</v>
      </c>
      <c r="H1353">
        <v>39.127299999999998</v>
      </c>
      <c r="I1353">
        <v>3.2335999999999997E-2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4.0649179999999996</v>
      </c>
      <c r="P1353">
        <v>46456</v>
      </c>
      <c r="Q1353">
        <v>6702.4309999999996</v>
      </c>
      <c r="R1353">
        <v>6702.4309999999996</v>
      </c>
    </row>
    <row r="1354" spans="1:18">
      <c r="A1354" t="s">
        <v>50</v>
      </c>
      <c r="B1354" t="s">
        <v>46</v>
      </c>
      <c r="C1354" t="s">
        <v>87</v>
      </c>
      <c r="D1354">
        <v>2011</v>
      </c>
      <c r="E1354">
        <v>6</v>
      </c>
      <c r="F1354">
        <v>0.58646520000000002</v>
      </c>
      <c r="G1354">
        <v>0.58646520000000002</v>
      </c>
      <c r="H1354">
        <v>46.194800000000001</v>
      </c>
      <c r="I1354">
        <v>3.2335999999999997E-2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4.0649179999999996</v>
      </c>
      <c r="P1354">
        <v>46456</v>
      </c>
      <c r="Q1354">
        <v>6702.4309999999996</v>
      </c>
      <c r="R1354">
        <v>6702.4309999999996</v>
      </c>
    </row>
    <row r="1355" spans="1:18">
      <c r="A1355" t="s">
        <v>50</v>
      </c>
      <c r="B1355" t="s">
        <v>46</v>
      </c>
      <c r="C1355" t="s">
        <v>87</v>
      </c>
      <c r="D1355">
        <v>2011</v>
      </c>
      <c r="E1355">
        <v>6</v>
      </c>
      <c r="F1355">
        <v>0.58646520000000002</v>
      </c>
      <c r="G1355">
        <v>0.58646520000000002</v>
      </c>
      <c r="H1355">
        <v>35.270099999999999</v>
      </c>
      <c r="I1355">
        <v>3.2335999999999997E-2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4.0649179999999996</v>
      </c>
      <c r="P1355">
        <v>46456</v>
      </c>
      <c r="Q1355">
        <v>6702.4309999999996</v>
      </c>
      <c r="R1355">
        <v>6702.4309999999996</v>
      </c>
    </row>
    <row r="1356" spans="1:18">
      <c r="A1356" t="s">
        <v>50</v>
      </c>
      <c r="B1356" t="s">
        <v>46</v>
      </c>
      <c r="C1356" t="s">
        <v>87</v>
      </c>
      <c r="D1356">
        <v>2011</v>
      </c>
      <c r="E1356">
        <v>6</v>
      </c>
      <c r="F1356">
        <v>0.63782000000000005</v>
      </c>
      <c r="G1356">
        <v>0.63782000000000005</v>
      </c>
      <c r="H1356">
        <v>48.826000000000001</v>
      </c>
      <c r="I1356">
        <v>3.2236000000000001E-2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4.0649179999999996</v>
      </c>
      <c r="P1356">
        <v>46456</v>
      </c>
      <c r="Q1356">
        <v>7289.34</v>
      </c>
      <c r="R1356">
        <v>7289.34</v>
      </c>
    </row>
    <row r="1357" spans="1:18">
      <c r="A1357" t="s">
        <v>50</v>
      </c>
      <c r="B1357" t="s">
        <v>46</v>
      </c>
      <c r="C1357" t="s">
        <v>87</v>
      </c>
      <c r="D1357">
        <v>2011</v>
      </c>
      <c r="E1357">
        <v>6</v>
      </c>
      <c r="F1357">
        <v>0.65884659999999995</v>
      </c>
      <c r="G1357">
        <v>0.65884659999999995</v>
      </c>
      <c r="H1357">
        <v>36.405200000000001</v>
      </c>
      <c r="I1357">
        <v>3.24353E-2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4.0649179999999996</v>
      </c>
      <c r="P1357">
        <v>46456</v>
      </c>
      <c r="Q1357">
        <v>7529.643</v>
      </c>
      <c r="R1357">
        <v>7529.643</v>
      </c>
    </row>
    <row r="1358" spans="1:18">
      <c r="A1358" t="s">
        <v>50</v>
      </c>
      <c r="B1358" t="s">
        <v>46</v>
      </c>
      <c r="C1358" t="s">
        <v>87</v>
      </c>
      <c r="D1358">
        <v>2011</v>
      </c>
      <c r="E1358">
        <v>7</v>
      </c>
      <c r="F1358">
        <v>0.74698310000000001</v>
      </c>
      <c r="G1358">
        <v>0.74698310000000001</v>
      </c>
      <c r="H1358">
        <v>36.039000000000001</v>
      </c>
      <c r="I1358">
        <v>3.2436100000000002E-2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4.0649179999999996</v>
      </c>
      <c r="P1358">
        <v>46456</v>
      </c>
      <c r="Q1358">
        <v>8536.9130000000005</v>
      </c>
      <c r="R1358">
        <v>8536.9130000000005</v>
      </c>
    </row>
    <row r="1359" spans="1:18">
      <c r="A1359" t="s">
        <v>50</v>
      </c>
      <c r="B1359" t="s">
        <v>46</v>
      </c>
      <c r="C1359" t="s">
        <v>87</v>
      </c>
      <c r="D1359">
        <v>2011</v>
      </c>
      <c r="E1359">
        <v>7</v>
      </c>
      <c r="F1359">
        <v>0.72462599999999999</v>
      </c>
      <c r="G1359">
        <v>0.72462599999999999</v>
      </c>
      <c r="H1359">
        <v>47.940300000000001</v>
      </c>
      <c r="I1359">
        <v>3.22362E-2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4.0649179999999996</v>
      </c>
      <c r="P1359">
        <v>46456</v>
      </c>
      <c r="Q1359">
        <v>8281.4040000000005</v>
      </c>
      <c r="R1359">
        <v>8281.4040000000005</v>
      </c>
    </row>
    <row r="1360" spans="1:18">
      <c r="A1360" t="s">
        <v>50</v>
      </c>
      <c r="B1360" t="s">
        <v>46</v>
      </c>
      <c r="C1360" t="s">
        <v>87</v>
      </c>
      <c r="D1360">
        <v>2011</v>
      </c>
      <c r="E1360">
        <v>7</v>
      </c>
      <c r="F1360">
        <v>0.67847159999999995</v>
      </c>
      <c r="G1360">
        <v>0.67847159999999995</v>
      </c>
      <c r="H1360">
        <v>33.2104</v>
      </c>
      <c r="I1360">
        <v>3.2336299999999998E-2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4.0649179999999996</v>
      </c>
      <c r="P1360">
        <v>46456</v>
      </c>
      <c r="Q1360">
        <v>7753.9269999999997</v>
      </c>
      <c r="R1360">
        <v>7753.9269999999997</v>
      </c>
    </row>
    <row r="1361" spans="1:18">
      <c r="A1361" t="s">
        <v>50</v>
      </c>
      <c r="B1361" t="s">
        <v>46</v>
      </c>
      <c r="C1361" t="s">
        <v>87</v>
      </c>
      <c r="D1361">
        <v>2011</v>
      </c>
      <c r="E1361">
        <v>7</v>
      </c>
      <c r="F1361">
        <v>0.67847159999999995</v>
      </c>
      <c r="G1361">
        <v>0.67847159999999995</v>
      </c>
      <c r="H1361">
        <v>38.703899999999997</v>
      </c>
      <c r="I1361">
        <v>3.2336299999999998E-2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4.0649179999999996</v>
      </c>
      <c r="P1361">
        <v>46456</v>
      </c>
      <c r="Q1361">
        <v>7753.9269999999997</v>
      </c>
      <c r="R1361">
        <v>7753.9269999999997</v>
      </c>
    </row>
    <row r="1362" spans="1:18">
      <c r="A1362" t="s">
        <v>50</v>
      </c>
      <c r="B1362" t="s">
        <v>46</v>
      </c>
      <c r="C1362" t="s">
        <v>87</v>
      </c>
      <c r="D1362">
        <v>2011</v>
      </c>
      <c r="E1362">
        <v>7</v>
      </c>
      <c r="F1362">
        <v>0.67847159999999995</v>
      </c>
      <c r="G1362">
        <v>0.67847159999999995</v>
      </c>
      <c r="H1362">
        <v>39.906500000000001</v>
      </c>
      <c r="I1362">
        <v>3.2336299999999998E-2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4.0649179999999996</v>
      </c>
      <c r="P1362">
        <v>46456</v>
      </c>
      <c r="Q1362">
        <v>7753.9269999999997</v>
      </c>
      <c r="R1362">
        <v>7753.9269999999997</v>
      </c>
    </row>
    <row r="1363" spans="1:18">
      <c r="A1363" t="s">
        <v>50</v>
      </c>
      <c r="B1363" t="s">
        <v>46</v>
      </c>
      <c r="C1363" t="s">
        <v>87</v>
      </c>
      <c r="D1363">
        <v>2011</v>
      </c>
      <c r="E1363">
        <v>7</v>
      </c>
      <c r="F1363">
        <v>0.67847159999999995</v>
      </c>
      <c r="G1363">
        <v>0.67847159999999995</v>
      </c>
      <c r="H1363">
        <v>46.358400000000003</v>
      </c>
      <c r="I1363">
        <v>3.2336299999999998E-2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4.0649179999999996</v>
      </c>
      <c r="P1363">
        <v>46456</v>
      </c>
      <c r="Q1363">
        <v>7753.9269999999997</v>
      </c>
      <c r="R1363">
        <v>7753.9269999999997</v>
      </c>
    </row>
    <row r="1364" spans="1:18">
      <c r="A1364" t="s">
        <v>50</v>
      </c>
      <c r="B1364" t="s">
        <v>46</v>
      </c>
      <c r="C1364" t="s">
        <v>87</v>
      </c>
      <c r="D1364">
        <v>2011</v>
      </c>
      <c r="E1364">
        <v>8</v>
      </c>
      <c r="F1364">
        <v>0.80446740000000005</v>
      </c>
      <c r="G1364">
        <v>0.80446740000000005</v>
      </c>
      <c r="H1364">
        <v>48.719499999999996</v>
      </c>
      <c r="I1364">
        <v>3.2237700000000001E-2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4.0649179999999996</v>
      </c>
      <c r="P1364">
        <v>46456</v>
      </c>
      <c r="Q1364">
        <v>9193.8729999999996</v>
      </c>
      <c r="R1364">
        <v>9193.8729999999996</v>
      </c>
    </row>
    <row r="1365" spans="1:18">
      <c r="A1365" t="s">
        <v>50</v>
      </c>
      <c r="B1365" t="s">
        <v>46</v>
      </c>
      <c r="C1365" t="s">
        <v>87</v>
      </c>
      <c r="D1365">
        <v>2011</v>
      </c>
      <c r="E1365">
        <v>8</v>
      </c>
      <c r="F1365">
        <v>0.75929340000000001</v>
      </c>
      <c r="G1365">
        <v>0.75929340000000001</v>
      </c>
      <c r="H1365">
        <v>33.548099999999998</v>
      </c>
      <c r="I1365">
        <v>3.2338499999999999E-2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4.0649179999999996</v>
      </c>
      <c r="P1365">
        <v>46456</v>
      </c>
      <c r="Q1365">
        <v>8677.6020000000008</v>
      </c>
      <c r="R1365">
        <v>8677.6020000000008</v>
      </c>
    </row>
    <row r="1366" spans="1:18">
      <c r="A1366" t="s">
        <v>50</v>
      </c>
      <c r="B1366" t="s">
        <v>46</v>
      </c>
      <c r="C1366" t="s">
        <v>87</v>
      </c>
      <c r="D1366">
        <v>2011</v>
      </c>
      <c r="E1366">
        <v>8</v>
      </c>
      <c r="F1366">
        <v>0.75929340000000001</v>
      </c>
      <c r="G1366">
        <v>0.75929340000000001</v>
      </c>
      <c r="H1366">
        <v>38.766199999999998</v>
      </c>
      <c r="I1366">
        <v>3.2338499999999999E-2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4.0649179999999996</v>
      </c>
      <c r="P1366">
        <v>46456</v>
      </c>
      <c r="Q1366">
        <v>8677.6020000000008</v>
      </c>
      <c r="R1366">
        <v>8677.6020000000008</v>
      </c>
    </row>
    <row r="1367" spans="1:18">
      <c r="A1367" t="s">
        <v>50</v>
      </c>
      <c r="B1367" t="s">
        <v>46</v>
      </c>
      <c r="C1367" t="s">
        <v>87</v>
      </c>
      <c r="D1367">
        <v>2011</v>
      </c>
      <c r="E1367">
        <v>8</v>
      </c>
      <c r="F1367">
        <v>0.82853279999999996</v>
      </c>
      <c r="G1367">
        <v>0.82853279999999996</v>
      </c>
      <c r="H1367">
        <v>35.2727</v>
      </c>
      <c r="I1367">
        <v>3.2443100000000002E-2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4.0649179999999996</v>
      </c>
      <c r="P1367">
        <v>46456</v>
      </c>
      <c r="Q1367">
        <v>9468.9050000000007</v>
      </c>
      <c r="R1367">
        <v>9468.9050000000007</v>
      </c>
    </row>
    <row r="1368" spans="1:18">
      <c r="A1368" t="s">
        <v>50</v>
      </c>
      <c r="B1368" t="s">
        <v>46</v>
      </c>
      <c r="C1368" t="s">
        <v>87</v>
      </c>
      <c r="D1368">
        <v>2011</v>
      </c>
      <c r="E1368">
        <v>8</v>
      </c>
      <c r="F1368">
        <v>0.75929340000000001</v>
      </c>
      <c r="G1368">
        <v>0.75929340000000001</v>
      </c>
      <c r="H1368">
        <v>47.602600000000002</v>
      </c>
      <c r="I1368">
        <v>3.2338499999999999E-2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4.0649179999999996</v>
      </c>
      <c r="P1368">
        <v>46456</v>
      </c>
      <c r="Q1368">
        <v>8677.6020000000008</v>
      </c>
      <c r="R1368">
        <v>8677.6020000000008</v>
      </c>
    </row>
    <row r="1369" spans="1:18">
      <c r="A1369" t="s">
        <v>50</v>
      </c>
      <c r="B1369" t="s">
        <v>46</v>
      </c>
      <c r="C1369" t="s">
        <v>87</v>
      </c>
      <c r="D1369">
        <v>2011</v>
      </c>
      <c r="E1369">
        <v>8</v>
      </c>
      <c r="F1369">
        <v>0.75929340000000001</v>
      </c>
      <c r="G1369">
        <v>0.75929340000000001</v>
      </c>
      <c r="H1369">
        <v>37.4026</v>
      </c>
      <c r="I1369">
        <v>3.2338499999999999E-2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4.0649179999999996</v>
      </c>
      <c r="P1369">
        <v>46456</v>
      </c>
      <c r="Q1369">
        <v>8677.6020000000008</v>
      </c>
      <c r="R1369">
        <v>8677.6020000000008</v>
      </c>
    </row>
    <row r="1370" spans="1:18">
      <c r="A1370" t="s">
        <v>50</v>
      </c>
      <c r="B1370" t="s">
        <v>46</v>
      </c>
      <c r="C1370" t="s">
        <v>87</v>
      </c>
      <c r="D1370">
        <v>2011</v>
      </c>
      <c r="E1370">
        <v>9</v>
      </c>
      <c r="F1370">
        <v>0.85988229999999999</v>
      </c>
      <c r="G1370">
        <v>0.85988229999999999</v>
      </c>
      <c r="H1370">
        <v>52.592199999999998</v>
      </c>
      <c r="I1370">
        <v>3.2276100000000002E-2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4.0649179999999996</v>
      </c>
      <c r="P1370">
        <v>46456</v>
      </c>
      <c r="Q1370">
        <v>9827.1839999999993</v>
      </c>
      <c r="R1370">
        <v>9827.1839999999993</v>
      </c>
    </row>
    <row r="1371" spans="1:18">
      <c r="A1371" t="s">
        <v>50</v>
      </c>
      <c r="B1371" t="s">
        <v>46</v>
      </c>
      <c r="C1371" t="s">
        <v>87</v>
      </c>
      <c r="D1371">
        <v>2011</v>
      </c>
      <c r="E1371">
        <v>9</v>
      </c>
      <c r="F1371">
        <v>0.89328969999999996</v>
      </c>
      <c r="G1371">
        <v>0.89328969999999996</v>
      </c>
      <c r="H1371">
        <v>45.267499999999998</v>
      </c>
      <c r="I1371">
        <v>3.2615499999999999E-2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4.0649179999999996</v>
      </c>
      <c r="P1371">
        <v>46456</v>
      </c>
      <c r="Q1371">
        <v>10208.98</v>
      </c>
      <c r="R1371">
        <v>10208.98</v>
      </c>
    </row>
    <row r="1372" spans="1:18">
      <c r="A1372" t="s">
        <v>50</v>
      </c>
      <c r="B1372" t="s">
        <v>46</v>
      </c>
      <c r="C1372" t="s">
        <v>87</v>
      </c>
      <c r="D1372">
        <v>2011</v>
      </c>
      <c r="E1372">
        <v>9</v>
      </c>
      <c r="F1372">
        <v>0.79701140000000004</v>
      </c>
      <c r="G1372">
        <v>0.79701140000000004</v>
      </c>
      <c r="H1372">
        <v>50.519500000000001</v>
      </c>
      <c r="I1372">
        <v>3.2355700000000001E-2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4.0649179999999996</v>
      </c>
      <c r="P1372">
        <v>46456</v>
      </c>
      <c r="Q1372">
        <v>9108.6620000000003</v>
      </c>
      <c r="R1372">
        <v>9108.6620000000003</v>
      </c>
    </row>
    <row r="1373" spans="1:18">
      <c r="A1373" t="s">
        <v>50</v>
      </c>
      <c r="B1373" t="s">
        <v>46</v>
      </c>
      <c r="C1373" t="s">
        <v>87</v>
      </c>
      <c r="D1373">
        <v>2011</v>
      </c>
      <c r="E1373">
        <v>9</v>
      </c>
      <c r="F1373">
        <v>0.79701140000000004</v>
      </c>
      <c r="G1373">
        <v>0.79701140000000004</v>
      </c>
      <c r="H1373">
        <v>45.345500000000001</v>
      </c>
      <c r="I1373">
        <v>3.2355700000000001E-2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4.0649179999999996</v>
      </c>
      <c r="P1373">
        <v>46456</v>
      </c>
      <c r="Q1373">
        <v>9108.6620000000003</v>
      </c>
      <c r="R1373">
        <v>9108.6620000000003</v>
      </c>
    </row>
    <row r="1374" spans="1:18">
      <c r="A1374" t="s">
        <v>50</v>
      </c>
      <c r="B1374" t="s">
        <v>46</v>
      </c>
      <c r="C1374" t="s">
        <v>87</v>
      </c>
      <c r="D1374">
        <v>2011</v>
      </c>
      <c r="E1374">
        <v>9</v>
      </c>
      <c r="F1374">
        <v>0.79701140000000004</v>
      </c>
      <c r="G1374">
        <v>0.79701140000000004</v>
      </c>
      <c r="H1374">
        <v>41.262300000000003</v>
      </c>
      <c r="I1374">
        <v>3.2355700000000001E-2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4.0649179999999996</v>
      </c>
      <c r="P1374">
        <v>46456</v>
      </c>
      <c r="Q1374">
        <v>9108.6620000000003</v>
      </c>
      <c r="R1374">
        <v>9108.6620000000003</v>
      </c>
    </row>
    <row r="1375" spans="1:18">
      <c r="A1375" t="s">
        <v>50</v>
      </c>
      <c r="B1375" t="s">
        <v>46</v>
      </c>
      <c r="C1375" t="s">
        <v>87</v>
      </c>
      <c r="D1375">
        <v>2011</v>
      </c>
      <c r="E1375">
        <v>9</v>
      </c>
      <c r="F1375">
        <v>0.79701140000000004</v>
      </c>
      <c r="G1375">
        <v>0.79701140000000004</v>
      </c>
      <c r="H1375">
        <v>41.345500000000001</v>
      </c>
      <c r="I1375">
        <v>3.2355700000000001E-2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4.0649179999999996</v>
      </c>
      <c r="P1375">
        <v>46456</v>
      </c>
      <c r="Q1375">
        <v>9108.6620000000003</v>
      </c>
      <c r="R1375">
        <v>9108.6620000000003</v>
      </c>
    </row>
    <row r="1376" spans="1:18">
      <c r="A1376" t="s">
        <v>50</v>
      </c>
      <c r="B1376" t="s">
        <v>46</v>
      </c>
      <c r="C1376" t="s">
        <v>87</v>
      </c>
      <c r="D1376">
        <v>2011</v>
      </c>
      <c r="E1376">
        <v>10</v>
      </c>
      <c r="F1376">
        <v>0.91850739999999997</v>
      </c>
      <c r="G1376">
        <v>0.91850739999999997</v>
      </c>
      <c r="H1376">
        <v>51.794800000000002</v>
      </c>
      <c r="I1376">
        <v>3.2334099999999998E-2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4.0649179999999996</v>
      </c>
      <c r="P1376">
        <v>46456</v>
      </c>
      <c r="Q1376">
        <v>10497.18</v>
      </c>
      <c r="R1376">
        <v>10497.18</v>
      </c>
    </row>
    <row r="1377" spans="1:18">
      <c r="A1377" t="s">
        <v>50</v>
      </c>
      <c r="B1377" t="s">
        <v>46</v>
      </c>
      <c r="C1377" t="s">
        <v>87</v>
      </c>
      <c r="D1377">
        <v>2011</v>
      </c>
      <c r="E1377">
        <v>10</v>
      </c>
      <c r="F1377">
        <v>0.83371439999999997</v>
      </c>
      <c r="G1377">
        <v>0.83371439999999997</v>
      </c>
      <c r="H1377">
        <v>52.976599999999998</v>
      </c>
      <c r="I1377">
        <v>3.2377400000000001E-2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4.0649179999999996</v>
      </c>
      <c r="P1377">
        <v>46456</v>
      </c>
      <c r="Q1377">
        <v>9528.1229999999996</v>
      </c>
      <c r="R1377">
        <v>9528.1229999999996</v>
      </c>
    </row>
    <row r="1378" spans="1:18">
      <c r="A1378" t="s">
        <v>50</v>
      </c>
      <c r="B1378" t="s">
        <v>46</v>
      </c>
      <c r="C1378" t="s">
        <v>87</v>
      </c>
      <c r="D1378">
        <v>2011</v>
      </c>
      <c r="E1378">
        <v>10</v>
      </c>
      <c r="F1378">
        <v>0.95349879999999998</v>
      </c>
      <c r="G1378">
        <v>0.95349879999999998</v>
      </c>
      <c r="H1378">
        <v>51.111699999999999</v>
      </c>
      <c r="I1378">
        <v>3.2694899999999999E-2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4.0649179999999996</v>
      </c>
      <c r="P1378">
        <v>46456</v>
      </c>
      <c r="Q1378">
        <v>10897.08</v>
      </c>
      <c r="R1378">
        <v>10897.08</v>
      </c>
    </row>
    <row r="1379" spans="1:18">
      <c r="A1379" t="s">
        <v>50</v>
      </c>
      <c r="B1379" t="s">
        <v>46</v>
      </c>
      <c r="C1379" t="s">
        <v>87</v>
      </c>
      <c r="D1379">
        <v>2011</v>
      </c>
      <c r="E1379">
        <v>10</v>
      </c>
      <c r="F1379">
        <v>0.83371439999999997</v>
      </c>
      <c r="G1379">
        <v>0.83371439999999997</v>
      </c>
      <c r="H1379">
        <v>49.729900000000001</v>
      </c>
      <c r="I1379">
        <v>3.2377400000000001E-2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4.0649179999999996</v>
      </c>
      <c r="P1379">
        <v>46456</v>
      </c>
      <c r="Q1379">
        <v>9528.1229999999996</v>
      </c>
      <c r="R1379">
        <v>9528.1229999999996</v>
      </c>
    </row>
    <row r="1380" spans="1:18">
      <c r="A1380" t="s">
        <v>50</v>
      </c>
      <c r="B1380" t="s">
        <v>46</v>
      </c>
      <c r="C1380" t="s">
        <v>87</v>
      </c>
      <c r="D1380">
        <v>2011</v>
      </c>
      <c r="E1380">
        <v>10</v>
      </c>
      <c r="F1380">
        <v>0.83371439999999997</v>
      </c>
      <c r="G1380">
        <v>0.83371439999999997</v>
      </c>
      <c r="H1380">
        <v>46.098700000000001</v>
      </c>
      <c r="I1380">
        <v>3.2377400000000001E-2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4.0649179999999996</v>
      </c>
      <c r="P1380">
        <v>46456</v>
      </c>
      <c r="Q1380">
        <v>9528.1229999999996</v>
      </c>
      <c r="R1380">
        <v>9528.1229999999996</v>
      </c>
    </row>
    <row r="1381" spans="1:18">
      <c r="A1381" t="s">
        <v>50</v>
      </c>
      <c r="B1381" t="s">
        <v>46</v>
      </c>
      <c r="C1381" t="s">
        <v>87</v>
      </c>
      <c r="D1381">
        <v>2011</v>
      </c>
      <c r="E1381">
        <v>10</v>
      </c>
      <c r="F1381">
        <v>0.83371439999999997</v>
      </c>
      <c r="G1381">
        <v>0.83371439999999997</v>
      </c>
      <c r="H1381">
        <v>45.644199999999998</v>
      </c>
      <c r="I1381">
        <v>3.2377400000000001E-2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4.0649179999999996</v>
      </c>
      <c r="P1381">
        <v>46456</v>
      </c>
      <c r="Q1381">
        <v>9528.1229999999996</v>
      </c>
      <c r="R1381">
        <v>9528.1229999999996</v>
      </c>
    </row>
    <row r="1382" spans="1:18">
      <c r="A1382" t="s">
        <v>50</v>
      </c>
      <c r="B1382" t="s">
        <v>46</v>
      </c>
      <c r="C1382" t="s">
        <v>87</v>
      </c>
      <c r="D1382">
        <v>2011</v>
      </c>
      <c r="E1382">
        <v>11</v>
      </c>
      <c r="F1382">
        <v>0.8241851</v>
      </c>
      <c r="G1382">
        <v>0.8241851</v>
      </c>
      <c r="H1382">
        <v>53.277900000000002</v>
      </c>
      <c r="I1382">
        <v>3.23699E-2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4.0649179999999996</v>
      </c>
      <c r="P1382">
        <v>46456</v>
      </c>
      <c r="Q1382">
        <v>9419.2180000000008</v>
      </c>
      <c r="R1382">
        <v>9419.2180000000008</v>
      </c>
    </row>
    <row r="1383" spans="1:18">
      <c r="A1383" t="s">
        <v>50</v>
      </c>
      <c r="B1383" t="s">
        <v>46</v>
      </c>
      <c r="C1383" t="s">
        <v>87</v>
      </c>
      <c r="D1383">
        <v>2011</v>
      </c>
      <c r="E1383">
        <v>11</v>
      </c>
      <c r="F1383">
        <v>0.97561730000000002</v>
      </c>
      <c r="G1383">
        <v>0.97561730000000002</v>
      </c>
      <c r="H1383">
        <v>54.820799999999998</v>
      </c>
      <c r="I1383">
        <v>3.2453099999999999E-2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4.0649179999999996</v>
      </c>
      <c r="P1383">
        <v>46456</v>
      </c>
      <c r="Q1383">
        <v>11149.86</v>
      </c>
      <c r="R1383">
        <v>11149.86</v>
      </c>
    </row>
    <row r="1384" spans="1:18">
      <c r="A1384" t="s">
        <v>50</v>
      </c>
      <c r="B1384" t="s">
        <v>46</v>
      </c>
      <c r="C1384" t="s">
        <v>87</v>
      </c>
      <c r="D1384">
        <v>2011</v>
      </c>
      <c r="E1384">
        <v>11</v>
      </c>
      <c r="F1384">
        <v>0.8241851</v>
      </c>
      <c r="G1384">
        <v>0.8241851</v>
      </c>
      <c r="H1384">
        <v>52.379199999999997</v>
      </c>
      <c r="I1384">
        <v>3.23699E-2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4.0649179999999996</v>
      </c>
      <c r="P1384">
        <v>46456</v>
      </c>
      <c r="Q1384">
        <v>9419.2180000000008</v>
      </c>
      <c r="R1384">
        <v>9419.2180000000008</v>
      </c>
    </row>
    <row r="1385" spans="1:18">
      <c r="A1385" t="s">
        <v>50</v>
      </c>
      <c r="B1385" t="s">
        <v>46</v>
      </c>
      <c r="C1385" t="s">
        <v>87</v>
      </c>
      <c r="D1385">
        <v>2011</v>
      </c>
      <c r="E1385">
        <v>11</v>
      </c>
      <c r="F1385">
        <v>0.8241851</v>
      </c>
      <c r="G1385">
        <v>0.8241851</v>
      </c>
      <c r="H1385">
        <v>51.197400000000002</v>
      </c>
      <c r="I1385">
        <v>3.23699E-2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4.0649179999999996</v>
      </c>
      <c r="P1385">
        <v>46456</v>
      </c>
      <c r="Q1385">
        <v>9419.2180000000008</v>
      </c>
      <c r="R1385">
        <v>9419.2180000000008</v>
      </c>
    </row>
    <row r="1386" spans="1:18">
      <c r="A1386" t="s">
        <v>50</v>
      </c>
      <c r="B1386" t="s">
        <v>46</v>
      </c>
      <c r="C1386" t="s">
        <v>87</v>
      </c>
      <c r="D1386">
        <v>2011</v>
      </c>
      <c r="E1386">
        <v>11</v>
      </c>
      <c r="F1386">
        <v>1.021863</v>
      </c>
      <c r="G1386">
        <v>1.021863</v>
      </c>
      <c r="H1386">
        <v>56</v>
      </c>
      <c r="I1386">
        <v>3.2817800000000001E-2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4.0649179999999996</v>
      </c>
      <c r="P1386">
        <v>46456</v>
      </c>
      <c r="Q1386">
        <v>11678.39</v>
      </c>
      <c r="R1386">
        <v>11678.39</v>
      </c>
    </row>
    <row r="1387" spans="1:18">
      <c r="A1387" t="s">
        <v>50</v>
      </c>
      <c r="B1387" t="s">
        <v>46</v>
      </c>
      <c r="C1387" t="s">
        <v>87</v>
      </c>
      <c r="D1387">
        <v>2011</v>
      </c>
      <c r="E1387">
        <v>11</v>
      </c>
      <c r="F1387">
        <v>0.8241851</v>
      </c>
      <c r="G1387">
        <v>0.8241851</v>
      </c>
      <c r="H1387">
        <v>53.641599999999997</v>
      </c>
      <c r="I1387">
        <v>3.23699E-2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4.0649179999999996</v>
      </c>
      <c r="P1387">
        <v>46456</v>
      </c>
      <c r="Q1387">
        <v>9419.2180000000008</v>
      </c>
      <c r="R1387">
        <v>9419.2180000000008</v>
      </c>
    </row>
    <row r="1388" spans="1:18">
      <c r="A1388" t="s">
        <v>50</v>
      </c>
      <c r="B1388" t="s">
        <v>46</v>
      </c>
      <c r="C1388" t="s">
        <v>87</v>
      </c>
      <c r="D1388">
        <v>2011</v>
      </c>
      <c r="E1388">
        <v>12</v>
      </c>
      <c r="F1388">
        <v>1.1086400000000001</v>
      </c>
      <c r="G1388">
        <v>1.1086400000000001</v>
      </c>
      <c r="H1388">
        <v>60.285699999999999</v>
      </c>
      <c r="I1388">
        <v>3.2605099999999998E-2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4.0649179999999996</v>
      </c>
      <c r="P1388">
        <v>46456</v>
      </c>
      <c r="Q1388">
        <v>12670.12</v>
      </c>
      <c r="R1388">
        <v>12670.12</v>
      </c>
    </row>
    <row r="1389" spans="1:18">
      <c r="A1389" t="s">
        <v>50</v>
      </c>
      <c r="B1389" t="s">
        <v>46</v>
      </c>
      <c r="C1389" t="s">
        <v>87</v>
      </c>
      <c r="D1389">
        <v>2011</v>
      </c>
      <c r="E1389">
        <v>12</v>
      </c>
      <c r="F1389">
        <v>0.83835099999999996</v>
      </c>
      <c r="G1389">
        <v>0.83835099999999996</v>
      </c>
      <c r="H1389">
        <v>54.251899999999999</v>
      </c>
      <c r="I1389">
        <v>3.2343200000000003E-2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4.0649179999999996</v>
      </c>
      <c r="P1389">
        <v>46456</v>
      </c>
      <c r="Q1389">
        <v>9581.1129999999994</v>
      </c>
      <c r="R1389">
        <v>9581.1129999999994</v>
      </c>
    </row>
    <row r="1390" spans="1:18">
      <c r="A1390" t="s">
        <v>50</v>
      </c>
      <c r="B1390" t="s">
        <v>46</v>
      </c>
      <c r="C1390" t="s">
        <v>87</v>
      </c>
      <c r="D1390">
        <v>2011</v>
      </c>
      <c r="E1390">
        <v>12</v>
      </c>
      <c r="F1390">
        <v>0.83835099999999996</v>
      </c>
      <c r="G1390">
        <v>0.83835099999999996</v>
      </c>
      <c r="H1390">
        <v>55.098700000000001</v>
      </c>
      <c r="I1390">
        <v>3.2343200000000003E-2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4.0649179999999996</v>
      </c>
      <c r="P1390">
        <v>46456</v>
      </c>
      <c r="Q1390">
        <v>9581.1129999999994</v>
      </c>
      <c r="R1390">
        <v>9581.1129999999994</v>
      </c>
    </row>
    <row r="1391" spans="1:18">
      <c r="A1391" t="s">
        <v>50</v>
      </c>
      <c r="B1391" t="s">
        <v>46</v>
      </c>
      <c r="C1391" t="s">
        <v>87</v>
      </c>
      <c r="D1391">
        <v>2011</v>
      </c>
      <c r="E1391">
        <v>12</v>
      </c>
      <c r="F1391">
        <v>0.83835099999999996</v>
      </c>
      <c r="G1391">
        <v>0.83835099999999996</v>
      </c>
      <c r="H1391">
        <v>55.625999999999998</v>
      </c>
      <c r="I1391">
        <v>3.2343200000000003E-2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4.0649179999999996</v>
      </c>
      <c r="P1391">
        <v>46456</v>
      </c>
      <c r="Q1391">
        <v>9581.1129999999994</v>
      </c>
      <c r="R1391">
        <v>9581.1129999999994</v>
      </c>
    </row>
    <row r="1392" spans="1:18">
      <c r="A1392" t="s">
        <v>50</v>
      </c>
      <c r="B1392" t="s">
        <v>46</v>
      </c>
      <c r="C1392" t="s">
        <v>87</v>
      </c>
      <c r="D1392">
        <v>2011</v>
      </c>
      <c r="E1392">
        <v>12</v>
      </c>
      <c r="F1392">
        <v>1.0692619999999999</v>
      </c>
      <c r="G1392">
        <v>1.0692619999999999</v>
      </c>
      <c r="H1392">
        <v>51.7117</v>
      </c>
      <c r="I1392">
        <v>3.2454999999999998E-2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4.0649179999999996</v>
      </c>
      <c r="P1392">
        <v>46456</v>
      </c>
      <c r="Q1392">
        <v>12220.08</v>
      </c>
      <c r="R1392">
        <v>12220.08</v>
      </c>
    </row>
    <row r="1393" spans="1:18">
      <c r="A1393" t="s">
        <v>50</v>
      </c>
      <c r="B1393" t="s">
        <v>46</v>
      </c>
      <c r="C1393" t="s">
        <v>87</v>
      </c>
      <c r="D1393">
        <v>2011</v>
      </c>
      <c r="E1393">
        <v>12</v>
      </c>
      <c r="F1393">
        <v>0.83835099999999996</v>
      </c>
      <c r="G1393">
        <v>0.83835099999999996</v>
      </c>
      <c r="H1393">
        <v>55.194800000000001</v>
      </c>
      <c r="I1393">
        <v>3.2343200000000003E-2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4.0649179999999996</v>
      </c>
      <c r="P1393">
        <v>46456</v>
      </c>
      <c r="Q1393">
        <v>9581.1129999999994</v>
      </c>
      <c r="R1393">
        <v>9581.1129999999994</v>
      </c>
    </row>
    <row r="1394" spans="1:18">
      <c r="A1394" t="s">
        <v>50</v>
      </c>
      <c r="B1394" t="s">
        <v>46</v>
      </c>
      <c r="C1394" t="s">
        <v>87</v>
      </c>
      <c r="D1394">
        <v>2011</v>
      </c>
      <c r="E1394">
        <v>13</v>
      </c>
      <c r="F1394">
        <v>0.86036489999999999</v>
      </c>
      <c r="G1394">
        <v>0.86036489999999999</v>
      </c>
      <c r="H1394">
        <v>58.207799999999999</v>
      </c>
      <c r="I1394">
        <v>3.2373199999999998E-2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4.0649179999999996</v>
      </c>
      <c r="P1394">
        <v>46456</v>
      </c>
      <c r="Q1394">
        <v>9832.6980000000003</v>
      </c>
      <c r="R1394">
        <v>9832.6980000000003</v>
      </c>
    </row>
    <row r="1395" spans="1:18">
      <c r="A1395" t="s">
        <v>50</v>
      </c>
      <c r="B1395" t="s">
        <v>46</v>
      </c>
      <c r="C1395" t="s">
        <v>87</v>
      </c>
      <c r="D1395">
        <v>2011</v>
      </c>
      <c r="E1395">
        <v>13</v>
      </c>
      <c r="F1395">
        <v>1.1699459999999999</v>
      </c>
      <c r="G1395">
        <v>1.1699459999999999</v>
      </c>
      <c r="H1395">
        <v>60.932499999999997</v>
      </c>
      <c r="I1395">
        <v>3.2545499999999998E-2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4.0649179999999996</v>
      </c>
      <c r="P1395">
        <v>46456</v>
      </c>
      <c r="Q1395">
        <v>13370.76</v>
      </c>
      <c r="R1395">
        <v>13370.76</v>
      </c>
    </row>
    <row r="1396" spans="1:18">
      <c r="A1396" t="s">
        <v>50</v>
      </c>
      <c r="B1396" t="s">
        <v>46</v>
      </c>
      <c r="C1396" t="s">
        <v>87</v>
      </c>
      <c r="D1396">
        <v>2011</v>
      </c>
      <c r="E1396">
        <v>13</v>
      </c>
      <c r="F1396">
        <v>0.86036489999999999</v>
      </c>
      <c r="G1396">
        <v>0.86036489999999999</v>
      </c>
      <c r="H1396">
        <v>56.628599999999999</v>
      </c>
      <c r="I1396">
        <v>3.2373199999999998E-2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4.0649179999999996</v>
      </c>
      <c r="P1396">
        <v>46456</v>
      </c>
      <c r="Q1396">
        <v>9832.6980000000003</v>
      </c>
      <c r="R1396">
        <v>9832.6980000000003</v>
      </c>
    </row>
    <row r="1397" spans="1:18">
      <c r="A1397" t="s">
        <v>50</v>
      </c>
      <c r="B1397" t="s">
        <v>46</v>
      </c>
      <c r="C1397" t="s">
        <v>87</v>
      </c>
      <c r="D1397">
        <v>2011</v>
      </c>
      <c r="E1397">
        <v>13</v>
      </c>
      <c r="F1397">
        <v>0.86036489999999999</v>
      </c>
      <c r="G1397">
        <v>0.86036489999999999</v>
      </c>
      <c r="H1397">
        <v>55.064900000000002</v>
      </c>
      <c r="I1397">
        <v>3.2373199999999998E-2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4.0649179999999996</v>
      </c>
      <c r="P1397">
        <v>46456</v>
      </c>
      <c r="Q1397">
        <v>9832.6980000000003</v>
      </c>
      <c r="R1397">
        <v>9832.6980000000003</v>
      </c>
    </row>
    <row r="1398" spans="1:18">
      <c r="A1398" t="s">
        <v>50</v>
      </c>
      <c r="B1398" t="s">
        <v>46</v>
      </c>
      <c r="C1398" t="s">
        <v>87</v>
      </c>
      <c r="D1398">
        <v>2011</v>
      </c>
      <c r="E1398">
        <v>13</v>
      </c>
      <c r="F1398">
        <v>1.1449009999999999</v>
      </c>
      <c r="G1398">
        <v>1.1449009999999999</v>
      </c>
      <c r="H1398">
        <v>55.509099999999997</v>
      </c>
      <c r="I1398">
        <v>3.2482499999999997E-2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4.0649179999999996</v>
      </c>
      <c r="P1398">
        <v>46456</v>
      </c>
      <c r="Q1398">
        <v>13084.52</v>
      </c>
      <c r="R1398">
        <v>13084.52</v>
      </c>
    </row>
    <row r="1399" spans="1:18">
      <c r="A1399" t="s">
        <v>50</v>
      </c>
      <c r="B1399" t="s">
        <v>46</v>
      </c>
      <c r="C1399" t="s">
        <v>87</v>
      </c>
      <c r="D1399">
        <v>2011</v>
      </c>
      <c r="E1399">
        <v>13</v>
      </c>
      <c r="F1399">
        <v>0.86036489999999999</v>
      </c>
      <c r="G1399">
        <v>0.86036489999999999</v>
      </c>
      <c r="H1399">
        <v>56.1325</v>
      </c>
      <c r="I1399">
        <v>3.2373199999999998E-2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4.0649179999999996</v>
      </c>
      <c r="P1399">
        <v>46456</v>
      </c>
      <c r="Q1399">
        <v>9832.6980000000003</v>
      </c>
      <c r="R1399">
        <v>9832.6980000000003</v>
      </c>
    </row>
    <row r="1400" spans="1:18">
      <c r="A1400" t="s">
        <v>50</v>
      </c>
      <c r="B1400" t="s">
        <v>46</v>
      </c>
      <c r="C1400" t="s">
        <v>87</v>
      </c>
      <c r="D1400">
        <v>2011</v>
      </c>
      <c r="E1400">
        <v>14</v>
      </c>
      <c r="F1400">
        <v>0.88564940000000003</v>
      </c>
      <c r="G1400">
        <v>0.88564940000000003</v>
      </c>
      <c r="H1400">
        <v>60.010399999999997</v>
      </c>
      <c r="I1400">
        <v>3.2453299999999997E-2</v>
      </c>
      <c r="J1400">
        <v>-4.1590599999999998E-2</v>
      </c>
      <c r="K1400">
        <v>-1.7018499999999999E-2</v>
      </c>
      <c r="L1400">
        <v>0</v>
      </c>
      <c r="M1400">
        <v>1.7018499999999999E-2</v>
      </c>
      <c r="N1400">
        <v>4.1590599999999998E-2</v>
      </c>
      <c r="O1400">
        <v>4.0649179999999996</v>
      </c>
      <c r="P1400">
        <v>46456</v>
      </c>
      <c r="Q1400">
        <v>10121.66</v>
      </c>
      <c r="R1400">
        <v>10121.66</v>
      </c>
    </row>
    <row r="1401" spans="1:18">
      <c r="A1401" t="s">
        <v>50</v>
      </c>
      <c r="B1401" t="s">
        <v>46</v>
      </c>
      <c r="C1401" t="s">
        <v>87</v>
      </c>
      <c r="D1401">
        <v>2011</v>
      </c>
      <c r="E1401">
        <v>14</v>
      </c>
      <c r="F1401">
        <v>1.160202</v>
      </c>
      <c r="G1401">
        <v>1.0551919999999999</v>
      </c>
      <c r="H1401">
        <v>56.960999999999999</v>
      </c>
      <c r="I1401">
        <v>3.2682500000000003E-2</v>
      </c>
      <c r="J1401">
        <v>6.3125299999999995E-2</v>
      </c>
      <c r="K1401">
        <v>8.7870799999999999E-2</v>
      </c>
      <c r="L1401">
        <v>0.10500959999999999</v>
      </c>
      <c r="M1401">
        <v>0.1221483</v>
      </c>
      <c r="N1401">
        <v>0.14689379999999999</v>
      </c>
      <c r="O1401">
        <v>4.0649179999999996</v>
      </c>
      <c r="P1401">
        <v>46456</v>
      </c>
      <c r="Q1401">
        <v>13259.39</v>
      </c>
      <c r="R1401">
        <v>12059.29</v>
      </c>
    </row>
    <row r="1402" spans="1:18">
      <c r="A1402" t="s">
        <v>50</v>
      </c>
      <c r="B1402" t="s">
        <v>46</v>
      </c>
      <c r="C1402" t="s">
        <v>87</v>
      </c>
      <c r="D1402">
        <v>2011</v>
      </c>
      <c r="E1402">
        <v>14</v>
      </c>
      <c r="F1402">
        <v>0.88564940000000003</v>
      </c>
      <c r="G1402">
        <v>0.88564940000000003</v>
      </c>
      <c r="H1402">
        <v>55.6</v>
      </c>
      <c r="I1402">
        <v>3.2453299999999997E-2</v>
      </c>
      <c r="J1402">
        <v>-4.1590599999999998E-2</v>
      </c>
      <c r="K1402">
        <v>-1.7018499999999999E-2</v>
      </c>
      <c r="L1402">
        <v>0</v>
      </c>
      <c r="M1402">
        <v>1.7018499999999999E-2</v>
      </c>
      <c r="N1402">
        <v>4.1590599999999998E-2</v>
      </c>
      <c r="O1402">
        <v>4.0649179999999996</v>
      </c>
      <c r="P1402">
        <v>46456</v>
      </c>
      <c r="Q1402">
        <v>10121.66</v>
      </c>
      <c r="R1402">
        <v>10121.66</v>
      </c>
    </row>
    <row r="1403" spans="1:18">
      <c r="A1403" t="s">
        <v>50</v>
      </c>
      <c r="B1403" t="s">
        <v>46</v>
      </c>
      <c r="C1403" t="s">
        <v>87</v>
      </c>
      <c r="D1403">
        <v>2011</v>
      </c>
      <c r="E1403">
        <v>14</v>
      </c>
      <c r="F1403">
        <v>0.88564940000000003</v>
      </c>
      <c r="G1403">
        <v>0.88564940000000003</v>
      </c>
      <c r="H1403">
        <v>57.202599999999997</v>
      </c>
      <c r="I1403">
        <v>3.2453299999999997E-2</v>
      </c>
      <c r="J1403">
        <v>-4.1590599999999998E-2</v>
      </c>
      <c r="K1403">
        <v>-1.7018499999999999E-2</v>
      </c>
      <c r="L1403">
        <v>0</v>
      </c>
      <c r="M1403">
        <v>1.7018499999999999E-2</v>
      </c>
      <c r="N1403">
        <v>4.1590599999999998E-2</v>
      </c>
      <c r="O1403">
        <v>4.0649179999999996</v>
      </c>
      <c r="P1403">
        <v>46456</v>
      </c>
      <c r="Q1403">
        <v>10121.66</v>
      </c>
      <c r="R1403">
        <v>10121.66</v>
      </c>
    </row>
    <row r="1404" spans="1:18">
      <c r="A1404" t="s">
        <v>50</v>
      </c>
      <c r="B1404" t="s">
        <v>46</v>
      </c>
      <c r="C1404" t="s">
        <v>87</v>
      </c>
      <c r="D1404">
        <v>2011</v>
      </c>
      <c r="E1404">
        <v>14</v>
      </c>
      <c r="F1404">
        <v>0.88564940000000003</v>
      </c>
      <c r="G1404">
        <v>0.88564940000000003</v>
      </c>
      <c r="H1404">
        <v>56.007800000000003</v>
      </c>
      <c r="I1404">
        <v>3.2453299999999997E-2</v>
      </c>
      <c r="J1404">
        <v>-4.1590599999999998E-2</v>
      </c>
      <c r="K1404">
        <v>-1.7018499999999999E-2</v>
      </c>
      <c r="L1404">
        <v>0</v>
      </c>
      <c r="M1404">
        <v>1.7018499999999999E-2</v>
      </c>
      <c r="N1404">
        <v>4.1590599999999998E-2</v>
      </c>
      <c r="O1404">
        <v>4.0649179999999996</v>
      </c>
      <c r="P1404">
        <v>46456</v>
      </c>
      <c r="Q1404">
        <v>10121.66</v>
      </c>
      <c r="R1404">
        <v>10121.66</v>
      </c>
    </row>
    <row r="1405" spans="1:18">
      <c r="A1405" t="s">
        <v>50</v>
      </c>
      <c r="B1405" t="s">
        <v>46</v>
      </c>
      <c r="C1405" t="s">
        <v>87</v>
      </c>
      <c r="D1405">
        <v>2011</v>
      </c>
      <c r="E1405">
        <v>14</v>
      </c>
      <c r="F1405">
        <v>1.1581779999999999</v>
      </c>
      <c r="G1405">
        <v>1.051409</v>
      </c>
      <c r="H1405">
        <v>60.625999999999998</v>
      </c>
      <c r="I1405">
        <v>3.27053E-2</v>
      </c>
      <c r="J1405">
        <v>6.4855800000000005E-2</v>
      </c>
      <c r="K1405">
        <v>8.9618699999999996E-2</v>
      </c>
      <c r="L1405">
        <v>0.1067693</v>
      </c>
      <c r="M1405">
        <v>0.12392</v>
      </c>
      <c r="N1405">
        <v>0.1486828</v>
      </c>
      <c r="O1405">
        <v>4.0649179999999996</v>
      </c>
      <c r="P1405">
        <v>46456</v>
      </c>
      <c r="Q1405">
        <v>13236.27</v>
      </c>
      <c r="R1405">
        <v>12016.05</v>
      </c>
    </row>
    <row r="1406" spans="1:18">
      <c r="A1406" t="s">
        <v>50</v>
      </c>
      <c r="B1406" t="s">
        <v>46</v>
      </c>
      <c r="C1406" t="s">
        <v>87</v>
      </c>
      <c r="D1406">
        <v>2011</v>
      </c>
      <c r="E1406">
        <v>15</v>
      </c>
      <c r="F1406">
        <v>0.90573579999999998</v>
      </c>
      <c r="G1406">
        <v>0.90573579999999998</v>
      </c>
      <c r="H1406">
        <v>57.236400000000003</v>
      </c>
      <c r="I1406">
        <v>3.2508099999999998E-2</v>
      </c>
      <c r="J1406">
        <v>-4.1660900000000001E-2</v>
      </c>
      <c r="K1406">
        <v>-1.7047300000000001E-2</v>
      </c>
      <c r="L1406">
        <v>0</v>
      </c>
      <c r="M1406">
        <v>1.7047300000000001E-2</v>
      </c>
      <c r="N1406">
        <v>4.1660900000000001E-2</v>
      </c>
      <c r="O1406">
        <v>4.0649179999999996</v>
      </c>
      <c r="P1406">
        <v>46456</v>
      </c>
      <c r="Q1406">
        <v>10351.219999999999</v>
      </c>
      <c r="R1406">
        <v>10351.219999999999</v>
      </c>
    </row>
    <row r="1407" spans="1:18">
      <c r="A1407" t="s">
        <v>50</v>
      </c>
      <c r="B1407" t="s">
        <v>46</v>
      </c>
      <c r="C1407" t="s">
        <v>87</v>
      </c>
      <c r="D1407">
        <v>2011</v>
      </c>
      <c r="E1407">
        <v>15</v>
      </c>
      <c r="F1407">
        <v>0.90573579999999998</v>
      </c>
      <c r="G1407">
        <v>0.90573579999999998</v>
      </c>
      <c r="H1407">
        <v>55.672699999999999</v>
      </c>
      <c r="I1407">
        <v>3.2508099999999998E-2</v>
      </c>
      <c r="J1407">
        <v>-4.1660900000000001E-2</v>
      </c>
      <c r="K1407">
        <v>-1.7047300000000001E-2</v>
      </c>
      <c r="L1407">
        <v>0</v>
      </c>
      <c r="M1407">
        <v>1.7047300000000001E-2</v>
      </c>
      <c r="N1407">
        <v>4.1660900000000001E-2</v>
      </c>
      <c r="O1407">
        <v>4.0649179999999996</v>
      </c>
      <c r="P1407">
        <v>46456</v>
      </c>
      <c r="Q1407">
        <v>10351.219999999999</v>
      </c>
      <c r="R1407">
        <v>10351.219999999999</v>
      </c>
    </row>
    <row r="1408" spans="1:18">
      <c r="A1408" t="s">
        <v>50</v>
      </c>
      <c r="B1408" t="s">
        <v>46</v>
      </c>
      <c r="C1408" t="s">
        <v>87</v>
      </c>
      <c r="D1408">
        <v>2011</v>
      </c>
      <c r="E1408">
        <v>15</v>
      </c>
      <c r="F1408">
        <v>0.90573579999999998</v>
      </c>
      <c r="G1408">
        <v>0.90573579999999998</v>
      </c>
      <c r="H1408">
        <v>56.849299999999999</v>
      </c>
      <c r="I1408">
        <v>3.2508099999999998E-2</v>
      </c>
      <c r="J1408">
        <v>-4.1660900000000001E-2</v>
      </c>
      <c r="K1408">
        <v>-1.7047300000000001E-2</v>
      </c>
      <c r="L1408">
        <v>0</v>
      </c>
      <c r="M1408">
        <v>1.7047300000000001E-2</v>
      </c>
      <c r="N1408">
        <v>4.1660900000000001E-2</v>
      </c>
      <c r="O1408">
        <v>4.0649179999999996</v>
      </c>
      <c r="P1408">
        <v>46456</v>
      </c>
      <c r="Q1408">
        <v>10351.219999999999</v>
      </c>
      <c r="R1408">
        <v>10351.219999999999</v>
      </c>
    </row>
    <row r="1409" spans="1:18">
      <c r="A1409" t="s">
        <v>50</v>
      </c>
      <c r="B1409" t="s">
        <v>46</v>
      </c>
      <c r="C1409" t="s">
        <v>87</v>
      </c>
      <c r="D1409">
        <v>2011</v>
      </c>
      <c r="E1409">
        <v>15</v>
      </c>
      <c r="F1409">
        <v>1.1155170000000001</v>
      </c>
      <c r="G1409">
        <v>1.05108</v>
      </c>
      <c r="H1409">
        <v>54.649299999999997</v>
      </c>
      <c r="I1409">
        <v>3.2631899999999998E-2</v>
      </c>
      <c r="J1409">
        <v>2.2617700000000001E-2</v>
      </c>
      <c r="K1409">
        <v>4.7324999999999999E-2</v>
      </c>
      <c r="L1409">
        <v>6.44372E-2</v>
      </c>
      <c r="M1409">
        <v>8.1549300000000005E-2</v>
      </c>
      <c r="N1409">
        <v>0.10625660000000001</v>
      </c>
      <c r="O1409">
        <v>4.0649179999999996</v>
      </c>
      <c r="P1409">
        <v>46456</v>
      </c>
      <c r="Q1409">
        <v>12748.72</v>
      </c>
      <c r="R1409">
        <v>12012.29</v>
      </c>
    </row>
    <row r="1410" spans="1:18">
      <c r="A1410" t="s">
        <v>50</v>
      </c>
      <c r="B1410" t="s">
        <v>46</v>
      </c>
      <c r="C1410" t="s">
        <v>87</v>
      </c>
      <c r="D1410">
        <v>2011</v>
      </c>
      <c r="E1410">
        <v>15</v>
      </c>
      <c r="F1410">
        <v>0.90573579999999998</v>
      </c>
      <c r="G1410">
        <v>0.90573579999999998</v>
      </c>
      <c r="H1410">
        <v>54.584400000000002</v>
      </c>
      <c r="I1410">
        <v>3.2508099999999998E-2</v>
      </c>
      <c r="J1410">
        <v>-4.1660900000000001E-2</v>
      </c>
      <c r="K1410">
        <v>-1.7047300000000001E-2</v>
      </c>
      <c r="L1410">
        <v>0</v>
      </c>
      <c r="M1410">
        <v>1.7047300000000001E-2</v>
      </c>
      <c r="N1410">
        <v>4.1660900000000001E-2</v>
      </c>
      <c r="O1410">
        <v>4.0649179999999996</v>
      </c>
      <c r="P1410">
        <v>46456</v>
      </c>
      <c r="Q1410">
        <v>10351.219999999999</v>
      </c>
      <c r="R1410">
        <v>10351.219999999999</v>
      </c>
    </row>
    <row r="1411" spans="1:18">
      <c r="A1411" t="s">
        <v>50</v>
      </c>
      <c r="B1411" t="s">
        <v>46</v>
      </c>
      <c r="C1411" t="s">
        <v>87</v>
      </c>
      <c r="D1411">
        <v>2011</v>
      </c>
      <c r="E1411">
        <v>15</v>
      </c>
      <c r="F1411">
        <v>1.1159220000000001</v>
      </c>
      <c r="G1411">
        <v>1.041836</v>
      </c>
      <c r="H1411">
        <v>59.761000000000003</v>
      </c>
      <c r="I1411">
        <v>3.2630300000000001E-2</v>
      </c>
      <c r="J1411">
        <v>3.2268600000000001E-2</v>
      </c>
      <c r="K1411">
        <v>5.69746E-2</v>
      </c>
      <c r="L1411">
        <v>7.4085999999999999E-2</v>
      </c>
      <c r="M1411">
        <v>9.1197299999999995E-2</v>
      </c>
      <c r="N1411">
        <v>0.1159033</v>
      </c>
      <c r="O1411">
        <v>4.0649179999999996</v>
      </c>
      <c r="P1411">
        <v>46456</v>
      </c>
      <c r="Q1411">
        <v>12753.34</v>
      </c>
      <c r="R1411">
        <v>11906.65</v>
      </c>
    </row>
    <row r="1412" spans="1:18">
      <c r="A1412" t="s">
        <v>50</v>
      </c>
      <c r="B1412" t="s">
        <v>46</v>
      </c>
      <c r="C1412" t="s">
        <v>87</v>
      </c>
      <c r="D1412">
        <v>2011</v>
      </c>
      <c r="E1412">
        <v>16</v>
      </c>
      <c r="F1412">
        <v>0.91436799999999996</v>
      </c>
      <c r="G1412">
        <v>0.91436799999999996</v>
      </c>
      <c r="H1412">
        <v>56.927300000000002</v>
      </c>
      <c r="I1412">
        <v>3.2532899999999997E-2</v>
      </c>
      <c r="J1412">
        <v>-4.1692600000000003E-2</v>
      </c>
      <c r="K1412">
        <v>-1.70603E-2</v>
      </c>
      <c r="L1412">
        <v>0</v>
      </c>
      <c r="M1412">
        <v>1.70603E-2</v>
      </c>
      <c r="N1412">
        <v>4.1692600000000003E-2</v>
      </c>
      <c r="O1412">
        <v>4.0649179999999996</v>
      </c>
      <c r="P1412">
        <v>46456</v>
      </c>
      <c r="Q1412">
        <v>10449.879999999999</v>
      </c>
      <c r="R1412">
        <v>10449.879999999999</v>
      </c>
    </row>
    <row r="1413" spans="1:18">
      <c r="A1413" t="s">
        <v>50</v>
      </c>
      <c r="B1413" t="s">
        <v>46</v>
      </c>
      <c r="C1413" t="s">
        <v>87</v>
      </c>
      <c r="D1413">
        <v>2011</v>
      </c>
      <c r="E1413">
        <v>16</v>
      </c>
      <c r="F1413">
        <v>0.91436799999999996</v>
      </c>
      <c r="G1413">
        <v>0.91436799999999996</v>
      </c>
      <c r="H1413">
        <v>55.592199999999998</v>
      </c>
      <c r="I1413">
        <v>3.2532899999999997E-2</v>
      </c>
      <c r="J1413">
        <v>-4.1692600000000003E-2</v>
      </c>
      <c r="K1413">
        <v>-1.70603E-2</v>
      </c>
      <c r="L1413">
        <v>0</v>
      </c>
      <c r="M1413">
        <v>1.70603E-2</v>
      </c>
      <c r="N1413">
        <v>4.1692600000000003E-2</v>
      </c>
      <c r="O1413">
        <v>4.0649179999999996</v>
      </c>
      <c r="P1413">
        <v>46456</v>
      </c>
      <c r="Q1413">
        <v>10449.879999999999</v>
      </c>
      <c r="R1413">
        <v>10449.879999999999</v>
      </c>
    </row>
    <row r="1414" spans="1:18">
      <c r="A1414" t="s">
        <v>50</v>
      </c>
      <c r="B1414" t="s">
        <v>46</v>
      </c>
      <c r="C1414" t="s">
        <v>87</v>
      </c>
      <c r="D1414">
        <v>2011</v>
      </c>
      <c r="E1414">
        <v>16</v>
      </c>
      <c r="F1414">
        <v>0.91436799999999996</v>
      </c>
      <c r="G1414">
        <v>0.91436799999999996</v>
      </c>
      <c r="H1414">
        <v>55.348100000000002</v>
      </c>
      <c r="I1414">
        <v>3.2532899999999997E-2</v>
      </c>
      <c r="J1414">
        <v>-4.1692600000000003E-2</v>
      </c>
      <c r="K1414">
        <v>-1.70603E-2</v>
      </c>
      <c r="L1414">
        <v>0</v>
      </c>
      <c r="M1414">
        <v>1.70603E-2</v>
      </c>
      <c r="N1414">
        <v>4.1692600000000003E-2</v>
      </c>
      <c r="O1414">
        <v>4.0649179999999996</v>
      </c>
      <c r="P1414">
        <v>46456</v>
      </c>
      <c r="Q1414">
        <v>10449.879999999999</v>
      </c>
      <c r="R1414">
        <v>10449.879999999999</v>
      </c>
    </row>
    <row r="1415" spans="1:18">
      <c r="A1415" t="s">
        <v>50</v>
      </c>
      <c r="B1415" t="s">
        <v>46</v>
      </c>
      <c r="C1415" t="s">
        <v>87</v>
      </c>
      <c r="D1415">
        <v>2011</v>
      </c>
      <c r="E1415">
        <v>16</v>
      </c>
      <c r="F1415">
        <v>0.91436799999999996</v>
      </c>
      <c r="G1415">
        <v>0.91436799999999996</v>
      </c>
      <c r="H1415">
        <v>52.709099999999999</v>
      </c>
      <c r="I1415">
        <v>3.2532899999999997E-2</v>
      </c>
      <c r="J1415">
        <v>-4.1692600000000003E-2</v>
      </c>
      <c r="K1415">
        <v>-1.70603E-2</v>
      </c>
      <c r="L1415">
        <v>0</v>
      </c>
      <c r="M1415">
        <v>1.70603E-2</v>
      </c>
      <c r="N1415">
        <v>4.1692600000000003E-2</v>
      </c>
      <c r="O1415">
        <v>4.0649179999999996</v>
      </c>
      <c r="P1415">
        <v>46456</v>
      </c>
      <c r="Q1415">
        <v>10449.879999999999</v>
      </c>
      <c r="R1415">
        <v>10449.879999999999</v>
      </c>
    </row>
    <row r="1416" spans="1:18">
      <c r="A1416" t="s">
        <v>50</v>
      </c>
      <c r="B1416" t="s">
        <v>46</v>
      </c>
      <c r="C1416" t="s">
        <v>87</v>
      </c>
      <c r="D1416">
        <v>2011</v>
      </c>
      <c r="E1416">
        <v>16</v>
      </c>
      <c r="F1416">
        <v>1.030762</v>
      </c>
      <c r="G1416">
        <v>0.98449240000000005</v>
      </c>
      <c r="H1416">
        <v>58.360999999999997</v>
      </c>
      <c r="I1416">
        <v>3.2561199999999998E-2</v>
      </c>
      <c r="J1416">
        <v>4.5406999999999999E-3</v>
      </c>
      <c r="K1416">
        <v>2.9194500000000002E-2</v>
      </c>
      <c r="L1416">
        <v>4.6269699999999997E-2</v>
      </c>
      <c r="M1416">
        <v>6.3344800000000007E-2</v>
      </c>
      <c r="N1416">
        <v>8.7998599999999996E-2</v>
      </c>
      <c r="O1416">
        <v>4.0649179999999996</v>
      </c>
      <c r="P1416">
        <v>46456</v>
      </c>
      <c r="Q1416">
        <v>11780.09</v>
      </c>
      <c r="R1416">
        <v>11251.29</v>
      </c>
    </row>
    <row r="1417" spans="1:18">
      <c r="A1417" t="s">
        <v>50</v>
      </c>
      <c r="B1417" t="s">
        <v>46</v>
      </c>
      <c r="C1417" t="s">
        <v>87</v>
      </c>
      <c r="D1417">
        <v>2011</v>
      </c>
      <c r="E1417">
        <v>16</v>
      </c>
      <c r="F1417">
        <v>1.0145599999999999</v>
      </c>
      <c r="G1417">
        <v>0.9835507</v>
      </c>
      <c r="H1417">
        <v>55.872700000000002</v>
      </c>
      <c r="I1417">
        <v>3.2560800000000001E-2</v>
      </c>
      <c r="J1417">
        <v>-1.07194E-2</v>
      </c>
      <c r="K1417">
        <v>1.3934E-2</v>
      </c>
      <c r="L1417">
        <v>3.1008899999999999E-2</v>
      </c>
      <c r="M1417">
        <v>4.8083800000000003E-2</v>
      </c>
      <c r="N1417">
        <v>7.2737200000000002E-2</v>
      </c>
      <c r="O1417">
        <v>4.0649179999999996</v>
      </c>
      <c r="P1417">
        <v>46456</v>
      </c>
      <c r="Q1417">
        <v>11594.92</v>
      </c>
      <c r="R1417">
        <v>11240.53</v>
      </c>
    </row>
    <row r="1418" spans="1:18">
      <c r="A1418" t="s">
        <v>50</v>
      </c>
      <c r="B1418" t="s">
        <v>46</v>
      </c>
      <c r="C1418" t="s">
        <v>87</v>
      </c>
      <c r="D1418">
        <v>2011</v>
      </c>
      <c r="E1418">
        <v>17</v>
      </c>
      <c r="F1418">
        <v>0.932535</v>
      </c>
      <c r="G1418">
        <v>0.932535</v>
      </c>
      <c r="H1418">
        <v>53.813000000000002</v>
      </c>
      <c r="I1418">
        <v>3.2543700000000002E-2</v>
      </c>
      <c r="J1418">
        <v>-4.1706399999999998E-2</v>
      </c>
      <c r="K1418">
        <v>-1.7065899999999998E-2</v>
      </c>
      <c r="L1418">
        <v>0</v>
      </c>
      <c r="M1418">
        <v>1.7065899999999998E-2</v>
      </c>
      <c r="N1418">
        <v>4.1706399999999998E-2</v>
      </c>
      <c r="O1418">
        <v>4.0649179999999996</v>
      </c>
      <c r="P1418">
        <v>46456</v>
      </c>
      <c r="Q1418">
        <v>10657.5</v>
      </c>
      <c r="R1418">
        <v>10657.5</v>
      </c>
    </row>
    <row r="1419" spans="1:18">
      <c r="A1419" t="s">
        <v>50</v>
      </c>
      <c r="B1419" t="s">
        <v>46</v>
      </c>
      <c r="C1419" t="s">
        <v>87</v>
      </c>
      <c r="D1419">
        <v>2011</v>
      </c>
      <c r="E1419">
        <v>17</v>
      </c>
      <c r="F1419">
        <v>0.96271180000000001</v>
      </c>
      <c r="G1419">
        <v>0.95164490000000002</v>
      </c>
      <c r="H1419">
        <v>56.119500000000002</v>
      </c>
      <c r="I1419">
        <v>3.2544200000000002E-2</v>
      </c>
      <c r="J1419">
        <v>-3.06401E-2</v>
      </c>
      <c r="K1419">
        <v>-5.9992999999999999E-3</v>
      </c>
      <c r="L1419">
        <v>1.1066899999999999E-2</v>
      </c>
      <c r="M1419">
        <v>2.8133100000000001E-2</v>
      </c>
      <c r="N1419">
        <v>5.2774000000000001E-2</v>
      </c>
      <c r="O1419">
        <v>4.0649179999999996</v>
      </c>
      <c r="P1419">
        <v>46456</v>
      </c>
      <c r="Q1419">
        <v>11002.37</v>
      </c>
      <c r="R1419">
        <v>10875.89</v>
      </c>
    </row>
    <row r="1420" spans="1:18">
      <c r="A1420" t="s">
        <v>50</v>
      </c>
      <c r="B1420" t="s">
        <v>46</v>
      </c>
      <c r="C1420" t="s">
        <v>87</v>
      </c>
      <c r="D1420">
        <v>2011</v>
      </c>
      <c r="E1420">
        <v>17</v>
      </c>
      <c r="F1420">
        <v>0.932535</v>
      </c>
      <c r="G1420">
        <v>0.932535</v>
      </c>
      <c r="H1420">
        <v>56.418199999999999</v>
      </c>
      <c r="I1420">
        <v>3.2543700000000002E-2</v>
      </c>
      <c r="J1420">
        <v>-4.1706399999999998E-2</v>
      </c>
      <c r="K1420">
        <v>-1.7065899999999998E-2</v>
      </c>
      <c r="L1420">
        <v>0</v>
      </c>
      <c r="M1420">
        <v>1.7065899999999998E-2</v>
      </c>
      <c r="N1420">
        <v>4.1706399999999998E-2</v>
      </c>
      <c r="O1420">
        <v>4.0649179999999996</v>
      </c>
      <c r="P1420">
        <v>46456</v>
      </c>
      <c r="Q1420">
        <v>10657.5</v>
      </c>
      <c r="R1420">
        <v>10657.5</v>
      </c>
    </row>
    <row r="1421" spans="1:18">
      <c r="A1421" t="s">
        <v>50</v>
      </c>
      <c r="B1421" t="s">
        <v>46</v>
      </c>
      <c r="C1421" t="s">
        <v>87</v>
      </c>
      <c r="D1421">
        <v>2011</v>
      </c>
      <c r="E1421">
        <v>17</v>
      </c>
      <c r="F1421">
        <v>0.9547428</v>
      </c>
      <c r="G1421">
        <v>0.94934830000000003</v>
      </c>
      <c r="H1421">
        <v>55.207799999999999</v>
      </c>
      <c r="I1421">
        <v>3.2545699999999997E-2</v>
      </c>
      <c r="J1421">
        <v>-3.63145E-2</v>
      </c>
      <c r="K1421">
        <v>-1.1672399999999999E-2</v>
      </c>
      <c r="L1421">
        <v>5.3946000000000003E-3</v>
      </c>
      <c r="M1421">
        <v>2.2461600000000002E-2</v>
      </c>
      <c r="N1421">
        <v>4.7103600000000002E-2</v>
      </c>
      <c r="O1421">
        <v>4.0649179999999996</v>
      </c>
      <c r="P1421">
        <v>46456</v>
      </c>
      <c r="Q1421">
        <v>10911.3</v>
      </c>
      <c r="R1421">
        <v>10849.65</v>
      </c>
    </row>
    <row r="1422" spans="1:18">
      <c r="A1422" t="s">
        <v>50</v>
      </c>
      <c r="B1422" t="s">
        <v>46</v>
      </c>
      <c r="C1422" t="s">
        <v>87</v>
      </c>
      <c r="D1422">
        <v>2011</v>
      </c>
      <c r="E1422">
        <v>17</v>
      </c>
      <c r="F1422">
        <v>0.932535</v>
      </c>
      <c r="G1422">
        <v>0.932535</v>
      </c>
      <c r="H1422">
        <v>54.992199999999997</v>
      </c>
      <c r="I1422">
        <v>3.2543700000000002E-2</v>
      </c>
      <c r="J1422">
        <v>-4.1706399999999998E-2</v>
      </c>
      <c r="K1422">
        <v>-1.7065899999999998E-2</v>
      </c>
      <c r="L1422">
        <v>0</v>
      </c>
      <c r="M1422">
        <v>1.7065899999999998E-2</v>
      </c>
      <c r="N1422">
        <v>4.1706399999999998E-2</v>
      </c>
      <c r="O1422">
        <v>4.0649179999999996</v>
      </c>
      <c r="P1422">
        <v>46456</v>
      </c>
      <c r="Q1422">
        <v>10657.5</v>
      </c>
      <c r="R1422">
        <v>10657.5</v>
      </c>
    </row>
    <row r="1423" spans="1:18">
      <c r="A1423" t="s">
        <v>50</v>
      </c>
      <c r="B1423" t="s">
        <v>46</v>
      </c>
      <c r="C1423" t="s">
        <v>87</v>
      </c>
      <c r="D1423">
        <v>2011</v>
      </c>
      <c r="E1423">
        <v>17</v>
      </c>
      <c r="F1423">
        <v>0.932535</v>
      </c>
      <c r="G1423">
        <v>0.932535</v>
      </c>
      <c r="H1423">
        <v>53.6312</v>
      </c>
      <c r="I1423">
        <v>3.2543700000000002E-2</v>
      </c>
      <c r="J1423">
        <v>-4.1706399999999998E-2</v>
      </c>
      <c r="K1423">
        <v>-1.7065899999999998E-2</v>
      </c>
      <c r="L1423">
        <v>0</v>
      </c>
      <c r="M1423">
        <v>1.7065899999999998E-2</v>
      </c>
      <c r="N1423">
        <v>4.1706399999999998E-2</v>
      </c>
      <c r="O1423">
        <v>4.0649179999999996</v>
      </c>
      <c r="P1423">
        <v>46456</v>
      </c>
      <c r="Q1423">
        <v>10657.5</v>
      </c>
      <c r="R1423">
        <v>10657.5</v>
      </c>
    </row>
    <row r="1424" spans="1:18">
      <c r="A1424" t="s">
        <v>50</v>
      </c>
      <c r="B1424" t="s">
        <v>46</v>
      </c>
      <c r="C1424" t="s">
        <v>87</v>
      </c>
      <c r="D1424">
        <v>2011</v>
      </c>
      <c r="E1424">
        <v>18</v>
      </c>
      <c r="F1424">
        <v>0.95144079999999998</v>
      </c>
      <c r="G1424">
        <v>0.95144079999999998</v>
      </c>
      <c r="H1424">
        <v>50.862299999999998</v>
      </c>
      <c r="I1424">
        <v>3.2513599999999997E-2</v>
      </c>
      <c r="J1424">
        <v>-4.1667799999999998E-2</v>
      </c>
      <c r="K1424">
        <v>-1.7050099999999999E-2</v>
      </c>
      <c r="L1424">
        <v>0</v>
      </c>
      <c r="M1424">
        <v>1.7050099999999999E-2</v>
      </c>
      <c r="N1424">
        <v>4.1667799999999998E-2</v>
      </c>
      <c r="O1424">
        <v>4.0649179999999996</v>
      </c>
      <c r="P1424">
        <v>46456</v>
      </c>
      <c r="Q1424">
        <v>10873.56</v>
      </c>
      <c r="R1424">
        <v>10873.56</v>
      </c>
    </row>
    <row r="1425" spans="1:18">
      <c r="A1425" t="s">
        <v>50</v>
      </c>
      <c r="B1425" t="s">
        <v>46</v>
      </c>
      <c r="C1425" t="s">
        <v>87</v>
      </c>
      <c r="D1425">
        <v>2011</v>
      </c>
      <c r="E1425">
        <v>18</v>
      </c>
      <c r="F1425">
        <v>0.95484420000000003</v>
      </c>
      <c r="G1425">
        <v>0.95409310000000003</v>
      </c>
      <c r="H1425">
        <v>53.244199999999999</v>
      </c>
      <c r="I1425">
        <v>3.2513399999999998E-2</v>
      </c>
      <c r="J1425">
        <v>-4.0916500000000001E-2</v>
      </c>
      <c r="K1425">
        <v>-1.6298900000000002E-2</v>
      </c>
      <c r="L1425">
        <v>7.5109999999999999E-4</v>
      </c>
      <c r="M1425">
        <v>1.78011E-2</v>
      </c>
      <c r="N1425">
        <v>4.2418600000000001E-2</v>
      </c>
      <c r="O1425">
        <v>4.0649179999999996</v>
      </c>
      <c r="P1425">
        <v>46456</v>
      </c>
      <c r="Q1425">
        <v>10912.46</v>
      </c>
      <c r="R1425">
        <v>10903.87</v>
      </c>
    </row>
    <row r="1426" spans="1:18">
      <c r="A1426" t="s">
        <v>50</v>
      </c>
      <c r="B1426" t="s">
        <v>46</v>
      </c>
      <c r="C1426" t="s">
        <v>87</v>
      </c>
      <c r="D1426">
        <v>2011</v>
      </c>
      <c r="E1426">
        <v>18</v>
      </c>
      <c r="F1426">
        <v>0.95144079999999998</v>
      </c>
      <c r="G1426">
        <v>0.95144079999999998</v>
      </c>
      <c r="H1426">
        <v>54.145499999999998</v>
      </c>
      <c r="I1426">
        <v>3.2513599999999997E-2</v>
      </c>
      <c r="J1426">
        <v>-4.1667799999999998E-2</v>
      </c>
      <c r="K1426">
        <v>-1.7050099999999999E-2</v>
      </c>
      <c r="L1426">
        <v>0</v>
      </c>
      <c r="M1426">
        <v>1.7050099999999999E-2</v>
      </c>
      <c r="N1426">
        <v>4.1667799999999998E-2</v>
      </c>
      <c r="O1426">
        <v>4.0649179999999996</v>
      </c>
      <c r="P1426">
        <v>46456</v>
      </c>
      <c r="Q1426">
        <v>10873.56</v>
      </c>
      <c r="R1426">
        <v>10873.56</v>
      </c>
    </row>
    <row r="1427" spans="1:18">
      <c r="A1427" t="s">
        <v>50</v>
      </c>
      <c r="B1427" t="s">
        <v>46</v>
      </c>
      <c r="C1427" t="s">
        <v>87</v>
      </c>
      <c r="D1427">
        <v>2011</v>
      </c>
      <c r="E1427">
        <v>18</v>
      </c>
      <c r="F1427">
        <v>0.95144079999999998</v>
      </c>
      <c r="G1427">
        <v>0.95144079999999998</v>
      </c>
      <c r="H1427">
        <v>54.150700000000001</v>
      </c>
      <c r="I1427">
        <v>3.2513599999999997E-2</v>
      </c>
      <c r="J1427">
        <v>-4.1667799999999998E-2</v>
      </c>
      <c r="K1427">
        <v>-1.7050099999999999E-2</v>
      </c>
      <c r="L1427">
        <v>0</v>
      </c>
      <c r="M1427">
        <v>1.7050099999999999E-2</v>
      </c>
      <c r="N1427">
        <v>4.1667799999999998E-2</v>
      </c>
      <c r="O1427">
        <v>4.0649179999999996</v>
      </c>
      <c r="P1427">
        <v>46456</v>
      </c>
      <c r="Q1427">
        <v>10873.56</v>
      </c>
      <c r="R1427">
        <v>10873.56</v>
      </c>
    </row>
    <row r="1428" spans="1:18">
      <c r="A1428" t="s">
        <v>50</v>
      </c>
      <c r="B1428" t="s">
        <v>46</v>
      </c>
      <c r="C1428" t="s">
        <v>87</v>
      </c>
      <c r="D1428">
        <v>2011</v>
      </c>
      <c r="E1428">
        <v>18</v>
      </c>
      <c r="F1428">
        <v>0.95144079999999998</v>
      </c>
      <c r="G1428">
        <v>0.95144079999999998</v>
      </c>
      <c r="H1428">
        <v>52.059699999999999</v>
      </c>
      <c r="I1428">
        <v>3.2513599999999997E-2</v>
      </c>
      <c r="J1428">
        <v>-4.1667799999999998E-2</v>
      </c>
      <c r="K1428">
        <v>-1.7050099999999999E-2</v>
      </c>
      <c r="L1428">
        <v>0</v>
      </c>
      <c r="M1428">
        <v>1.7050099999999999E-2</v>
      </c>
      <c r="N1428">
        <v>4.1667799999999998E-2</v>
      </c>
      <c r="O1428">
        <v>4.0649179999999996</v>
      </c>
      <c r="P1428">
        <v>46456</v>
      </c>
      <c r="Q1428">
        <v>10873.56</v>
      </c>
      <c r="R1428">
        <v>10873.56</v>
      </c>
    </row>
    <row r="1429" spans="1:18">
      <c r="A1429" t="s">
        <v>50</v>
      </c>
      <c r="B1429" t="s">
        <v>46</v>
      </c>
      <c r="C1429" t="s">
        <v>87</v>
      </c>
      <c r="D1429">
        <v>2011</v>
      </c>
      <c r="E1429">
        <v>18</v>
      </c>
      <c r="F1429">
        <v>0.95586020000000005</v>
      </c>
      <c r="G1429">
        <v>0.95356629999999998</v>
      </c>
      <c r="H1429">
        <v>51.737699999999997</v>
      </c>
      <c r="I1429">
        <v>3.2511900000000003E-2</v>
      </c>
      <c r="J1429">
        <v>-3.9371700000000003E-2</v>
      </c>
      <c r="K1429">
        <v>-1.4755300000000001E-2</v>
      </c>
      <c r="L1429">
        <v>2.2939000000000002E-3</v>
      </c>
      <c r="M1429">
        <v>1.9343200000000001E-2</v>
      </c>
      <c r="N1429">
        <v>4.3959600000000001E-2</v>
      </c>
      <c r="O1429">
        <v>4.0649179999999996</v>
      </c>
      <c r="P1429">
        <v>46456</v>
      </c>
      <c r="Q1429">
        <v>10924.07</v>
      </c>
      <c r="R1429">
        <v>10897.85</v>
      </c>
    </row>
    <row r="1430" spans="1:18">
      <c r="A1430" t="s">
        <v>50</v>
      </c>
      <c r="B1430" t="s">
        <v>46</v>
      </c>
      <c r="C1430" t="s">
        <v>87</v>
      </c>
      <c r="D1430">
        <v>2011</v>
      </c>
      <c r="E1430">
        <v>19</v>
      </c>
      <c r="F1430">
        <v>1.0171220000000001</v>
      </c>
      <c r="G1430">
        <v>1.0171220000000001</v>
      </c>
      <c r="H1430">
        <v>52.864899999999999</v>
      </c>
      <c r="I1430">
        <v>3.2460599999999999E-2</v>
      </c>
      <c r="J1430">
        <v>-4.1599900000000002E-2</v>
      </c>
      <c r="K1430">
        <v>-1.7022300000000001E-2</v>
      </c>
      <c r="L1430">
        <v>0</v>
      </c>
      <c r="M1430">
        <v>1.7022300000000001E-2</v>
      </c>
      <c r="N1430">
        <v>4.1599900000000002E-2</v>
      </c>
      <c r="O1430">
        <v>4.0649179999999996</v>
      </c>
      <c r="P1430">
        <v>46456</v>
      </c>
      <c r="Q1430">
        <v>11624.2</v>
      </c>
      <c r="R1430">
        <v>11624.2</v>
      </c>
    </row>
    <row r="1431" spans="1:18">
      <c r="A1431" t="s">
        <v>50</v>
      </c>
      <c r="B1431" t="s">
        <v>46</v>
      </c>
      <c r="C1431" t="s">
        <v>87</v>
      </c>
      <c r="D1431">
        <v>2011</v>
      </c>
      <c r="E1431">
        <v>19</v>
      </c>
      <c r="F1431">
        <v>1.0171220000000001</v>
      </c>
      <c r="G1431">
        <v>1.0171220000000001</v>
      </c>
      <c r="H1431">
        <v>51.550600000000003</v>
      </c>
      <c r="I1431">
        <v>3.2460599999999999E-2</v>
      </c>
      <c r="J1431">
        <v>-4.1599900000000002E-2</v>
      </c>
      <c r="K1431">
        <v>-1.7022300000000001E-2</v>
      </c>
      <c r="L1431">
        <v>0</v>
      </c>
      <c r="M1431">
        <v>1.7022300000000001E-2</v>
      </c>
      <c r="N1431">
        <v>4.1599900000000002E-2</v>
      </c>
      <c r="O1431">
        <v>4.0649179999999996</v>
      </c>
      <c r="P1431">
        <v>46456</v>
      </c>
      <c r="Q1431">
        <v>11624.2</v>
      </c>
      <c r="R1431">
        <v>11624.2</v>
      </c>
    </row>
    <row r="1432" spans="1:18">
      <c r="A1432" t="s">
        <v>50</v>
      </c>
      <c r="B1432" t="s">
        <v>46</v>
      </c>
      <c r="C1432" t="s">
        <v>87</v>
      </c>
      <c r="D1432">
        <v>2011</v>
      </c>
      <c r="E1432">
        <v>19</v>
      </c>
      <c r="F1432">
        <v>1.0171220000000001</v>
      </c>
      <c r="G1432">
        <v>1.0171220000000001</v>
      </c>
      <c r="H1432">
        <v>49.683100000000003</v>
      </c>
      <c r="I1432">
        <v>3.2460599999999999E-2</v>
      </c>
      <c r="J1432">
        <v>-4.1599900000000002E-2</v>
      </c>
      <c r="K1432">
        <v>-1.7022300000000001E-2</v>
      </c>
      <c r="L1432">
        <v>0</v>
      </c>
      <c r="M1432">
        <v>1.7022300000000001E-2</v>
      </c>
      <c r="N1432">
        <v>4.1599900000000002E-2</v>
      </c>
      <c r="O1432">
        <v>4.0649179999999996</v>
      </c>
      <c r="P1432">
        <v>46456</v>
      </c>
      <c r="Q1432">
        <v>11624.2</v>
      </c>
      <c r="R1432">
        <v>11624.2</v>
      </c>
    </row>
    <row r="1433" spans="1:18">
      <c r="A1433" t="s">
        <v>50</v>
      </c>
      <c r="B1433" t="s">
        <v>46</v>
      </c>
      <c r="C1433" t="s">
        <v>87</v>
      </c>
      <c r="D1433">
        <v>2011</v>
      </c>
      <c r="E1433">
        <v>19</v>
      </c>
      <c r="F1433">
        <v>1.0171220000000001</v>
      </c>
      <c r="G1433">
        <v>1.0171220000000001</v>
      </c>
      <c r="H1433">
        <v>50.896099999999997</v>
      </c>
      <c r="I1433">
        <v>3.2460599999999999E-2</v>
      </c>
      <c r="J1433">
        <v>-4.1599900000000002E-2</v>
      </c>
      <c r="K1433">
        <v>-1.7022300000000001E-2</v>
      </c>
      <c r="L1433">
        <v>0</v>
      </c>
      <c r="M1433">
        <v>1.7022300000000001E-2</v>
      </c>
      <c r="N1433">
        <v>4.1599900000000002E-2</v>
      </c>
      <c r="O1433">
        <v>4.0649179999999996</v>
      </c>
      <c r="P1433">
        <v>46456</v>
      </c>
      <c r="Q1433">
        <v>11624.2</v>
      </c>
      <c r="R1433">
        <v>11624.2</v>
      </c>
    </row>
    <row r="1434" spans="1:18">
      <c r="A1434" t="s">
        <v>50</v>
      </c>
      <c r="B1434" t="s">
        <v>46</v>
      </c>
      <c r="C1434" t="s">
        <v>87</v>
      </c>
      <c r="D1434">
        <v>2011</v>
      </c>
      <c r="E1434">
        <v>19</v>
      </c>
      <c r="F1434">
        <v>1.0171220000000001</v>
      </c>
      <c r="G1434">
        <v>1.0171220000000001</v>
      </c>
      <c r="H1434">
        <v>51.826000000000001</v>
      </c>
      <c r="I1434">
        <v>3.2460599999999999E-2</v>
      </c>
      <c r="J1434">
        <v>-4.1599900000000002E-2</v>
      </c>
      <c r="K1434">
        <v>-1.7022300000000001E-2</v>
      </c>
      <c r="L1434">
        <v>0</v>
      </c>
      <c r="M1434">
        <v>1.7022300000000001E-2</v>
      </c>
      <c r="N1434">
        <v>4.1599900000000002E-2</v>
      </c>
      <c r="O1434">
        <v>4.0649179999999996</v>
      </c>
      <c r="P1434">
        <v>46456</v>
      </c>
      <c r="Q1434">
        <v>11624.2</v>
      </c>
      <c r="R1434">
        <v>11624.2</v>
      </c>
    </row>
    <row r="1435" spans="1:18">
      <c r="A1435" t="s">
        <v>50</v>
      </c>
      <c r="B1435" t="s">
        <v>46</v>
      </c>
      <c r="C1435" t="s">
        <v>87</v>
      </c>
      <c r="D1435">
        <v>2011</v>
      </c>
      <c r="E1435">
        <v>19</v>
      </c>
      <c r="F1435">
        <v>1.0171220000000001</v>
      </c>
      <c r="G1435">
        <v>1.0171220000000001</v>
      </c>
      <c r="H1435">
        <v>49.233800000000002</v>
      </c>
      <c r="I1435">
        <v>3.2460599999999999E-2</v>
      </c>
      <c r="J1435">
        <v>-4.1599900000000002E-2</v>
      </c>
      <c r="K1435">
        <v>-1.7022300000000001E-2</v>
      </c>
      <c r="L1435">
        <v>0</v>
      </c>
      <c r="M1435">
        <v>1.7022300000000001E-2</v>
      </c>
      <c r="N1435">
        <v>4.1599900000000002E-2</v>
      </c>
      <c r="O1435">
        <v>4.0649179999999996</v>
      </c>
      <c r="P1435">
        <v>46456</v>
      </c>
      <c r="Q1435">
        <v>11624.2</v>
      </c>
      <c r="R1435">
        <v>11624.2</v>
      </c>
    </row>
    <row r="1436" spans="1:18">
      <c r="A1436" t="s">
        <v>50</v>
      </c>
      <c r="B1436" t="s">
        <v>46</v>
      </c>
      <c r="C1436" t="s">
        <v>87</v>
      </c>
      <c r="D1436">
        <v>2011</v>
      </c>
      <c r="E1436">
        <v>20</v>
      </c>
      <c r="F1436">
        <v>1.0687819999999999</v>
      </c>
      <c r="G1436">
        <v>1.0687819999999999</v>
      </c>
      <c r="H1436">
        <v>49.698700000000002</v>
      </c>
      <c r="I1436">
        <v>3.2388899999999998E-2</v>
      </c>
      <c r="J1436">
        <v>-4.1508000000000003E-2</v>
      </c>
      <c r="K1436">
        <v>-1.6984699999999998E-2</v>
      </c>
      <c r="L1436">
        <v>0</v>
      </c>
      <c r="M1436">
        <v>1.6984699999999998E-2</v>
      </c>
      <c r="N1436">
        <v>4.1508000000000003E-2</v>
      </c>
      <c r="O1436">
        <v>4.0649179999999996</v>
      </c>
      <c r="P1436">
        <v>46456</v>
      </c>
      <c r="Q1436">
        <v>12214.6</v>
      </c>
      <c r="R1436">
        <v>12214.6</v>
      </c>
    </row>
    <row r="1437" spans="1:18">
      <c r="A1437" t="s">
        <v>50</v>
      </c>
      <c r="B1437" t="s">
        <v>46</v>
      </c>
      <c r="C1437" t="s">
        <v>87</v>
      </c>
      <c r="D1437">
        <v>2011</v>
      </c>
      <c r="E1437">
        <v>20</v>
      </c>
      <c r="F1437">
        <v>1.0687819999999999</v>
      </c>
      <c r="G1437">
        <v>1.0687819999999999</v>
      </c>
      <c r="H1437">
        <v>50.410400000000003</v>
      </c>
      <c r="I1437">
        <v>3.2388899999999998E-2</v>
      </c>
      <c r="J1437">
        <v>-4.1508000000000003E-2</v>
      </c>
      <c r="K1437">
        <v>-1.6984699999999998E-2</v>
      </c>
      <c r="L1437">
        <v>0</v>
      </c>
      <c r="M1437">
        <v>1.6984699999999998E-2</v>
      </c>
      <c r="N1437">
        <v>4.1508000000000003E-2</v>
      </c>
      <c r="O1437">
        <v>4.0649179999999996</v>
      </c>
      <c r="P1437">
        <v>46456</v>
      </c>
      <c r="Q1437">
        <v>12214.6</v>
      </c>
      <c r="R1437">
        <v>12214.6</v>
      </c>
    </row>
    <row r="1438" spans="1:18">
      <c r="A1438" t="s">
        <v>50</v>
      </c>
      <c r="B1438" t="s">
        <v>46</v>
      </c>
      <c r="C1438" t="s">
        <v>87</v>
      </c>
      <c r="D1438">
        <v>2011</v>
      </c>
      <c r="E1438">
        <v>20</v>
      </c>
      <c r="F1438">
        <v>1.0687819999999999</v>
      </c>
      <c r="G1438">
        <v>1.0687819999999999</v>
      </c>
      <c r="H1438">
        <v>48.415599999999998</v>
      </c>
      <c r="I1438">
        <v>3.2388899999999998E-2</v>
      </c>
      <c r="J1438">
        <v>-4.1508000000000003E-2</v>
      </c>
      <c r="K1438">
        <v>-1.6984699999999998E-2</v>
      </c>
      <c r="L1438">
        <v>0</v>
      </c>
      <c r="M1438">
        <v>1.6984699999999998E-2</v>
      </c>
      <c r="N1438">
        <v>4.1508000000000003E-2</v>
      </c>
      <c r="O1438">
        <v>4.0649179999999996</v>
      </c>
      <c r="P1438">
        <v>46456</v>
      </c>
      <c r="Q1438">
        <v>12214.6</v>
      </c>
      <c r="R1438">
        <v>12214.6</v>
      </c>
    </row>
    <row r="1439" spans="1:18">
      <c r="A1439" t="s">
        <v>50</v>
      </c>
      <c r="B1439" t="s">
        <v>46</v>
      </c>
      <c r="C1439" t="s">
        <v>87</v>
      </c>
      <c r="D1439">
        <v>2011</v>
      </c>
      <c r="E1439">
        <v>20</v>
      </c>
      <c r="F1439">
        <v>1.0687819999999999</v>
      </c>
      <c r="G1439">
        <v>1.0687819999999999</v>
      </c>
      <c r="H1439">
        <v>47.6935</v>
      </c>
      <c r="I1439">
        <v>3.2388899999999998E-2</v>
      </c>
      <c r="J1439">
        <v>-4.1508000000000003E-2</v>
      </c>
      <c r="K1439">
        <v>-1.6984699999999998E-2</v>
      </c>
      <c r="L1439">
        <v>0</v>
      </c>
      <c r="M1439">
        <v>1.6984699999999998E-2</v>
      </c>
      <c r="N1439">
        <v>4.1508000000000003E-2</v>
      </c>
      <c r="O1439">
        <v>4.0649179999999996</v>
      </c>
      <c r="P1439">
        <v>46456</v>
      </c>
      <c r="Q1439">
        <v>12214.6</v>
      </c>
      <c r="R1439">
        <v>12214.6</v>
      </c>
    </row>
    <row r="1440" spans="1:18">
      <c r="A1440" t="s">
        <v>50</v>
      </c>
      <c r="B1440" t="s">
        <v>46</v>
      </c>
      <c r="C1440" t="s">
        <v>87</v>
      </c>
      <c r="D1440">
        <v>2011</v>
      </c>
      <c r="E1440">
        <v>20</v>
      </c>
      <c r="F1440">
        <v>1.0687819999999999</v>
      </c>
      <c r="G1440">
        <v>1.0687819999999999</v>
      </c>
      <c r="H1440">
        <v>52.033799999999999</v>
      </c>
      <c r="I1440">
        <v>3.2388899999999998E-2</v>
      </c>
      <c r="J1440">
        <v>-4.1508000000000003E-2</v>
      </c>
      <c r="K1440">
        <v>-1.6984699999999998E-2</v>
      </c>
      <c r="L1440">
        <v>0</v>
      </c>
      <c r="M1440">
        <v>1.6984699999999998E-2</v>
      </c>
      <c r="N1440">
        <v>4.1508000000000003E-2</v>
      </c>
      <c r="O1440">
        <v>4.0649179999999996</v>
      </c>
      <c r="P1440">
        <v>46456</v>
      </c>
      <c r="Q1440">
        <v>12214.6</v>
      </c>
      <c r="R1440">
        <v>12214.6</v>
      </c>
    </row>
    <row r="1441" spans="1:18">
      <c r="A1441" t="s">
        <v>50</v>
      </c>
      <c r="B1441" t="s">
        <v>46</v>
      </c>
      <c r="C1441" t="s">
        <v>87</v>
      </c>
      <c r="D1441">
        <v>2011</v>
      </c>
      <c r="E1441">
        <v>20</v>
      </c>
      <c r="F1441">
        <v>1.0687819999999999</v>
      </c>
      <c r="G1441">
        <v>1.0687819999999999</v>
      </c>
      <c r="H1441">
        <v>48.387</v>
      </c>
      <c r="I1441">
        <v>3.2388899999999998E-2</v>
      </c>
      <c r="J1441">
        <v>-4.1508000000000003E-2</v>
      </c>
      <c r="K1441">
        <v>-1.6984699999999998E-2</v>
      </c>
      <c r="L1441">
        <v>0</v>
      </c>
      <c r="M1441">
        <v>1.6984699999999998E-2</v>
      </c>
      <c r="N1441">
        <v>4.1508000000000003E-2</v>
      </c>
      <c r="O1441">
        <v>4.0649179999999996</v>
      </c>
      <c r="P1441">
        <v>46456</v>
      </c>
      <c r="Q1441">
        <v>12214.6</v>
      </c>
      <c r="R1441">
        <v>12214.6</v>
      </c>
    </row>
    <row r="1442" spans="1:18">
      <c r="A1442" t="s">
        <v>50</v>
      </c>
      <c r="B1442" t="s">
        <v>46</v>
      </c>
      <c r="C1442" t="s">
        <v>87</v>
      </c>
      <c r="D1442">
        <v>2011</v>
      </c>
      <c r="E1442">
        <v>21</v>
      </c>
      <c r="F1442">
        <v>1.084416</v>
      </c>
      <c r="G1442">
        <v>1.084416</v>
      </c>
      <c r="H1442">
        <v>51.880499999999998</v>
      </c>
      <c r="I1442">
        <v>3.2385799999999999E-2</v>
      </c>
      <c r="J1442">
        <v>-4.1503999999999999E-2</v>
      </c>
      <c r="K1442">
        <v>-1.6983100000000001E-2</v>
      </c>
      <c r="L1442">
        <v>0</v>
      </c>
      <c r="M1442">
        <v>1.6983100000000001E-2</v>
      </c>
      <c r="N1442">
        <v>4.1503999999999999E-2</v>
      </c>
      <c r="O1442">
        <v>4.0649179999999996</v>
      </c>
      <c r="P1442">
        <v>46456</v>
      </c>
      <c r="Q1442">
        <v>12393.27</v>
      </c>
      <c r="R1442">
        <v>12393.27</v>
      </c>
    </row>
    <row r="1443" spans="1:18">
      <c r="A1443" t="s">
        <v>50</v>
      </c>
      <c r="B1443" t="s">
        <v>46</v>
      </c>
      <c r="C1443" t="s">
        <v>87</v>
      </c>
      <c r="D1443">
        <v>2011</v>
      </c>
      <c r="E1443">
        <v>21</v>
      </c>
      <c r="F1443">
        <v>1.084416</v>
      </c>
      <c r="G1443">
        <v>1.084416</v>
      </c>
      <c r="H1443">
        <v>45.8416</v>
      </c>
      <c r="I1443">
        <v>3.2385799999999999E-2</v>
      </c>
      <c r="J1443">
        <v>-4.1503999999999999E-2</v>
      </c>
      <c r="K1443">
        <v>-1.6983100000000001E-2</v>
      </c>
      <c r="L1443">
        <v>0</v>
      </c>
      <c r="M1443">
        <v>1.6983100000000001E-2</v>
      </c>
      <c r="N1443">
        <v>4.1503999999999999E-2</v>
      </c>
      <c r="O1443">
        <v>4.0649179999999996</v>
      </c>
      <c r="P1443">
        <v>46456</v>
      </c>
      <c r="Q1443">
        <v>12393.27</v>
      </c>
      <c r="R1443">
        <v>12393.27</v>
      </c>
    </row>
    <row r="1444" spans="1:18">
      <c r="A1444" t="s">
        <v>50</v>
      </c>
      <c r="B1444" t="s">
        <v>46</v>
      </c>
      <c r="C1444" t="s">
        <v>87</v>
      </c>
      <c r="D1444">
        <v>2011</v>
      </c>
      <c r="E1444">
        <v>21</v>
      </c>
      <c r="F1444">
        <v>1.084416</v>
      </c>
      <c r="G1444">
        <v>1.084416</v>
      </c>
      <c r="H1444">
        <v>44.7455</v>
      </c>
      <c r="I1444">
        <v>3.2385799999999999E-2</v>
      </c>
      <c r="J1444">
        <v>-4.1503999999999999E-2</v>
      </c>
      <c r="K1444">
        <v>-1.6983100000000001E-2</v>
      </c>
      <c r="L1444">
        <v>0</v>
      </c>
      <c r="M1444">
        <v>1.6983100000000001E-2</v>
      </c>
      <c r="N1444">
        <v>4.1503999999999999E-2</v>
      </c>
      <c r="O1444">
        <v>4.0649179999999996</v>
      </c>
      <c r="P1444">
        <v>46456</v>
      </c>
      <c r="Q1444">
        <v>12393.27</v>
      </c>
      <c r="R1444">
        <v>12393.27</v>
      </c>
    </row>
    <row r="1445" spans="1:18">
      <c r="A1445" t="s">
        <v>50</v>
      </c>
      <c r="B1445" t="s">
        <v>46</v>
      </c>
      <c r="C1445" t="s">
        <v>87</v>
      </c>
      <c r="D1445">
        <v>2011</v>
      </c>
      <c r="E1445">
        <v>21</v>
      </c>
      <c r="F1445">
        <v>1.084416</v>
      </c>
      <c r="G1445">
        <v>1.084416</v>
      </c>
      <c r="H1445">
        <v>46.176600000000001</v>
      </c>
      <c r="I1445">
        <v>3.2385799999999999E-2</v>
      </c>
      <c r="J1445">
        <v>-4.1503999999999999E-2</v>
      </c>
      <c r="K1445">
        <v>-1.6983100000000001E-2</v>
      </c>
      <c r="L1445">
        <v>0</v>
      </c>
      <c r="M1445">
        <v>1.6983100000000001E-2</v>
      </c>
      <c r="N1445">
        <v>4.1503999999999999E-2</v>
      </c>
      <c r="O1445">
        <v>4.0649179999999996</v>
      </c>
      <c r="P1445">
        <v>46456</v>
      </c>
      <c r="Q1445">
        <v>12393.27</v>
      </c>
      <c r="R1445">
        <v>12393.27</v>
      </c>
    </row>
    <row r="1446" spans="1:18">
      <c r="A1446" t="s">
        <v>50</v>
      </c>
      <c r="B1446" t="s">
        <v>46</v>
      </c>
      <c r="C1446" t="s">
        <v>87</v>
      </c>
      <c r="D1446">
        <v>2011</v>
      </c>
      <c r="E1446">
        <v>21</v>
      </c>
      <c r="F1446">
        <v>1.084416</v>
      </c>
      <c r="G1446">
        <v>1.084416</v>
      </c>
      <c r="H1446">
        <v>51.127299999999998</v>
      </c>
      <c r="I1446">
        <v>3.2385799999999999E-2</v>
      </c>
      <c r="J1446">
        <v>-4.1503999999999999E-2</v>
      </c>
      <c r="K1446">
        <v>-1.6983100000000001E-2</v>
      </c>
      <c r="L1446">
        <v>0</v>
      </c>
      <c r="M1446">
        <v>1.6983100000000001E-2</v>
      </c>
      <c r="N1446">
        <v>4.1503999999999999E-2</v>
      </c>
      <c r="O1446">
        <v>4.0649179999999996</v>
      </c>
      <c r="P1446">
        <v>46456</v>
      </c>
      <c r="Q1446">
        <v>12393.27</v>
      </c>
      <c r="R1446">
        <v>12393.27</v>
      </c>
    </row>
    <row r="1447" spans="1:18">
      <c r="A1447" t="s">
        <v>50</v>
      </c>
      <c r="B1447" t="s">
        <v>46</v>
      </c>
      <c r="C1447" t="s">
        <v>87</v>
      </c>
      <c r="D1447">
        <v>2011</v>
      </c>
      <c r="E1447">
        <v>21</v>
      </c>
      <c r="F1447">
        <v>1.084416</v>
      </c>
      <c r="G1447">
        <v>1.084416</v>
      </c>
      <c r="H1447">
        <v>44.883099999999999</v>
      </c>
      <c r="I1447">
        <v>3.2385799999999999E-2</v>
      </c>
      <c r="J1447">
        <v>-4.1503999999999999E-2</v>
      </c>
      <c r="K1447">
        <v>-1.6983100000000001E-2</v>
      </c>
      <c r="L1447">
        <v>0</v>
      </c>
      <c r="M1447">
        <v>1.6983100000000001E-2</v>
      </c>
      <c r="N1447">
        <v>4.1503999999999999E-2</v>
      </c>
      <c r="O1447">
        <v>4.0649179999999996</v>
      </c>
      <c r="P1447">
        <v>46456</v>
      </c>
      <c r="Q1447">
        <v>12393.27</v>
      </c>
      <c r="R1447">
        <v>12393.27</v>
      </c>
    </row>
    <row r="1448" spans="1:18">
      <c r="A1448" t="s">
        <v>50</v>
      </c>
      <c r="B1448" t="s">
        <v>46</v>
      </c>
      <c r="C1448" t="s">
        <v>87</v>
      </c>
      <c r="D1448">
        <v>2011</v>
      </c>
      <c r="E1448">
        <v>22</v>
      </c>
      <c r="F1448">
        <v>1.0538989999999999</v>
      </c>
      <c r="G1448">
        <v>1.0538989999999999</v>
      </c>
      <c r="H1448">
        <v>42.051900000000003</v>
      </c>
      <c r="I1448">
        <v>3.2393900000000003E-2</v>
      </c>
      <c r="J1448">
        <v>-4.1514500000000003E-2</v>
      </c>
      <c r="K1448">
        <v>-1.69874E-2</v>
      </c>
      <c r="L1448">
        <v>0</v>
      </c>
      <c r="M1448">
        <v>1.69874E-2</v>
      </c>
      <c r="N1448">
        <v>4.1514500000000003E-2</v>
      </c>
      <c r="O1448">
        <v>4.0649179999999996</v>
      </c>
      <c r="P1448">
        <v>46456</v>
      </c>
      <c r="Q1448">
        <v>12044.51</v>
      </c>
      <c r="R1448">
        <v>12044.51</v>
      </c>
    </row>
    <row r="1449" spans="1:18">
      <c r="A1449" t="s">
        <v>50</v>
      </c>
      <c r="B1449" t="s">
        <v>46</v>
      </c>
      <c r="C1449" t="s">
        <v>87</v>
      </c>
      <c r="D1449">
        <v>2011</v>
      </c>
      <c r="E1449">
        <v>22</v>
      </c>
      <c r="F1449">
        <v>1.0538989999999999</v>
      </c>
      <c r="G1449">
        <v>1.0538989999999999</v>
      </c>
      <c r="H1449">
        <v>51.784399999999998</v>
      </c>
      <c r="I1449">
        <v>3.2393900000000003E-2</v>
      </c>
      <c r="J1449">
        <v>-4.1514500000000003E-2</v>
      </c>
      <c r="K1449">
        <v>-1.69874E-2</v>
      </c>
      <c r="L1449">
        <v>0</v>
      </c>
      <c r="M1449">
        <v>1.69874E-2</v>
      </c>
      <c r="N1449">
        <v>4.1514500000000003E-2</v>
      </c>
      <c r="O1449">
        <v>4.0649179999999996</v>
      </c>
      <c r="P1449">
        <v>46456</v>
      </c>
      <c r="Q1449">
        <v>12044.51</v>
      </c>
      <c r="R1449">
        <v>12044.51</v>
      </c>
    </row>
    <row r="1450" spans="1:18">
      <c r="A1450" t="s">
        <v>50</v>
      </c>
      <c r="B1450" t="s">
        <v>46</v>
      </c>
      <c r="C1450" t="s">
        <v>87</v>
      </c>
      <c r="D1450">
        <v>2011</v>
      </c>
      <c r="E1450">
        <v>22</v>
      </c>
      <c r="F1450">
        <v>1.0538989999999999</v>
      </c>
      <c r="G1450">
        <v>1.0538989999999999</v>
      </c>
      <c r="H1450">
        <v>44.953200000000002</v>
      </c>
      <c r="I1450">
        <v>3.2393900000000003E-2</v>
      </c>
      <c r="J1450">
        <v>-4.1514500000000003E-2</v>
      </c>
      <c r="K1450">
        <v>-1.69874E-2</v>
      </c>
      <c r="L1450">
        <v>0</v>
      </c>
      <c r="M1450">
        <v>1.69874E-2</v>
      </c>
      <c r="N1450">
        <v>4.1514500000000003E-2</v>
      </c>
      <c r="O1450">
        <v>4.0649179999999996</v>
      </c>
      <c r="P1450">
        <v>46456</v>
      </c>
      <c r="Q1450">
        <v>12044.51</v>
      </c>
      <c r="R1450">
        <v>12044.51</v>
      </c>
    </row>
    <row r="1451" spans="1:18">
      <c r="A1451" t="s">
        <v>50</v>
      </c>
      <c r="B1451" t="s">
        <v>46</v>
      </c>
      <c r="C1451" t="s">
        <v>87</v>
      </c>
      <c r="D1451">
        <v>2011</v>
      </c>
      <c r="E1451">
        <v>22</v>
      </c>
      <c r="F1451">
        <v>1.0538989999999999</v>
      </c>
      <c r="G1451">
        <v>1.0538989999999999</v>
      </c>
      <c r="H1451">
        <v>51.397399999999998</v>
      </c>
      <c r="I1451">
        <v>3.2393900000000003E-2</v>
      </c>
      <c r="J1451">
        <v>-4.1514500000000003E-2</v>
      </c>
      <c r="K1451">
        <v>-1.69874E-2</v>
      </c>
      <c r="L1451">
        <v>0</v>
      </c>
      <c r="M1451">
        <v>1.69874E-2</v>
      </c>
      <c r="N1451">
        <v>4.1514500000000003E-2</v>
      </c>
      <c r="O1451">
        <v>4.0649179999999996</v>
      </c>
      <c r="P1451">
        <v>46456</v>
      </c>
      <c r="Q1451">
        <v>12044.51</v>
      </c>
      <c r="R1451">
        <v>12044.51</v>
      </c>
    </row>
    <row r="1452" spans="1:18">
      <c r="A1452" t="s">
        <v>50</v>
      </c>
      <c r="B1452" t="s">
        <v>46</v>
      </c>
      <c r="C1452" t="s">
        <v>87</v>
      </c>
      <c r="D1452">
        <v>2011</v>
      </c>
      <c r="E1452">
        <v>22</v>
      </c>
      <c r="F1452">
        <v>1.0538989999999999</v>
      </c>
      <c r="G1452">
        <v>1.0538989999999999</v>
      </c>
      <c r="H1452">
        <v>44.654499999999999</v>
      </c>
      <c r="I1452">
        <v>3.2393900000000003E-2</v>
      </c>
      <c r="J1452">
        <v>-4.1514500000000003E-2</v>
      </c>
      <c r="K1452">
        <v>-1.69874E-2</v>
      </c>
      <c r="L1452">
        <v>0</v>
      </c>
      <c r="M1452">
        <v>1.69874E-2</v>
      </c>
      <c r="N1452">
        <v>4.1514500000000003E-2</v>
      </c>
      <c r="O1452">
        <v>4.0649179999999996</v>
      </c>
      <c r="P1452">
        <v>46456</v>
      </c>
      <c r="Q1452">
        <v>12044.51</v>
      </c>
      <c r="R1452">
        <v>12044.51</v>
      </c>
    </row>
    <row r="1453" spans="1:18">
      <c r="A1453" t="s">
        <v>50</v>
      </c>
      <c r="B1453" t="s">
        <v>46</v>
      </c>
      <c r="C1453" t="s">
        <v>87</v>
      </c>
      <c r="D1453">
        <v>2011</v>
      </c>
      <c r="E1453">
        <v>22</v>
      </c>
      <c r="F1453">
        <v>1.0538989999999999</v>
      </c>
      <c r="G1453">
        <v>1.0538989999999999</v>
      </c>
      <c r="H1453">
        <v>42.7896</v>
      </c>
      <c r="I1453">
        <v>3.2393900000000003E-2</v>
      </c>
      <c r="J1453">
        <v>-4.1514500000000003E-2</v>
      </c>
      <c r="K1453">
        <v>-1.69874E-2</v>
      </c>
      <c r="L1453">
        <v>0</v>
      </c>
      <c r="M1453">
        <v>1.69874E-2</v>
      </c>
      <c r="N1453">
        <v>4.1514500000000003E-2</v>
      </c>
      <c r="O1453">
        <v>4.0649179999999996</v>
      </c>
      <c r="P1453">
        <v>46456</v>
      </c>
      <c r="Q1453">
        <v>12044.51</v>
      </c>
      <c r="R1453">
        <v>12044.51</v>
      </c>
    </row>
    <row r="1454" spans="1:18">
      <c r="A1454" t="s">
        <v>50</v>
      </c>
      <c r="B1454" t="s">
        <v>46</v>
      </c>
      <c r="C1454" t="s">
        <v>87</v>
      </c>
      <c r="D1454">
        <v>2011</v>
      </c>
      <c r="E1454">
        <v>23</v>
      </c>
      <c r="F1454">
        <v>0.92075439999999997</v>
      </c>
      <c r="G1454">
        <v>0.92075439999999997</v>
      </c>
      <c r="H1454">
        <v>43.851900000000001</v>
      </c>
      <c r="I1454">
        <v>3.2369000000000002E-2</v>
      </c>
      <c r="J1454">
        <v>-4.1482499999999999E-2</v>
      </c>
      <c r="K1454">
        <v>-1.6974300000000001E-2</v>
      </c>
      <c r="L1454">
        <v>0</v>
      </c>
      <c r="M1454">
        <v>1.6974300000000001E-2</v>
      </c>
      <c r="N1454">
        <v>4.1482499999999999E-2</v>
      </c>
      <c r="O1454">
        <v>4.0649179999999996</v>
      </c>
      <c r="P1454">
        <v>46456</v>
      </c>
      <c r="Q1454">
        <v>10522.86</v>
      </c>
      <c r="R1454">
        <v>10522.86</v>
      </c>
    </row>
    <row r="1455" spans="1:18">
      <c r="A1455" t="s">
        <v>50</v>
      </c>
      <c r="B1455" t="s">
        <v>46</v>
      </c>
      <c r="C1455" t="s">
        <v>87</v>
      </c>
      <c r="D1455">
        <v>2011</v>
      </c>
      <c r="E1455">
        <v>23</v>
      </c>
      <c r="F1455">
        <v>0.92075439999999997</v>
      </c>
      <c r="G1455">
        <v>0.92075439999999997</v>
      </c>
      <c r="H1455">
        <v>50.496099999999998</v>
      </c>
      <c r="I1455">
        <v>3.2369000000000002E-2</v>
      </c>
      <c r="J1455">
        <v>-4.1482499999999999E-2</v>
      </c>
      <c r="K1455">
        <v>-1.6974300000000001E-2</v>
      </c>
      <c r="L1455">
        <v>0</v>
      </c>
      <c r="M1455">
        <v>1.6974300000000001E-2</v>
      </c>
      <c r="N1455">
        <v>4.1482499999999999E-2</v>
      </c>
      <c r="O1455">
        <v>4.0649179999999996</v>
      </c>
      <c r="P1455">
        <v>46456</v>
      </c>
      <c r="Q1455">
        <v>10522.86</v>
      </c>
      <c r="R1455">
        <v>10522.86</v>
      </c>
    </row>
    <row r="1456" spans="1:18">
      <c r="A1456" t="s">
        <v>50</v>
      </c>
      <c r="B1456" t="s">
        <v>46</v>
      </c>
      <c r="C1456" t="s">
        <v>87</v>
      </c>
      <c r="D1456">
        <v>2011</v>
      </c>
      <c r="E1456">
        <v>23</v>
      </c>
      <c r="F1456">
        <v>0.92075439999999997</v>
      </c>
      <c r="G1456">
        <v>0.92075439999999997</v>
      </c>
      <c r="H1456">
        <v>43.623399999999997</v>
      </c>
      <c r="I1456">
        <v>3.2369000000000002E-2</v>
      </c>
      <c r="J1456">
        <v>-4.1482499999999999E-2</v>
      </c>
      <c r="K1456">
        <v>-1.6974300000000001E-2</v>
      </c>
      <c r="L1456">
        <v>0</v>
      </c>
      <c r="M1456">
        <v>1.6974300000000001E-2</v>
      </c>
      <c r="N1456">
        <v>4.1482499999999999E-2</v>
      </c>
      <c r="O1456">
        <v>4.0649179999999996</v>
      </c>
      <c r="P1456">
        <v>46456</v>
      </c>
      <c r="Q1456">
        <v>10522.86</v>
      </c>
      <c r="R1456">
        <v>10522.86</v>
      </c>
    </row>
    <row r="1457" spans="1:18">
      <c r="A1457" t="s">
        <v>50</v>
      </c>
      <c r="B1457" t="s">
        <v>46</v>
      </c>
      <c r="C1457" t="s">
        <v>87</v>
      </c>
      <c r="D1457">
        <v>2011</v>
      </c>
      <c r="E1457">
        <v>23</v>
      </c>
      <c r="F1457">
        <v>0.92075439999999997</v>
      </c>
      <c r="G1457">
        <v>0.92075439999999997</v>
      </c>
      <c r="H1457">
        <v>51.984400000000001</v>
      </c>
      <c r="I1457">
        <v>3.2369000000000002E-2</v>
      </c>
      <c r="J1457">
        <v>-4.1482499999999999E-2</v>
      </c>
      <c r="K1457">
        <v>-1.6974300000000001E-2</v>
      </c>
      <c r="L1457">
        <v>0</v>
      </c>
      <c r="M1457">
        <v>1.6974300000000001E-2</v>
      </c>
      <c r="N1457">
        <v>4.1482499999999999E-2</v>
      </c>
      <c r="O1457">
        <v>4.0649179999999996</v>
      </c>
      <c r="P1457">
        <v>46456</v>
      </c>
      <c r="Q1457">
        <v>10522.86</v>
      </c>
      <c r="R1457">
        <v>10522.86</v>
      </c>
    </row>
    <row r="1458" spans="1:18">
      <c r="A1458" t="s">
        <v>50</v>
      </c>
      <c r="B1458" t="s">
        <v>46</v>
      </c>
      <c r="C1458" t="s">
        <v>87</v>
      </c>
      <c r="D1458">
        <v>2011</v>
      </c>
      <c r="E1458">
        <v>23</v>
      </c>
      <c r="F1458">
        <v>0.92075439999999997</v>
      </c>
      <c r="G1458">
        <v>0.92075439999999997</v>
      </c>
      <c r="H1458">
        <v>42.384399999999999</v>
      </c>
      <c r="I1458">
        <v>3.2369000000000002E-2</v>
      </c>
      <c r="J1458">
        <v>-4.1482499999999999E-2</v>
      </c>
      <c r="K1458">
        <v>-1.6974300000000001E-2</v>
      </c>
      <c r="L1458">
        <v>0</v>
      </c>
      <c r="M1458">
        <v>1.6974300000000001E-2</v>
      </c>
      <c r="N1458">
        <v>4.1482499999999999E-2</v>
      </c>
      <c r="O1458">
        <v>4.0649179999999996</v>
      </c>
      <c r="P1458">
        <v>46456</v>
      </c>
      <c r="Q1458">
        <v>10522.86</v>
      </c>
      <c r="R1458">
        <v>10522.86</v>
      </c>
    </row>
    <row r="1459" spans="1:18">
      <c r="A1459" t="s">
        <v>50</v>
      </c>
      <c r="B1459" t="s">
        <v>46</v>
      </c>
      <c r="C1459" t="s">
        <v>87</v>
      </c>
      <c r="D1459">
        <v>2011</v>
      </c>
      <c r="E1459">
        <v>23</v>
      </c>
      <c r="F1459">
        <v>0.92075439999999997</v>
      </c>
      <c r="G1459">
        <v>0.92075439999999997</v>
      </c>
      <c r="H1459">
        <v>44.031199999999998</v>
      </c>
      <c r="I1459">
        <v>3.2369000000000002E-2</v>
      </c>
      <c r="J1459">
        <v>-4.1482499999999999E-2</v>
      </c>
      <c r="K1459">
        <v>-1.6974300000000001E-2</v>
      </c>
      <c r="L1459">
        <v>0</v>
      </c>
      <c r="M1459">
        <v>1.6974300000000001E-2</v>
      </c>
      <c r="N1459">
        <v>4.1482499999999999E-2</v>
      </c>
      <c r="O1459">
        <v>4.0649179999999996</v>
      </c>
      <c r="P1459">
        <v>46456</v>
      </c>
      <c r="Q1459">
        <v>10522.86</v>
      </c>
      <c r="R1459">
        <v>10522.86</v>
      </c>
    </row>
    <row r="1460" spans="1:18">
      <c r="A1460" t="s">
        <v>50</v>
      </c>
      <c r="B1460" t="s">
        <v>46</v>
      </c>
      <c r="C1460" t="s">
        <v>87</v>
      </c>
      <c r="D1460">
        <v>2011</v>
      </c>
      <c r="E1460">
        <v>24</v>
      </c>
      <c r="F1460">
        <v>0.74421090000000001</v>
      </c>
      <c r="G1460">
        <v>0.74421090000000001</v>
      </c>
      <c r="H1460">
        <v>42.215600000000002</v>
      </c>
      <c r="I1460">
        <v>3.23378E-2</v>
      </c>
      <c r="J1460">
        <v>-4.14425E-2</v>
      </c>
      <c r="K1460">
        <v>-1.6957900000000001E-2</v>
      </c>
      <c r="L1460">
        <v>0</v>
      </c>
      <c r="M1460">
        <v>1.6957900000000001E-2</v>
      </c>
      <c r="N1460">
        <v>4.14425E-2</v>
      </c>
      <c r="O1460">
        <v>4.0649179999999996</v>
      </c>
      <c r="P1460">
        <v>46456</v>
      </c>
      <c r="Q1460">
        <v>8505.23</v>
      </c>
      <c r="R1460">
        <v>8505.23</v>
      </c>
    </row>
    <row r="1461" spans="1:18">
      <c r="A1461" t="s">
        <v>50</v>
      </c>
      <c r="B1461" t="s">
        <v>46</v>
      </c>
      <c r="C1461" t="s">
        <v>87</v>
      </c>
      <c r="D1461">
        <v>2011</v>
      </c>
      <c r="E1461">
        <v>24</v>
      </c>
      <c r="F1461">
        <v>0.74421090000000001</v>
      </c>
      <c r="G1461">
        <v>0.74421090000000001</v>
      </c>
      <c r="H1461">
        <v>42.818199999999997</v>
      </c>
      <c r="I1461">
        <v>3.23378E-2</v>
      </c>
      <c r="J1461">
        <v>-4.14425E-2</v>
      </c>
      <c r="K1461">
        <v>-1.6957900000000001E-2</v>
      </c>
      <c r="L1461">
        <v>0</v>
      </c>
      <c r="M1461">
        <v>1.6957900000000001E-2</v>
      </c>
      <c r="N1461">
        <v>4.14425E-2</v>
      </c>
      <c r="O1461">
        <v>4.0649179999999996</v>
      </c>
      <c r="P1461">
        <v>46456</v>
      </c>
      <c r="Q1461">
        <v>8505.23</v>
      </c>
      <c r="R1461">
        <v>8505.23</v>
      </c>
    </row>
    <row r="1462" spans="1:18">
      <c r="A1462" t="s">
        <v>50</v>
      </c>
      <c r="B1462" t="s">
        <v>46</v>
      </c>
      <c r="C1462" t="s">
        <v>87</v>
      </c>
      <c r="D1462">
        <v>2011</v>
      </c>
      <c r="E1462">
        <v>24</v>
      </c>
      <c r="F1462">
        <v>0.74421090000000001</v>
      </c>
      <c r="G1462">
        <v>0.74421090000000001</v>
      </c>
      <c r="H1462">
        <v>40.511699999999998</v>
      </c>
      <c r="I1462">
        <v>3.23378E-2</v>
      </c>
      <c r="J1462">
        <v>-4.14425E-2</v>
      </c>
      <c r="K1462">
        <v>-1.6957900000000001E-2</v>
      </c>
      <c r="L1462">
        <v>0</v>
      </c>
      <c r="M1462">
        <v>1.6957900000000001E-2</v>
      </c>
      <c r="N1462">
        <v>4.14425E-2</v>
      </c>
      <c r="O1462">
        <v>4.0649179999999996</v>
      </c>
      <c r="P1462">
        <v>46456</v>
      </c>
      <c r="Q1462">
        <v>8505.23</v>
      </c>
      <c r="R1462">
        <v>8505.23</v>
      </c>
    </row>
    <row r="1463" spans="1:18">
      <c r="A1463" t="s">
        <v>50</v>
      </c>
      <c r="B1463" t="s">
        <v>46</v>
      </c>
      <c r="C1463" t="s">
        <v>87</v>
      </c>
      <c r="D1463">
        <v>2011</v>
      </c>
      <c r="E1463">
        <v>24</v>
      </c>
      <c r="F1463">
        <v>0.74421090000000001</v>
      </c>
      <c r="G1463">
        <v>0.74421090000000001</v>
      </c>
      <c r="H1463">
        <v>44.851900000000001</v>
      </c>
      <c r="I1463">
        <v>3.23378E-2</v>
      </c>
      <c r="J1463">
        <v>-4.14425E-2</v>
      </c>
      <c r="K1463">
        <v>-1.6957900000000001E-2</v>
      </c>
      <c r="L1463">
        <v>0</v>
      </c>
      <c r="M1463">
        <v>1.6957900000000001E-2</v>
      </c>
      <c r="N1463">
        <v>4.14425E-2</v>
      </c>
      <c r="O1463">
        <v>4.0649179999999996</v>
      </c>
      <c r="P1463">
        <v>46456</v>
      </c>
      <c r="Q1463">
        <v>8505.23</v>
      </c>
      <c r="R1463">
        <v>8505.23</v>
      </c>
    </row>
    <row r="1464" spans="1:18">
      <c r="A1464" t="s">
        <v>50</v>
      </c>
      <c r="B1464" t="s">
        <v>46</v>
      </c>
      <c r="C1464" t="s">
        <v>87</v>
      </c>
      <c r="D1464">
        <v>2011</v>
      </c>
      <c r="E1464">
        <v>24</v>
      </c>
      <c r="F1464">
        <v>0.74421090000000001</v>
      </c>
      <c r="G1464">
        <v>0.74421090000000001</v>
      </c>
      <c r="H1464">
        <v>52.2</v>
      </c>
      <c r="I1464">
        <v>3.23378E-2</v>
      </c>
      <c r="J1464">
        <v>-4.14425E-2</v>
      </c>
      <c r="K1464">
        <v>-1.6957900000000001E-2</v>
      </c>
      <c r="L1464">
        <v>0</v>
      </c>
      <c r="M1464">
        <v>1.6957900000000001E-2</v>
      </c>
      <c r="N1464">
        <v>4.14425E-2</v>
      </c>
      <c r="O1464">
        <v>4.0649179999999996</v>
      </c>
      <c r="P1464">
        <v>46456</v>
      </c>
      <c r="Q1464">
        <v>8505.23</v>
      </c>
      <c r="R1464">
        <v>8505.23</v>
      </c>
    </row>
    <row r="1465" spans="1:18">
      <c r="A1465" t="s">
        <v>50</v>
      </c>
      <c r="B1465" t="s">
        <v>46</v>
      </c>
      <c r="C1465" t="s">
        <v>87</v>
      </c>
      <c r="D1465">
        <v>2011</v>
      </c>
      <c r="E1465">
        <v>24</v>
      </c>
      <c r="F1465">
        <v>0.74421090000000001</v>
      </c>
      <c r="G1465">
        <v>0.74421090000000001</v>
      </c>
      <c r="H1465">
        <v>50.314300000000003</v>
      </c>
      <c r="I1465">
        <v>3.23378E-2</v>
      </c>
      <c r="J1465">
        <v>-4.14425E-2</v>
      </c>
      <c r="K1465">
        <v>-1.6957900000000001E-2</v>
      </c>
      <c r="L1465">
        <v>0</v>
      </c>
      <c r="M1465">
        <v>1.6957900000000001E-2</v>
      </c>
      <c r="N1465">
        <v>4.14425E-2</v>
      </c>
      <c r="O1465">
        <v>4.0649179999999996</v>
      </c>
      <c r="P1465">
        <v>46456</v>
      </c>
      <c r="Q1465">
        <v>8505.23</v>
      </c>
      <c r="R1465">
        <v>8505.23</v>
      </c>
    </row>
    <row r="1466" spans="1:18">
      <c r="A1466" t="s">
        <v>50</v>
      </c>
      <c r="B1466" t="s">
        <v>46</v>
      </c>
      <c r="C1466" t="s">
        <v>9</v>
      </c>
      <c r="D1466">
        <v>2011</v>
      </c>
      <c r="E1466">
        <v>1</v>
      </c>
      <c r="F1466">
        <v>0.78754659999999999</v>
      </c>
      <c r="G1466">
        <v>0.78754659999999999</v>
      </c>
      <c r="H1466">
        <v>61.875300000000003</v>
      </c>
      <c r="I1466">
        <v>3.2245599999999999E-2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4.0649179999999996</v>
      </c>
      <c r="P1466">
        <v>46456</v>
      </c>
      <c r="Q1466">
        <v>9000.4930000000004</v>
      </c>
      <c r="R1466">
        <v>9000.4930000000004</v>
      </c>
    </row>
    <row r="1467" spans="1:18">
      <c r="A1467" t="s">
        <v>50</v>
      </c>
      <c r="B1467" t="s">
        <v>46</v>
      </c>
      <c r="C1467" t="s">
        <v>9</v>
      </c>
      <c r="D1467">
        <v>2011</v>
      </c>
      <c r="E1467">
        <v>2</v>
      </c>
      <c r="F1467">
        <v>0.70411630000000003</v>
      </c>
      <c r="G1467">
        <v>0.70411630000000003</v>
      </c>
      <c r="H1467">
        <v>62.836399999999998</v>
      </c>
      <c r="I1467">
        <v>3.2243899999999999E-2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4.0649179999999996</v>
      </c>
      <c r="P1467">
        <v>46456</v>
      </c>
      <c r="Q1467">
        <v>8047.0079999999998</v>
      </c>
      <c r="R1467">
        <v>8047.0079999999998</v>
      </c>
    </row>
    <row r="1468" spans="1:18">
      <c r="A1468" t="s">
        <v>50</v>
      </c>
      <c r="B1468" t="s">
        <v>46</v>
      </c>
      <c r="C1468" t="s">
        <v>9</v>
      </c>
      <c r="D1468">
        <v>2011</v>
      </c>
      <c r="E1468">
        <v>3</v>
      </c>
      <c r="F1468">
        <v>0.64366540000000005</v>
      </c>
      <c r="G1468">
        <v>0.64366540000000005</v>
      </c>
      <c r="H1468">
        <v>60.267499999999998</v>
      </c>
      <c r="I1468">
        <v>3.2232299999999998E-2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4.0649179999999996</v>
      </c>
      <c r="P1468">
        <v>46456</v>
      </c>
      <c r="Q1468">
        <v>7356.1440000000002</v>
      </c>
      <c r="R1468">
        <v>7356.1440000000002</v>
      </c>
    </row>
    <row r="1469" spans="1:18">
      <c r="A1469" t="s">
        <v>50</v>
      </c>
      <c r="B1469" t="s">
        <v>46</v>
      </c>
      <c r="C1469" t="s">
        <v>9</v>
      </c>
      <c r="D1469">
        <v>2011</v>
      </c>
      <c r="E1469">
        <v>4</v>
      </c>
      <c r="F1469">
        <v>0.61031139999999995</v>
      </c>
      <c r="G1469">
        <v>0.61031139999999995</v>
      </c>
      <c r="H1469">
        <v>58.940300000000001</v>
      </c>
      <c r="I1469">
        <v>3.2230500000000002E-2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4.0649179999999996</v>
      </c>
      <c r="P1469">
        <v>46456</v>
      </c>
      <c r="Q1469">
        <v>6974.9579999999996</v>
      </c>
      <c r="R1469">
        <v>6974.9579999999996</v>
      </c>
    </row>
    <row r="1470" spans="1:18">
      <c r="A1470" t="s">
        <v>50</v>
      </c>
      <c r="B1470" t="s">
        <v>46</v>
      </c>
      <c r="C1470" t="s">
        <v>9</v>
      </c>
      <c r="D1470">
        <v>2011</v>
      </c>
      <c r="E1470">
        <v>5</v>
      </c>
      <c r="F1470">
        <v>0.60643599999999998</v>
      </c>
      <c r="G1470">
        <v>0.60643599999999998</v>
      </c>
      <c r="H1470">
        <v>58.519500000000001</v>
      </c>
      <c r="I1470">
        <v>3.22309E-2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4.0649179999999996</v>
      </c>
      <c r="P1470">
        <v>46456</v>
      </c>
      <c r="Q1470">
        <v>6930.6670000000004</v>
      </c>
      <c r="R1470">
        <v>6930.6670000000004</v>
      </c>
    </row>
    <row r="1471" spans="1:18">
      <c r="A1471" t="s">
        <v>50</v>
      </c>
      <c r="B1471" t="s">
        <v>46</v>
      </c>
      <c r="C1471" t="s">
        <v>9</v>
      </c>
      <c r="D1471">
        <v>2011</v>
      </c>
      <c r="E1471">
        <v>6</v>
      </c>
      <c r="F1471">
        <v>0.64207700000000001</v>
      </c>
      <c r="G1471">
        <v>0.64207700000000001</v>
      </c>
      <c r="H1471">
        <v>56.6753</v>
      </c>
      <c r="I1471">
        <v>3.22309E-2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4.0649179999999996</v>
      </c>
      <c r="P1471">
        <v>46456</v>
      </c>
      <c r="Q1471">
        <v>7337.991</v>
      </c>
      <c r="R1471">
        <v>7337.991</v>
      </c>
    </row>
    <row r="1472" spans="1:18">
      <c r="A1472" t="s">
        <v>50</v>
      </c>
      <c r="B1472" t="s">
        <v>46</v>
      </c>
      <c r="C1472" t="s">
        <v>9</v>
      </c>
      <c r="D1472">
        <v>2011</v>
      </c>
      <c r="E1472">
        <v>7</v>
      </c>
      <c r="F1472">
        <v>0.72604950000000001</v>
      </c>
      <c r="G1472">
        <v>0.72604950000000001</v>
      </c>
      <c r="H1472">
        <v>62.028599999999997</v>
      </c>
      <c r="I1472">
        <v>3.2231200000000002E-2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4.0649179999999996</v>
      </c>
      <c r="P1472">
        <v>46456</v>
      </c>
      <c r="Q1472">
        <v>8297.6730000000007</v>
      </c>
      <c r="R1472">
        <v>8297.6730000000007</v>
      </c>
    </row>
    <row r="1473" spans="1:18">
      <c r="A1473" t="s">
        <v>50</v>
      </c>
      <c r="B1473" t="s">
        <v>46</v>
      </c>
      <c r="C1473" t="s">
        <v>9</v>
      </c>
      <c r="D1473">
        <v>2011</v>
      </c>
      <c r="E1473">
        <v>8</v>
      </c>
      <c r="F1473">
        <v>0.80696509999999999</v>
      </c>
      <c r="G1473">
        <v>0.80696509999999999</v>
      </c>
      <c r="H1473">
        <v>71.581800000000001</v>
      </c>
      <c r="I1473">
        <v>3.2232700000000003E-2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4.0649179999999996</v>
      </c>
      <c r="P1473">
        <v>46456</v>
      </c>
      <c r="Q1473">
        <v>9222.4179999999997</v>
      </c>
      <c r="R1473">
        <v>9222.4179999999997</v>
      </c>
    </row>
    <row r="1474" spans="1:18">
      <c r="A1474" t="s">
        <v>50</v>
      </c>
      <c r="B1474" t="s">
        <v>46</v>
      </c>
      <c r="C1474" t="s">
        <v>9</v>
      </c>
      <c r="D1474">
        <v>2011</v>
      </c>
      <c r="E1474">
        <v>9</v>
      </c>
      <c r="F1474">
        <v>0.86840859999999997</v>
      </c>
      <c r="G1474">
        <v>0.86840859999999997</v>
      </c>
      <c r="H1474">
        <v>78.264899999999997</v>
      </c>
      <c r="I1474">
        <v>3.2301999999999997E-2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4.0649179999999996</v>
      </c>
      <c r="P1474">
        <v>46456</v>
      </c>
      <c r="Q1474">
        <v>9924.6270000000004</v>
      </c>
      <c r="R1474">
        <v>9924.6270000000004</v>
      </c>
    </row>
    <row r="1475" spans="1:18">
      <c r="A1475" t="s">
        <v>50</v>
      </c>
      <c r="B1475" t="s">
        <v>46</v>
      </c>
      <c r="C1475" t="s">
        <v>9</v>
      </c>
      <c r="D1475">
        <v>2011</v>
      </c>
      <c r="E1475">
        <v>10</v>
      </c>
      <c r="F1475">
        <v>0.93974650000000004</v>
      </c>
      <c r="G1475">
        <v>0.93974650000000004</v>
      </c>
      <c r="H1475">
        <v>84.4649</v>
      </c>
      <c r="I1475">
        <v>3.2468299999999999E-2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4.0649179999999996</v>
      </c>
      <c r="P1475">
        <v>46456</v>
      </c>
      <c r="Q1475">
        <v>10739.91</v>
      </c>
      <c r="R1475">
        <v>10739.91</v>
      </c>
    </row>
    <row r="1476" spans="1:18">
      <c r="A1476" t="s">
        <v>50</v>
      </c>
      <c r="B1476" t="s">
        <v>46</v>
      </c>
      <c r="C1476" t="s">
        <v>9</v>
      </c>
      <c r="D1476">
        <v>2011</v>
      </c>
      <c r="E1476">
        <v>11</v>
      </c>
      <c r="F1476">
        <v>1.048146</v>
      </c>
      <c r="G1476">
        <v>1.048146</v>
      </c>
      <c r="H1476">
        <v>88.459699999999998</v>
      </c>
      <c r="I1476">
        <v>3.2883700000000002E-2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4.0649179999999996</v>
      </c>
      <c r="P1476">
        <v>46456</v>
      </c>
      <c r="Q1476">
        <v>11978.75</v>
      </c>
      <c r="R1476">
        <v>11978.75</v>
      </c>
    </row>
    <row r="1477" spans="1:18">
      <c r="A1477" t="s">
        <v>50</v>
      </c>
      <c r="B1477" t="s">
        <v>46</v>
      </c>
      <c r="C1477" t="s">
        <v>9</v>
      </c>
      <c r="D1477">
        <v>2011</v>
      </c>
      <c r="E1477">
        <v>12</v>
      </c>
      <c r="F1477">
        <v>1.2556499999999999</v>
      </c>
      <c r="G1477">
        <v>1.2556499999999999</v>
      </c>
      <c r="H1477">
        <v>90.615600000000001</v>
      </c>
      <c r="I1477">
        <v>3.3117399999999998E-2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4.0649179999999996</v>
      </c>
      <c r="P1477">
        <v>46456</v>
      </c>
      <c r="Q1477">
        <v>14350.22</v>
      </c>
      <c r="R1477">
        <v>14350.22</v>
      </c>
    </row>
    <row r="1478" spans="1:18">
      <c r="A1478" t="s">
        <v>50</v>
      </c>
      <c r="B1478" t="s">
        <v>46</v>
      </c>
      <c r="C1478" t="s">
        <v>9</v>
      </c>
      <c r="D1478">
        <v>2011</v>
      </c>
      <c r="E1478">
        <v>13</v>
      </c>
      <c r="F1478">
        <v>1.5291999999999999</v>
      </c>
      <c r="G1478">
        <v>1.5291999999999999</v>
      </c>
      <c r="H1478">
        <v>90.760999999999996</v>
      </c>
      <c r="I1478">
        <v>3.34647E-2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4.0649179999999996</v>
      </c>
      <c r="P1478">
        <v>46456</v>
      </c>
      <c r="Q1478">
        <v>17476.490000000002</v>
      </c>
      <c r="R1478">
        <v>17476.490000000002</v>
      </c>
    </row>
    <row r="1479" spans="1:18">
      <c r="A1479" t="s">
        <v>50</v>
      </c>
      <c r="B1479" t="s">
        <v>46</v>
      </c>
      <c r="C1479" t="s">
        <v>9</v>
      </c>
      <c r="D1479">
        <v>2011</v>
      </c>
      <c r="E1479">
        <v>14</v>
      </c>
      <c r="F1479">
        <v>1.798797</v>
      </c>
      <c r="G1479">
        <v>1.4437720000000001</v>
      </c>
      <c r="H1479">
        <v>89.797399999999996</v>
      </c>
      <c r="I1479">
        <v>3.5122199999999999E-2</v>
      </c>
      <c r="J1479">
        <v>0.31001380000000001</v>
      </c>
      <c r="K1479">
        <v>0.33660659999999998</v>
      </c>
      <c r="L1479">
        <v>0.35502470000000003</v>
      </c>
      <c r="M1479">
        <v>0.37344280000000002</v>
      </c>
      <c r="N1479">
        <v>0.40003559999999999</v>
      </c>
      <c r="O1479">
        <v>4.0649179999999996</v>
      </c>
      <c r="P1479">
        <v>46456</v>
      </c>
      <c r="Q1479">
        <v>20557.59</v>
      </c>
      <c r="R1479">
        <v>16500.18</v>
      </c>
    </row>
    <row r="1480" spans="1:18">
      <c r="A1480" t="s">
        <v>50</v>
      </c>
      <c r="B1480" t="s">
        <v>46</v>
      </c>
      <c r="C1480" t="s">
        <v>9</v>
      </c>
      <c r="D1480">
        <v>2011</v>
      </c>
      <c r="E1480">
        <v>15</v>
      </c>
      <c r="F1480">
        <v>2.0810599999999999</v>
      </c>
      <c r="G1480">
        <v>1.6805399999999999</v>
      </c>
      <c r="H1480">
        <v>88.8078</v>
      </c>
      <c r="I1480">
        <v>3.6659700000000003E-2</v>
      </c>
      <c r="J1480">
        <v>0.3535391</v>
      </c>
      <c r="K1480">
        <v>0.38129600000000002</v>
      </c>
      <c r="L1480">
        <v>0.4005203</v>
      </c>
      <c r="M1480">
        <v>0.41974470000000003</v>
      </c>
      <c r="N1480">
        <v>0.4475016</v>
      </c>
      <c r="O1480">
        <v>4.0649179999999996</v>
      </c>
      <c r="P1480">
        <v>46456</v>
      </c>
      <c r="Q1480">
        <v>23783.439999999999</v>
      </c>
      <c r="R1480">
        <v>19206.080000000002</v>
      </c>
    </row>
    <row r="1481" spans="1:18">
      <c r="A1481" t="s">
        <v>50</v>
      </c>
      <c r="B1481" t="s">
        <v>46</v>
      </c>
      <c r="C1481" t="s">
        <v>9</v>
      </c>
      <c r="D1481">
        <v>2011</v>
      </c>
      <c r="E1481">
        <v>16</v>
      </c>
      <c r="F1481">
        <v>2.2728649999999999</v>
      </c>
      <c r="G1481">
        <v>1.7571330000000001</v>
      </c>
      <c r="H1481">
        <v>87</v>
      </c>
      <c r="I1481">
        <v>3.7459899999999997E-2</v>
      </c>
      <c r="J1481">
        <v>0.46772530000000001</v>
      </c>
      <c r="K1481">
        <v>0.49608809999999998</v>
      </c>
      <c r="L1481">
        <v>0.51573199999999997</v>
      </c>
      <c r="M1481">
        <v>0.53537599999999996</v>
      </c>
      <c r="N1481">
        <v>0.56373879999999998</v>
      </c>
      <c r="O1481">
        <v>4.0649179999999996</v>
      </c>
      <c r="P1481">
        <v>46456</v>
      </c>
      <c r="Q1481">
        <v>25975.49</v>
      </c>
      <c r="R1481">
        <v>20081.439999999999</v>
      </c>
    </row>
    <row r="1482" spans="1:18">
      <c r="A1482" t="s">
        <v>50</v>
      </c>
      <c r="B1482" t="s">
        <v>46</v>
      </c>
      <c r="C1482" t="s">
        <v>9</v>
      </c>
      <c r="D1482">
        <v>2011</v>
      </c>
      <c r="E1482">
        <v>17</v>
      </c>
      <c r="F1482">
        <v>2.3437070000000002</v>
      </c>
      <c r="G1482">
        <v>1.8368180000000001</v>
      </c>
      <c r="H1482">
        <v>84.854500000000002</v>
      </c>
      <c r="I1482">
        <v>3.8167300000000001E-2</v>
      </c>
      <c r="J1482">
        <v>0.45797470000000001</v>
      </c>
      <c r="K1482">
        <v>0.48687320000000001</v>
      </c>
      <c r="L1482">
        <v>0.50688820000000001</v>
      </c>
      <c r="M1482">
        <v>0.52690320000000002</v>
      </c>
      <c r="N1482">
        <v>0.55580160000000001</v>
      </c>
      <c r="O1482">
        <v>4.0649179999999996</v>
      </c>
      <c r="P1482">
        <v>46456</v>
      </c>
      <c r="Q1482">
        <v>26785.1</v>
      </c>
      <c r="R1482">
        <v>20992.12</v>
      </c>
    </row>
    <row r="1483" spans="1:18">
      <c r="A1483" t="s">
        <v>50</v>
      </c>
      <c r="B1483" t="s">
        <v>46</v>
      </c>
      <c r="C1483" t="s">
        <v>9</v>
      </c>
      <c r="D1483">
        <v>2011</v>
      </c>
      <c r="E1483">
        <v>18</v>
      </c>
      <c r="F1483">
        <v>2.3867639999999999</v>
      </c>
      <c r="G1483">
        <v>1.8995880000000001</v>
      </c>
      <c r="H1483">
        <v>83.431200000000004</v>
      </c>
      <c r="I1483">
        <v>3.92244E-2</v>
      </c>
      <c r="J1483">
        <v>0.43690770000000001</v>
      </c>
      <c r="K1483">
        <v>0.46660649999999998</v>
      </c>
      <c r="L1483">
        <v>0.48717579999999999</v>
      </c>
      <c r="M1483">
        <v>0.50774509999999995</v>
      </c>
      <c r="N1483">
        <v>0.53744389999999997</v>
      </c>
      <c r="O1483">
        <v>4.0649179999999996</v>
      </c>
      <c r="P1483">
        <v>46456</v>
      </c>
      <c r="Q1483">
        <v>27277.19</v>
      </c>
      <c r="R1483">
        <v>21709.49</v>
      </c>
    </row>
    <row r="1484" spans="1:18">
      <c r="A1484" t="s">
        <v>50</v>
      </c>
      <c r="B1484" t="s">
        <v>46</v>
      </c>
      <c r="C1484" t="s">
        <v>9</v>
      </c>
      <c r="D1484">
        <v>2011</v>
      </c>
      <c r="E1484">
        <v>19</v>
      </c>
      <c r="F1484">
        <v>2.2953549999999998</v>
      </c>
      <c r="G1484">
        <v>2.5349339999999998</v>
      </c>
      <c r="H1484">
        <v>81.436400000000006</v>
      </c>
      <c r="I1484">
        <v>4.2073100000000002E-2</v>
      </c>
      <c r="J1484">
        <v>-0.29349799999999998</v>
      </c>
      <c r="K1484">
        <v>-0.26164229999999999</v>
      </c>
      <c r="L1484">
        <v>-0.23957919999999999</v>
      </c>
      <c r="M1484">
        <v>-0.21751609999999999</v>
      </c>
      <c r="N1484">
        <v>-0.1856604</v>
      </c>
      <c r="O1484">
        <v>4.0649179999999996</v>
      </c>
      <c r="P1484">
        <v>46456</v>
      </c>
      <c r="Q1484">
        <v>26232.51</v>
      </c>
      <c r="R1484">
        <v>28970.55</v>
      </c>
    </row>
    <row r="1485" spans="1:18">
      <c r="A1485" t="s">
        <v>50</v>
      </c>
      <c r="B1485" t="s">
        <v>46</v>
      </c>
      <c r="C1485" t="s">
        <v>9</v>
      </c>
      <c r="D1485">
        <v>2011</v>
      </c>
      <c r="E1485">
        <v>20</v>
      </c>
      <c r="F1485">
        <v>2.1538580000000001</v>
      </c>
      <c r="G1485">
        <v>2.544025</v>
      </c>
      <c r="H1485">
        <v>75.387</v>
      </c>
      <c r="I1485">
        <v>4.3745699999999998E-2</v>
      </c>
      <c r="J1485">
        <v>-0.44622919999999999</v>
      </c>
      <c r="K1485">
        <v>-0.413107</v>
      </c>
      <c r="L1485">
        <v>-0.39016679999999998</v>
      </c>
      <c r="M1485">
        <v>-0.36722650000000001</v>
      </c>
      <c r="N1485">
        <v>-0.33410430000000002</v>
      </c>
      <c r="O1485">
        <v>4.0649179999999996</v>
      </c>
      <c r="P1485">
        <v>46456</v>
      </c>
      <c r="Q1485">
        <v>24615.41</v>
      </c>
      <c r="R1485">
        <v>29074.44</v>
      </c>
    </row>
    <row r="1486" spans="1:18">
      <c r="A1486" t="s">
        <v>50</v>
      </c>
      <c r="B1486" t="s">
        <v>46</v>
      </c>
      <c r="C1486" t="s">
        <v>9</v>
      </c>
      <c r="D1486">
        <v>2011</v>
      </c>
      <c r="E1486">
        <v>21</v>
      </c>
      <c r="F1486">
        <v>2.04535</v>
      </c>
      <c r="G1486">
        <v>2.04535</v>
      </c>
      <c r="H1486">
        <v>69.748099999999994</v>
      </c>
      <c r="I1486">
        <v>3.8101900000000001E-2</v>
      </c>
      <c r="J1486">
        <v>-4.8829600000000001E-2</v>
      </c>
      <c r="K1486">
        <v>-1.9980700000000001E-2</v>
      </c>
      <c r="L1486">
        <v>0</v>
      </c>
      <c r="M1486">
        <v>1.9980700000000001E-2</v>
      </c>
      <c r="N1486">
        <v>4.8829600000000001E-2</v>
      </c>
      <c r="O1486">
        <v>4.0649179999999996</v>
      </c>
      <c r="P1486">
        <v>46456</v>
      </c>
      <c r="Q1486">
        <v>23375.32</v>
      </c>
      <c r="R1486">
        <v>23375.32</v>
      </c>
    </row>
    <row r="1487" spans="1:18">
      <c r="A1487" t="s">
        <v>50</v>
      </c>
      <c r="B1487" t="s">
        <v>46</v>
      </c>
      <c r="C1487" t="s">
        <v>9</v>
      </c>
      <c r="D1487">
        <v>2011</v>
      </c>
      <c r="E1487">
        <v>22</v>
      </c>
      <c r="F1487">
        <v>1.70187</v>
      </c>
      <c r="G1487">
        <v>1.70187</v>
      </c>
      <c r="H1487">
        <v>66.828599999999994</v>
      </c>
      <c r="I1487">
        <v>3.5270700000000002E-2</v>
      </c>
      <c r="J1487">
        <v>-4.5201199999999997E-2</v>
      </c>
      <c r="K1487">
        <v>-1.8495999999999999E-2</v>
      </c>
      <c r="L1487">
        <v>0</v>
      </c>
      <c r="M1487">
        <v>1.8495999999999999E-2</v>
      </c>
      <c r="N1487">
        <v>4.5201199999999997E-2</v>
      </c>
      <c r="O1487">
        <v>4.0649179999999996</v>
      </c>
      <c r="P1487">
        <v>46456</v>
      </c>
      <c r="Q1487">
        <v>19449.86</v>
      </c>
      <c r="R1487">
        <v>19449.86</v>
      </c>
    </row>
    <row r="1488" spans="1:18">
      <c r="A1488" t="s">
        <v>50</v>
      </c>
      <c r="B1488" t="s">
        <v>46</v>
      </c>
      <c r="C1488" t="s">
        <v>9</v>
      </c>
      <c r="D1488">
        <v>2011</v>
      </c>
      <c r="E1488">
        <v>23</v>
      </c>
      <c r="F1488">
        <v>1.474858</v>
      </c>
      <c r="G1488">
        <v>1.474858</v>
      </c>
      <c r="H1488">
        <v>64.111699999999999</v>
      </c>
      <c r="I1488">
        <v>3.4022400000000001E-2</v>
      </c>
      <c r="J1488">
        <v>-4.3601500000000001E-2</v>
      </c>
      <c r="K1488">
        <v>-1.78414E-2</v>
      </c>
      <c r="L1488">
        <v>0</v>
      </c>
      <c r="M1488">
        <v>1.78414E-2</v>
      </c>
      <c r="N1488">
        <v>4.3601500000000001E-2</v>
      </c>
      <c r="O1488">
        <v>4.0649179999999996</v>
      </c>
      <c r="P1488">
        <v>46456</v>
      </c>
      <c r="Q1488">
        <v>16855.45</v>
      </c>
      <c r="R1488">
        <v>16855.45</v>
      </c>
    </row>
    <row r="1489" spans="1:18">
      <c r="A1489" t="s">
        <v>50</v>
      </c>
      <c r="B1489" t="s">
        <v>46</v>
      </c>
      <c r="C1489" t="s">
        <v>9</v>
      </c>
      <c r="D1489">
        <v>2011</v>
      </c>
      <c r="E1489">
        <v>24</v>
      </c>
      <c r="F1489">
        <v>1.177494</v>
      </c>
      <c r="G1489">
        <v>1.177494</v>
      </c>
      <c r="H1489">
        <v>61.992199999999997</v>
      </c>
      <c r="I1489">
        <v>3.3488799999999999E-2</v>
      </c>
      <c r="J1489">
        <v>-4.29176E-2</v>
      </c>
      <c r="K1489">
        <v>-1.7561500000000001E-2</v>
      </c>
      <c r="L1489">
        <v>0</v>
      </c>
      <c r="M1489">
        <v>1.7561500000000001E-2</v>
      </c>
      <c r="N1489">
        <v>4.29176E-2</v>
      </c>
      <c r="O1489">
        <v>4.0649179999999996</v>
      </c>
      <c r="P1489">
        <v>46456</v>
      </c>
      <c r="Q1489">
        <v>13457.02</v>
      </c>
      <c r="R1489">
        <v>13457.02</v>
      </c>
    </row>
    <row r="1490" spans="1:18">
      <c r="A1490" t="s">
        <v>50</v>
      </c>
      <c r="B1490" t="s">
        <v>46</v>
      </c>
      <c r="C1490" t="s">
        <v>14</v>
      </c>
      <c r="D1490">
        <v>2011</v>
      </c>
      <c r="E1490">
        <v>1</v>
      </c>
      <c r="F1490">
        <v>0.93620890000000001</v>
      </c>
      <c r="G1490">
        <v>0.93620890000000001</v>
      </c>
      <c r="H1490">
        <v>58.987000000000002</v>
      </c>
      <c r="I1490">
        <v>3.3019199999999999E-2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4.0649179999999996</v>
      </c>
      <c r="P1490">
        <v>46456</v>
      </c>
      <c r="Q1490">
        <v>10699.48</v>
      </c>
      <c r="R1490">
        <v>10699.48</v>
      </c>
    </row>
    <row r="1491" spans="1:18">
      <c r="A1491" t="s">
        <v>50</v>
      </c>
      <c r="B1491" t="s">
        <v>46</v>
      </c>
      <c r="C1491" t="s">
        <v>14</v>
      </c>
      <c r="D1491">
        <v>2011</v>
      </c>
      <c r="E1491">
        <v>2</v>
      </c>
      <c r="F1491">
        <v>0.82402379999999997</v>
      </c>
      <c r="G1491">
        <v>0.82402379999999997</v>
      </c>
      <c r="H1491">
        <v>58.836399999999998</v>
      </c>
      <c r="I1491">
        <v>3.29693E-2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4.0649179999999996</v>
      </c>
      <c r="P1491">
        <v>46456</v>
      </c>
      <c r="Q1491">
        <v>9417.375</v>
      </c>
      <c r="R1491">
        <v>9417.375</v>
      </c>
    </row>
    <row r="1492" spans="1:18">
      <c r="A1492" t="s">
        <v>50</v>
      </c>
      <c r="B1492" t="s">
        <v>46</v>
      </c>
      <c r="C1492" t="s">
        <v>14</v>
      </c>
      <c r="D1492">
        <v>2011</v>
      </c>
      <c r="E1492">
        <v>3</v>
      </c>
      <c r="F1492">
        <v>0.7344174</v>
      </c>
      <c r="G1492">
        <v>0.7344174</v>
      </c>
      <c r="H1492">
        <v>58.966200000000001</v>
      </c>
      <c r="I1492">
        <v>3.2855099999999998E-2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4.0649179999999996</v>
      </c>
      <c r="P1492">
        <v>46456</v>
      </c>
      <c r="Q1492">
        <v>8393.3060000000005</v>
      </c>
      <c r="R1492">
        <v>8393.3060000000005</v>
      </c>
    </row>
    <row r="1493" spans="1:18">
      <c r="A1493" t="s">
        <v>50</v>
      </c>
      <c r="B1493" t="s">
        <v>46</v>
      </c>
      <c r="C1493" t="s">
        <v>14</v>
      </c>
      <c r="D1493">
        <v>2011</v>
      </c>
      <c r="E1493">
        <v>4</v>
      </c>
      <c r="F1493">
        <v>0.68752950000000002</v>
      </c>
      <c r="G1493">
        <v>0.68752950000000002</v>
      </c>
      <c r="H1493">
        <v>58.851900000000001</v>
      </c>
      <c r="I1493">
        <v>3.2805399999999998E-2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4.0649179999999996</v>
      </c>
      <c r="P1493">
        <v>46456</v>
      </c>
      <c r="Q1493">
        <v>7857.4459999999999</v>
      </c>
      <c r="R1493">
        <v>7857.4459999999999</v>
      </c>
    </row>
    <row r="1494" spans="1:18">
      <c r="A1494" t="s">
        <v>50</v>
      </c>
      <c r="B1494" t="s">
        <v>46</v>
      </c>
      <c r="C1494" t="s">
        <v>14</v>
      </c>
      <c r="D1494">
        <v>2011</v>
      </c>
      <c r="E1494">
        <v>5</v>
      </c>
      <c r="F1494">
        <v>0.67284750000000004</v>
      </c>
      <c r="G1494">
        <v>0.67284750000000004</v>
      </c>
      <c r="H1494">
        <v>58.714300000000001</v>
      </c>
      <c r="I1494">
        <v>3.2804E-2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4.0649179999999996</v>
      </c>
      <c r="P1494">
        <v>46456</v>
      </c>
      <c r="Q1494">
        <v>7689.6530000000002</v>
      </c>
      <c r="R1494">
        <v>7689.6530000000002</v>
      </c>
    </row>
    <row r="1495" spans="1:18">
      <c r="A1495" t="s">
        <v>50</v>
      </c>
      <c r="B1495" t="s">
        <v>46</v>
      </c>
      <c r="C1495" t="s">
        <v>14</v>
      </c>
      <c r="D1495">
        <v>2011</v>
      </c>
      <c r="E1495">
        <v>6</v>
      </c>
      <c r="F1495">
        <v>0.6949147</v>
      </c>
      <c r="G1495">
        <v>0.6949147</v>
      </c>
      <c r="H1495">
        <v>57.748100000000001</v>
      </c>
      <c r="I1495">
        <v>3.2803899999999997E-2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4.0649179999999996</v>
      </c>
      <c r="P1495">
        <v>46456</v>
      </c>
      <c r="Q1495">
        <v>7941.848</v>
      </c>
      <c r="R1495">
        <v>7941.848</v>
      </c>
    </row>
    <row r="1496" spans="1:18">
      <c r="A1496" t="s">
        <v>50</v>
      </c>
      <c r="B1496" t="s">
        <v>46</v>
      </c>
      <c r="C1496" t="s">
        <v>14</v>
      </c>
      <c r="D1496">
        <v>2011</v>
      </c>
      <c r="E1496">
        <v>7</v>
      </c>
      <c r="F1496">
        <v>0.7777191</v>
      </c>
      <c r="G1496">
        <v>0.7777191</v>
      </c>
      <c r="H1496">
        <v>60.363599999999998</v>
      </c>
      <c r="I1496">
        <v>3.2805899999999999E-2</v>
      </c>
      <c r="J1496">
        <v>0</v>
      </c>
      <c r="K1496">
        <v>0</v>
      </c>
      <c r="L1496">
        <v>0</v>
      </c>
      <c r="M1496">
        <v>0</v>
      </c>
      <c r="N1496">
        <v>0</v>
      </c>
      <c r="O1496">
        <v>4.0649179999999996</v>
      </c>
      <c r="P1496">
        <v>46456</v>
      </c>
      <c r="Q1496">
        <v>8888.18</v>
      </c>
      <c r="R1496">
        <v>8888.18</v>
      </c>
    </row>
    <row r="1497" spans="1:18">
      <c r="A1497" t="s">
        <v>50</v>
      </c>
      <c r="B1497" t="s">
        <v>46</v>
      </c>
      <c r="C1497" t="s">
        <v>14</v>
      </c>
      <c r="D1497">
        <v>2011</v>
      </c>
      <c r="E1497">
        <v>8</v>
      </c>
      <c r="F1497">
        <v>0.8592398</v>
      </c>
      <c r="G1497">
        <v>0.8592398</v>
      </c>
      <c r="H1497">
        <v>66.088300000000004</v>
      </c>
      <c r="I1497">
        <v>3.2822700000000003E-2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4.0649179999999996</v>
      </c>
      <c r="P1497">
        <v>46456</v>
      </c>
      <c r="Q1497">
        <v>9819.8410000000003</v>
      </c>
      <c r="R1497">
        <v>9819.8410000000003</v>
      </c>
    </row>
    <row r="1498" spans="1:18">
      <c r="A1498" t="s">
        <v>50</v>
      </c>
      <c r="B1498" t="s">
        <v>46</v>
      </c>
      <c r="C1498" t="s">
        <v>14</v>
      </c>
      <c r="D1498">
        <v>2011</v>
      </c>
      <c r="E1498">
        <v>9</v>
      </c>
      <c r="F1498">
        <v>0.93711829999999996</v>
      </c>
      <c r="G1498">
        <v>0.93711829999999996</v>
      </c>
      <c r="H1498">
        <v>76.573999999999998</v>
      </c>
      <c r="I1498">
        <v>3.3188000000000002E-2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4.0649179999999996</v>
      </c>
      <c r="P1498">
        <v>46456</v>
      </c>
      <c r="Q1498">
        <v>10709.88</v>
      </c>
      <c r="R1498">
        <v>10709.88</v>
      </c>
    </row>
    <row r="1499" spans="1:18">
      <c r="A1499" t="s">
        <v>50</v>
      </c>
      <c r="B1499" t="s">
        <v>46</v>
      </c>
      <c r="C1499" t="s">
        <v>14</v>
      </c>
      <c r="D1499">
        <v>2011</v>
      </c>
      <c r="E1499">
        <v>10</v>
      </c>
      <c r="F1499">
        <v>0.90498730000000005</v>
      </c>
      <c r="G1499">
        <v>0.90498730000000005</v>
      </c>
      <c r="H1499">
        <v>85.116900000000001</v>
      </c>
      <c r="I1499">
        <v>3.7845499999999997E-2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4.0649179999999996</v>
      </c>
      <c r="P1499">
        <v>46456</v>
      </c>
      <c r="Q1499">
        <v>10342.67</v>
      </c>
      <c r="R1499">
        <v>10342.67</v>
      </c>
    </row>
    <row r="1500" spans="1:18">
      <c r="A1500" t="s">
        <v>50</v>
      </c>
      <c r="B1500" t="s">
        <v>46</v>
      </c>
      <c r="C1500" t="s">
        <v>14</v>
      </c>
      <c r="D1500">
        <v>2011</v>
      </c>
      <c r="E1500">
        <v>11</v>
      </c>
      <c r="F1500">
        <v>0.96151909999999996</v>
      </c>
      <c r="G1500">
        <v>0.96151909999999996</v>
      </c>
      <c r="H1500">
        <v>89.080500000000001</v>
      </c>
      <c r="I1500">
        <v>3.7126600000000003E-2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4.0649179999999996</v>
      </c>
      <c r="P1500">
        <v>46456</v>
      </c>
      <c r="Q1500">
        <v>10988.74</v>
      </c>
      <c r="R1500">
        <v>10988.74</v>
      </c>
    </row>
    <row r="1501" spans="1:18">
      <c r="A1501" t="s">
        <v>50</v>
      </c>
      <c r="B1501" t="s">
        <v>46</v>
      </c>
      <c r="C1501" t="s">
        <v>14</v>
      </c>
      <c r="D1501">
        <v>2011</v>
      </c>
      <c r="E1501">
        <v>12</v>
      </c>
      <c r="F1501">
        <v>1.2353400000000001</v>
      </c>
      <c r="G1501">
        <v>1.2353400000000001</v>
      </c>
      <c r="H1501">
        <v>93.1584</v>
      </c>
      <c r="I1501">
        <v>3.5306900000000002E-2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4.0649179999999996</v>
      </c>
      <c r="P1501">
        <v>46456</v>
      </c>
      <c r="Q1501">
        <v>14118.1</v>
      </c>
      <c r="R1501">
        <v>14118.1</v>
      </c>
    </row>
    <row r="1502" spans="1:18">
      <c r="A1502" t="s">
        <v>50</v>
      </c>
      <c r="B1502" t="s">
        <v>46</v>
      </c>
      <c r="C1502" t="s">
        <v>14</v>
      </c>
      <c r="D1502">
        <v>2011</v>
      </c>
      <c r="E1502">
        <v>13</v>
      </c>
      <c r="F1502">
        <v>1.4982979999999999</v>
      </c>
      <c r="G1502">
        <v>1.4982979999999999</v>
      </c>
      <c r="H1502">
        <v>92.514300000000006</v>
      </c>
      <c r="I1502">
        <v>3.4888700000000002E-2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4.0649179999999996</v>
      </c>
      <c r="P1502">
        <v>46456</v>
      </c>
      <c r="Q1502">
        <v>17123.330000000002</v>
      </c>
      <c r="R1502">
        <v>17123.330000000002</v>
      </c>
    </row>
    <row r="1503" spans="1:18">
      <c r="A1503" t="s">
        <v>50</v>
      </c>
      <c r="B1503" t="s">
        <v>46</v>
      </c>
      <c r="C1503" t="s">
        <v>14</v>
      </c>
      <c r="D1503">
        <v>2011</v>
      </c>
      <c r="E1503">
        <v>14</v>
      </c>
      <c r="F1503">
        <v>1.77616</v>
      </c>
      <c r="G1503">
        <v>1.316597</v>
      </c>
      <c r="H1503">
        <v>93.319500000000005</v>
      </c>
      <c r="I1503">
        <v>3.6438100000000001E-2</v>
      </c>
      <c r="J1503">
        <v>0.41286620000000002</v>
      </c>
      <c r="K1503">
        <v>0.44045529999999999</v>
      </c>
      <c r="L1503">
        <v>0.45956350000000001</v>
      </c>
      <c r="M1503">
        <v>0.47867159999999997</v>
      </c>
      <c r="N1503">
        <v>0.50626079999999996</v>
      </c>
      <c r="O1503">
        <v>4.0649179999999996</v>
      </c>
      <c r="P1503">
        <v>46456</v>
      </c>
      <c r="Q1503">
        <v>20298.89</v>
      </c>
      <c r="R1503">
        <v>15046.76</v>
      </c>
    </row>
    <row r="1504" spans="1:18">
      <c r="A1504" t="s">
        <v>50</v>
      </c>
      <c r="B1504" t="s">
        <v>46</v>
      </c>
      <c r="C1504" t="s">
        <v>14</v>
      </c>
      <c r="D1504">
        <v>2011</v>
      </c>
      <c r="E1504">
        <v>15</v>
      </c>
      <c r="F1504">
        <v>2.0403570000000002</v>
      </c>
      <c r="G1504">
        <v>1.550333</v>
      </c>
      <c r="H1504">
        <v>95.062299999999993</v>
      </c>
      <c r="I1504">
        <v>3.9881399999999997E-2</v>
      </c>
      <c r="J1504">
        <v>0.43891390000000002</v>
      </c>
      <c r="K1504">
        <v>0.46911019999999998</v>
      </c>
      <c r="L1504">
        <v>0.49002400000000002</v>
      </c>
      <c r="M1504">
        <v>0.5109378</v>
      </c>
      <c r="N1504">
        <v>0.541134</v>
      </c>
      <c r="O1504">
        <v>4.0649179999999996</v>
      </c>
      <c r="P1504">
        <v>46456</v>
      </c>
      <c r="Q1504">
        <v>23318.27</v>
      </c>
      <c r="R1504">
        <v>17718.02</v>
      </c>
    </row>
    <row r="1505" spans="1:18">
      <c r="A1505" t="s">
        <v>50</v>
      </c>
      <c r="B1505" t="s">
        <v>46</v>
      </c>
      <c r="C1505" t="s">
        <v>14</v>
      </c>
      <c r="D1505">
        <v>2011</v>
      </c>
      <c r="E1505">
        <v>16</v>
      </c>
      <c r="F1505">
        <v>2.3836729999999999</v>
      </c>
      <c r="G1505">
        <v>1.7695920000000001</v>
      </c>
      <c r="H1505">
        <v>94.839600000000004</v>
      </c>
      <c r="I1505">
        <v>4.66419E-2</v>
      </c>
      <c r="J1505">
        <v>0.55430749999999995</v>
      </c>
      <c r="K1505">
        <v>0.58962239999999999</v>
      </c>
      <c r="L1505">
        <v>0.61408149999999995</v>
      </c>
      <c r="M1505">
        <v>0.63854060000000001</v>
      </c>
      <c r="N1505">
        <v>0.67385550000000005</v>
      </c>
      <c r="O1505">
        <v>4.0649179999999996</v>
      </c>
      <c r="P1505">
        <v>46456</v>
      </c>
      <c r="Q1505">
        <v>27241.87</v>
      </c>
      <c r="R1505">
        <v>20223.82</v>
      </c>
    </row>
    <row r="1506" spans="1:18">
      <c r="A1506" t="s">
        <v>50</v>
      </c>
      <c r="B1506" t="s">
        <v>46</v>
      </c>
      <c r="C1506" t="s">
        <v>14</v>
      </c>
      <c r="D1506">
        <v>2011</v>
      </c>
      <c r="E1506">
        <v>17</v>
      </c>
      <c r="F1506">
        <v>2.3424360000000002</v>
      </c>
      <c r="G1506">
        <v>1.7507410000000001</v>
      </c>
      <c r="H1506">
        <v>91.060100000000006</v>
      </c>
      <c r="I1506">
        <v>4.7173300000000001E-2</v>
      </c>
      <c r="J1506">
        <v>0.53123989999999999</v>
      </c>
      <c r="K1506">
        <v>0.56695720000000005</v>
      </c>
      <c r="L1506">
        <v>0.59169499999999997</v>
      </c>
      <c r="M1506">
        <v>0.61643269999999994</v>
      </c>
      <c r="N1506">
        <v>0.65215000000000001</v>
      </c>
      <c r="O1506">
        <v>4.0649179999999996</v>
      </c>
      <c r="P1506">
        <v>46456</v>
      </c>
      <c r="Q1506">
        <v>26770.58</v>
      </c>
      <c r="R1506">
        <v>20008.38</v>
      </c>
    </row>
    <row r="1507" spans="1:18">
      <c r="A1507" t="s">
        <v>50</v>
      </c>
      <c r="B1507" t="s">
        <v>46</v>
      </c>
      <c r="C1507" t="s">
        <v>14</v>
      </c>
      <c r="D1507">
        <v>2011</v>
      </c>
      <c r="E1507">
        <v>18</v>
      </c>
      <c r="F1507">
        <v>2.3143150000000001</v>
      </c>
      <c r="G1507">
        <v>1.738855</v>
      </c>
      <c r="H1507">
        <v>87.720600000000005</v>
      </c>
      <c r="I1507">
        <v>5.0940600000000003E-2</v>
      </c>
      <c r="J1507">
        <v>0.51017699999999999</v>
      </c>
      <c r="K1507">
        <v>0.54874670000000003</v>
      </c>
      <c r="L1507">
        <v>0.57545999999999997</v>
      </c>
      <c r="M1507">
        <v>0.60217319999999996</v>
      </c>
      <c r="N1507">
        <v>0.6407429</v>
      </c>
      <c r="O1507">
        <v>4.0649179999999996</v>
      </c>
      <c r="P1507">
        <v>46456</v>
      </c>
      <c r="Q1507">
        <v>26449.200000000001</v>
      </c>
      <c r="R1507">
        <v>19872.55</v>
      </c>
    </row>
    <row r="1508" spans="1:18">
      <c r="A1508" t="s">
        <v>50</v>
      </c>
      <c r="B1508" t="s">
        <v>46</v>
      </c>
      <c r="C1508" t="s">
        <v>14</v>
      </c>
      <c r="D1508">
        <v>2011</v>
      </c>
      <c r="E1508">
        <v>19</v>
      </c>
      <c r="F1508">
        <v>2.3876949999999999</v>
      </c>
      <c r="G1508">
        <v>2.662229</v>
      </c>
      <c r="H1508">
        <v>80.151200000000003</v>
      </c>
      <c r="I1508">
        <v>5.5074999999999999E-2</v>
      </c>
      <c r="J1508">
        <v>-0.34511599999999998</v>
      </c>
      <c r="K1508">
        <v>-0.30341580000000001</v>
      </c>
      <c r="L1508">
        <v>-0.27453450000000001</v>
      </c>
      <c r="M1508">
        <v>-0.24565310000000001</v>
      </c>
      <c r="N1508">
        <v>-0.203953</v>
      </c>
      <c r="O1508">
        <v>4.0649179999999996</v>
      </c>
      <c r="P1508">
        <v>46456</v>
      </c>
      <c r="Q1508">
        <v>27287.82</v>
      </c>
      <c r="R1508">
        <v>30425.34</v>
      </c>
    </row>
    <row r="1509" spans="1:18">
      <c r="A1509" t="s">
        <v>50</v>
      </c>
      <c r="B1509" t="s">
        <v>46</v>
      </c>
      <c r="C1509" t="s">
        <v>14</v>
      </c>
      <c r="D1509">
        <v>2011</v>
      </c>
      <c r="E1509">
        <v>20</v>
      </c>
      <c r="F1509">
        <v>2.0646620000000002</v>
      </c>
      <c r="G1509">
        <v>2.509201</v>
      </c>
      <c r="H1509">
        <v>76.381799999999998</v>
      </c>
      <c r="I1509">
        <v>4.5975599999999998E-2</v>
      </c>
      <c r="J1509">
        <v>-0.50345989999999996</v>
      </c>
      <c r="K1509">
        <v>-0.46864939999999999</v>
      </c>
      <c r="L1509">
        <v>-0.44453979999999998</v>
      </c>
      <c r="M1509">
        <v>-0.42043019999999998</v>
      </c>
      <c r="N1509">
        <v>-0.38561970000000001</v>
      </c>
      <c r="O1509">
        <v>4.0649179999999996</v>
      </c>
      <c r="P1509">
        <v>46456</v>
      </c>
      <c r="Q1509">
        <v>23596.03</v>
      </c>
      <c r="R1509">
        <v>28676.46</v>
      </c>
    </row>
    <row r="1510" spans="1:18">
      <c r="A1510" t="s">
        <v>50</v>
      </c>
      <c r="B1510" t="s">
        <v>46</v>
      </c>
      <c r="C1510" t="s">
        <v>14</v>
      </c>
      <c r="D1510">
        <v>2011</v>
      </c>
      <c r="E1510">
        <v>21</v>
      </c>
      <c r="F1510">
        <v>1.790114</v>
      </c>
      <c r="G1510">
        <v>1.790114</v>
      </c>
      <c r="H1510">
        <v>70.296099999999996</v>
      </c>
      <c r="I1510">
        <v>3.8353499999999999E-2</v>
      </c>
      <c r="J1510">
        <v>-4.9152000000000001E-2</v>
      </c>
      <c r="K1510">
        <v>-2.0112600000000001E-2</v>
      </c>
      <c r="L1510">
        <v>0</v>
      </c>
      <c r="M1510">
        <v>2.0112600000000001E-2</v>
      </c>
      <c r="N1510">
        <v>4.9152000000000001E-2</v>
      </c>
      <c r="O1510">
        <v>4.0649179999999996</v>
      </c>
      <c r="P1510">
        <v>46456</v>
      </c>
      <c r="Q1510">
        <v>20458.36</v>
      </c>
      <c r="R1510">
        <v>20458.36</v>
      </c>
    </row>
    <row r="1511" spans="1:18">
      <c r="A1511" t="s">
        <v>50</v>
      </c>
      <c r="B1511" t="s">
        <v>46</v>
      </c>
      <c r="C1511" t="s">
        <v>14</v>
      </c>
      <c r="D1511">
        <v>2011</v>
      </c>
      <c r="E1511">
        <v>22</v>
      </c>
      <c r="F1511">
        <v>1.6204350000000001</v>
      </c>
      <c r="G1511">
        <v>1.6204350000000001</v>
      </c>
      <c r="H1511">
        <v>70.083100000000002</v>
      </c>
      <c r="I1511">
        <v>4.4622599999999998E-2</v>
      </c>
      <c r="J1511">
        <v>-5.7186099999999997E-2</v>
      </c>
      <c r="K1511">
        <v>-2.34001E-2</v>
      </c>
      <c r="L1511">
        <v>0</v>
      </c>
      <c r="M1511">
        <v>2.34001E-2</v>
      </c>
      <c r="N1511">
        <v>5.7186099999999997E-2</v>
      </c>
      <c r="O1511">
        <v>4.0649179999999996</v>
      </c>
      <c r="P1511">
        <v>46456</v>
      </c>
      <c r="Q1511">
        <v>18519.18</v>
      </c>
      <c r="R1511">
        <v>18519.18</v>
      </c>
    </row>
    <row r="1512" spans="1:18">
      <c r="A1512" t="s">
        <v>50</v>
      </c>
      <c r="B1512" t="s">
        <v>46</v>
      </c>
      <c r="C1512" t="s">
        <v>14</v>
      </c>
      <c r="D1512">
        <v>2011</v>
      </c>
      <c r="E1512">
        <v>23</v>
      </c>
      <c r="F1512">
        <v>1.3026709999999999</v>
      </c>
      <c r="G1512">
        <v>1.3026709999999999</v>
      </c>
      <c r="H1512">
        <v>67.9221</v>
      </c>
      <c r="I1512">
        <v>4.2481999999999999E-2</v>
      </c>
      <c r="J1512">
        <v>-5.4442900000000002E-2</v>
      </c>
      <c r="K1512">
        <v>-2.2277600000000002E-2</v>
      </c>
      <c r="L1512">
        <v>0</v>
      </c>
      <c r="M1512">
        <v>2.2277600000000002E-2</v>
      </c>
      <c r="N1512">
        <v>5.4442900000000002E-2</v>
      </c>
      <c r="O1512">
        <v>4.0649179999999996</v>
      </c>
      <c r="P1512">
        <v>46456</v>
      </c>
      <c r="Q1512">
        <v>14887.61</v>
      </c>
      <c r="R1512">
        <v>14887.61</v>
      </c>
    </row>
    <row r="1513" spans="1:18">
      <c r="A1513" t="s">
        <v>50</v>
      </c>
      <c r="B1513" t="s">
        <v>46</v>
      </c>
      <c r="C1513" t="s">
        <v>14</v>
      </c>
      <c r="D1513">
        <v>2011</v>
      </c>
      <c r="E1513">
        <v>24</v>
      </c>
      <c r="F1513">
        <v>1.2457579999999999</v>
      </c>
      <c r="G1513">
        <v>1.2457579999999999</v>
      </c>
      <c r="H1513">
        <v>66.605199999999996</v>
      </c>
      <c r="I1513">
        <v>3.4004399999999997E-2</v>
      </c>
      <c r="J1513">
        <v>-4.3578400000000003E-2</v>
      </c>
      <c r="K1513">
        <v>-1.7831900000000001E-2</v>
      </c>
      <c r="L1513">
        <v>0</v>
      </c>
      <c r="M1513">
        <v>1.7831900000000001E-2</v>
      </c>
      <c r="N1513">
        <v>4.3578400000000003E-2</v>
      </c>
      <c r="O1513">
        <v>4.0649179999999996</v>
      </c>
      <c r="P1513">
        <v>46456</v>
      </c>
      <c r="Q1513">
        <v>14237.17</v>
      </c>
      <c r="R1513">
        <v>14237.17</v>
      </c>
    </row>
    <row r="1514" spans="1:18">
      <c r="A1514" t="s">
        <v>50</v>
      </c>
      <c r="B1514" t="s">
        <v>46</v>
      </c>
      <c r="C1514" t="s">
        <v>13</v>
      </c>
      <c r="D1514">
        <v>2011</v>
      </c>
      <c r="E1514">
        <v>1</v>
      </c>
      <c r="F1514">
        <v>1.1456090000000001</v>
      </c>
      <c r="G1514">
        <v>1.1456090000000001</v>
      </c>
      <c r="H1514">
        <v>76.815600000000003</v>
      </c>
      <c r="I1514">
        <v>3.8851400000000001E-2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4.0649179999999996</v>
      </c>
      <c r="P1514">
        <v>46456</v>
      </c>
      <c r="Q1514">
        <v>13092.62</v>
      </c>
      <c r="R1514">
        <v>13092.62</v>
      </c>
    </row>
    <row r="1515" spans="1:18">
      <c r="A1515" t="s">
        <v>50</v>
      </c>
      <c r="B1515" t="s">
        <v>46</v>
      </c>
      <c r="C1515" t="s">
        <v>13</v>
      </c>
      <c r="D1515">
        <v>2011</v>
      </c>
      <c r="E1515">
        <v>2</v>
      </c>
      <c r="F1515">
        <v>1.022921</v>
      </c>
      <c r="G1515">
        <v>1.022921</v>
      </c>
      <c r="H1515">
        <v>76.1143</v>
      </c>
      <c r="I1515">
        <v>3.9899400000000002E-2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4.0649179999999996</v>
      </c>
      <c r="P1515">
        <v>46456</v>
      </c>
      <c r="Q1515">
        <v>11690.48</v>
      </c>
      <c r="R1515">
        <v>11690.48</v>
      </c>
    </row>
    <row r="1516" spans="1:18">
      <c r="A1516" t="s">
        <v>50</v>
      </c>
      <c r="B1516" t="s">
        <v>46</v>
      </c>
      <c r="C1516" t="s">
        <v>13</v>
      </c>
      <c r="D1516">
        <v>2011</v>
      </c>
      <c r="E1516">
        <v>3</v>
      </c>
      <c r="F1516">
        <v>0.87671600000000005</v>
      </c>
      <c r="G1516">
        <v>0.87671600000000005</v>
      </c>
      <c r="H1516">
        <v>76.028599999999997</v>
      </c>
      <c r="I1516">
        <v>3.6634600000000003E-2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4.0649179999999996</v>
      </c>
      <c r="P1516">
        <v>46456</v>
      </c>
      <c r="Q1516">
        <v>10019.57</v>
      </c>
      <c r="R1516">
        <v>10019.57</v>
      </c>
    </row>
    <row r="1517" spans="1:18">
      <c r="A1517" t="s">
        <v>50</v>
      </c>
      <c r="B1517" t="s">
        <v>46</v>
      </c>
      <c r="C1517" t="s">
        <v>13</v>
      </c>
      <c r="D1517">
        <v>2011</v>
      </c>
      <c r="E1517">
        <v>4</v>
      </c>
      <c r="F1517">
        <v>0.79185459999999996</v>
      </c>
      <c r="G1517">
        <v>0.79185459999999996</v>
      </c>
      <c r="H1517">
        <v>75.088300000000004</v>
      </c>
      <c r="I1517">
        <v>3.4587699999999999E-2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4.0649179999999996</v>
      </c>
      <c r="P1517">
        <v>46456</v>
      </c>
      <c r="Q1517">
        <v>9049.7279999999992</v>
      </c>
      <c r="R1517">
        <v>9049.7279999999992</v>
      </c>
    </row>
    <row r="1518" spans="1:18">
      <c r="A1518" t="s">
        <v>50</v>
      </c>
      <c r="B1518" t="s">
        <v>46</v>
      </c>
      <c r="C1518" t="s">
        <v>13</v>
      </c>
      <c r="D1518">
        <v>2011</v>
      </c>
      <c r="E1518">
        <v>5</v>
      </c>
      <c r="F1518">
        <v>0.76404780000000005</v>
      </c>
      <c r="G1518">
        <v>0.76404780000000005</v>
      </c>
      <c r="H1518">
        <v>74.592200000000005</v>
      </c>
      <c r="I1518">
        <v>3.4634199999999997E-2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4.0649179999999996</v>
      </c>
      <c r="P1518">
        <v>46456</v>
      </c>
      <c r="Q1518">
        <v>8731.9380000000001</v>
      </c>
      <c r="R1518">
        <v>8731.9380000000001</v>
      </c>
    </row>
    <row r="1519" spans="1:18">
      <c r="A1519" t="s">
        <v>50</v>
      </c>
      <c r="B1519" t="s">
        <v>46</v>
      </c>
      <c r="C1519" t="s">
        <v>13</v>
      </c>
      <c r="D1519">
        <v>2011</v>
      </c>
      <c r="E1519">
        <v>6</v>
      </c>
      <c r="F1519">
        <v>0.77067569999999996</v>
      </c>
      <c r="G1519">
        <v>0.77067569999999996</v>
      </c>
      <c r="H1519">
        <v>74.690899999999999</v>
      </c>
      <c r="I1519">
        <v>3.46688E-2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4.0649179999999996</v>
      </c>
      <c r="P1519">
        <v>46456</v>
      </c>
      <c r="Q1519">
        <v>8807.6839999999993</v>
      </c>
      <c r="R1519">
        <v>8807.6839999999993</v>
      </c>
    </row>
    <row r="1520" spans="1:18">
      <c r="A1520" t="s">
        <v>50</v>
      </c>
      <c r="B1520" t="s">
        <v>46</v>
      </c>
      <c r="C1520" t="s">
        <v>13</v>
      </c>
      <c r="D1520">
        <v>2011</v>
      </c>
      <c r="E1520">
        <v>7</v>
      </c>
      <c r="F1520">
        <v>0.85486989999999996</v>
      </c>
      <c r="G1520">
        <v>0.85486989999999996</v>
      </c>
      <c r="H1520">
        <v>76.096100000000007</v>
      </c>
      <c r="I1520">
        <v>3.4716200000000003E-2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4.0649179999999996</v>
      </c>
      <c r="P1520">
        <v>46456</v>
      </c>
      <c r="Q1520">
        <v>9769.8989999999994</v>
      </c>
      <c r="R1520">
        <v>9769.8989999999994</v>
      </c>
    </row>
    <row r="1521" spans="1:18">
      <c r="A1521" t="s">
        <v>50</v>
      </c>
      <c r="B1521" t="s">
        <v>46</v>
      </c>
      <c r="C1521" t="s">
        <v>13</v>
      </c>
      <c r="D1521">
        <v>2011</v>
      </c>
      <c r="E1521">
        <v>8</v>
      </c>
      <c r="F1521">
        <v>0.93258390000000002</v>
      </c>
      <c r="G1521">
        <v>0.93258390000000002</v>
      </c>
      <c r="H1521">
        <v>81.366200000000006</v>
      </c>
      <c r="I1521">
        <v>3.4769399999999999E-2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4.0649179999999996</v>
      </c>
      <c r="P1521">
        <v>46456</v>
      </c>
      <c r="Q1521">
        <v>10658.06</v>
      </c>
      <c r="R1521">
        <v>10658.06</v>
      </c>
    </row>
    <row r="1522" spans="1:18">
      <c r="A1522" t="s">
        <v>50</v>
      </c>
      <c r="B1522" t="s">
        <v>46</v>
      </c>
      <c r="C1522" t="s">
        <v>13</v>
      </c>
      <c r="D1522">
        <v>2011</v>
      </c>
      <c r="E1522">
        <v>9</v>
      </c>
      <c r="F1522">
        <v>1.114805</v>
      </c>
      <c r="G1522">
        <v>1.114805</v>
      </c>
      <c r="H1522">
        <v>87.3065</v>
      </c>
      <c r="I1522">
        <v>3.9085300000000003E-2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4.0649179999999996</v>
      </c>
      <c r="P1522">
        <v>46456</v>
      </c>
      <c r="Q1522">
        <v>12740.57</v>
      </c>
      <c r="R1522">
        <v>12740.57</v>
      </c>
    </row>
    <row r="1523" spans="1:18">
      <c r="A1523" t="s">
        <v>50</v>
      </c>
      <c r="B1523" t="s">
        <v>46</v>
      </c>
      <c r="C1523" t="s">
        <v>13</v>
      </c>
      <c r="D1523">
        <v>2011</v>
      </c>
      <c r="E1523">
        <v>10</v>
      </c>
      <c r="F1523">
        <v>1.3414969999999999</v>
      </c>
      <c r="G1523">
        <v>1.3414969999999999</v>
      </c>
      <c r="H1523">
        <v>93.615600000000001</v>
      </c>
      <c r="I1523">
        <v>3.8231599999999998E-2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4.0649179999999996</v>
      </c>
      <c r="P1523">
        <v>46456</v>
      </c>
      <c r="Q1523">
        <v>15331.33</v>
      </c>
      <c r="R1523">
        <v>15331.33</v>
      </c>
    </row>
    <row r="1524" spans="1:18">
      <c r="A1524" t="s">
        <v>50</v>
      </c>
      <c r="B1524" t="s">
        <v>46</v>
      </c>
      <c r="C1524" t="s">
        <v>13</v>
      </c>
      <c r="D1524">
        <v>2011</v>
      </c>
      <c r="E1524">
        <v>11</v>
      </c>
      <c r="F1524">
        <v>1.5743640000000001</v>
      </c>
      <c r="G1524">
        <v>1.5743640000000001</v>
      </c>
      <c r="H1524">
        <v>98.979200000000006</v>
      </c>
      <c r="I1524">
        <v>3.7611199999999997E-2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4.0649179999999996</v>
      </c>
      <c r="P1524">
        <v>46456</v>
      </c>
      <c r="Q1524">
        <v>17992.66</v>
      </c>
      <c r="R1524">
        <v>17992.66</v>
      </c>
    </row>
    <row r="1525" spans="1:18">
      <c r="A1525" t="s">
        <v>50</v>
      </c>
      <c r="B1525" t="s">
        <v>46</v>
      </c>
      <c r="C1525" t="s">
        <v>13</v>
      </c>
      <c r="D1525">
        <v>2011</v>
      </c>
      <c r="E1525">
        <v>12</v>
      </c>
      <c r="F1525">
        <v>1.8889210000000001</v>
      </c>
      <c r="G1525">
        <v>1.8889210000000001</v>
      </c>
      <c r="H1525">
        <v>102.59</v>
      </c>
      <c r="I1525">
        <v>3.7175100000000003E-2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4.0649179999999996</v>
      </c>
      <c r="P1525">
        <v>46456</v>
      </c>
      <c r="Q1525">
        <v>21587.58</v>
      </c>
      <c r="R1525">
        <v>21587.58</v>
      </c>
    </row>
    <row r="1526" spans="1:18">
      <c r="A1526" t="s">
        <v>50</v>
      </c>
      <c r="B1526" t="s">
        <v>46</v>
      </c>
      <c r="C1526" t="s">
        <v>13</v>
      </c>
      <c r="D1526">
        <v>2011</v>
      </c>
      <c r="E1526">
        <v>13</v>
      </c>
      <c r="F1526">
        <v>2.3893369999999998</v>
      </c>
      <c r="G1526">
        <v>2.3893369999999998</v>
      </c>
      <c r="H1526">
        <v>100.05200000000001</v>
      </c>
      <c r="I1526">
        <v>3.7431300000000001E-2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4.0649179999999996</v>
      </c>
      <c r="P1526">
        <v>46456</v>
      </c>
      <c r="Q1526">
        <v>27306.59</v>
      </c>
      <c r="R1526">
        <v>27306.59</v>
      </c>
    </row>
    <row r="1527" spans="1:18">
      <c r="A1527" t="s">
        <v>50</v>
      </c>
      <c r="B1527" t="s">
        <v>46</v>
      </c>
      <c r="C1527" t="s">
        <v>13</v>
      </c>
      <c r="D1527">
        <v>2011</v>
      </c>
      <c r="E1527">
        <v>14</v>
      </c>
      <c r="F1527">
        <v>2.8847200000000002</v>
      </c>
      <c r="G1527">
        <v>2.0499909999999999</v>
      </c>
      <c r="H1527">
        <v>96.774000000000001</v>
      </c>
      <c r="I1527">
        <v>4.3909700000000003E-2</v>
      </c>
      <c r="J1527">
        <v>0.7784567</v>
      </c>
      <c r="K1527">
        <v>0.81170299999999995</v>
      </c>
      <c r="L1527">
        <v>0.83472919999999995</v>
      </c>
      <c r="M1527">
        <v>0.85775539999999995</v>
      </c>
      <c r="N1527">
        <v>0.89100170000000001</v>
      </c>
      <c r="O1527">
        <v>4.0649179999999996</v>
      </c>
      <c r="P1527">
        <v>46456</v>
      </c>
      <c r="Q1527">
        <v>32968.089999999997</v>
      </c>
      <c r="R1527">
        <v>23428.37</v>
      </c>
    </row>
    <row r="1528" spans="1:18">
      <c r="A1528" t="s">
        <v>50</v>
      </c>
      <c r="B1528" t="s">
        <v>46</v>
      </c>
      <c r="C1528" t="s">
        <v>13</v>
      </c>
      <c r="D1528">
        <v>2011</v>
      </c>
      <c r="E1528">
        <v>15</v>
      </c>
      <c r="F1528">
        <v>3.3406720000000001</v>
      </c>
      <c r="G1528">
        <v>2.4521769999999998</v>
      </c>
      <c r="H1528">
        <v>96.2</v>
      </c>
      <c r="I1528">
        <v>4.7073299999999998E-2</v>
      </c>
      <c r="J1528">
        <v>0.82816809999999996</v>
      </c>
      <c r="K1528">
        <v>0.86380970000000001</v>
      </c>
      <c r="L1528">
        <v>0.88849500000000003</v>
      </c>
      <c r="M1528">
        <v>0.9131802</v>
      </c>
      <c r="N1528">
        <v>0.94882180000000005</v>
      </c>
      <c r="O1528">
        <v>4.0649179999999996</v>
      </c>
      <c r="P1528">
        <v>46456</v>
      </c>
      <c r="Q1528">
        <v>38178.94</v>
      </c>
      <c r="R1528">
        <v>28024.76</v>
      </c>
    </row>
    <row r="1529" spans="1:18">
      <c r="A1529" t="s">
        <v>50</v>
      </c>
      <c r="B1529" t="s">
        <v>46</v>
      </c>
      <c r="C1529" t="s">
        <v>13</v>
      </c>
      <c r="D1529">
        <v>2011</v>
      </c>
      <c r="E1529">
        <v>16</v>
      </c>
      <c r="F1529">
        <v>3.602652</v>
      </c>
      <c r="G1529">
        <v>2.508054</v>
      </c>
      <c r="H1529">
        <v>95.090900000000005</v>
      </c>
      <c r="I1529">
        <v>4.78383E-2</v>
      </c>
      <c r="J1529">
        <v>1.033291</v>
      </c>
      <c r="K1529">
        <v>1.069512</v>
      </c>
      <c r="L1529">
        <v>1.094598</v>
      </c>
      <c r="M1529">
        <v>1.1196839999999999</v>
      </c>
      <c r="N1529">
        <v>1.155905</v>
      </c>
      <c r="O1529">
        <v>4.0649179999999996</v>
      </c>
      <c r="P1529">
        <v>46456</v>
      </c>
      <c r="Q1529">
        <v>41172.980000000003</v>
      </c>
      <c r="R1529">
        <v>28663.35</v>
      </c>
    </row>
    <row r="1530" spans="1:18">
      <c r="A1530" t="s">
        <v>50</v>
      </c>
      <c r="B1530" t="s">
        <v>46</v>
      </c>
      <c r="C1530" t="s">
        <v>13</v>
      </c>
      <c r="D1530">
        <v>2011</v>
      </c>
      <c r="E1530">
        <v>17</v>
      </c>
      <c r="F1530">
        <v>3.674477</v>
      </c>
      <c r="G1530">
        <v>2.638007</v>
      </c>
      <c r="H1530">
        <v>94.080500000000001</v>
      </c>
      <c r="I1530">
        <v>4.8394600000000003E-2</v>
      </c>
      <c r="J1530">
        <v>0.97444929999999996</v>
      </c>
      <c r="K1530">
        <v>1.011091</v>
      </c>
      <c r="L1530">
        <v>1.0364690000000001</v>
      </c>
      <c r="M1530">
        <v>1.0618479999999999</v>
      </c>
      <c r="N1530">
        <v>1.09849</v>
      </c>
      <c r="O1530">
        <v>4.0649179999999996</v>
      </c>
      <c r="P1530">
        <v>46456</v>
      </c>
      <c r="Q1530">
        <v>41993.84</v>
      </c>
      <c r="R1530">
        <v>30148.52</v>
      </c>
    </row>
    <row r="1531" spans="1:18">
      <c r="A1531" t="s">
        <v>50</v>
      </c>
      <c r="B1531" t="s">
        <v>46</v>
      </c>
      <c r="C1531" t="s">
        <v>13</v>
      </c>
      <c r="D1531">
        <v>2011</v>
      </c>
      <c r="E1531">
        <v>18</v>
      </c>
      <c r="F1531">
        <v>3.744011</v>
      </c>
      <c r="G1531">
        <v>2.7566769999999998</v>
      </c>
      <c r="H1531">
        <v>91.264899999999997</v>
      </c>
      <c r="I1531">
        <v>4.8729799999999997E-2</v>
      </c>
      <c r="J1531">
        <v>0.92488429999999999</v>
      </c>
      <c r="K1531">
        <v>0.96178010000000003</v>
      </c>
      <c r="L1531">
        <v>0.98733400000000004</v>
      </c>
      <c r="M1531">
        <v>1.012888</v>
      </c>
      <c r="N1531">
        <v>1.0497840000000001</v>
      </c>
      <c r="O1531">
        <v>4.0649179999999996</v>
      </c>
      <c r="P1531">
        <v>46456</v>
      </c>
      <c r="Q1531">
        <v>42788.52</v>
      </c>
      <c r="R1531">
        <v>31504.75</v>
      </c>
    </row>
    <row r="1532" spans="1:18">
      <c r="A1532" t="s">
        <v>50</v>
      </c>
      <c r="B1532" t="s">
        <v>46</v>
      </c>
      <c r="C1532" t="s">
        <v>13</v>
      </c>
      <c r="D1532">
        <v>2011</v>
      </c>
      <c r="E1532">
        <v>19</v>
      </c>
      <c r="F1532">
        <v>3.4871150000000002</v>
      </c>
      <c r="G1532">
        <v>3.9400189999999999</v>
      </c>
      <c r="H1532">
        <v>88.259699999999995</v>
      </c>
      <c r="I1532">
        <v>4.9255699999999999E-2</v>
      </c>
      <c r="J1532">
        <v>-0.51602720000000002</v>
      </c>
      <c r="K1532">
        <v>-0.47873320000000003</v>
      </c>
      <c r="L1532">
        <v>-0.45290350000000001</v>
      </c>
      <c r="M1532">
        <v>-0.4270738</v>
      </c>
      <c r="N1532">
        <v>-0.38977980000000001</v>
      </c>
      <c r="O1532">
        <v>4.0649179999999996</v>
      </c>
      <c r="P1532">
        <v>46456</v>
      </c>
      <c r="Q1532">
        <v>39852.57</v>
      </c>
      <c r="R1532">
        <v>45028.59</v>
      </c>
    </row>
    <row r="1533" spans="1:18">
      <c r="A1533" t="s">
        <v>50</v>
      </c>
      <c r="B1533" t="s">
        <v>46</v>
      </c>
      <c r="C1533" t="s">
        <v>13</v>
      </c>
      <c r="D1533">
        <v>2011</v>
      </c>
      <c r="E1533">
        <v>20</v>
      </c>
      <c r="F1533">
        <v>3.1389490000000002</v>
      </c>
      <c r="G1533">
        <v>3.8653110000000002</v>
      </c>
      <c r="H1533">
        <v>84.5351</v>
      </c>
      <c r="I1533">
        <v>4.9351300000000001E-2</v>
      </c>
      <c r="J1533">
        <v>-0.78960799999999998</v>
      </c>
      <c r="K1533">
        <v>-0.75224159999999995</v>
      </c>
      <c r="L1533">
        <v>-0.72636179999999995</v>
      </c>
      <c r="M1533">
        <v>-0.70048189999999999</v>
      </c>
      <c r="N1533">
        <v>-0.66311549999999997</v>
      </c>
      <c r="O1533">
        <v>4.0649179999999996</v>
      </c>
      <c r="P1533">
        <v>46456</v>
      </c>
      <c r="Q1533">
        <v>35873.550000000003</v>
      </c>
      <c r="R1533">
        <v>44174.79</v>
      </c>
    </row>
    <row r="1534" spans="1:18">
      <c r="A1534" t="s">
        <v>50</v>
      </c>
      <c r="B1534" t="s">
        <v>46</v>
      </c>
      <c r="C1534" t="s">
        <v>13</v>
      </c>
      <c r="D1534">
        <v>2011</v>
      </c>
      <c r="E1534">
        <v>21</v>
      </c>
      <c r="F1534">
        <v>3.0695139999999999</v>
      </c>
      <c r="G1534">
        <v>3.0695139999999999</v>
      </c>
      <c r="H1534">
        <v>82.6494</v>
      </c>
      <c r="I1534">
        <v>4.0489400000000002E-2</v>
      </c>
      <c r="J1534">
        <v>-5.1889200000000003E-2</v>
      </c>
      <c r="K1534">
        <v>-2.12327E-2</v>
      </c>
      <c r="L1534">
        <v>0</v>
      </c>
      <c r="M1534">
        <v>2.12327E-2</v>
      </c>
      <c r="N1534">
        <v>5.1889200000000003E-2</v>
      </c>
      <c r="O1534">
        <v>4.0649179999999996</v>
      </c>
      <c r="P1534">
        <v>46456</v>
      </c>
      <c r="Q1534">
        <v>35080.01</v>
      </c>
      <c r="R1534">
        <v>35080.01</v>
      </c>
    </row>
    <row r="1535" spans="1:18">
      <c r="A1535" t="s">
        <v>50</v>
      </c>
      <c r="B1535" t="s">
        <v>46</v>
      </c>
      <c r="C1535" t="s">
        <v>13</v>
      </c>
      <c r="D1535">
        <v>2011</v>
      </c>
      <c r="E1535">
        <v>22</v>
      </c>
      <c r="F1535">
        <v>2.6780550000000001</v>
      </c>
      <c r="G1535">
        <v>2.6780550000000001</v>
      </c>
      <c r="H1535">
        <v>80.145499999999998</v>
      </c>
      <c r="I1535">
        <v>4.0240100000000001E-2</v>
      </c>
      <c r="J1535">
        <v>-5.1569799999999999E-2</v>
      </c>
      <c r="K1535">
        <v>-2.1101999999999999E-2</v>
      </c>
      <c r="L1535">
        <v>0</v>
      </c>
      <c r="M1535">
        <v>2.1101999999999999E-2</v>
      </c>
      <c r="N1535">
        <v>5.1569799999999999E-2</v>
      </c>
      <c r="O1535">
        <v>4.0649179999999996</v>
      </c>
      <c r="P1535">
        <v>46456</v>
      </c>
      <c r="Q1535">
        <v>30606.21</v>
      </c>
      <c r="R1535">
        <v>30606.21</v>
      </c>
    </row>
    <row r="1536" spans="1:18">
      <c r="A1536" t="s">
        <v>50</v>
      </c>
      <c r="B1536" t="s">
        <v>46</v>
      </c>
      <c r="C1536" t="s">
        <v>13</v>
      </c>
      <c r="D1536">
        <v>2011</v>
      </c>
      <c r="E1536">
        <v>23</v>
      </c>
      <c r="F1536">
        <v>2.2331840000000001</v>
      </c>
      <c r="G1536">
        <v>2.2331840000000001</v>
      </c>
      <c r="H1536">
        <v>76.911699999999996</v>
      </c>
      <c r="I1536">
        <v>4.0606099999999999E-2</v>
      </c>
      <c r="J1536">
        <v>-5.2038800000000003E-2</v>
      </c>
      <c r="K1536">
        <v>-2.1293800000000002E-2</v>
      </c>
      <c r="L1536">
        <v>0</v>
      </c>
      <c r="M1536">
        <v>2.1293800000000002E-2</v>
      </c>
      <c r="N1536">
        <v>5.2038800000000003E-2</v>
      </c>
      <c r="O1536">
        <v>4.0649179999999996</v>
      </c>
      <c r="P1536">
        <v>46456</v>
      </c>
      <c r="Q1536">
        <v>25521.99</v>
      </c>
      <c r="R1536">
        <v>25521.99</v>
      </c>
    </row>
    <row r="1537" spans="1:18">
      <c r="A1537" t="s">
        <v>50</v>
      </c>
      <c r="B1537" t="s">
        <v>46</v>
      </c>
      <c r="C1537" t="s">
        <v>13</v>
      </c>
      <c r="D1537">
        <v>2011</v>
      </c>
      <c r="E1537">
        <v>24</v>
      </c>
      <c r="F1537">
        <v>1.6947989999999999</v>
      </c>
      <c r="G1537">
        <v>1.6947989999999999</v>
      </c>
      <c r="H1537">
        <v>75.626000000000005</v>
      </c>
      <c r="I1537">
        <v>4.1824800000000002E-2</v>
      </c>
      <c r="J1537">
        <v>-5.3600599999999998E-2</v>
      </c>
      <c r="K1537">
        <v>-2.1932900000000002E-2</v>
      </c>
      <c r="L1537">
        <v>0</v>
      </c>
      <c r="M1537">
        <v>2.1932900000000002E-2</v>
      </c>
      <c r="N1537">
        <v>5.3600599999999998E-2</v>
      </c>
      <c r="O1537">
        <v>4.0649179999999996</v>
      </c>
      <c r="P1537">
        <v>46456</v>
      </c>
      <c r="Q1537">
        <v>19369.05</v>
      </c>
      <c r="R1537">
        <v>19369.05</v>
      </c>
    </row>
    <row r="1538" spans="1:18">
      <c r="A1538" t="s">
        <v>50</v>
      </c>
      <c r="B1538" t="s">
        <v>46</v>
      </c>
      <c r="C1538" t="s">
        <v>84</v>
      </c>
      <c r="D1538">
        <v>2011</v>
      </c>
      <c r="E1538">
        <v>1</v>
      </c>
      <c r="F1538">
        <v>0.96226109999999998</v>
      </c>
      <c r="G1538">
        <v>0.96226109999999998</v>
      </c>
      <c r="H1538">
        <v>72.362200000000001</v>
      </c>
      <c r="I1538">
        <v>3.3162700000000003E-2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4.0649179999999996</v>
      </c>
      <c r="P1538">
        <v>46456</v>
      </c>
      <c r="Q1538">
        <v>10997.22</v>
      </c>
      <c r="R1538">
        <v>10997.22</v>
      </c>
    </row>
    <row r="1539" spans="1:18">
      <c r="A1539" t="s">
        <v>50</v>
      </c>
      <c r="B1539" t="s">
        <v>46</v>
      </c>
      <c r="C1539" t="s">
        <v>84</v>
      </c>
      <c r="D1539">
        <v>2011</v>
      </c>
      <c r="E1539">
        <v>2</v>
      </c>
      <c r="F1539">
        <v>0.8517709</v>
      </c>
      <c r="G1539">
        <v>0.8517709</v>
      </c>
      <c r="H1539">
        <v>71.8095</v>
      </c>
      <c r="I1539">
        <v>3.3135100000000001E-2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4.0649179999999996</v>
      </c>
      <c r="P1539">
        <v>46456</v>
      </c>
      <c r="Q1539">
        <v>9734.4830000000002</v>
      </c>
      <c r="R1539">
        <v>9734.4830000000002</v>
      </c>
    </row>
    <row r="1540" spans="1:18">
      <c r="A1540" t="s">
        <v>50</v>
      </c>
      <c r="B1540" t="s">
        <v>46</v>
      </c>
      <c r="C1540" t="s">
        <v>84</v>
      </c>
      <c r="D1540">
        <v>2011</v>
      </c>
      <c r="E1540">
        <v>3</v>
      </c>
      <c r="F1540">
        <v>0.75943910000000003</v>
      </c>
      <c r="G1540">
        <v>0.75943910000000003</v>
      </c>
      <c r="H1540">
        <v>71.324399999999997</v>
      </c>
      <c r="I1540">
        <v>3.3047199999999999E-2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4.0649179999999996</v>
      </c>
      <c r="P1540">
        <v>46456</v>
      </c>
      <c r="Q1540">
        <v>8679.2669999999998</v>
      </c>
      <c r="R1540">
        <v>8679.2669999999998</v>
      </c>
    </row>
    <row r="1541" spans="1:18">
      <c r="A1541" t="s">
        <v>50</v>
      </c>
      <c r="B1541" t="s">
        <v>46</v>
      </c>
      <c r="C1541" t="s">
        <v>84</v>
      </c>
      <c r="D1541">
        <v>2011</v>
      </c>
      <c r="E1541">
        <v>4</v>
      </c>
      <c r="F1541">
        <v>0.70924699999999996</v>
      </c>
      <c r="G1541">
        <v>0.70924699999999996</v>
      </c>
      <c r="H1541">
        <v>70.569100000000006</v>
      </c>
      <c r="I1541">
        <v>3.2988200000000002E-2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4.0649179999999996</v>
      </c>
      <c r="P1541">
        <v>46456</v>
      </c>
      <c r="Q1541">
        <v>8105.6450000000004</v>
      </c>
      <c r="R1541">
        <v>8105.6450000000004</v>
      </c>
    </row>
    <row r="1542" spans="1:18">
      <c r="A1542" t="s">
        <v>50</v>
      </c>
      <c r="B1542" t="s">
        <v>46</v>
      </c>
      <c r="C1542" t="s">
        <v>84</v>
      </c>
      <c r="D1542">
        <v>2011</v>
      </c>
      <c r="E1542">
        <v>5</v>
      </c>
      <c r="F1542">
        <v>0.69372579999999995</v>
      </c>
      <c r="G1542">
        <v>0.69372579999999995</v>
      </c>
      <c r="H1542">
        <v>70.292100000000005</v>
      </c>
      <c r="I1542">
        <v>3.2994299999999997E-2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4.0649179999999996</v>
      </c>
      <c r="P1542">
        <v>46456</v>
      </c>
      <c r="Q1542">
        <v>7928.26</v>
      </c>
      <c r="R1542">
        <v>7928.26</v>
      </c>
    </row>
    <row r="1543" spans="1:18">
      <c r="A1543" t="s">
        <v>50</v>
      </c>
      <c r="B1543" t="s">
        <v>46</v>
      </c>
      <c r="C1543" t="s">
        <v>84</v>
      </c>
      <c r="D1543">
        <v>2011</v>
      </c>
      <c r="E1543">
        <v>6</v>
      </c>
      <c r="F1543">
        <v>0.71147070000000001</v>
      </c>
      <c r="G1543">
        <v>0.71147070000000001</v>
      </c>
      <c r="H1543">
        <v>70.039299999999997</v>
      </c>
      <c r="I1543">
        <v>3.3003600000000001E-2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4.0649179999999996</v>
      </c>
      <c r="P1543">
        <v>46456</v>
      </c>
      <c r="Q1543">
        <v>8131.0590000000002</v>
      </c>
      <c r="R1543">
        <v>8131.0590000000002</v>
      </c>
    </row>
    <row r="1544" spans="1:18">
      <c r="A1544" t="s">
        <v>50</v>
      </c>
      <c r="B1544" t="s">
        <v>46</v>
      </c>
      <c r="C1544" t="s">
        <v>84</v>
      </c>
      <c r="D1544">
        <v>2011</v>
      </c>
      <c r="E1544">
        <v>7</v>
      </c>
      <c r="F1544">
        <v>0.79241550000000005</v>
      </c>
      <c r="G1544">
        <v>0.79241550000000005</v>
      </c>
      <c r="H1544">
        <v>71.020499999999998</v>
      </c>
      <c r="I1544">
        <v>3.3014799999999997E-2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4.0649179999999996</v>
      </c>
      <c r="P1544">
        <v>46456</v>
      </c>
      <c r="Q1544">
        <v>9056.1380000000008</v>
      </c>
      <c r="R1544">
        <v>9056.1380000000008</v>
      </c>
    </row>
    <row r="1545" spans="1:18">
      <c r="A1545" t="s">
        <v>50</v>
      </c>
      <c r="B1545" t="s">
        <v>46</v>
      </c>
      <c r="C1545" t="s">
        <v>84</v>
      </c>
      <c r="D1545">
        <v>2011</v>
      </c>
      <c r="E1545">
        <v>8</v>
      </c>
      <c r="F1545">
        <v>0.87144390000000005</v>
      </c>
      <c r="G1545">
        <v>0.87144390000000005</v>
      </c>
      <c r="H1545">
        <v>75.677300000000002</v>
      </c>
      <c r="I1545">
        <v>3.3009400000000001E-2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4.0649179999999996</v>
      </c>
      <c r="P1545">
        <v>46456</v>
      </c>
      <c r="Q1545">
        <v>9959.3150000000005</v>
      </c>
      <c r="R1545">
        <v>9959.3150000000005</v>
      </c>
    </row>
    <row r="1546" spans="1:18">
      <c r="A1546" t="s">
        <v>50</v>
      </c>
      <c r="B1546" t="s">
        <v>46</v>
      </c>
      <c r="C1546" t="s">
        <v>84</v>
      </c>
      <c r="D1546">
        <v>2011</v>
      </c>
      <c r="E1546">
        <v>9</v>
      </c>
      <c r="F1546">
        <v>0.95640550000000002</v>
      </c>
      <c r="G1546">
        <v>0.95640550000000002</v>
      </c>
      <c r="H1546">
        <v>80.451700000000002</v>
      </c>
      <c r="I1546">
        <v>3.3449699999999999E-2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4.0649179999999996</v>
      </c>
      <c r="P1546">
        <v>46456</v>
      </c>
      <c r="Q1546">
        <v>10930.3</v>
      </c>
      <c r="R1546">
        <v>10930.3</v>
      </c>
    </row>
    <row r="1547" spans="1:18">
      <c r="A1547" t="s">
        <v>50</v>
      </c>
      <c r="B1547" t="s">
        <v>46</v>
      </c>
      <c r="C1547" t="s">
        <v>84</v>
      </c>
      <c r="D1547">
        <v>2011</v>
      </c>
      <c r="E1547">
        <v>10</v>
      </c>
      <c r="F1547">
        <v>1.04766</v>
      </c>
      <c r="G1547">
        <v>1.04766</v>
      </c>
      <c r="H1547">
        <v>85.284300000000002</v>
      </c>
      <c r="I1547">
        <v>3.40986E-2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4.0649179999999996</v>
      </c>
      <c r="P1547">
        <v>46456</v>
      </c>
      <c r="Q1547">
        <v>11973.2</v>
      </c>
      <c r="R1547">
        <v>11973.2</v>
      </c>
    </row>
    <row r="1548" spans="1:18">
      <c r="A1548" t="s">
        <v>50</v>
      </c>
      <c r="B1548" t="s">
        <v>46</v>
      </c>
      <c r="C1548" t="s">
        <v>84</v>
      </c>
      <c r="D1548">
        <v>2011</v>
      </c>
      <c r="E1548">
        <v>11</v>
      </c>
      <c r="F1548">
        <v>1.237042</v>
      </c>
      <c r="G1548">
        <v>1.237042</v>
      </c>
      <c r="H1548">
        <v>88.599400000000003</v>
      </c>
      <c r="I1548">
        <v>3.5213899999999999E-2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4.0649179999999996</v>
      </c>
      <c r="P1548">
        <v>46456</v>
      </c>
      <c r="Q1548">
        <v>14137.56</v>
      </c>
      <c r="R1548">
        <v>14137.56</v>
      </c>
    </row>
    <row r="1549" spans="1:18">
      <c r="A1549" t="s">
        <v>50</v>
      </c>
      <c r="B1549" t="s">
        <v>46</v>
      </c>
      <c r="C1549" t="s">
        <v>84</v>
      </c>
      <c r="D1549">
        <v>2011</v>
      </c>
      <c r="E1549">
        <v>12</v>
      </c>
      <c r="F1549">
        <v>1.5357970000000001</v>
      </c>
      <c r="G1549">
        <v>1.5357970000000001</v>
      </c>
      <c r="H1549">
        <v>90.528099999999995</v>
      </c>
      <c r="I1549">
        <v>3.5044699999999998E-2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4.0649179999999996</v>
      </c>
      <c r="P1549">
        <v>46456</v>
      </c>
      <c r="Q1549">
        <v>17551.89</v>
      </c>
      <c r="R1549">
        <v>17551.89</v>
      </c>
    </row>
    <row r="1550" spans="1:18">
      <c r="A1550" t="s">
        <v>50</v>
      </c>
      <c r="B1550" t="s">
        <v>46</v>
      </c>
      <c r="C1550" t="s">
        <v>84</v>
      </c>
      <c r="D1550">
        <v>2011</v>
      </c>
      <c r="E1550">
        <v>13</v>
      </c>
      <c r="F1550">
        <v>1.895154</v>
      </c>
      <c r="G1550">
        <v>1.895154</v>
      </c>
      <c r="H1550">
        <v>90.943100000000001</v>
      </c>
      <c r="I1550">
        <v>3.52219E-2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4.0649179999999996</v>
      </c>
      <c r="P1550">
        <v>46456</v>
      </c>
      <c r="Q1550">
        <v>21658.81</v>
      </c>
      <c r="R1550">
        <v>21658.81</v>
      </c>
    </row>
    <row r="1551" spans="1:18">
      <c r="A1551" t="s">
        <v>50</v>
      </c>
      <c r="B1551" t="s">
        <v>46</v>
      </c>
      <c r="C1551" t="s">
        <v>84</v>
      </c>
      <c r="D1551">
        <v>2011</v>
      </c>
      <c r="E1551">
        <v>14</v>
      </c>
      <c r="F1551">
        <v>2.1786500000000002</v>
      </c>
      <c r="G1551">
        <v>1.694688</v>
      </c>
      <c r="H1551">
        <v>91.180999999999997</v>
      </c>
      <c r="I1551">
        <v>3.79192E-2</v>
      </c>
      <c r="J1551">
        <v>0.43536629999999998</v>
      </c>
      <c r="K1551">
        <v>0.46407680000000001</v>
      </c>
      <c r="L1551">
        <v>0.48396169999999999</v>
      </c>
      <c r="M1551">
        <v>0.50384649999999997</v>
      </c>
      <c r="N1551">
        <v>0.53255710000000001</v>
      </c>
      <c r="O1551">
        <v>4.0649179999999996</v>
      </c>
      <c r="P1551">
        <v>46456</v>
      </c>
      <c r="Q1551">
        <v>24898.75</v>
      </c>
      <c r="R1551">
        <v>19367.78</v>
      </c>
    </row>
    <row r="1552" spans="1:18">
      <c r="A1552" t="s">
        <v>50</v>
      </c>
      <c r="B1552" t="s">
        <v>46</v>
      </c>
      <c r="C1552" t="s">
        <v>84</v>
      </c>
      <c r="D1552">
        <v>2011</v>
      </c>
      <c r="E1552">
        <v>15</v>
      </c>
      <c r="F1552">
        <v>2.4593790000000002</v>
      </c>
      <c r="G1552">
        <v>1.957422</v>
      </c>
      <c r="H1552">
        <v>90.351799999999997</v>
      </c>
      <c r="I1552">
        <v>3.9599200000000001E-2</v>
      </c>
      <c r="J1552">
        <v>0.4512082</v>
      </c>
      <c r="K1552">
        <v>0.48119079999999997</v>
      </c>
      <c r="L1552">
        <v>0.50195670000000003</v>
      </c>
      <c r="M1552">
        <v>0.52272249999999998</v>
      </c>
      <c r="N1552">
        <v>0.55270520000000001</v>
      </c>
      <c r="O1552">
        <v>4.0649179999999996</v>
      </c>
      <c r="P1552">
        <v>46456</v>
      </c>
      <c r="Q1552">
        <v>28107.07</v>
      </c>
      <c r="R1552">
        <v>22370.44</v>
      </c>
    </row>
    <row r="1553" spans="1:18">
      <c r="A1553" t="s">
        <v>50</v>
      </c>
      <c r="B1553" t="s">
        <v>46</v>
      </c>
      <c r="C1553" t="s">
        <v>84</v>
      </c>
      <c r="D1553">
        <v>2011</v>
      </c>
      <c r="E1553">
        <v>16</v>
      </c>
      <c r="F1553">
        <v>2.6293669999999998</v>
      </c>
      <c r="G1553">
        <v>2.0005829999999998</v>
      </c>
      <c r="H1553">
        <v>88.775499999999994</v>
      </c>
      <c r="I1553">
        <v>4.0174300000000003E-2</v>
      </c>
      <c r="J1553">
        <v>0.57729830000000004</v>
      </c>
      <c r="K1553">
        <v>0.60771629999999999</v>
      </c>
      <c r="L1553">
        <v>0.62878369999999995</v>
      </c>
      <c r="M1553">
        <v>0.64985110000000001</v>
      </c>
      <c r="N1553">
        <v>0.68026909999999996</v>
      </c>
      <c r="O1553">
        <v>4.0649179999999996</v>
      </c>
      <c r="P1553">
        <v>46456</v>
      </c>
      <c r="Q1553">
        <v>30049.78</v>
      </c>
      <c r="R1553">
        <v>22863.71</v>
      </c>
    </row>
    <row r="1554" spans="1:18">
      <c r="A1554" t="s">
        <v>50</v>
      </c>
      <c r="B1554" t="s">
        <v>46</v>
      </c>
      <c r="C1554" t="s">
        <v>84</v>
      </c>
      <c r="D1554">
        <v>2011</v>
      </c>
      <c r="E1554">
        <v>17</v>
      </c>
      <c r="F1554">
        <v>2.6601249999999999</v>
      </c>
      <c r="G1554">
        <v>2.0621839999999998</v>
      </c>
      <c r="H1554">
        <v>86.996200000000002</v>
      </c>
      <c r="I1554">
        <v>4.06568E-2</v>
      </c>
      <c r="J1554">
        <v>0.54583660000000001</v>
      </c>
      <c r="K1554">
        <v>0.57662000000000002</v>
      </c>
      <c r="L1554">
        <v>0.59794040000000004</v>
      </c>
      <c r="M1554">
        <v>0.6192609</v>
      </c>
      <c r="N1554">
        <v>0.65004430000000002</v>
      </c>
      <c r="O1554">
        <v>4.0649179999999996</v>
      </c>
      <c r="P1554">
        <v>46456</v>
      </c>
      <c r="Q1554">
        <v>30401.29</v>
      </c>
      <c r="R1554">
        <v>23567.72</v>
      </c>
    </row>
    <row r="1555" spans="1:18">
      <c r="A1555" t="s">
        <v>50</v>
      </c>
      <c r="B1555" t="s">
        <v>46</v>
      </c>
      <c r="C1555" t="s">
        <v>84</v>
      </c>
      <c r="D1555">
        <v>2011</v>
      </c>
      <c r="E1555">
        <v>18</v>
      </c>
      <c r="F1555">
        <v>2.660501</v>
      </c>
      <c r="G1555">
        <v>2.096622</v>
      </c>
      <c r="H1555">
        <v>84.838700000000003</v>
      </c>
      <c r="I1555">
        <v>4.1724700000000003E-2</v>
      </c>
      <c r="J1555">
        <v>0.5104071</v>
      </c>
      <c r="K1555">
        <v>0.54199900000000001</v>
      </c>
      <c r="L1555">
        <v>0.56387949999999998</v>
      </c>
      <c r="M1555">
        <v>0.5857599</v>
      </c>
      <c r="N1555">
        <v>0.61735189999999995</v>
      </c>
      <c r="O1555">
        <v>4.0649179999999996</v>
      </c>
      <c r="P1555">
        <v>46456</v>
      </c>
      <c r="Q1555">
        <v>30405.599999999999</v>
      </c>
      <c r="R1555">
        <v>23961.29</v>
      </c>
    </row>
    <row r="1556" spans="1:18">
      <c r="A1556" t="s">
        <v>50</v>
      </c>
      <c r="B1556" t="s">
        <v>46</v>
      </c>
      <c r="C1556" t="s">
        <v>84</v>
      </c>
      <c r="D1556">
        <v>2011</v>
      </c>
      <c r="E1556">
        <v>19</v>
      </c>
      <c r="F1556">
        <v>2.505973</v>
      </c>
      <c r="G1556">
        <v>2.797148</v>
      </c>
      <c r="H1556">
        <v>81.287199999999999</v>
      </c>
      <c r="I1556">
        <v>4.4207299999999998E-2</v>
      </c>
      <c r="J1556">
        <v>-0.3478291</v>
      </c>
      <c r="K1556">
        <v>-0.31435750000000001</v>
      </c>
      <c r="L1556">
        <v>-0.29117510000000002</v>
      </c>
      <c r="M1556">
        <v>-0.26799279999999998</v>
      </c>
      <c r="N1556">
        <v>-0.23452120000000001</v>
      </c>
      <c r="O1556">
        <v>4.0649179999999996</v>
      </c>
      <c r="P1556">
        <v>46456</v>
      </c>
      <c r="Q1556">
        <v>28639.56</v>
      </c>
      <c r="R1556">
        <v>31967.27</v>
      </c>
    </row>
    <row r="1557" spans="1:18">
      <c r="A1557" t="s">
        <v>50</v>
      </c>
      <c r="B1557" t="s">
        <v>46</v>
      </c>
      <c r="C1557" t="s">
        <v>84</v>
      </c>
      <c r="D1557">
        <v>2011</v>
      </c>
      <c r="E1557">
        <v>20</v>
      </c>
      <c r="F1557">
        <v>2.2885200000000001</v>
      </c>
      <c r="G1557">
        <v>2.7298460000000002</v>
      </c>
      <c r="H1557">
        <v>77.636399999999995</v>
      </c>
      <c r="I1557">
        <v>4.5319900000000003E-2</v>
      </c>
      <c r="J1557">
        <v>-0.49940590000000001</v>
      </c>
      <c r="K1557">
        <v>-0.4650919</v>
      </c>
      <c r="L1557">
        <v>-0.4413261</v>
      </c>
      <c r="M1557">
        <v>-0.4175604</v>
      </c>
      <c r="N1557">
        <v>-0.38324639999999999</v>
      </c>
      <c r="O1557">
        <v>4.0649179999999996</v>
      </c>
      <c r="P1557">
        <v>46456</v>
      </c>
      <c r="Q1557">
        <v>26154.400000000001</v>
      </c>
      <c r="R1557">
        <v>31198.11</v>
      </c>
    </row>
    <row r="1558" spans="1:18">
      <c r="A1558" t="s">
        <v>50</v>
      </c>
      <c r="B1558" t="s">
        <v>46</v>
      </c>
      <c r="C1558" t="s">
        <v>84</v>
      </c>
      <c r="D1558">
        <v>2011</v>
      </c>
      <c r="E1558">
        <v>21</v>
      </c>
      <c r="F1558">
        <v>2.1549830000000001</v>
      </c>
      <c r="G1558">
        <v>2.1549830000000001</v>
      </c>
      <c r="H1558">
        <v>75.968800000000002</v>
      </c>
      <c r="I1558">
        <v>3.9129499999999998E-2</v>
      </c>
      <c r="J1558">
        <v>-5.0146499999999997E-2</v>
      </c>
      <c r="K1558">
        <v>-2.05195E-2</v>
      </c>
      <c r="L1558">
        <v>0</v>
      </c>
      <c r="M1558">
        <v>2.05195E-2</v>
      </c>
      <c r="N1558">
        <v>5.0146499999999997E-2</v>
      </c>
      <c r="O1558">
        <v>4.0649179999999996</v>
      </c>
      <c r="P1558">
        <v>46456</v>
      </c>
      <c r="Q1558">
        <v>24628.27</v>
      </c>
      <c r="R1558">
        <v>24628.27</v>
      </c>
    </row>
    <row r="1559" spans="1:18">
      <c r="A1559" t="s">
        <v>50</v>
      </c>
      <c r="B1559" t="s">
        <v>46</v>
      </c>
      <c r="C1559" t="s">
        <v>84</v>
      </c>
      <c r="D1559">
        <v>2011</v>
      </c>
      <c r="E1559">
        <v>22</v>
      </c>
      <c r="F1559">
        <v>1.779142</v>
      </c>
      <c r="G1559">
        <v>1.779142</v>
      </c>
      <c r="H1559">
        <v>74.691800000000001</v>
      </c>
      <c r="I1559">
        <v>3.6180400000000001E-2</v>
      </c>
      <c r="J1559">
        <v>-4.6367100000000001E-2</v>
      </c>
      <c r="K1559">
        <v>-1.8973E-2</v>
      </c>
      <c r="L1559">
        <v>0</v>
      </c>
      <c r="M1559">
        <v>1.8973E-2</v>
      </c>
      <c r="N1559">
        <v>4.6367100000000001E-2</v>
      </c>
      <c r="O1559">
        <v>4.0649179999999996</v>
      </c>
      <c r="P1559">
        <v>46456</v>
      </c>
      <c r="Q1559">
        <v>20332.96</v>
      </c>
      <c r="R1559">
        <v>20332.96</v>
      </c>
    </row>
    <row r="1560" spans="1:18">
      <c r="A1560" t="s">
        <v>50</v>
      </c>
      <c r="B1560" t="s">
        <v>46</v>
      </c>
      <c r="C1560" t="s">
        <v>84</v>
      </c>
      <c r="D1560">
        <v>2011</v>
      </c>
      <c r="E1560">
        <v>23</v>
      </c>
      <c r="F1560">
        <v>1.549763</v>
      </c>
      <c r="G1560">
        <v>1.549763</v>
      </c>
      <c r="H1560">
        <v>73.188199999999995</v>
      </c>
      <c r="I1560">
        <v>3.4656300000000001E-2</v>
      </c>
      <c r="J1560">
        <v>-4.4413899999999999E-2</v>
      </c>
      <c r="K1560">
        <v>-1.81738E-2</v>
      </c>
      <c r="L1560">
        <v>0</v>
      </c>
      <c r="M1560">
        <v>1.81738E-2</v>
      </c>
      <c r="N1560">
        <v>4.4413899999999999E-2</v>
      </c>
      <c r="O1560">
        <v>4.0649179999999996</v>
      </c>
      <c r="P1560">
        <v>46456</v>
      </c>
      <c r="Q1560">
        <v>17711.509999999998</v>
      </c>
      <c r="R1560">
        <v>17711.509999999998</v>
      </c>
    </row>
    <row r="1561" spans="1:18">
      <c r="A1561" t="s">
        <v>50</v>
      </c>
      <c r="B1561" t="s">
        <v>46</v>
      </c>
      <c r="C1561" t="s">
        <v>84</v>
      </c>
      <c r="D1561">
        <v>2011</v>
      </c>
      <c r="E1561">
        <v>24</v>
      </c>
      <c r="F1561">
        <v>1.2466729999999999</v>
      </c>
      <c r="G1561">
        <v>1.2466729999999999</v>
      </c>
      <c r="H1561">
        <v>72.410700000000006</v>
      </c>
      <c r="I1561">
        <v>3.3986599999999999E-2</v>
      </c>
      <c r="J1561">
        <v>-4.35556E-2</v>
      </c>
      <c r="K1561">
        <v>-1.7822600000000001E-2</v>
      </c>
      <c r="L1561">
        <v>0</v>
      </c>
      <c r="M1561">
        <v>1.7822600000000001E-2</v>
      </c>
      <c r="N1561">
        <v>4.35556E-2</v>
      </c>
      <c r="O1561">
        <v>4.0649179999999996</v>
      </c>
      <c r="P1561">
        <v>46456</v>
      </c>
      <c r="Q1561">
        <v>14247.63</v>
      </c>
      <c r="R1561">
        <v>14247.63</v>
      </c>
    </row>
    <row r="1562" spans="1:18">
      <c r="A1562" t="s">
        <v>50</v>
      </c>
      <c r="B1562" t="s">
        <v>47</v>
      </c>
      <c r="C1562" t="s">
        <v>12</v>
      </c>
      <c r="D1562">
        <v>2011</v>
      </c>
      <c r="E1562">
        <v>1</v>
      </c>
      <c r="F1562">
        <v>0.94813289999999995</v>
      </c>
      <c r="G1562">
        <v>0.94813289999999995</v>
      </c>
      <c r="H1562">
        <v>69.444199999999995</v>
      </c>
      <c r="I1562">
        <v>3.2980000000000002E-2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4.0649179999999996</v>
      </c>
      <c r="P1562">
        <v>46456</v>
      </c>
      <c r="Q1562">
        <v>10835.76</v>
      </c>
      <c r="R1562">
        <v>10835.76</v>
      </c>
    </row>
    <row r="1563" spans="1:18">
      <c r="A1563" t="s">
        <v>50</v>
      </c>
      <c r="B1563" t="s">
        <v>47</v>
      </c>
      <c r="C1563" t="s">
        <v>12</v>
      </c>
      <c r="D1563">
        <v>2011</v>
      </c>
      <c r="E1563">
        <v>2</v>
      </c>
      <c r="F1563">
        <v>0.83623099999999995</v>
      </c>
      <c r="G1563">
        <v>0.83623099999999995</v>
      </c>
      <c r="H1563">
        <v>68.270099999999999</v>
      </c>
      <c r="I1563">
        <v>3.2946900000000001E-2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4.0649179999999996</v>
      </c>
      <c r="P1563">
        <v>46456</v>
      </c>
      <c r="Q1563">
        <v>9556.8850000000002</v>
      </c>
      <c r="R1563">
        <v>9556.8850000000002</v>
      </c>
    </row>
    <row r="1564" spans="1:18">
      <c r="A1564" t="s">
        <v>50</v>
      </c>
      <c r="B1564" t="s">
        <v>47</v>
      </c>
      <c r="C1564" t="s">
        <v>12</v>
      </c>
      <c r="D1564">
        <v>2011</v>
      </c>
      <c r="E1564">
        <v>3</v>
      </c>
      <c r="F1564">
        <v>0.74692259999999999</v>
      </c>
      <c r="G1564">
        <v>0.74692259999999999</v>
      </c>
      <c r="H1564">
        <v>68.573999999999998</v>
      </c>
      <c r="I1564">
        <v>3.2847800000000003E-2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4.0649179999999996</v>
      </c>
      <c r="P1564">
        <v>46456</v>
      </c>
      <c r="Q1564">
        <v>8536.2219999999998</v>
      </c>
      <c r="R1564">
        <v>8536.2219999999998</v>
      </c>
    </row>
    <row r="1565" spans="1:18">
      <c r="A1565" t="s">
        <v>50</v>
      </c>
      <c r="B1565" t="s">
        <v>47</v>
      </c>
      <c r="C1565" t="s">
        <v>12</v>
      </c>
      <c r="D1565">
        <v>2011</v>
      </c>
      <c r="E1565">
        <v>4</v>
      </c>
      <c r="F1565">
        <v>0.69667849999999998</v>
      </c>
      <c r="G1565">
        <v>0.69667849999999998</v>
      </c>
      <c r="H1565">
        <v>67.542900000000003</v>
      </c>
      <c r="I1565">
        <v>3.2813599999999998E-2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4.0649179999999996</v>
      </c>
      <c r="P1565">
        <v>46456</v>
      </c>
      <c r="Q1565">
        <v>7962.0060000000003</v>
      </c>
      <c r="R1565">
        <v>7962.0060000000003</v>
      </c>
    </row>
    <row r="1566" spans="1:18">
      <c r="A1566" t="s">
        <v>50</v>
      </c>
      <c r="B1566" t="s">
        <v>47</v>
      </c>
      <c r="C1566" t="s">
        <v>12</v>
      </c>
      <c r="D1566">
        <v>2011</v>
      </c>
      <c r="E1566">
        <v>5</v>
      </c>
      <c r="F1566">
        <v>0.6804268</v>
      </c>
      <c r="G1566">
        <v>0.6804268</v>
      </c>
      <c r="H1566">
        <v>66.833799999999997</v>
      </c>
      <c r="I1566">
        <v>3.2813299999999997E-2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4.0649179999999996</v>
      </c>
      <c r="P1566">
        <v>46456</v>
      </c>
      <c r="Q1566">
        <v>7776.2730000000001</v>
      </c>
      <c r="R1566">
        <v>7776.2730000000001</v>
      </c>
    </row>
    <row r="1567" spans="1:18">
      <c r="A1567" t="s">
        <v>50</v>
      </c>
      <c r="B1567" t="s">
        <v>47</v>
      </c>
      <c r="C1567" t="s">
        <v>12</v>
      </c>
      <c r="D1567">
        <v>2011</v>
      </c>
      <c r="E1567">
        <v>6</v>
      </c>
      <c r="F1567">
        <v>0.70124690000000001</v>
      </c>
      <c r="G1567">
        <v>0.70124690000000001</v>
      </c>
      <c r="H1567">
        <v>66.659700000000001</v>
      </c>
      <c r="I1567">
        <v>3.2813200000000001E-2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4.0649179999999996</v>
      </c>
      <c r="P1567">
        <v>46456</v>
      </c>
      <c r="Q1567">
        <v>8014.2160000000003</v>
      </c>
      <c r="R1567">
        <v>8014.2160000000003</v>
      </c>
    </row>
    <row r="1568" spans="1:18">
      <c r="A1568" t="s">
        <v>50</v>
      </c>
      <c r="B1568" t="s">
        <v>47</v>
      </c>
      <c r="C1568" t="s">
        <v>12</v>
      </c>
      <c r="D1568">
        <v>2011</v>
      </c>
      <c r="E1568">
        <v>7</v>
      </c>
      <c r="F1568">
        <v>0.78058709999999998</v>
      </c>
      <c r="G1568">
        <v>0.78058709999999998</v>
      </c>
      <c r="H1568">
        <v>67.836399999999998</v>
      </c>
      <c r="I1568">
        <v>3.2815799999999999E-2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4.0649179999999996</v>
      </c>
      <c r="P1568">
        <v>46456</v>
      </c>
      <c r="Q1568">
        <v>8920.9570000000003</v>
      </c>
      <c r="R1568">
        <v>8920.9570000000003</v>
      </c>
    </row>
    <row r="1569" spans="1:18">
      <c r="A1569" t="s">
        <v>50</v>
      </c>
      <c r="B1569" t="s">
        <v>47</v>
      </c>
      <c r="C1569" t="s">
        <v>12</v>
      </c>
      <c r="D1569">
        <v>2011</v>
      </c>
      <c r="E1569">
        <v>8</v>
      </c>
      <c r="F1569">
        <v>0.8606047</v>
      </c>
      <c r="G1569">
        <v>0.8606047</v>
      </c>
      <c r="H1569">
        <v>71.054500000000004</v>
      </c>
      <c r="I1569">
        <v>3.28238E-2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4.0649179999999996</v>
      </c>
      <c r="P1569">
        <v>46456</v>
      </c>
      <c r="Q1569">
        <v>9835.4390000000003</v>
      </c>
      <c r="R1569">
        <v>9835.4390000000003</v>
      </c>
    </row>
    <row r="1570" spans="1:18">
      <c r="A1570" t="s">
        <v>50</v>
      </c>
      <c r="B1570" t="s">
        <v>47</v>
      </c>
      <c r="C1570" t="s">
        <v>12</v>
      </c>
      <c r="D1570">
        <v>2011</v>
      </c>
      <c r="E1570">
        <v>9</v>
      </c>
      <c r="F1570">
        <v>0.94963500000000001</v>
      </c>
      <c r="G1570">
        <v>0.94963500000000001</v>
      </c>
      <c r="H1570">
        <v>77.181799999999996</v>
      </c>
      <c r="I1570">
        <v>3.3807799999999999E-2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4.0649179999999996</v>
      </c>
      <c r="P1570">
        <v>46456</v>
      </c>
      <c r="Q1570">
        <v>10852.92</v>
      </c>
      <c r="R1570">
        <v>10852.92</v>
      </c>
    </row>
    <row r="1571" spans="1:18">
      <c r="A1571" t="s">
        <v>50</v>
      </c>
      <c r="B1571" t="s">
        <v>47</v>
      </c>
      <c r="C1571" t="s">
        <v>12</v>
      </c>
      <c r="D1571">
        <v>2011</v>
      </c>
      <c r="E1571">
        <v>10</v>
      </c>
      <c r="F1571">
        <v>1.134128</v>
      </c>
      <c r="G1571">
        <v>1.134128</v>
      </c>
      <c r="H1571">
        <v>81.862300000000005</v>
      </c>
      <c r="I1571">
        <v>3.6079E-2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4.0649179999999996</v>
      </c>
      <c r="P1571">
        <v>46456</v>
      </c>
      <c r="Q1571">
        <v>12961.41</v>
      </c>
      <c r="R1571">
        <v>12961.41</v>
      </c>
    </row>
    <row r="1572" spans="1:18">
      <c r="A1572" t="s">
        <v>50</v>
      </c>
      <c r="B1572" t="s">
        <v>47</v>
      </c>
      <c r="C1572" t="s">
        <v>12</v>
      </c>
      <c r="D1572">
        <v>2011</v>
      </c>
      <c r="E1572">
        <v>11</v>
      </c>
      <c r="F1572">
        <v>1.27159</v>
      </c>
      <c r="G1572">
        <v>1.27159</v>
      </c>
      <c r="H1572">
        <v>85.054500000000004</v>
      </c>
      <c r="I1572">
        <v>3.4218699999999998E-2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4.0649179999999996</v>
      </c>
      <c r="P1572">
        <v>46456</v>
      </c>
      <c r="Q1572">
        <v>14532.39</v>
      </c>
      <c r="R1572">
        <v>14532.39</v>
      </c>
    </row>
    <row r="1573" spans="1:18">
      <c r="A1573" t="s">
        <v>50</v>
      </c>
      <c r="B1573" t="s">
        <v>47</v>
      </c>
      <c r="C1573" t="s">
        <v>12</v>
      </c>
      <c r="D1573">
        <v>2011</v>
      </c>
      <c r="E1573">
        <v>12</v>
      </c>
      <c r="F1573">
        <v>1.507185</v>
      </c>
      <c r="G1573">
        <v>1.507185</v>
      </c>
      <c r="H1573">
        <v>86.462299999999999</v>
      </c>
      <c r="I1573">
        <v>3.4011300000000001E-2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4.0649179999999996</v>
      </c>
      <c r="P1573">
        <v>46456</v>
      </c>
      <c r="Q1573">
        <v>17224.900000000001</v>
      </c>
      <c r="R1573">
        <v>17224.900000000001</v>
      </c>
    </row>
    <row r="1574" spans="1:18">
      <c r="A1574" t="s">
        <v>50</v>
      </c>
      <c r="B1574" t="s">
        <v>47</v>
      </c>
      <c r="C1574" t="s">
        <v>12</v>
      </c>
      <c r="D1574">
        <v>2011</v>
      </c>
      <c r="E1574">
        <v>13</v>
      </c>
      <c r="F1574">
        <v>1.767055</v>
      </c>
      <c r="G1574">
        <v>1.767055</v>
      </c>
      <c r="H1574">
        <v>86.345500000000001</v>
      </c>
      <c r="I1574">
        <v>3.3646000000000002E-2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4.0649179999999996</v>
      </c>
      <c r="P1574">
        <v>46456</v>
      </c>
      <c r="Q1574">
        <v>20194.82</v>
      </c>
      <c r="R1574">
        <v>20194.82</v>
      </c>
    </row>
    <row r="1575" spans="1:18">
      <c r="A1575" t="s">
        <v>50</v>
      </c>
      <c r="B1575" t="s">
        <v>47</v>
      </c>
      <c r="C1575" t="s">
        <v>12</v>
      </c>
      <c r="D1575">
        <v>2011</v>
      </c>
      <c r="E1575">
        <v>14</v>
      </c>
      <c r="F1575">
        <v>2.025153</v>
      </c>
      <c r="G1575">
        <v>1.635624</v>
      </c>
      <c r="H1575">
        <v>87.815600000000003</v>
      </c>
      <c r="I1575">
        <v>3.6840499999999998E-2</v>
      </c>
      <c r="J1575">
        <v>0.34231650000000002</v>
      </c>
      <c r="K1575">
        <v>0.37021029999999999</v>
      </c>
      <c r="L1575">
        <v>0.38952949999999997</v>
      </c>
      <c r="M1575">
        <v>0.40884860000000001</v>
      </c>
      <c r="N1575">
        <v>0.43674249999999998</v>
      </c>
      <c r="O1575">
        <v>4.0649179999999996</v>
      </c>
      <c r="P1575">
        <v>46456</v>
      </c>
      <c r="Q1575">
        <v>23144.51</v>
      </c>
      <c r="R1575">
        <v>18692.759999999998</v>
      </c>
    </row>
    <row r="1576" spans="1:18">
      <c r="A1576" t="s">
        <v>50</v>
      </c>
      <c r="B1576" t="s">
        <v>47</v>
      </c>
      <c r="C1576" t="s">
        <v>12</v>
      </c>
      <c r="D1576">
        <v>2011</v>
      </c>
      <c r="E1576">
        <v>15</v>
      </c>
      <c r="F1576">
        <v>2.2234479999999999</v>
      </c>
      <c r="G1576">
        <v>1.84073</v>
      </c>
      <c r="H1576">
        <v>89.514300000000006</v>
      </c>
      <c r="I1576">
        <v>3.7296599999999999E-2</v>
      </c>
      <c r="J1576">
        <v>0.33492090000000002</v>
      </c>
      <c r="K1576">
        <v>0.36316009999999999</v>
      </c>
      <c r="L1576">
        <v>0.38271840000000001</v>
      </c>
      <c r="M1576">
        <v>0.40227679999999999</v>
      </c>
      <c r="N1576">
        <v>0.43051590000000001</v>
      </c>
      <c r="O1576">
        <v>4.0649179999999996</v>
      </c>
      <c r="P1576">
        <v>46456</v>
      </c>
      <c r="Q1576">
        <v>25410.720000000001</v>
      </c>
      <c r="R1576">
        <v>21036.82</v>
      </c>
    </row>
    <row r="1577" spans="1:18">
      <c r="A1577" t="s">
        <v>50</v>
      </c>
      <c r="B1577" t="s">
        <v>47</v>
      </c>
      <c r="C1577" t="s">
        <v>12</v>
      </c>
      <c r="D1577">
        <v>2011</v>
      </c>
      <c r="E1577">
        <v>16</v>
      </c>
      <c r="F1577">
        <v>2.3687520000000002</v>
      </c>
      <c r="G1577">
        <v>1.892908</v>
      </c>
      <c r="H1577">
        <v>89.462299999999999</v>
      </c>
      <c r="I1577">
        <v>3.7364700000000001E-2</v>
      </c>
      <c r="J1577">
        <v>0.4279596</v>
      </c>
      <c r="K1577">
        <v>0.4562503</v>
      </c>
      <c r="L1577">
        <v>0.4758444</v>
      </c>
      <c r="M1577">
        <v>0.4954385</v>
      </c>
      <c r="N1577">
        <v>0.52372920000000001</v>
      </c>
      <c r="O1577">
        <v>4.0649179999999996</v>
      </c>
      <c r="P1577">
        <v>46456</v>
      </c>
      <c r="Q1577">
        <v>27071.34</v>
      </c>
      <c r="R1577">
        <v>21633.14</v>
      </c>
    </row>
    <row r="1578" spans="1:18">
      <c r="A1578" t="s">
        <v>50</v>
      </c>
      <c r="B1578" t="s">
        <v>47</v>
      </c>
      <c r="C1578" t="s">
        <v>12</v>
      </c>
      <c r="D1578">
        <v>2011</v>
      </c>
      <c r="E1578">
        <v>17</v>
      </c>
      <c r="F1578">
        <v>2.4723280000000001</v>
      </c>
      <c r="G1578">
        <v>2.0110800000000002</v>
      </c>
      <c r="H1578">
        <v>86.935100000000006</v>
      </c>
      <c r="I1578">
        <v>3.7545700000000001E-2</v>
      </c>
      <c r="J1578">
        <v>0.41313139999999998</v>
      </c>
      <c r="K1578">
        <v>0.44155919999999999</v>
      </c>
      <c r="L1578">
        <v>0.4612482</v>
      </c>
      <c r="M1578">
        <v>0.48093710000000001</v>
      </c>
      <c r="N1578">
        <v>0.50936490000000001</v>
      </c>
      <c r="O1578">
        <v>4.0649179999999996</v>
      </c>
      <c r="P1578">
        <v>46456</v>
      </c>
      <c r="Q1578">
        <v>28255.05</v>
      </c>
      <c r="R1578">
        <v>22983.67</v>
      </c>
    </row>
    <row r="1579" spans="1:18">
      <c r="A1579" t="s">
        <v>50</v>
      </c>
      <c r="B1579" t="s">
        <v>47</v>
      </c>
      <c r="C1579" t="s">
        <v>12</v>
      </c>
      <c r="D1579">
        <v>2011</v>
      </c>
      <c r="E1579">
        <v>18</v>
      </c>
      <c r="F1579">
        <v>2.4955080000000001</v>
      </c>
      <c r="G1579">
        <v>2.0600360000000002</v>
      </c>
      <c r="H1579">
        <v>83.171400000000006</v>
      </c>
      <c r="I1579">
        <v>3.7725700000000001E-2</v>
      </c>
      <c r="J1579">
        <v>0.3871251</v>
      </c>
      <c r="K1579">
        <v>0.41568909999999998</v>
      </c>
      <c r="L1579">
        <v>0.43547249999999998</v>
      </c>
      <c r="M1579">
        <v>0.45525589999999999</v>
      </c>
      <c r="N1579">
        <v>0.48381990000000002</v>
      </c>
      <c r="O1579">
        <v>4.0649179999999996</v>
      </c>
      <c r="P1579">
        <v>46456</v>
      </c>
      <c r="Q1579">
        <v>28519.97</v>
      </c>
      <c r="R1579">
        <v>23543.16</v>
      </c>
    </row>
    <row r="1580" spans="1:18">
      <c r="A1580" t="s">
        <v>50</v>
      </c>
      <c r="B1580" t="s">
        <v>47</v>
      </c>
      <c r="C1580" t="s">
        <v>12</v>
      </c>
      <c r="D1580">
        <v>2011</v>
      </c>
      <c r="E1580">
        <v>19</v>
      </c>
      <c r="F1580">
        <v>2.3560660000000002</v>
      </c>
      <c r="G1580">
        <v>2.590929</v>
      </c>
      <c r="H1580">
        <v>78.394800000000004</v>
      </c>
      <c r="I1580">
        <v>3.82843E-2</v>
      </c>
      <c r="J1580">
        <v>-0.28392630000000002</v>
      </c>
      <c r="K1580">
        <v>-0.25493929999999998</v>
      </c>
      <c r="L1580">
        <v>-0.23486299999999999</v>
      </c>
      <c r="M1580">
        <v>-0.2147868</v>
      </c>
      <c r="N1580">
        <v>-0.18579979999999999</v>
      </c>
      <c r="O1580">
        <v>4.0649179999999996</v>
      </c>
      <c r="P1580">
        <v>46456</v>
      </c>
      <c r="Q1580">
        <v>26926.35</v>
      </c>
      <c r="R1580">
        <v>29610.49</v>
      </c>
    </row>
    <row r="1581" spans="1:18">
      <c r="A1581" t="s">
        <v>50</v>
      </c>
      <c r="B1581" t="s">
        <v>47</v>
      </c>
      <c r="C1581" t="s">
        <v>12</v>
      </c>
      <c r="D1581">
        <v>2011</v>
      </c>
      <c r="E1581">
        <v>20</v>
      </c>
      <c r="F1581">
        <v>2.0874709999999999</v>
      </c>
      <c r="G1581">
        <v>2.4349699999999999</v>
      </c>
      <c r="H1581">
        <v>73.493499999999997</v>
      </c>
      <c r="I1581">
        <v>3.8779599999999997E-2</v>
      </c>
      <c r="J1581">
        <v>-0.39719739999999998</v>
      </c>
      <c r="K1581">
        <v>-0.36783539999999998</v>
      </c>
      <c r="L1581">
        <v>-0.34749940000000001</v>
      </c>
      <c r="M1581">
        <v>-0.32716329999999999</v>
      </c>
      <c r="N1581">
        <v>-0.29780129999999999</v>
      </c>
      <c r="O1581">
        <v>4.0649179999999996</v>
      </c>
      <c r="P1581">
        <v>46456</v>
      </c>
      <c r="Q1581">
        <v>23856.71</v>
      </c>
      <c r="R1581">
        <v>27828.11</v>
      </c>
    </row>
    <row r="1582" spans="1:18">
      <c r="A1582" t="s">
        <v>50</v>
      </c>
      <c r="B1582" t="s">
        <v>47</v>
      </c>
      <c r="C1582" t="s">
        <v>12</v>
      </c>
      <c r="D1582">
        <v>2011</v>
      </c>
      <c r="E1582">
        <v>21</v>
      </c>
      <c r="F1582">
        <v>2.0037970000000001</v>
      </c>
      <c r="G1582">
        <v>2.0037970000000001</v>
      </c>
      <c r="H1582">
        <v>72.070099999999996</v>
      </c>
      <c r="I1582">
        <v>3.44666E-2</v>
      </c>
      <c r="J1582">
        <v>-4.41707E-2</v>
      </c>
      <c r="K1582">
        <v>-1.8074300000000001E-2</v>
      </c>
      <c r="L1582">
        <v>0</v>
      </c>
      <c r="M1582">
        <v>1.8074300000000001E-2</v>
      </c>
      <c r="N1582">
        <v>4.41707E-2</v>
      </c>
      <c r="O1582">
        <v>4.0649179999999996</v>
      </c>
      <c r="P1582">
        <v>46456</v>
      </c>
      <c r="Q1582">
        <v>22900.44</v>
      </c>
      <c r="R1582">
        <v>22900.44</v>
      </c>
    </row>
    <row r="1583" spans="1:18">
      <c r="A1583" t="s">
        <v>50</v>
      </c>
      <c r="B1583" t="s">
        <v>47</v>
      </c>
      <c r="C1583" t="s">
        <v>12</v>
      </c>
      <c r="D1583">
        <v>2011</v>
      </c>
      <c r="E1583">
        <v>22</v>
      </c>
      <c r="F1583">
        <v>1.766937</v>
      </c>
      <c r="G1583">
        <v>1.766937</v>
      </c>
      <c r="H1583">
        <v>70.376599999999996</v>
      </c>
      <c r="I1583">
        <v>3.4481900000000003E-2</v>
      </c>
      <c r="J1583">
        <v>-4.4190300000000002E-2</v>
      </c>
      <c r="K1583">
        <v>-1.8082299999999999E-2</v>
      </c>
      <c r="L1583">
        <v>0</v>
      </c>
      <c r="M1583">
        <v>1.8082299999999999E-2</v>
      </c>
      <c r="N1583">
        <v>4.4190300000000002E-2</v>
      </c>
      <c r="O1583">
        <v>4.0649179999999996</v>
      </c>
      <c r="P1583">
        <v>46456</v>
      </c>
      <c r="Q1583">
        <v>20193.48</v>
      </c>
      <c r="R1583">
        <v>20193.48</v>
      </c>
    </row>
    <row r="1584" spans="1:18">
      <c r="A1584" t="s">
        <v>50</v>
      </c>
      <c r="B1584" t="s">
        <v>47</v>
      </c>
      <c r="C1584" t="s">
        <v>12</v>
      </c>
      <c r="D1584">
        <v>2011</v>
      </c>
      <c r="E1584">
        <v>23</v>
      </c>
      <c r="F1584">
        <v>1.432733</v>
      </c>
      <c r="G1584">
        <v>1.432733</v>
      </c>
      <c r="H1584">
        <v>70.454499999999996</v>
      </c>
      <c r="I1584">
        <v>3.37335E-2</v>
      </c>
      <c r="J1584">
        <v>-4.3231199999999997E-2</v>
      </c>
      <c r="K1584">
        <v>-1.7689799999999999E-2</v>
      </c>
      <c r="L1584">
        <v>0</v>
      </c>
      <c r="M1584">
        <v>1.7689799999999999E-2</v>
      </c>
      <c r="N1584">
        <v>4.3231199999999997E-2</v>
      </c>
      <c r="O1584">
        <v>4.0649179999999996</v>
      </c>
      <c r="P1584">
        <v>46456</v>
      </c>
      <c r="Q1584">
        <v>16374.02</v>
      </c>
      <c r="R1584">
        <v>16374.02</v>
      </c>
    </row>
    <row r="1585" spans="1:18">
      <c r="A1585" t="s">
        <v>50</v>
      </c>
      <c r="B1585" t="s">
        <v>47</v>
      </c>
      <c r="C1585" t="s">
        <v>12</v>
      </c>
      <c r="D1585">
        <v>2011</v>
      </c>
      <c r="E1585">
        <v>24</v>
      </c>
      <c r="F1585">
        <v>1.1235820000000001</v>
      </c>
      <c r="G1585">
        <v>1.1235820000000001</v>
      </c>
      <c r="H1585">
        <v>68.942899999999995</v>
      </c>
      <c r="I1585">
        <v>3.30113E-2</v>
      </c>
      <c r="J1585">
        <v>-4.2305599999999999E-2</v>
      </c>
      <c r="K1585">
        <v>-1.7311099999999999E-2</v>
      </c>
      <c r="L1585">
        <v>0</v>
      </c>
      <c r="M1585">
        <v>1.7311099999999999E-2</v>
      </c>
      <c r="N1585">
        <v>4.2305599999999999E-2</v>
      </c>
      <c r="O1585">
        <v>4.0649179999999996</v>
      </c>
      <c r="P1585">
        <v>46456</v>
      </c>
      <c r="Q1585">
        <v>12840.88</v>
      </c>
      <c r="R1585">
        <v>12840.88</v>
      </c>
    </row>
    <row r="1586" spans="1:18">
      <c r="A1586" t="s">
        <v>50</v>
      </c>
      <c r="B1586" t="s">
        <v>47</v>
      </c>
      <c r="C1586" t="s">
        <v>11</v>
      </c>
      <c r="D1586">
        <v>2011</v>
      </c>
      <c r="E1586">
        <v>1</v>
      </c>
      <c r="F1586">
        <v>0.96444350000000001</v>
      </c>
      <c r="G1586">
        <v>0.96444350000000001</v>
      </c>
      <c r="H1586">
        <v>69.737700000000004</v>
      </c>
      <c r="I1586">
        <v>3.3203099999999999E-2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4.0649179999999996</v>
      </c>
      <c r="P1586">
        <v>46456</v>
      </c>
      <c r="Q1586">
        <v>11022.16</v>
      </c>
      <c r="R1586">
        <v>11022.16</v>
      </c>
    </row>
    <row r="1587" spans="1:18">
      <c r="A1587" t="s">
        <v>50</v>
      </c>
      <c r="B1587" t="s">
        <v>47</v>
      </c>
      <c r="C1587" t="s">
        <v>11</v>
      </c>
      <c r="D1587">
        <v>2011</v>
      </c>
      <c r="E1587">
        <v>2</v>
      </c>
      <c r="F1587">
        <v>0.84841140000000004</v>
      </c>
      <c r="G1587">
        <v>0.84841140000000004</v>
      </c>
      <c r="H1587">
        <v>69.514300000000006</v>
      </c>
      <c r="I1587">
        <v>3.3117000000000001E-2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4.0649179999999996</v>
      </c>
      <c r="P1587">
        <v>46456</v>
      </c>
      <c r="Q1587">
        <v>9696.0889999999999</v>
      </c>
      <c r="R1587">
        <v>9696.0889999999999</v>
      </c>
    </row>
    <row r="1588" spans="1:18">
      <c r="A1588" t="s">
        <v>50</v>
      </c>
      <c r="B1588" t="s">
        <v>47</v>
      </c>
      <c r="C1588" t="s">
        <v>11</v>
      </c>
      <c r="D1588">
        <v>2011</v>
      </c>
      <c r="E1588">
        <v>3</v>
      </c>
      <c r="F1588">
        <v>0.7548608</v>
      </c>
      <c r="G1588">
        <v>0.7548608</v>
      </c>
      <c r="H1588">
        <v>68.852000000000004</v>
      </c>
      <c r="I1588">
        <v>3.30236E-2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4.0649179999999996</v>
      </c>
      <c r="P1588">
        <v>46456</v>
      </c>
      <c r="Q1588">
        <v>8626.9419999999991</v>
      </c>
      <c r="R1588">
        <v>8626.9419999999991</v>
      </c>
    </row>
    <row r="1589" spans="1:18">
      <c r="A1589" t="s">
        <v>50</v>
      </c>
      <c r="B1589" t="s">
        <v>47</v>
      </c>
      <c r="C1589" t="s">
        <v>11</v>
      </c>
      <c r="D1589">
        <v>2011</v>
      </c>
      <c r="E1589">
        <v>4</v>
      </c>
      <c r="F1589">
        <v>0.70410870000000003</v>
      </c>
      <c r="G1589">
        <v>0.70410870000000003</v>
      </c>
      <c r="H1589">
        <v>67.877899999999997</v>
      </c>
      <c r="I1589">
        <v>3.2940799999999999E-2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4.0649179999999996</v>
      </c>
      <c r="P1589">
        <v>46456</v>
      </c>
      <c r="Q1589">
        <v>8046.9219999999996</v>
      </c>
      <c r="R1589">
        <v>8046.9219999999996</v>
      </c>
    </row>
    <row r="1590" spans="1:18">
      <c r="A1590" t="s">
        <v>50</v>
      </c>
      <c r="B1590" t="s">
        <v>47</v>
      </c>
      <c r="C1590" t="s">
        <v>11</v>
      </c>
      <c r="D1590">
        <v>2011</v>
      </c>
      <c r="E1590">
        <v>5</v>
      </c>
      <c r="F1590">
        <v>0.68932289999999996</v>
      </c>
      <c r="G1590">
        <v>0.68932289999999996</v>
      </c>
      <c r="H1590">
        <v>67.215599999999995</v>
      </c>
      <c r="I1590">
        <v>3.29401E-2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4.0649179999999996</v>
      </c>
      <c r="P1590">
        <v>46456</v>
      </c>
      <c r="Q1590">
        <v>7877.942</v>
      </c>
      <c r="R1590">
        <v>7877.942</v>
      </c>
    </row>
    <row r="1591" spans="1:18">
      <c r="A1591" t="s">
        <v>50</v>
      </c>
      <c r="B1591" t="s">
        <v>47</v>
      </c>
      <c r="C1591" t="s">
        <v>11</v>
      </c>
      <c r="D1591">
        <v>2011</v>
      </c>
      <c r="E1591">
        <v>6</v>
      </c>
      <c r="F1591">
        <v>0.70764910000000003</v>
      </c>
      <c r="G1591">
        <v>0.70764910000000003</v>
      </c>
      <c r="H1591">
        <v>66.909099999999995</v>
      </c>
      <c r="I1591">
        <v>3.2939299999999998E-2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4.0649179999999996</v>
      </c>
      <c r="P1591">
        <v>46456</v>
      </c>
      <c r="Q1591">
        <v>8087.3829999999998</v>
      </c>
      <c r="R1591">
        <v>8087.3829999999998</v>
      </c>
    </row>
    <row r="1592" spans="1:18">
      <c r="A1592" t="s">
        <v>50</v>
      </c>
      <c r="B1592" t="s">
        <v>47</v>
      </c>
      <c r="C1592" t="s">
        <v>11</v>
      </c>
      <c r="D1592">
        <v>2011</v>
      </c>
      <c r="E1592">
        <v>7</v>
      </c>
      <c r="F1592">
        <v>0.78808250000000002</v>
      </c>
      <c r="G1592">
        <v>0.78808250000000002</v>
      </c>
      <c r="H1592">
        <v>70.813000000000002</v>
      </c>
      <c r="I1592">
        <v>3.2936800000000002E-2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4.0649179999999996</v>
      </c>
      <c r="P1592">
        <v>46456</v>
      </c>
      <c r="Q1592">
        <v>9006.6180000000004</v>
      </c>
      <c r="R1592">
        <v>9006.6180000000004</v>
      </c>
    </row>
    <row r="1593" spans="1:18">
      <c r="A1593" t="s">
        <v>50</v>
      </c>
      <c r="B1593" t="s">
        <v>47</v>
      </c>
      <c r="C1593" t="s">
        <v>11</v>
      </c>
      <c r="D1593">
        <v>2011</v>
      </c>
      <c r="E1593">
        <v>8</v>
      </c>
      <c r="F1593">
        <v>0.8672048</v>
      </c>
      <c r="G1593">
        <v>0.8672048</v>
      </c>
      <c r="H1593">
        <v>73.898700000000005</v>
      </c>
      <c r="I1593">
        <v>3.29225E-2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4.0649179999999996</v>
      </c>
      <c r="P1593">
        <v>46456</v>
      </c>
      <c r="Q1593">
        <v>9910.8690000000006</v>
      </c>
      <c r="R1593">
        <v>9910.8690000000006</v>
      </c>
    </row>
    <row r="1594" spans="1:18">
      <c r="A1594" t="s">
        <v>50</v>
      </c>
      <c r="B1594" t="s">
        <v>47</v>
      </c>
      <c r="C1594" t="s">
        <v>11</v>
      </c>
      <c r="D1594">
        <v>2011</v>
      </c>
      <c r="E1594">
        <v>9</v>
      </c>
      <c r="F1594">
        <v>0.97349359999999996</v>
      </c>
      <c r="G1594">
        <v>0.97349359999999996</v>
      </c>
      <c r="H1594">
        <v>77.997399999999999</v>
      </c>
      <c r="I1594">
        <v>3.4567800000000003E-2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4.0649179999999996</v>
      </c>
      <c r="P1594">
        <v>46456</v>
      </c>
      <c r="Q1594">
        <v>11125.59</v>
      </c>
      <c r="R1594">
        <v>11125.59</v>
      </c>
    </row>
    <row r="1595" spans="1:18">
      <c r="A1595" t="s">
        <v>50</v>
      </c>
      <c r="B1595" t="s">
        <v>47</v>
      </c>
      <c r="C1595" t="s">
        <v>11</v>
      </c>
      <c r="D1595">
        <v>2011</v>
      </c>
      <c r="E1595">
        <v>10</v>
      </c>
      <c r="F1595">
        <v>1.273571</v>
      </c>
      <c r="G1595">
        <v>1.273571</v>
      </c>
      <c r="H1595">
        <v>82.072699999999998</v>
      </c>
      <c r="I1595">
        <v>4.1776599999999997E-2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4.0649179999999996</v>
      </c>
      <c r="P1595">
        <v>46456</v>
      </c>
      <c r="Q1595">
        <v>14555.03</v>
      </c>
      <c r="R1595">
        <v>14555.03</v>
      </c>
    </row>
    <row r="1596" spans="1:18">
      <c r="A1596" t="s">
        <v>50</v>
      </c>
      <c r="B1596" t="s">
        <v>47</v>
      </c>
      <c r="C1596" t="s">
        <v>11</v>
      </c>
      <c r="D1596">
        <v>2011</v>
      </c>
      <c r="E1596">
        <v>11</v>
      </c>
      <c r="F1596">
        <v>1.356924</v>
      </c>
      <c r="G1596">
        <v>1.356924</v>
      </c>
      <c r="H1596">
        <v>83.119500000000002</v>
      </c>
      <c r="I1596">
        <v>3.5732399999999997E-2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4.0649179999999996</v>
      </c>
      <c r="P1596">
        <v>46456</v>
      </c>
      <c r="Q1596">
        <v>15507.64</v>
      </c>
      <c r="R1596">
        <v>15507.64</v>
      </c>
    </row>
    <row r="1597" spans="1:18">
      <c r="A1597" t="s">
        <v>50</v>
      </c>
      <c r="B1597" t="s">
        <v>47</v>
      </c>
      <c r="C1597" t="s">
        <v>11</v>
      </c>
      <c r="D1597">
        <v>2011</v>
      </c>
      <c r="E1597">
        <v>12</v>
      </c>
      <c r="F1597">
        <v>1.558171</v>
      </c>
      <c r="G1597">
        <v>1.558171</v>
      </c>
      <c r="H1597">
        <v>87.166200000000003</v>
      </c>
      <c r="I1597">
        <v>3.4570999999999998E-2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4.0649179999999996</v>
      </c>
      <c r="P1597">
        <v>46456</v>
      </c>
      <c r="Q1597">
        <v>17807.59</v>
      </c>
      <c r="R1597">
        <v>17807.59</v>
      </c>
    </row>
    <row r="1598" spans="1:18">
      <c r="A1598" t="s">
        <v>50</v>
      </c>
      <c r="B1598" t="s">
        <v>47</v>
      </c>
      <c r="C1598" t="s">
        <v>11</v>
      </c>
      <c r="D1598">
        <v>2011</v>
      </c>
      <c r="E1598">
        <v>13</v>
      </c>
      <c r="F1598">
        <v>1.8440589999999999</v>
      </c>
      <c r="G1598">
        <v>1.8440589999999999</v>
      </c>
      <c r="H1598">
        <v>86.997399999999999</v>
      </c>
      <c r="I1598">
        <v>3.44123E-2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4.0649179999999996</v>
      </c>
      <c r="P1598">
        <v>46456</v>
      </c>
      <c r="Q1598">
        <v>21074.86</v>
      </c>
      <c r="R1598">
        <v>21074.86</v>
      </c>
    </row>
    <row r="1599" spans="1:18">
      <c r="A1599" t="s">
        <v>50</v>
      </c>
      <c r="B1599" t="s">
        <v>47</v>
      </c>
      <c r="C1599" t="s">
        <v>11</v>
      </c>
      <c r="D1599">
        <v>2011</v>
      </c>
      <c r="E1599">
        <v>14</v>
      </c>
      <c r="F1599">
        <v>2.0636809999999999</v>
      </c>
      <c r="G1599">
        <v>1.627432</v>
      </c>
      <c r="H1599">
        <v>87.701300000000003</v>
      </c>
      <c r="I1599">
        <v>3.7494199999999998E-2</v>
      </c>
      <c r="J1599">
        <v>0.3881983</v>
      </c>
      <c r="K1599">
        <v>0.41658709999999999</v>
      </c>
      <c r="L1599">
        <v>0.436249</v>
      </c>
      <c r="M1599">
        <v>0.45591100000000001</v>
      </c>
      <c r="N1599">
        <v>0.4842997</v>
      </c>
      <c r="O1599">
        <v>4.0649179999999996</v>
      </c>
      <c r="P1599">
        <v>46456</v>
      </c>
      <c r="Q1599">
        <v>23584.82</v>
      </c>
      <c r="R1599">
        <v>18599.14</v>
      </c>
    </row>
    <row r="1600" spans="1:18">
      <c r="A1600" t="s">
        <v>50</v>
      </c>
      <c r="B1600" t="s">
        <v>47</v>
      </c>
      <c r="C1600" t="s">
        <v>11</v>
      </c>
      <c r="D1600">
        <v>2011</v>
      </c>
      <c r="E1600">
        <v>15</v>
      </c>
      <c r="F1600">
        <v>2.2728579999999998</v>
      </c>
      <c r="G1600">
        <v>1.8218369999999999</v>
      </c>
      <c r="H1600">
        <v>87.197400000000002</v>
      </c>
      <c r="I1600">
        <v>3.86308E-2</v>
      </c>
      <c r="J1600">
        <v>0.40151300000000001</v>
      </c>
      <c r="K1600">
        <v>0.43076229999999999</v>
      </c>
      <c r="L1600">
        <v>0.45102019999999998</v>
      </c>
      <c r="M1600">
        <v>0.47127819999999998</v>
      </c>
      <c r="N1600">
        <v>0.50052759999999996</v>
      </c>
      <c r="O1600">
        <v>4.0649179999999996</v>
      </c>
      <c r="P1600">
        <v>46456</v>
      </c>
      <c r="Q1600">
        <v>25975.4</v>
      </c>
      <c r="R1600">
        <v>20820.91</v>
      </c>
    </row>
    <row r="1601" spans="1:18">
      <c r="A1601" t="s">
        <v>50</v>
      </c>
      <c r="B1601" t="s">
        <v>47</v>
      </c>
      <c r="C1601" t="s">
        <v>11</v>
      </c>
      <c r="D1601">
        <v>2011</v>
      </c>
      <c r="E1601">
        <v>16</v>
      </c>
      <c r="F1601">
        <v>2.4020280000000001</v>
      </c>
      <c r="G1601">
        <v>1.853192</v>
      </c>
      <c r="H1601">
        <v>87.267499999999998</v>
      </c>
      <c r="I1601">
        <v>3.8700900000000003E-2</v>
      </c>
      <c r="J1601">
        <v>0.49923820000000002</v>
      </c>
      <c r="K1601">
        <v>0.52854060000000003</v>
      </c>
      <c r="L1601">
        <v>0.54883539999999997</v>
      </c>
      <c r="M1601">
        <v>0.56913020000000003</v>
      </c>
      <c r="N1601">
        <v>0.59843250000000003</v>
      </c>
      <c r="O1601">
        <v>4.0649179999999996</v>
      </c>
      <c r="P1601">
        <v>46456</v>
      </c>
      <c r="Q1601">
        <v>27451.63</v>
      </c>
      <c r="R1601">
        <v>21179.25</v>
      </c>
    </row>
    <row r="1602" spans="1:18">
      <c r="A1602" t="s">
        <v>50</v>
      </c>
      <c r="B1602" t="s">
        <v>47</v>
      </c>
      <c r="C1602" t="s">
        <v>11</v>
      </c>
      <c r="D1602">
        <v>2011</v>
      </c>
      <c r="E1602">
        <v>17</v>
      </c>
      <c r="F1602">
        <v>2.4354879999999999</v>
      </c>
      <c r="G1602">
        <v>1.9179550000000001</v>
      </c>
      <c r="H1602">
        <v>85.836399999999998</v>
      </c>
      <c r="I1602">
        <v>3.8870399999999999E-2</v>
      </c>
      <c r="J1602">
        <v>0.467719</v>
      </c>
      <c r="K1602">
        <v>0.49714979999999998</v>
      </c>
      <c r="L1602">
        <v>0.51753340000000003</v>
      </c>
      <c r="M1602">
        <v>0.53791710000000004</v>
      </c>
      <c r="N1602">
        <v>0.56734779999999996</v>
      </c>
      <c r="O1602">
        <v>4.0649179999999996</v>
      </c>
      <c r="P1602">
        <v>46456</v>
      </c>
      <c r="Q1602">
        <v>27834.03</v>
      </c>
      <c r="R1602">
        <v>21919.39</v>
      </c>
    </row>
    <row r="1603" spans="1:18">
      <c r="A1603" t="s">
        <v>50</v>
      </c>
      <c r="B1603" t="s">
        <v>47</v>
      </c>
      <c r="C1603" t="s">
        <v>11</v>
      </c>
      <c r="D1603">
        <v>2011</v>
      </c>
      <c r="E1603">
        <v>18</v>
      </c>
      <c r="F1603">
        <v>2.397046</v>
      </c>
      <c r="G1603">
        <v>1.9101969999999999</v>
      </c>
      <c r="H1603">
        <v>84.0364</v>
      </c>
      <c r="I1603">
        <v>3.9368300000000002E-2</v>
      </c>
      <c r="J1603">
        <v>0.43639670000000003</v>
      </c>
      <c r="K1603">
        <v>0.46620440000000002</v>
      </c>
      <c r="L1603">
        <v>0.48684919999999998</v>
      </c>
      <c r="M1603">
        <v>0.50749390000000005</v>
      </c>
      <c r="N1603">
        <v>0.53730169999999999</v>
      </c>
      <c r="O1603">
        <v>4.0649179999999996</v>
      </c>
      <c r="P1603">
        <v>46456</v>
      </c>
      <c r="Q1603">
        <v>27394.7</v>
      </c>
      <c r="R1603">
        <v>21830.73</v>
      </c>
    </row>
    <row r="1604" spans="1:18">
      <c r="A1604" t="s">
        <v>50</v>
      </c>
      <c r="B1604" t="s">
        <v>47</v>
      </c>
      <c r="C1604" t="s">
        <v>11</v>
      </c>
      <c r="D1604">
        <v>2011</v>
      </c>
      <c r="E1604">
        <v>19</v>
      </c>
      <c r="F1604">
        <v>2.2590870000000001</v>
      </c>
      <c r="G1604">
        <v>2.4981040000000001</v>
      </c>
      <c r="H1604">
        <v>80.0779</v>
      </c>
      <c r="I1604">
        <v>4.0186399999999997E-2</v>
      </c>
      <c r="J1604">
        <v>-0.2905179</v>
      </c>
      <c r="K1604">
        <v>-0.26009080000000001</v>
      </c>
      <c r="L1604">
        <v>-0.23901700000000001</v>
      </c>
      <c r="M1604">
        <v>-0.21794330000000001</v>
      </c>
      <c r="N1604">
        <v>-0.18751609999999999</v>
      </c>
      <c r="O1604">
        <v>4.0649179999999996</v>
      </c>
      <c r="P1604">
        <v>46456</v>
      </c>
      <c r="Q1604">
        <v>25818.03</v>
      </c>
      <c r="R1604">
        <v>28549.64</v>
      </c>
    </row>
    <row r="1605" spans="1:18">
      <c r="A1605" t="s">
        <v>50</v>
      </c>
      <c r="B1605" t="s">
        <v>47</v>
      </c>
      <c r="C1605" t="s">
        <v>11</v>
      </c>
      <c r="D1605">
        <v>2011</v>
      </c>
      <c r="E1605">
        <v>20</v>
      </c>
      <c r="F1605">
        <v>2.0401820000000002</v>
      </c>
      <c r="G1605">
        <v>2.4139919999999999</v>
      </c>
      <c r="H1605">
        <v>75.594800000000006</v>
      </c>
      <c r="I1605">
        <v>4.0726900000000003E-2</v>
      </c>
      <c r="J1605">
        <v>-0.42600320000000003</v>
      </c>
      <c r="K1605">
        <v>-0.39516679999999998</v>
      </c>
      <c r="L1605">
        <v>-0.37380960000000002</v>
      </c>
      <c r="M1605">
        <v>-0.3524524</v>
      </c>
      <c r="N1605">
        <v>-0.32161600000000001</v>
      </c>
      <c r="O1605">
        <v>4.0649179999999996</v>
      </c>
      <c r="P1605">
        <v>46456</v>
      </c>
      <c r="Q1605">
        <v>23316.27</v>
      </c>
      <c r="R1605">
        <v>27588.36</v>
      </c>
    </row>
    <row r="1606" spans="1:18">
      <c r="A1606" t="s">
        <v>50</v>
      </c>
      <c r="B1606" t="s">
        <v>47</v>
      </c>
      <c r="C1606" t="s">
        <v>11</v>
      </c>
      <c r="D1606">
        <v>2011</v>
      </c>
      <c r="E1606">
        <v>21</v>
      </c>
      <c r="F1606">
        <v>1.939875</v>
      </c>
      <c r="G1606">
        <v>1.939875</v>
      </c>
      <c r="H1606">
        <v>73.688299999999998</v>
      </c>
      <c r="I1606">
        <v>3.5023899999999997E-2</v>
      </c>
      <c r="J1606">
        <v>-4.4885000000000001E-2</v>
      </c>
      <c r="K1606">
        <v>-1.83666E-2</v>
      </c>
      <c r="L1606">
        <v>0</v>
      </c>
      <c r="M1606">
        <v>1.83666E-2</v>
      </c>
      <c r="N1606">
        <v>4.4885000000000001E-2</v>
      </c>
      <c r="O1606">
        <v>4.0649179999999996</v>
      </c>
      <c r="P1606">
        <v>46456</v>
      </c>
      <c r="Q1606">
        <v>22169.9</v>
      </c>
      <c r="R1606">
        <v>22169.9</v>
      </c>
    </row>
    <row r="1607" spans="1:18">
      <c r="A1607" t="s">
        <v>50</v>
      </c>
      <c r="B1607" t="s">
        <v>47</v>
      </c>
      <c r="C1607" t="s">
        <v>11</v>
      </c>
      <c r="D1607">
        <v>2011</v>
      </c>
      <c r="E1607">
        <v>22</v>
      </c>
      <c r="F1607">
        <v>1.730348</v>
      </c>
      <c r="G1607">
        <v>1.730348</v>
      </c>
      <c r="H1607">
        <v>72.361000000000004</v>
      </c>
      <c r="I1607">
        <v>3.5009999999999999E-2</v>
      </c>
      <c r="J1607">
        <v>-4.48671E-2</v>
      </c>
      <c r="K1607">
        <v>-1.8359299999999999E-2</v>
      </c>
      <c r="L1607">
        <v>0</v>
      </c>
      <c r="M1607">
        <v>1.8359299999999999E-2</v>
      </c>
      <c r="N1607">
        <v>4.48671E-2</v>
      </c>
      <c r="O1607">
        <v>4.0649179999999996</v>
      </c>
      <c r="P1607">
        <v>46456</v>
      </c>
      <c r="Q1607">
        <v>19775.32</v>
      </c>
      <c r="R1607">
        <v>19775.32</v>
      </c>
    </row>
    <row r="1608" spans="1:18">
      <c r="A1608" t="s">
        <v>50</v>
      </c>
      <c r="B1608" t="s">
        <v>47</v>
      </c>
      <c r="C1608" t="s">
        <v>11</v>
      </c>
      <c r="D1608">
        <v>2011</v>
      </c>
      <c r="E1608">
        <v>23</v>
      </c>
      <c r="F1608">
        <v>1.4795370000000001</v>
      </c>
      <c r="G1608">
        <v>1.4795370000000001</v>
      </c>
      <c r="H1608">
        <v>70.979200000000006</v>
      </c>
      <c r="I1608">
        <v>3.4736000000000003E-2</v>
      </c>
      <c r="J1608">
        <v>-4.4515899999999997E-2</v>
      </c>
      <c r="K1608">
        <v>-1.8215599999999998E-2</v>
      </c>
      <c r="L1608">
        <v>0</v>
      </c>
      <c r="M1608">
        <v>1.8215599999999998E-2</v>
      </c>
      <c r="N1608">
        <v>4.4515899999999997E-2</v>
      </c>
      <c r="O1608">
        <v>4.0649179999999996</v>
      </c>
      <c r="P1608">
        <v>46456</v>
      </c>
      <c r="Q1608">
        <v>16908.919999999998</v>
      </c>
      <c r="R1608">
        <v>16908.919999999998</v>
      </c>
    </row>
    <row r="1609" spans="1:18">
      <c r="A1609" t="s">
        <v>50</v>
      </c>
      <c r="B1609" t="s">
        <v>47</v>
      </c>
      <c r="C1609" t="s">
        <v>11</v>
      </c>
      <c r="D1609">
        <v>2011</v>
      </c>
      <c r="E1609">
        <v>24</v>
      </c>
      <c r="F1609">
        <v>1.177462</v>
      </c>
      <c r="G1609">
        <v>1.177462</v>
      </c>
      <c r="H1609">
        <v>68.462299999999999</v>
      </c>
      <c r="I1609">
        <v>3.6252699999999999E-2</v>
      </c>
      <c r="J1609">
        <v>-4.6459800000000002E-2</v>
      </c>
      <c r="K1609">
        <v>-1.9011E-2</v>
      </c>
      <c r="L1609">
        <v>0</v>
      </c>
      <c r="M1609">
        <v>1.9011E-2</v>
      </c>
      <c r="N1609">
        <v>4.6459800000000002E-2</v>
      </c>
      <c r="O1609">
        <v>4.0649179999999996</v>
      </c>
      <c r="P1609">
        <v>46456</v>
      </c>
      <c r="Q1609">
        <v>13456.65</v>
      </c>
      <c r="R1609">
        <v>13456.65</v>
      </c>
    </row>
    <row r="1610" spans="1:18">
      <c r="A1610" t="s">
        <v>50</v>
      </c>
      <c r="B1610" t="s">
        <v>47</v>
      </c>
      <c r="C1610" t="s">
        <v>10</v>
      </c>
      <c r="D1610">
        <v>2011</v>
      </c>
      <c r="E1610">
        <v>1</v>
      </c>
      <c r="F1610">
        <v>0.73087340000000001</v>
      </c>
      <c r="G1610">
        <v>0.73087340000000001</v>
      </c>
      <c r="H1610">
        <v>62.9221</v>
      </c>
      <c r="I1610">
        <v>3.2198999999999998E-2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4.0649179999999996</v>
      </c>
      <c r="P1610">
        <v>46456</v>
      </c>
      <c r="Q1610">
        <v>8352.8029999999999</v>
      </c>
      <c r="R1610">
        <v>8352.8029999999999</v>
      </c>
    </row>
    <row r="1611" spans="1:18">
      <c r="A1611" t="s">
        <v>50</v>
      </c>
      <c r="B1611" t="s">
        <v>47</v>
      </c>
      <c r="C1611" t="s">
        <v>10</v>
      </c>
      <c r="D1611">
        <v>2011</v>
      </c>
      <c r="E1611">
        <v>2</v>
      </c>
      <c r="F1611">
        <v>0.65897689999999998</v>
      </c>
      <c r="G1611">
        <v>0.65897689999999998</v>
      </c>
      <c r="H1611">
        <v>61.244199999999999</v>
      </c>
      <c r="I1611">
        <v>3.2197499999999997E-2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4.0649179999999996</v>
      </c>
      <c r="P1611">
        <v>46456</v>
      </c>
      <c r="Q1611">
        <v>7531.1310000000003</v>
      </c>
      <c r="R1611">
        <v>7531.1310000000003</v>
      </c>
    </row>
    <row r="1612" spans="1:18">
      <c r="A1612" t="s">
        <v>50</v>
      </c>
      <c r="B1612" t="s">
        <v>47</v>
      </c>
      <c r="C1612" t="s">
        <v>10</v>
      </c>
      <c r="D1612">
        <v>2011</v>
      </c>
      <c r="E1612">
        <v>3</v>
      </c>
      <c r="F1612">
        <v>0.60938499999999995</v>
      </c>
      <c r="G1612">
        <v>0.60938499999999995</v>
      </c>
      <c r="H1612">
        <v>61.709099999999999</v>
      </c>
      <c r="I1612">
        <v>3.2196500000000003E-2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4.0649179999999996</v>
      </c>
      <c r="P1612">
        <v>46456</v>
      </c>
      <c r="Q1612">
        <v>6964.3689999999997</v>
      </c>
      <c r="R1612">
        <v>6964.3689999999997</v>
      </c>
    </row>
    <row r="1613" spans="1:18">
      <c r="A1613" t="s">
        <v>50</v>
      </c>
      <c r="B1613" t="s">
        <v>47</v>
      </c>
      <c r="C1613" t="s">
        <v>10</v>
      </c>
      <c r="D1613">
        <v>2011</v>
      </c>
      <c r="E1613">
        <v>4</v>
      </c>
      <c r="F1613">
        <v>0.58122859999999998</v>
      </c>
      <c r="G1613">
        <v>0.58122859999999998</v>
      </c>
      <c r="H1613">
        <v>61.960999999999999</v>
      </c>
      <c r="I1613">
        <v>3.2195099999999997E-2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4.0649179999999996</v>
      </c>
      <c r="P1613">
        <v>46456</v>
      </c>
      <c r="Q1613">
        <v>6642.5829999999996</v>
      </c>
      <c r="R1613">
        <v>6642.5829999999996</v>
      </c>
    </row>
    <row r="1614" spans="1:18">
      <c r="A1614" t="s">
        <v>50</v>
      </c>
      <c r="B1614" t="s">
        <v>47</v>
      </c>
      <c r="C1614" t="s">
        <v>10</v>
      </c>
      <c r="D1614">
        <v>2011</v>
      </c>
      <c r="E1614">
        <v>5</v>
      </c>
      <c r="F1614">
        <v>0.58113809999999999</v>
      </c>
      <c r="G1614">
        <v>0.58113809999999999</v>
      </c>
      <c r="H1614">
        <v>62.186999999999998</v>
      </c>
      <c r="I1614">
        <v>3.2196200000000001E-2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4.0649179999999996</v>
      </c>
      <c r="P1614">
        <v>46456</v>
      </c>
      <c r="Q1614">
        <v>6641.55</v>
      </c>
      <c r="R1614">
        <v>6641.55</v>
      </c>
    </row>
    <row r="1615" spans="1:18">
      <c r="A1615" t="s">
        <v>50</v>
      </c>
      <c r="B1615" t="s">
        <v>47</v>
      </c>
      <c r="C1615" t="s">
        <v>10</v>
      </c>
      <c r="D1615">
        <v>2011</v>
      </c>
      <c r="E1615">
        <v>6</v>
      </c>
      <c r="F1615">
        <v>0.62134710000000004</v>
      </c>
      <c r="G1615">
        <v>0.62134710000000004</v>
      </c>
      <c r="H1615">
        <v>61.524700000000003</v>
      </c>
      <c r="I1615">
        <v>3.2196200000000001E-2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4.0649179999999996</v>
      </c>
      <c r="P1615">
        <v>46456</v>
      </c>
      <c r="Q1615">
        <v>7101.08</v>
      </c>
      <c r="R1615">
        <v>7101.08</v>
      </c>
    </row>
    <row r="1616" spans="1:18">
      <c r="A1616" t="s">
        <v>50</v>
      </c>
      <c r="B1616" t="s">
        <v>47</v>
      </c>
      <c r="C1616" t="s">
        <v>10</v>
      </c>
      <c r="D1616">
        <v>2011</v>
      </c>
      <c r="E1616">
        <v>7</v>
      </c>
      <c r="F1616">
        <v>0.7081423</v>
      </c>
      <c r="G1616">
        <v>0.7081423</v>
      </c>
      <c r="H1616">
        <v>62.109099999999998</v>
      </c>
      <c r="I1616">
        <v>3.2196200000000001E-2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4.0649179999999996</v>
      </c>
      <c r="P1616">
        <v>46456</v>
      </c>
      <c r="Q1616">
        <v>8093.0209999999997</v>
      </c>
      <c r="R1616">
        <v>8093.0209999999997</v>
      </c>
    </row>
    <row r="1617" spans="1:18">
      <c r="A1617" t="s">
        <v>50</v>
      </c>
      <c r="B1617" t="s">
        <v>47</v>
      </c>
      <c r="C1617" t="s">
        <v>10</v>
      </c>
      <c r="D1617">
        <v>2011</v>
      </c>
      <c r="E1617">
        <v>8</v>
      </c>
      <c r="F1617">
        <v>0.78793709999999995</v>
      </c>
      <c r="G1617">
        <v>0.78793709999999995</v>
      </c>
      <c r="H1617">
        <v>63.820799999999998</v>
      </c>
      <c r="I1617">
        <v>3.21964E-2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4.0649179999999996</v>
      </c>
      <c r="P1617">
        <v>46456</v>
      </c>
      <c r="Q1617">
        <v>9004.9570000000003</v>
      </c>
      <c r="R1617">
        <v>9004.9570000000003</v>
      </c>
    </row>
    <row r="1618" spans="1:18">
      <c r="A1618" t="s">
        <v>50</v>
      </c>
      <c r="B1618" t="s">
        <v>47</v>
      </c>
      <c r="C1618" t="s">
        <v>10</v>
      </c>
      <c r="D1618">
        <v>2011</v>
      </c>
      <c r="E1618">
        <v>9</v>
      </c>
      <c r="F1618">
        <v>0.8367559</v>
      </c>
      <c r="G1618">
        <v>0.8367559</v>
      </c>
      <c r="H1618">
        <v>66.397400000000005</v>
      </c>
      <c r="I1618">
        <v>3.2202399999999999E-2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4.0649179999999996</v>
      </c>
      <c r="P1618">
        <v>46456</v>
      </c>
      <c r="Q1618">
        <v>9562.884</v>
      </c>
      <c r="R1618">
        <v>9562.884</v>
      </c>
    </row>
    <row r="1619" spans="1:18">
      <c r="A1619" t="s">
        <v>50</v>
      </c>
      <c r="B1619" t="s">
        <v>47</v>
      </c>
      <c r="C1619" t="s">
        <v>10</v>
      </c>
      <c r="D1619">
        <v>2011</v>
      </c>
      <c r="E1619">
        <v>10</v>
      </c>
      <c r="F1619">
        <v>0.88929360000000002</v>
      </c>
      <c r="G1619">
        <v>0.88929360000000002</v>
      </c>
      <c r="H1619">
        <v>70.288300000000007</v>
      </c>
      <c r="I1619">
        <v>3.2235800000000002E-2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4.0649179999999996</v>
      </c>
      <c r="P1619">
        <v>46456</v>
      </c>
      <c r="Q1619">
        <v>10163.31</v>
      </c>
      <c r="R1619">
        <v>10163.31</v>
      </c>
    </row>
    <row r="1620" spans="1:18">
      <c r="A1620" t="s">
        <v>50</v>
      </c>
      <c r="B1620" t="s">
        <v>47</v>
      </c>
      <c r="C1620" t="s">
        <v>10</v>
      </c>
      <c r="D1620">
        <v>2011</v>
      </c>
      <c r="E1620">
        <v>11</v>
      </c>
      <c r="F1620">
        <v>0.90880159999999999</v>
      </c>
      <c r="G1620">
        <v>0.90880159999999999</v>
      </c>
      <c r="H1620">
        <v>74.498699999999999</v>
      </c>
      <c r="I1620">
        <v>3.2883900000000001E-2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4.0649179999999996</v>
      </c>
      <c r="P1620">
        <v>46456</v>
      </c>
      <c r="Q1620">
        <v>10386.26</v>
      </c>
      <c r="R1620">
        <v>10386.26</v>
      </c>
    </row>
    <row r="1621" spans="1:18">
      <c r="A1621" t="s">
        <v>50</v>
      </c>
      <c r="B1621" t="s">
        <v>47</v>
      </c>
      <c r="C1621" t="s">
        <v>10</v>
      </c>
      <c r="D1621">
        <v>2011</v>
      </c>
      <c r="E1621">
        <v>12</v>
      </c>
      <c r="F1621">
        <v>0.97862570000000004</v>
      </c>
      <c r="G1621">
        <v>0.97862570000000004</v>
      </c>
      <c r="H1621">
        <v>76.145499999999998</v>
      </c>
      <c r="I1621">
        <v>3.2924000000000002E-2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4.0649179999999996</v>
      </c>
      <c r="P1621">
        <v>46456</v>
      </c>
      <c r="Q1621">
        <v>11184.25</v>
      </c>
      <c r="R1621">
        <v>11184.25</v>
      </c>
    </row>
    <row r="1622" spans="1:18">
      <c r="A1622" t="s">
        <v>50</v>
      </c>
      <c r="B1622" t="s">
        <v>47</v>
      </c>
      <c r="C1622" t="s">
        <v>10</v>
      </c>
      <c r="D1622">
        <v>2011</v>
      </c>
      <c r="E1622">
        <v>13</v>
      </c>
      <c r="F1622">
        <v>1.058859</v>
      </c>
      <c r="G1622">
        <v>1.058859</v>
      </c>
      <c r="H1622">
        <v>77.903899999999993</v>
      </c>
      <c r="I1622">
        <v>3.3273900000000002E-2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4.0649179999999996</v>
      </c>
      <c r="P1622">
        <v>46456</v>
      </c>
      <c r="Q1622">
        <v>12101.2</v>
      </c>
      <c r="R1622">
        <v>12101.2</v>
      </c>
    </row>
    <row r="1623" spans="1:18">
      <c r="A1623" t="s">
        <v>50</v>
      </c>
      <c r="B1623" t="s">
        <v>47</v>
      </c>
      <c r="C1623" t="s">
        <v>10</v>
      </c>
      <c r="D1623">
        <v>2011</v>
      </c>
      <c r="E1623">
        <v>14</v>
      </c>
      <c r="F1623">
        <v>1.13201</v>
      </c>
      <c r="G1623">
        <v>1.0367249999999999</v>
      </c>
      <c r="H1623">
        <v>78.296099999999996</v>
      </c>
      <c r="I1623">
        <v>3.4535200000000002E-2</v>
      </c>
      <c r="J1623">
        <v>5.1026700000000001E-2</v>
      </c>
      <c r="K1623">
        <v>7.7174999999999994E-2</v>
      </c>
      <c r="L1623">
        <v>9.5285300000000003E-2</v>
      </c>
      <c r="M1623">
        <v>0.1133955</v>
      </c>
      <c r="N1623">
        <v>0.1395439</v>
      </c>
      <c r="O1623">
        <v>4.0649179999999996</v>
      </c>
      <c r="P1623">
        <v>46456</v>
      </c>
      <c r="Q1623">
        <v>12937.2</v>
      </c>
      <c r="R1623">
        <v>11848.23</v>
      </c>
    </row>
    <row r="1624" spans="1:18">
      <c r="A1624" t="s">
        <v>50</v>
      </c>
      <c r="B1624" t="s">
        <v>47</v>
      </c>
      <c r="C1624" t="s">
        <v>10</v>
      </c>
      <c r="D1624">
        <v>2011</v>
      </c>
      <c r="E1624">
        <v>15</v>
      </c>
      <c r="F1624">
        <v>1.1517219999999999</v>
      </c>
      <c r="G1624">
        <v>1.0718780000000001</v>
      </c>
      <c r="H1624">
        <v>77.259699999999995</v>
      </c>
      <c r="I1624">
        <v>3.4470000000000001E-2</v>
      </c>
      <c r="J1624">
        <v>3.5669199999999998E-2</v>
      </c>
      <c r="K1624">
        <v>6.1768299999999998E-2</v>
      </c>
      <c r="L1624">
        <v>7.9844399999999996E-2</v>
      </c>
      <c r="M1624">
        <v>9.7920499999999994E-2</v>
      </c>
      <c r="N1624">
        <v>0.1240195</v>
      </c>
      <c r="O1624">
        <v>4.0649179999999996</v>
      </c>
      <c r="P1624">
        <v>46456</v>
      </c>
      <c r="Q1624">
        <v>13162.48</v>
      </c>
      <c r="R1624">
        <v>12249.98</v>
      </c>
    </row>
    <row r="1625" spans="1:18">
      <c r="A1625" t="s">
        <v>50</v>
      </c>
      <c r="B1625" t="s">
        <v>47</v>
      </c>
      <c r="C1625" t="s">
        <v>10</v>
      </c>
      <c r="D1625">
        <v>2011</v>
      </c>
      <c r="E1625">
        <v>16</v>
      </c>
      <c r="F1625">
        <v>1.1631119999999999</v>
      </c>
      <c r="G1625">
        <v>1.0564100000000001</v>
      </c>
      <c r="H1625">
        <v>76.296099999999996</v>
      </c>
      <c r="I1625">
        <v>3.4618299999999998E-2</v>
      </c>
      <c r="J1625">
        <v>6.2337400000000001E-2</v>
      </c>
      <c r="K1625">
        <v>8.8548699999999994E-2</v>
      </c>
      <c r="L1625">
        <v>0.10670259999999999</v>
      </c>
      <c r="M1625">
        <v>0.12485640000000001</v>
      </c>
      <c r="N1625">
        <v>0.1510677</v>
      </c>
      <c r="O1625">
        <v>4.0649179999999996</v>
      </c>
      <c r="P1625">
        <v>46456</v>
      </c>
      <c r="Q1625">
        <v>13292.65</v>
      </c>
      <c r="R1625">
        <v>12073.2</v>
      </c>
    </row>
    <row r="1626" spans="1:18">
      <c r="A1626" t="s">
        <v>50</v>
      </c>
      <c r="B1626" t="s">
        <v>47</v>
      </c>
      <c r="C1626" t="s">
        <v>10</v>
      </c>
      <c r="D1626">
        <v>2011</v>
      </c>
      <c r="E1626">
        <v>17</v>
      </c>
      <c r="F1626">
        <v>1.2087110000000001</v>
      </c>
      <c r="G1626">
        <v>1.0978760000000001</v>
      </c>
      <c r="H1626">
        <v>75.163600000000002</v>
      </c>
      <c r="I1626">
        <v>3.4820400000000001E-2</v>
      </c>
      <c r="J1626">
        <v>6.6210599999999994E-2</v>
      </c>
      <c r="K1626">
        <v>9.2574900000000002E-2</v>
      </c>
      <c r="L1626">
        <v>0.11083469999999999</v>
      </c>
      <c r="M1626">
        <v>0.1290945</v>
      </c>
      <c r="N1626">
        <v>0.15545880000000001</v>
      </c>
      <c r="O1626">
        <v>4.0649179999999996</v>
      </c>
      <c r="P1626">
        <v>46456</v>
      </c>
      <c r="Q1626">
        <v>13813.78</v>
      </c>
      <c r="R1626">
        <v>12547.1</v>
      </c>
    </row>
    <row r="1627" spans="1:18">
      <c r="A1627" t="s">
        <v>50</v>
      </c>
      <c r="B1627" t="s">
        <v>47</v>
      </c>
      <c r="C1627" t="s">
        <v>10</v>
      </c>
      <c r="D1627">
        <v>2011</v>
      </c>
      <c r="E1627">
        <v>18</v>
      </c>
      <c r="F1627">
        <v>1.2717769999999999</v>
      </c>
      <c r="G1627">
        <v>1.1678249999999999</v>
      </c>
      <c r="H1627">
        <v>72.750600000000006</v>
      </c>
      <c r="I1627">
        <v>3.3791500000000002E-2</v>
      </c>
      <c r="J1627">
        <v>6.0646699999999998E-2</v>
      </c>
      <c r="K1627">
        <v>8.62319E-2</v>
      </c>
      <c r="L1627">
        <v>0.10395219999999999</v>
      </c>
      <c r="M1627">
        <v>0.1216724</v>
      </c>
      <c r="N1627">
        <v>0.14725769999999999</v>
      </c>
      <c r="O1627">
        <v>4.0649179999999996</v>
      </c>
      <c r="P1627">
        <v>46456</v>
      </c>
      <c r="Q1627">
        <v>14534.53</v>
      </c>
      <c r="R1627">
        <v>13346.51</v>
      </c>
    </row>
    <row r="1628" spans="1:18">
      <c r="A1628" t="s">
        <v>50</v>
      </c>
      <c r="B1628" t="s">
        <v>47</v>
      </c>
      <c r="C1628" t="s">
        <v>10</v>
      </c>
      <c r="D1628">
        <v>2011</v>
      </c>
      <c r="E1628">
        <v>19</v>
      </c>
      <c r="F1628">
        <v>1.278845</v>
      </c>
      <c r="G1628">
        <v>1.355264</v>
      </c>
      <c r="H1628">
        <v>70.277900000000002</v>
      </c>
      <c r="I1628">
        <v>3.3919699999999997E-2</v>
      </c>
      <c r="J1628">
        <v>-0.1198896</v>
      </c>
      <c r="K1628">
        <v>-9.4207299999999994E-2</v>
      </c>
      <c r="L1628">
        <v>-7.6419799999999996E-2</v>
      </c>
      <c r="M1628">
        <v>-5.8632299999999998E-2</v>
      </c>
      <c r="N1628">
        <v>-3.295E-2</v>
      </c>
      <c r="O1628">
        <v>4.0649179999999996</v>
      </c>
      <c r="P1628">
        <v>46456</v>
      </c>
      <c r="Q1628">
        <v>14615.3</v>
      </c>
      <c r="R1628">
        <v>15488.67</v>
      </c>
    </row>
    <row r="1629" spans="1:18">
      <c r="A1629" t="s">
        <v>50</v>
      </c>
      <c r="B1629" t="s">
        <v>47</v>
      </c>
      <c r="C1629" t="s">
        <v>10</v>
      </c>
      <c r="D1629">
        <v>2011</v>
      </c>
      <c r="E1629">
        <v>20</v>
      </c>
      <c r="F1629">
        <v>1.2692399999999999</v>
      </c>
      <c r="G1629">
        <v>1.3728279999999999</v>
      </c>
      <c r="H1629">
        <v>68.197400000000002</v>
      </c>
      <c r="I1629">
        <v>3.3496499999999998E-2</v>
      </c>
      <c r="J1629">
        <v>-0.1465147</v>
      </c>
      <c r="K1629">
        <v>-0.1211528</v>
      </c>
      <c r="L1629">
        <v>-0.10358729999999999</v>
      </c>
      <c r="M1629">
        <v>-8.6021700000000006E-2</v>
      </c>
      <c r="N1629">
        <v>-6.06598E-2</v>
      </c>
      <c r="O1629">
        <v>4.0649179999999996</v>
      </c>
      <c r="P1629">
        <v>46456</v>
      </c>
      <c r="Q1629">
        <v>14505.54</v>
      </c>
      <c r="R1629">
        <v>15689.39</v>
      </c>
    </row>
    <row r="1630" spans="1:18">
      <c r="A1630" t="s">
        <v>50</v>
      </c>
      <c r="B1630" t="s">
        <v>47</v>
      </c>
      <c r="C1630" t="s">
        <v>10</v>
      </c>
      <c r="D1630">
        <v>2011</v>
      </c>
      <c r="E1630">
        <v>21</v>
      </c>
      <c r="F1630">
        <v>1.2766310000000001</v>
      </c>
      <c r="G1630">
        <v>1.2766310000000001</v>
      </c>
      <c r="H1630">
        <v>65.815600000000003</v>
      </c>
      <c r="I1630">
        <v>3.31896E-2</v>
      </c>
      <c r="J1630">
        <v>-4.2534200000000001E-2</v>
      </c>
      <c r="K1630">
        <v>-1.7404599999999999E-2</v>
      </c>
      <c r="L1630">
        <v>0</v>
      </c>
      <c r="M1630">
        <v>1.7404599999999999E-2</v>
      </c>
      <c r="N1630">
        <v>4.2534200000000001E-2</v>
      </c>
      <c r="O1630">
        <v>4.0649179999999996</v>
      </c>
      <c r="P1630">
        <v>46456</v>
      </c>
      <c r="Q1630">
        <v>14590.01</v>
      </c>
      <c r="R1630">
        <v>14590.01</v>
      </c>
    </row>
    <row r="1631" spans="1:18">
      <c r="A1631" t="s">
        <v>50</v>
      </c>
      <c r="B1631" t="s">
        <v>47</v>
      </c>
      <c r="C1631" t="s">
        <v>10</v>
      </c>
      <c r="D1631">
        <v>2011</v>
      </c>
      <c r="E1631">
        <v>22</v>
      </c>
      <c r="F1631">
        <v>1.214685</v>
      </c>
      <c r="G1631">
        <v>1.214685</v>
      </c>
      <c r="H1631">
        <v>65.153199999999998</v>
      </c>
      <c r="I1631">
        <v>3.2267200000000003E-2</v>
      </c>
      <c r="J1631">
        <v>-4.1352E-2</v>
      </c>
      <c r="K1631">
        <v>-1.6920899999999999E-2</v>
      </c>
      <c r="L1631">
        <v>0</v>
      </c>
      <c r="M1631">
        <v>1.6920899999999999E-2</v>
      </c>
      <c r="N1631">
        <v>4.1352E-2</v>
      </c>
      <c r="O1631">
        <v>4.0649179999999996</v>
      </c>
      <c r="P1631">
        <v>46456</v>
      </c>
      <c r="Q1631">
        <v>13882.06</v>
      </c>
      <c r="R1631">
        <v>13882.06</v>
      </c>
    </row>
    <row r="1632" spans="1:18">
      <c r="A1632" t="s">
        <v>50</v>
      </c>
      <c r="B1632" t="s">
        <v>47</v>
      </c>
      <c r="C1632" t="s">
        <v>10</v>
      </c>
      <c r="D1632">
        <v>2011</v>
      </c>
      <c r="E1632">
        <v>23</v>
      </c>
      <c r="F1632">
        <v>1.055399</v>
      </c>
      <c r="G1632">
        <v>1.055399</v>
      </c>
      <c r="H1632">
        <v>64.163600000000002</v>
      </c>
      <c r="I1632">
        <v>3.2213899999999997E-2</v>
      </c>
      <c r="J1632">
        <v>-4.1283800000000002E-2</v>
      </c>
      <c r="K1632">
        <v>-1.6892999999999998E-2</v>
      </c>
      <c r="L1632">
        <v>0</v>
      </c>
      <c r="M1632">
        <v>1.6892999999999998E-2</v>
      </c>
      <c r="N1632">
        <v>4.1283800000000002E-2</v>
      </c>
      <c r="O1632">
        <v>4.0649179999999996</v>
      </c>
      <c r="P1632">
        <v>46456</v>
      </c>
      <c r="Q1632">
        <v>12061.65</v>
      </c>
      <c r="R1632">
        <v>12061.65</v>
      </c>
    </row>
    <row r="1633" spans="1:18">
      <c r="A1633" t="s">
        <v>50</v>
      </c>
      <c r="B1633" t="s">
        <v>47</v>
      </c>
      <c r="C1633" t="s">
        <v>10</v>
      </c>
      <c r="D1633">
        <v>2011</v>
      </c>
      <c r="E1633">
        <v>24</v>
      </c>
      <c r="F1633">
        <v>0.85524549999999999</v>
      </c>
      <c r="G1633">
        <v>0.85524549999999999</v>
      </c>
      <c r="H1633">
        <v>63.592199999999998</v>
      </c>
      <c r="I1633">
        <v>3.2202000000000001E-2</v>
      </c>
      <c r="J1633">
        <v>-4.12685E-2</v>
      </c>
      <c r="K1633">
        <v>-1.6886700000000001E-2</v>
      </c>
      <c r="L1633">
        <v>0</v>
      </c>
      <c r="M1633">
        <v>1.6886700000000001E-2</v>
      </c>
      <c r="N1633">
        <v>4.12685E-2</v>
      </c>
      <c r="O1633">
        <v>4.0649179999999996</v>
      </c>
      <c r="P1633">
        <v>46456</v>
      </c>
      <c r="Q1633">
        <v>9774.1910000000007</v>
      </c>
      <c r="R1633">
        <v>9774.1910000000007</v>
      </c>
    </row>
    <row r="1634" spans="1:18">
      <c r="A1634" t="s">
        <v>50</v>
      </c>
      <c r="B1634" t="s">
        <v>47</v>
      </c>
      <c r="C1634" t="s">
        <v>87</v>
      </c>
      <c r="D1634">
        <v>2011</v>
      </c>
      <c r="E1634">
        <v>1</v>
      </c>
      <c r="F1634">
        <v>0.83644660000000004</v>
      </c>
      <c r="G1634">
        <v>0.83644660000000004</v>
      </c>
      <c r="H1634">
        <v>59.257100000000001</v>
      </c>
      <c r="I1634">
        <v>3.2558499999999997E-2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4.0649179999999996</v>
      </c>
      <c r="P1634">
        <v>46456</v>
      </c>
      <c r="Q1634">
        <v>9559.3490000000002</v>
      </c>
      <c r="R1634">
        <v>9559.3490000000002</v>
      </c>
    </row>
    <row r="1635" spans="1:18">
      <c r="A1635" t="s">
        <v>50</v>
      </c>
      <c r="B1635" t="s">
        <v>47</v>
      </c>
      <c r="C1635" t="s">
        <v>87</v>
      </c>
      <c r="D1635">
        <v>2011</v>
      </c>
      <c r="E1635">
        <v>1</v>
      </c>
      <c r="F1635">
        <v>0.63624519999999996</v>
      </c>
      <c r="G1635">
        <v>0.63624519999999996</v>
      </c>
      <c r="H1635">
        <v>51.958399999999997</v>
      </c>
      <c r="I1635">
        <v>3.23407E-2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4.0649179999999996</v>
      </c>
      <c r="P1635">
        <v>46456</v>
      </c>
      <c r="Q1635">
        <v>7271.3419999999996</v>
      </c>
      <c r="R1635">
        <v>7271.3419999999996</v>
      </c>
    </row>
    <row r="1636" spans="1:18">
      <c r="A1636" t="s">
        <v>50</v>
      </c>
      <c r="B1636" t="s">
        <v>47</v>
      </c>
      <c r="C1636" t="s">
        <v>87</v>
      </c>
      <c r="D1636">
        <v>2011</v>
      </c>
      <c r="E1636">
        <v>1</v>
      </c>
      <c r="F1636">
        <v>0.63624519999999996</v>
      </c>
      <c r="G1636">
        <v>0.63624519999999996</v>
      </c>
      <c r="H1636">
        <v>49.135100000000001</v>
      </c>
      <c r="I1636">
        <v>3.23407E-2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4.0649179999999996</v>
      </c>
      <c r="P1636">
        <v>46456</v>
      </c>
      <c r="Q1636">
        <v>7271.3419999999996</v>
      </c>
      <c r="R1636">
        <v>7271.3419999999996</v>
      </c>
    </row>
    <row r="1637" spans="1:18">
      <c r="A1637" t="s">
        <v>50</v>
      </c>
      <c r="B1637" t="s">
        <v>47</v>
      </c>
      <c r="C1637" t="s">
        <v>87</v>
      </c>
      <c r="D1637">
        <v>2011</v>
      </c>
      <c r="E1637">
        <v>1</v>
      </c>
      <c r="F1637">
        <v>0.63624519999999996</v>
      </c>
      <c r="G1637">
        <v>0.63624519999999996</v>
      </c>
      <c r="H1637">
        <v>51.2</v>
      </c>
      <c r="I1637">
        <v>3.23407E-2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4.0649179999999996</v>
      </c>
      <c r="P1637">
        <v>46456</v>
      </c>
      <c r="Q1637">
        <v>7271.3419999999996</v>
      </c>
      <c r="R1637">
        <v>7271.3419999999996</v>
      </c>
    </row>
    <row r="1638" spans="1:18">
      <c r="A1638" t="s">
        <v>50</v>
      </c>
      <c r="B1638" t="s">
        <v>47</v>
      </c>
      <c r="C1638" t="s">
        <v>87</v>
      </c>
      <c r="D1638">
        <v>2011</v>
      </c>
      <c r="E1638">
        <v>1</v>
      </c>
      <c r="F1638">
        <v>0.77656749999999997</v>
      </c>
      <c r="G1638">
        <v>0.77656749999999997</v>
      </c>
      <c r="H1638">
        <v>53.249400000000001</v>
      </c>
      <c r="I1638">
        <v>3.2255600000000002E-2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4.0649179999999996</v>
      </c>
      <c r="P1638">
        <v>46456</v>
      </c>
      <c r="Q1638">
        <v>8875.0190000000002</v>
      </c>
      <c r="R1638">
        <v>8875.0190000000002</v>
      </c>
    </row>
    <row r="1639" spans="1:18">
      <c r="A1639" t="s">
        <v>50</v>
      </c>
      <c r="B1639" t="s">
        <v>47</v>
      </c>
      <c r="C1639" t="s">
        <v>87</v>
      </c>
      <c r="D1639">
        <v>2011</v>
      </c>
      <c r="E1639">
        <v>1</v>
      </c>
      <c r="F1639">
        <v>0.63624519999999996</v>
      </c>
      <c r="G1639">
        <v>0.63624519999999996</v>
      </c>
      <c r="H1639">
        <v>52.197400000000002</v>
      </c>
      <c r="I1639">
        <v>3.23407E-2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4.0649179999999996</v>
      </c>
      <c r="P1639">
        <v>46456</v>
      </c>
      <c r="Q1639">
        <v>7271.3419999999996</v>
      </c>
      <c r="R1639">
        <v>7271.3419999999996</v>
      </c>
    </row>
    <row r="1640" spans="1:18">
      <c r="A1640" t="s">
        <v>50</v>
      </c>
      <c r="B1640" t="s">
        <v>47</v>
      </c>
      <c r="C1640" t="s">
        <v>87</v>
      </c>
      <c r="D1640">
        <v>2011</v>
      </c>
      <c r="E1640">
        <v>2</v>
      </c>
      <c r="F1640">
        <v>0.74428240000000001</v>
      </c>
      <c r="G1640">
        <v>0.74428240000000001</v>
      </c>
      <c r="H1640">
        <v>58.553199999999997</v>
      </c>
      <c r="I1640">
        <v>3.2519600000000003E-2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4.0649179999999996</v>
      </c>
      <c r="P1640">
        <v>46456</v>
      </c>
      <c r="Q1640">
        <v>8506.0480000000007</v>
      </c>
      <c r="R1640">
        <v>8506.0480000000007</v>
      </c>
    </row>
    <row r="1641" spans="1:18">
      <c r="A1641" t="s">
        <v>50</v>
      </c>
      <c r="B1641" t="s">
        <v>47</v>
      </c>
      <c r="C1641" t="s">
        <v>87</v>
      </c>
      <c r="D1641">
        <v>2011</v>
      </c>
      <c r="E1641">
        <v>2</v>
      </c>
      <c r="F1641">
        <v>0.58100309999999999</v>
      </c>
      <c r="G1641">
        <v>0.58100309999999999</v>
      </c>
      <c r="H1641">
        <v>51.241599999999998</v>
      </c>
      <c r="I1641">
        <v>3.23383E-2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4.0649179999999996</v>
      </c>
      <c r="P1641">
        <v>46456</v>
      </c>
      <c r="Q1641">
        <v>6640.0060000000003</v>
      </c>
      <c r="R1641">
        <v>6640.0060000000003</v>
      </c>
    </row>
    <row r="1642" spans="1:18">
      <c r="A1642" t="s">
        <v>50</v>
      </c>
      <c r="B1642" t="s">
        <v>47</v>
      </c>
      <c r="C1642" t="s">
        <v>87</v>
      </c>
      <c r="D1642">
        <v>2011</v>
      </c>
      <c r="E1642">
        <v>2</v>
      </c>
      <c r="F1642">
        <v>0.58100309999999999</v>
      </c>
      <c r="G1642">
        <v>0.58100309999999999</v>
      </c>
      <c r="H1642">
        <v>50.558399999999999</v>
      </c>
      <c r="I1642">
        <v>3.23383E-2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4.0649179999999996</v>
      </c>
      <c r="P1642">
        <v>46456</v>
      </c>
      <c r="Q1642">
        <v>6640.0060000000003</v>
      </c>
      <c r="R1642">
        <v>6640.0060000000003</v>
      </c>
    </row>
    <row r="1643" spans="1:18">
      <c r="A1643" t="s">
        <v>50</v>
      </c>
      <c r="B1643" t="s">
        <v>47</v>
      </c>
      <c r="C1643" t="s">
        <v>87</v>
      </c>
      <c r="D1643">
        <v>2011</v>
      </c>
      <c r="E1643">
        <v>2</v>
      </c>
      <c r="F1643">
        <v>0.58100309999999999</v>
      </c>
      <c r="G1643">
        <v>0.58100309999999999</v>
      </c>
      <c r="H1643">
        <v>49.002600000000001</v>
      </c>
      <c r="I1643">
        <v>3.23383E-2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4.0649179999999996</v>
      </c>
      <c r="P1643">
        <v>46456</v>
      </c>
      <c r="Q1643">
        <v>6640.0060000000003</v>
      </c>
      <c r="R1643">
        <v>6640.0060000000003</v>
      </c>
    </row>
    <row r="1644" spans="1:18">
      <c r="A1644" t="s">
        <v>50</v>
      </c>
      <c r="B1644" t="s">
        <v>47</v>
      </c>
      <c r="C1644" t="s">
        <v>87</v>
      </c>
      <c r="D1644">
        <v>2011</v>
      </c>
      <c r="E1644">
        <v>2</v>
      </c>
      <c r="F1644">
        <v>0.69559340000000003</v>
      </c>
      <c r="G1644">
        <v>0.69559340000000003</v>
      </c>
      <c r="H1644">
        <v>53.319499999999998</v>
      </c>
      <c r="I1644">
        <v>3.2251799999999997E-2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4.0649179999999996</v>
      </c>
      <c r="P1644">
        <v>46456</v>
      </c>
      <c r="Q1644">
        <v>7949.6040000000003</v>
      </c>
      <c r="R1644">
        <v>7949.6040000000003</v>
      </c>
    </row>
    <row r="1645" spans="1:18">
      <c r="A1645" t="s">
        <v>50</v>
      </c>
      <c r="B1645" t="s">
        <v>47</v>
      </c>
      <c r="C1645" t="s">
        <v>87</v>
      </c>
      <c r="D1645">
        <v>2011</v>
      </c>
      <c r="E1645">
        <v>2</v>
      </c>
      <c r="F1645">
        <v>0.58100309999999999</v>
      </c>
      <c r="G1645">
        <v>0.58100309999999999</v>
      </c>
      <c r="H1645">
        <v>50.423400000000001</v>
      </c>
      <c r="I1645">
        <v>3.23383E-2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4.0649179999999996</v>
      </c>
      <c r="P1645">
        <v>46456</v>
      </c>
      <c r="Q1645">
        <v>6640.0060000000003</v>
      </c>
      <c r="R1645">
        <v>6640.0060000000003</v>
      </c>
    </row>
    <row r="1646" spans="1:18">
      <c r="A1646" t="s">
        <v>50</v>
      </c>
      <c r="B1646" t="s">
        <v>47</v>
      </c>
      <c r="C1646" t="s">
        <v>87</v>
      </c>
      <c r="D1646">
        <v>2011</v>
      </c>
      <c r="E1646">
        <v>3</v>
      </c>
      <c r="F1646">
        <v>0.63556080000000004</v>
      </c>
      <c r="G1646">
        <v>0.63556080000000004</v>
      </c>
      <c r="H1646">
        <v>52.758400000000002</v>
      </c>
      <c r="I1646">
        <v>3.2240600000000001E-2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4.0649179999999996</v>
      </c>
      <c r="P1646">
        <v>46456</v>
      </c>
      <c r="Q1646">
        <v>7263.5209999999997</v>
      </c>
      <c r="R1646">
        <v>7263.5209999999997</v>
      </c>
    </row>
    <row r="1647" spans="1:18">
      <c r="A1647" t="s">
        <v>50</v>
      </c>
      <c r="B1647" t="s">
        <v>47</v>
      </c>
      <c r="C1647" t="s">
        <v>87</v>
      </c>
      <c r="D1647">
        <v>2011</v>
      </c>
      <c r="E1647">
        <v>3</v>
      </c>
      <c r="F1647">
        <v>0.54685629999999996</v>
      </c>
      <c r="G1647">
        <v>0.54685629999999996</v>
      </c>
      <c r="H1647">
        <v>48.124699999999997</v>
      </c>
      <c r="I1647">
        <v>3.2333500000000001E-2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4.0649179999999996</v>
      </c>
      <c r="P1647">
        <v>46456</v>
      </c>
      <c r="Q1647">
        <v>6249.759</v>
      </c>
      <c r="R1647">
        <v>6249.759</v>
      </c>
    </row>
    <row r="1648" spans="1:18">
      <c r="A1648" t="s">
        <v>50</v>
      </c>
      <c r="B1648" t="s">
        <v>47</v>
      </c>
      <c r="C1648" t="s">
        <v>87</v>
      </c>
      <c r="D1648">
        <v>2011</v>
      </c>
      <c r="E1648">
        <v>3</v>
      </c>
      <c r="F1648">
        <v>0.54685629999999996</v>
      </c>
      <c r="G1648">
        <v>0.54685629999999996</v>
      </c>
      <c r="H1648">
        <v>50.0364</v>
      </c>
      <c r="I1648">
        <v>3.2333500000000001E-2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4.0649179999999996</v>
      </c>
      <c r="P1648">
        <v>46456</v>
      </c>
      <c r="Q1648">
        <v>6249.759</v>
      </c>
      <c r="R1648">
        <v>6249.759</v>
      </c>
    </row>
    <row r="1649" spans="1:18">
      <c r="A1649" t="s">
        <v>50</v>
      </c>
      <c r="B1649" t="s">
        <v>47</v>
      </c>
      <c r="C1649" t="s">
        <v>87</v>
      </c>
      <c r="D1649">
        <v>2011</v>
      </c>
      <c r="E1649">
        <v>3</v>
      </c>
      <c r="F1649">
        <v>0.67308069999999998</v>
      </c>
      <c r="G1649">
        <v>0.67308069999999998</v>
      </c>
      <c r="H1649">
        <v>57.607799999999997</v>
      </c>
      <c r="I1649">
        <v>3.2471600000000003E-2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4.0649179999999996</v>
      </c>
      <c r="P1649">
        <v>46456</v>
      </c>
      <c r="Q1649">
        <v>7692.317</v>
      </c>
      <c r="R1649">
        <v>7692.317</v>
      </c>
    </row>
    <row r="1650" spans="1:18">
      <c r="A1650" t="s">
        <v>50</v>
      </c>
      <c r="B1650" t="s">
        <v>47</v>
      </c>
      <c r="C1650" t="s">
        <v>87</v>
      </c>
      <c r="D1650">
        <v>2011</v>
      </c>
      <c r="E1650">
        <v>3</v>
      </c>
      <c r="F1650">
        <v>0.54685629999999996</v>
      </c>
      <c r="G1650">
        <v>0.54685629999999996</v>
      </c>
      <c r="H1650">
        <v>48.729900000000001</v>
      </c>
      <c r="I1650">
        <v>3.2333500000000001E-2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4.0649179999999996</v>
      </c>
      <c r="P1650">
        <v>46456</v>
      </c>
      <c r="Q1650">
        <v>6249.759</v>
      </c>
      <c r="R1650">
        <v>6249.759</v>
      </c>
    </row>
    <row r="1651" spans="1:18">
      <c r="A1651" t="s">
        <v>50</v>
      </c>
      <c r="B1651" t="s">
        <v>47</v>
      </c>
      <c r="C1651" t="s">
        <v>87</v>
      </c>
      <c r="D1651">
        <v>2011</v>
      </c>
      <c r="E1651">
        <v>3</v>
      </c>
      <c r="F1651">
        <v>0.54685629999999996</v>
      </c>
      <c r="G1651">
        <v>0.54685629999999996</v>
      </c>
      <c r="H1651">
        <v>50.259700000000002</v>
      </c>
      <c r="I1651">
        <v>3.2333500000000001E-2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4.0649179999999996</v>
      </c>
      <c r="P1651">
        <v>46456</v>
      </c>
      <c r="Q1651">
        <v>6249.759</v>
      </c>
      <c r="R1651">
        <v>6249.759</v>
      </c>
    </row>
    <row r="1652" spans="1:18">
      <c r="A1652" t="s">
        <v>50</v>
      </c>
      <c r="B1652" t="s">
        <v>47</v>
      </c>
      <c r="C1652" t="s">
        <v>87</v>
      </c>
      <c r="D1652">
        <v>2011</v>
      </c>
      <c r="E1652">
        <v>4</v>
      </c>
      <c r="F1652">
        <v>0.52978380000000003</v>
      </c>
      <c r="G1652">
        <v>0.52978380000000003</v>
      </c>
      <c r="H1652">
        <v>49.955800000000004</v>
      </c>
      <c r="I1652">
        <v>3.2332600000000003E-2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4.0649179999999996</v>
      </c>
      <c r="P1652">
        <v>46456</v>
      </c>
      <c r="Q1652">
        <v>6054.6459999999997</v>
      </c>
      <c r="R1652">
        <v>6054.6459999999997</v>
      </c>
    </row>
    <row r="1653" spans="1:18">
      <c r="A1653" t="s">
        <v>50</v>
      </c>
      <c r="B1653" t="s">
        <v>47</v>
      </c>
      <c r="C1653" t="s">
        <v>87</v>
      </c>
      <c r="D1653">
        <v>2011</v>
      </c>
      <c r="E1653">
        <v>4</v>
      </c>
      <c r="F1653">
        <v>0.63650359999999995</v>
      </c>
      <c r="G1653">
        <v>0.63650359999999995</v>
      </c>
      <c r="H1653">
        <v>56.057099999999998</v>
      </c>
      <c r="I1653">
        <v>3.2436100000000002E-2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4.0649179999999996</v>
      </c>
      <c r="P1653">
        <v>46456</v>
      </c>
      <c r="Q1653">
        <v>7274.2960000000003</v>
      </c>
      <c r="R1653">
        <v>7274.2960000000003</v>
      </c>
    </row>
    <row r="1654" spans="1:18">
      <c r="A1654" t="s">
        <v>50</v>
      </c>
      <c r="B1654" t="s">
        <v>47</v>
      </c>
      <c r="C1654" t="s">
        <v>87</v>
      </c>
      <c r="D1654">
        <v>2011</v>
      </c>
      <c r="E1654">
        <v>4</v>
      </c>
      <c r="F1654">
        <v>0.60263710000000004</v>
      </c>
      <c r="G1654">
        <v>0.60263710000000004</v>
      </c>
      <c r="H1654">
        <v>51.3688</v>
      </c>
      <c r="I1654">
        <v>3.2235300000000001E-2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4.0649179999999996</v>
      </c>
      <c r="P1654">
        <v>46456</v>
      </c>
      <c r="Q1654">
        <v>6887.2510000000002</v>
      </c>
      <c r="R1654">
        <v>6887.2510000000002</v>
      </c>
    </row>
    <row r="1655" spans="1:18">
      <c r="A1655" t="s">
        <v>50</v>
      </c>
      <c r="B1655" t="s">
        <v>47</v>
      </c>
      <c r="C1655" t="s">
        <v>87</v>
      </c>
      <c r="D1655">
        <v>2011</v>
      </c>
      <c r="E1655">
        <v>4</v>
      </c>
      <c r="F1655">
        <v>0.52978380000000003</v>
      </c>
      <c r="G1655">
        <v>0.52978380000000003</v>
      </c>
      <c r="H1655">
        <v>50.984400000000001</v>
      </c>
      <c r="I1655">
        <v>3.2332600000000003E-2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4.0649179999999996</v>
      </c>
      <c r="P1655">
        <v>46456</v>
      </c>
      <c r="Q1655">
        <v>6054.6459999999997</v>
      </c>
      <c r="R1655">
        <v>6054.6459999999997</v>
      </c>
    </row>
    <row r="1656" spans="1:18">
      <c r="A1656" t="s">
        <v>50</v>
      </c>
      <c r="B1656" t="s">
        <v>47</v>
      </c>
      <c r="C1656" t="s">
        <v>87</v>
      </c>
      <c r="D1656">
        <v>2011</v>
      </c>
      <c r="E1656">
        <v>4</v>
      </c>
      <c r="F1656">
        <v>0.52978380000000003</v>
      </c>
      <c r="G1656">
        <v>0.52978380000000003</v>
      </c>
      <c r="H1656">
        <v>48.906500000000001</v>
      </c>
      <c r="I1656">
        <v>3.2332600000000003E-2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4.0649179999999996</v>
      </c>
      <c r="P1656">
        <v>46456</v>
      </c>
      <c r="Q1656">
        <v>6054.6459999999997</v>
      </c>
      <c r="R1656">
        <v>6054.6459999999997</v>
      </c>
    </row>
    <row r="1657" spans="1:18">
      <c r="A1657" t="s">
        <v>50</v>
      </c>
      <c r="B1657" t="s">
        <v>47</v>
      </c>
      <c r="C1657" t="s">
        <v>87</v>
      </c>
      <c r="D1657">
        <v>2011</v>
      </c>
      <c r="E1657">
        <v>4</v>
      </c>
      <c r="F1657">
        <v>0.52978380000000003</v>
      </c>
      <c r="G1657">
        <v>0.52978380000000003</v>
      </c>
      <c r="H1657">
        <v>47.729900000000001</v>
      </c>
      <c r="I1657">
        <v>3.2332600000000003E-2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4.0649179999999996</v>
      </c>
      <c r="P1657">
        <v>46456</v>
      </c>
      <c r="Q1657">
        <v>6054.6459999999997</v>
      </c>
      <c r="R1657">
        <v>6054.6459999999997</v>
      </c>
    </row>
    <row r="1658" spans="1:18">
      <c r="A1658" t="s">
        <v>50</v>
      </c>
      <c r="B1658" t="s">
        <v>47</v>
      </c>
      <c r="C1658" t="s">
        <v>87</v>
      </c>
      <c r="D1658">
        <v>2011</v>
      </c>
      <c r="E1658">
        <v>5</v>
      </c>
      <c r="F1658">
        <v>0.53632489999999999</v>
      </c>
      <c r="G1658">
        <v>0.53632489999999999</v>
      </c>
      <c r="H1658">
        <v>51.005200000000002</v>
      </c>
      <c r="I1658">
        <v>3.2335999999999997E-2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4.0649179999999996</v>
      </c>
      <c r="P1658">
        <v>46456</v>
      </c>
      <c r="Q1658">
        <v>6129.4</v>
      </c>
      <c r="R1658">
        <v>6129.4</v>
      </c>
    </row>
    <row r="1659" spans="1:18">
      <c r="A1659" t="s">
        <v>50</v>
      </c>
      <c r="B1659" t="s">
        <v>47</v>
      </c>
      <c r="C1659" t="s">
        <v>87</v>
      </c>
      <c r="D1659">
        <v>2011</v>
      </c>
      <c r="E1659">
        <v>5</v>
      </c>
      <c r="F1659">
        <v>0.53632489999999999</v>
      </c>
      <c r="G1659">
        <v>0.53632489999999999</v>
      </c>
      <c r="H1659">
        <v>49.815600000000003</v>
      </c>
      <c r="I1659">
        <v>3.2335999999999997E-2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4.0649179999999996</v>
      </c>
      <c r="P1659">
        <v>46456</v>
      </c>
      <c r="Q1659">
        <v>6129.4</v>
      </c>
      <c r="R1659">
        <v>6129.4</v>
      </c>
    </row>
    <row r="1660" spans="1:18">
      <c r="A1660" t="s">
        <v>50</v>
      </c>
      <c r="B1660" t="s">
        <v>47</v>
      </c>
      <c r="C1660" t="s">
        <v>87</v>
      </c>
      <c r="D1660">
        <v>2011</v>
      </c>
      <c r="E1660">
        <v>5</v>
      </c>
      <c r="F1660">
        <v>0.53632489999999999</v>
      </c>
      <c r="G1660">
        <v>0.53632489999999999</v>
      </c>
      <c r="H1660">
        <v>48.703899999999997</v>
      </c>
      <c r="I1660">
        <v>3.2335999999999997E-2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4.0649179999999996</v>
      </c>
      <c r="P1660">
        <v>46456</v>
      </c>
      <c r="Q1660">
        <v>6129.4</v>
      </c>
      <c r="R1660">
        <v>6129.4</v>
      </c>
    </row>
    <row r="1661" spans="1:18">
      <c r="A1661" t="s">
        <v>50</v>
      </c>
      <c r="B1661" t="s">
        <v>47</v>
      </c>
      <c r="C1661" t="s">
        <v>87</v>
      </c>
      <c r="D1661">
        <v>2011</v>
      </c>
      <c r="E1661">
        <v>5</v>
      </c>
      <c r="F1661">
        <v>0.59982029999999997</v>
      </c>
      <c r="G1661">
        <v>0.59982029999999997</v>
      </c>
      <c r="H1661">
        <v>51.451900000000002</v>
      </c>
      <c r="I1661">
        <v>3.22362E-2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4.0649179999999996</v>
      </c>
      <c r="P1661">
        <v>46456</v>
      </c>
      <c r="Q1661">
        <v>6855.0590000000002</v>
      </c>
      <c r="R1661">
        <v>6855.0590000000002</v>
      </c>
    </row>
    <row r="1662" spans="1:18">
      <c r="A1662" t="s">
        <v>50</v>
      </c>
      <c r="B1662" t="s">
        <v>47</v>
      </c>
      <c r="C1662" t="s">
        <v>87</v>
      </c>
      <c r="D1662">
        <v>2011</v>
      </c>
      <c r="E1662">
        <v>5</v>
      </c>
      <c r="F1662">
        <v>0.53632489999999999</v>
      </c>
      <c r="G1662">
        <v>0.53632489999999999</v>
      </c>
      <c r="H1662">
        <v>47.075299999999999</v>
      </c>
      <c r="I1662">
        <v>3.2335999999999997E-2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4.0649179999999996</v>
      </c>
      <c r="P1662">
        <v>46456</v>
      </c>
      <c r="Q1662">
        <v>6129.4</v>
      </c>
      <c r="R1662">
        <v>6129.4</v>
      </c>
    </row>
    <row r="1663" spans="1:18">
      <c r="A1663" t="s">
        <v>50</v>
      </c>
      <c r="B1663" t="s">
        <v>47</v>
      </c>
      <c r="C1663" t="s">
        <v>87</v>
      </c>
      <c r="D1663">
        <v>2011</v>
      </c>
      <c r="E1663">
        <v>5</v>
      </c>
      <c r="F1663">
        <v>0.62704179999999998</v>
      </c>
      <c r="G1663">
        <v>0.62704179999999998</v>
      </c>
      <c r="H1663">
        <v>56.940300000000001</v>
      </c>
      <c r="I1663">
        <v>3.2435699999999998E-2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4.0649179999999996</v>
      </c>
      <c r="P1663">
        <v>46456</v>
      </c>
      <c r="Q1663">
        <v>7166.1610000000001</v>
      </c>
      <c r="R1663">
        <v>7166.1610000000001</v>
      </c>
    </row>
    <row r="1664" spans="1:18">
      <c r="A1664" t="s">
        <v>50</v>
      </c>
      <c r="B1664" t="s">
        <v>47</v>
      </c>
      <c r="C1664" t="s">
        <v>87</v>
      </c>
      <c r="D1664">
        <v>2011</v>
      </c>
      <c r="E1664">
        <v>6</v>
      </c>
      <c r="F1664">
        <v>0.63782000000000005</v>
      </c>
      <c r="G1664">
        <v>0.63782000000000005</v>
      </c>
      <c r="H1664">
        <v>50.857100000000003</v>
      </c>
      <c r="I1664">
        <v>3.2236000000000001E-2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4.0649179999999996</v>
      </c>
      <c r="P1664">
        <v>46456</v>
      </c>
      <c r="Q1664">
        <v>7289.34</v>
      </c>
      <c r="R1664">
        <v>7289.34</v>
      </c>
    </row>
    <row r="1665" spans="1:18">
      <c r="A1665" t="s">
        <v>50</v>
      </c>
      <c r="B1665" t="s">
        <v>47</v>
      </c>
      <c r="C1665" t="s">
        <v>87</v>
      </c>
      <c r="D1665">
        <v>2011</v>
      </c>
      <c r="E1665">
        <v>6</v>
      </c>
      <c r="F1665">
        <v>0.65884659999999995</v>
      </c>
      <c r="G1665">
        <v>0.65884659999999995</v>
      </c>
      <c r="H1665">
        <v>55.140300000000003</v>
      </c>
      <c r="I1665">
        <v>3.24353E-2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4.0649179999999996</v>
      </c>
      <c r="P1665">
        <v>46456</v>
      </c>
      <c r="Q1665">
        <v>7529.643</v>
      </c>
      <c r="R1665">
        <v>7529.643</v>
      </c>
    </row>
    <row r="1666" spans="1:18">
      <c r="A1666" t="s">
        <v>50</v>
      </c>
      <c r="B1666" t="s">
        <v>47</v>
      </c>
      <c r="C1666" t="s">
        <v>87</v>
      </c>
      <c r="D1666">
        <v>2011</v>
      </c>
      <c r="E1666">
        <v>6</v>
      </c>
      <c r="F1666">
        <v>0.58646520000000002</v>
      </c>
      <c r="G1666">
        <v>0.58646520000000002</v>
      </c>
      <c r="H1666">
        <v>48.602600000000002</v>
      </c>
      <c r="I1666">
        <v>3.2335999999999997E-2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4.0649179999999996</v>
      </c>
      <c r="P1666">
        <v>46456</v>
      </c>
      <c r="Q1666">
        <v>6702.4309999999996</v>
      </c>
      <c r="R1666">
        <v>6702.4309999999996</v>
      </c>
    </row>
    <row r="1667" spans="1:18">
      <c r="A1667" t="s">
        <v>50</v>
      </c>
      <c r="B1667" t="s">
        <v>47</v>
      </c>
      <c r="C1667" t="s">
        <v>87</v>
      </c>
      <c r="D1667">
        <v>2011</v>
      </c>
      <c r="E1667">
        <v>6</v>
      </c>
      <c r="F1667">
        <v>0.58646520000000002</v>
      </c>
      <c r="G1667">
        <v>0.58646520000000002</v>
      </c>
      <c r="H1667">
        <v>45.781799999999997</v>
      </c>
      <c r="I1667">
        <v>3.2335999999999997E-2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4.0649179999999996</v>
      </c>
      <c r="P1667">
        <v>46456</v>
      </c>
      <c r="Q1667">
        <v>6702.4309999999996</v>
      </c>
      <c r="R1667">
        <v>6702.4309999999996</v>
      </c>
    </row>
    <row r="1668" spans="1:18">
      <c r="A1668" t="s">
        <v>50</v>
      </c>
      <c r="B1668" t="s">
        <v>47</v>
      </c>
      <c r="C1668" t="s">
        <v>87</v>
      </c>
      <c r="D1668">
        <v>2011</v>
      </c>
      <c r="E1668">
        <v>6</v>
      </c>
      <c r="F1668">
        <v>0.58646520000000002</v>
      </c>
      <c r="G1668">
        <v>0.58646520000000002</v>
      </c>
      <c r="H1668">
        <v>49.594799999999999</v>
      </c>
      <c r="I1668">
        <v>3.2335999999999997E-2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4.0649179999999996</v>
      </c>
      <c r="P1668">
        <v>46456</v>
      </c>
      <c r="Q1668">
        <v>6702.4309999999996</v>
      </c>
      <c r="R1668">
        <v>6702.4309999999996</v>
      </c>
    </row>
    <row r="1669" spans="1:18">
      <c r="A1669" t="s">
        <v>50</v>
      </c>
      <c r="B1669" t="s">
        <v>47</v>
      </c>
      <c r="C1669" t="s">
        <v>87</v>
      </c>
      <c r="D1669">
        <v>2011</v>
      </c>
      <c r="E1669">
        <v>6</v>
      </c>
      <c r="F1669">
        <v>0.58646520000000002</v>
      </c>
      <c r="G1669">
        <v>0.58646520000000002</v>
      </c>
      <c r="H1669">
        <v>52.838999999999999</v>
      </c>
      <c r="I1669">
        <v>3.2335999999999997E-2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4.0649179999999996</v>
      </c>
      <c r="P1669">
        <v>46456</v>
      </c>
      <c r="Q1669">
        <v>6702.4309999999996</v>
      </c>
      <c r="R1669">
        <v>6702.4309999999996</v>
      </c>
    </row>
    <row r="1670" spans="1:18">
      <c r="A1670" t="s">
        <v>50</v>
      </c>
      <c r="B1670" t="s">
        <v>47</v>
      </c>
      <c r="C1670" t="s">
        <v>87</v>
      </c>
      <c r="D1670">
        <v>2011</v>
      </c>
      <c r="E1670">
        <v>7</v>
      </c>
      <c r="F1670">
        <v>0.67847159999999995</v>
      </c>
      <c r="G1670">
        <v>0.67847159999999995</v>
      </c>
      <c r="H1670">
        <v>48.181800000000003</v>
      </c>
      <c r="I1670">
        <v>3.2336299999999998E-2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4.0649179999999996</v>
      </c>
      <c r="P1670">
        <v>46456</v>
      </c>
      <c r="Q1670">
        <v>7753.9269999999997</v>
      </c>
      <c r="R1670">
        <v>7753.9269999999997</v>
      </c>
    </row>
    <row r="1671" spans="1:18">
      <c r="A1671" t="s">
        <v>50</v>
      </c>
      <c r="B1671" t="s">
        <v>47</v>
      </c>
      <c r="C1671" t="s">
        <v>87</v>
      </c>
      <c r="D1671">
        <v>2011</v>
      </c>
      <c r="E1671">
        <v>7</v>
      </c>
      <c r="F1671">
        <v>0.67847159999999995</v>
      </c>
      <c r="G1671">
        <v>0.67847159999999995</v>
      </c>
      <c r="H1671">
        <v>53.116900000000001</v>
      </c>
      <c r="I1671">
        <v>3.2336299999999998E-2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4.0649179999999996</v>
      </c>
      <c r="P1671">
        <v>46456</v>
      </c>
      <c r="Q1671">
        <v>7753.9269999999997</v>
      </c>
      <c r="R1671">
        <v>7753.9269999999997</v>
      </c>
    </row>
    <row r="1672" spans="1:18">
      <c r="A1672" t="s">
        <v>50</v>
      </c>
      <c r="B1672" t="s">
        <v>47</v>
      </c>
      <c r="C1672" t="s">
        <v>87</v>
      </c>
      <c r="D1672">
        <v>2011</v>
      </c>
      <c r="E1672">
        <v>7</v>
      </c>
      <c r="F1672">
        <v>0.67847159999999995</v>
      </c>
      <c r="G1672">
        <v>0.67847159999999995</v>
      </c>
      <c r="H1672">
        <v>44.7896</v>
      </c>
      <c r="I1672">
        <v>3.2336299999999998E-2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4.0649179999999996</v>
      </c>
      <c r="P1672">
        <v>46456</v>
      </c>
      <c r="Q1672">
        <v>7753.9269999999997</v>
      </c>
      <c r="R1672">
        <v>7753.9269999999997</v>
      </c>
    </row>
    <row r="1673" spans="1:18">
      <c r="A1673" t="s">
        <v>50</v>
      </c>
      <c r="B1673" t="s">
        <v>47</v>
      </c>
      <c r="C1673" t="s">
        <v>87</v>
      </c>
      <c r="D1673">
        <v>2011</v>
      </c>
      <c r="E1673">
        <v>7</v>
      </c>
      <c r="F1673">
        <v>0.74698310000000001</v>
      </c>
      <c r="G1673">
        <v>0.74698310000000001</v>
      </c>
      <c r="H1673">
        <v>54.6312</v>
      </c>
      <c r="I1673">
        <v>3.2436100000000002E-2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4.0649179999999996</v>
      </c>
      <c r="P1673">
        <v>46456</v>
      </c>
      <c r="Q1673">
        <v>8536.9130000000005</v>
      </c>
      <c r="R1673">
        <v>8536.9130000000005</v>
      </c>
    </row>
    <row r="1674" spans="1:18">
      <c r="A1674" t="s">
        <v>50</v>
      </c>
      <c r="B1674" t="s">
        <v>47</v>
      </c>
      <c r="C1674" t="s">
        <v>87</v>
      </c>
      <c r="D1674">
        <v>2011</v>
      </c>
      <c r="E1674">
        <v>7</v>
      </c>
      <c r="F1674">
        <v>0.72462599999999999</v>
      </c>
      <c r="G1674">
        <v>0.72462599999999999</v>
      </c>
      <c r="H1674">
        <v>50.433799999999998</v>
      </c>
      <c r="I1674">
        <v>3.22362E-2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4.0649179999999996</v>
      </c>
      <c r="P1674">
        <v>46456</v>
      </c>
      <c r="Q1674">
        <v>8281.4040000000005</v>
      </c>
      <c r="R1674">
        <v>8281.4040000000005</v>
      </c>
    </row>
    <row r="1675" spans="1:18">
      <c r="A1675" t="s">
        <v>50</v>
      </c>
      <c r="B1675" t="s">
        <v>47</v>
      </c>
      <c r="C1675" t="s">
        <v>87</v>
      </c>
      <c r="D1675">
        <v>2011</v>
      </c>
      <c r="E1675">
        <v>7</v>
      </c>
      <c r="F1675">
        <v>0.67847159999999995</v>
      </c>
      <c r="G1675">
        <v>0.67847159999999995</v>
      </c>
      <c r="H1675">
        <v>50.690899999999999</v>
      </c>
      <c r="I1675">
        <v>3.2336299999999998E-2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4.0649179999999996</v>
      </c>
      <c r="P1675">
        <v>46456</v>
      </c>
      <c r="Q1675">
        <v>7753.9269999999997</v>
      </c>
      <c r="R1675">
        <v>7753.9269999999997</v>
      </c>
    </row>
    <row r="1676" spans="1:18">
      <c r="A1676" t="s">
        <v>50</v>
      </c>
      <c r="B1676" t="s">
        <v>47</v>
      </c>
      <c r="C1676" t="s">
        <v>87</v>
      </c>
      <c r="D1676">
        <v>2011</v>
      </c>
      <c r="E1676">
        <v>8</v>
      </c>
      <c r="F1676">
        <v>0.75929340000000001</v>
      </c>
      <c r="G1676">
        <v>0.75929340000000001</v>
      </c>
      <c r="H1676">
        <v>53.698700000000002</v>
      </c>
      <c r="I1676">
        <v>3.2338499999999999E-2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4.0649179999999996</v>
      </c>
      <c r="P1676">
        <v>46456</v>
      </c>
      <c r="Q1676">
        <v>8677.6020000000008</v>
      </c>
      <c r="R1676">
        <v>8677.6020000000008</v>
      </c>
    </row>
    <row r="1677" spans="1:18">
      <c r="A1677" t="s">
        <v>50</v>
      </c>
      <c r="B1677" t="s">
        <v>47</v>
      </c>
      <c r="C1677" t="s">
        <v>87</v>
      </c>
      <c r="D1677">
        <v>2011</v>
      </c>
      <c r="E1677">
        <v>8</v>
      </c>
      <c r="F1677">
        <v>0.80446740000000005</v>
      </c>
      <c r="G1677">
        <v>0.80446740000000005</v>
      </c>
      <c r="H1677">
        <v>58.924700000000001</v>
      </c>
      <c r="I1677">
        <v>3.2237700000000001E-2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4.0649179999999996</v>
      </c>
      <c r="P1677">
        <v>46456</v>
      </c>
      <c r="Q1677">
        <v>9193.8729999999996</v>
      </c>
      <c r="R1677">
        <v>9193.8729999999996</v>
      </c>
    </row>
    <row r="1678" spans="1:18">
      <c r="A1678" t="s">
        <v>50</v>
      </c>
      <c r="B1678" t="s">
        <v>47</v>
      </c>
      <c r="C1678" t="s">
        <v>87</v>
      </c>
      <c r="D1678">
        <v>2011</v>
      </c>
      <c r="E1678">
        <v>8</v>
      </c>
      <c r="F1678">
        <v>0.75929340000000001</v>
      </c>
      <c r="G1678">
        <v>0.75929340000000001</v>
      </c>
      <c r="H1678">
        <v>50.270099999999999</v>
      </c>
      <c r="I1678">
        <v>3.2338499999999999E-2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4.0649179999999996</v>
      </c>
      <c r="P1678">
        <v>46456</v>
      </c>
      <c r="Q1678">
        <v>8677.6020000000008</v>
      </c>
      <c r="R1678">
        <v>8677.6020000000008</v>
      </c>
    </row>
    <row r="1679" spans="1:18">
      <c r="A1679" t="s">
        <v>50</v>
      </c>
      <c r="B1679" t="s">
        <v>47</v>
      </c>
      <c r="C1679" t="s">
        <v>87</v>
      </c>
      <c r="D1679">
        <v>2011</v>
      </c>
      <c r="E1679">
        <v>8</v>
      </c>
      <c r="F1679">
        <v>0.82853279999999996</v>
      </c>
      <c r="G1679">
        <v>0.82853279999999996</v>
      </c>
      <c r="H1679">
        <v>58.6312</v>
      </c>
      <c r="I1679">
        <v>3.2443100000000002E-2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4.0649179999999996</v>
      </c>
      <c r="P1679">
        <v>46456</v>
      </c>
      <c r="Q1679">
        <v>9468.9050000000007</v>
      </c>
      <c r="R1679">
        <v>9468.9050000000007</v>
      </c>
    </row>
    <row r="1680" spans="1:18">
      <c r="A1680" t="s">
        <v>50</v>
      </c>
      <c r="B1680" t="s">
        <v>47</v>
      </c>
      <c r="C1680" t="s">
        <v>87</v>
      </c>
      <c r="D1680">
        <v>2011</v>
      </c>
      <c r="E1680">
        <v>8</v>
      </c>
      <c r="F1680">
        <v>0.75929340000000001</v>
      </c>
      <c r="G1680">
        <v>0.75929340000000001</v>
      </c>
      <c r="H1680">
        <v>44.584400000000002</v>
      </c>
      <c r="I1680">
        <v>3.2338499999999999E-2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4.0649179999999996</v>
      </c>
      <c r="P1680">
        <v>46456</v>
      </c>
      <c r="Q1680">
        <v>8677.6020000000008</v>
      </c>
      <c r="R1680">
        <v>8677.6020000000008</v>
      </c>
    </row>
    <row r="1681" spans="1:18">
      <c r="A1681" t="s">
        <v>50</v>
      </c>
      <c r="B1681" t="s">
        <v>47</v>
      </c>
      <c r="C1681" t="s">
        <v>87</v>
      </c>
      <c r="D1681">
        <v>2011</v>
      </c>
      <c r="E1681">
        <v>8</v>
      </c>
      <c r="F1681">
        <v>0.75929340000000001</v>
      </c>
      <c r="G1681">
        <v>0.75929340000000001</v>
      </c>
      <c r="H1681">
        <v>48.7455</v>
      </c>
      <c r="I1681">
        <v>3.2338499999999999E-2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4.0649179999999996</v>
      </c>
      <c r="P1681">
        <v>46456</v>
      </c>
      <c r="Q1681">
        <v>8677.6020000000008</v>
      </c>
      <c r="R1681">
        <v>8677.6020000000008</v>
      </c>
    </row>
    <row r="1682" spans="1:18">
      <c r="A1682" t="s">
        <v>50</v>
      </c>
      <c r="B1682" t="s">
        <v>47</v>
      </c>
      <c r="C1682" t="s">
        <v>87</v>
      </c>
      <c r="D1682">
        <v>2011</v>
      </c>
      <c r="E1682">
        <v>9</v>
      </c>
      <c r="F1682">
        <v>0.89328969999999996</v>
      </c>
      <c r="G1682">
        <v>0.89328969999999996</v>
      </c>
      <c r="H1682">
        <v>69.147999999999996</v>
      </c>
      <c r="I1682">
        <v>3.2615499999999999E-2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4.0649179999999996</v>
      </c>
      <c r="P1682">
        <v>46456</v>
      </c>
      <c r="Q1682">
        <v>10208.98</v>
      </c>
      <c r="R1682">
        <v>10208.98</v>
      </c>
    </row>
    <row r="1683" spans="1:18">
      <c r="A1683" t="s">
        <v>50</v>
      </c>
      <c r="B1683" t="s">
        <v>47</v>
      </c>
      <c r="C1683" t="s">
        <v>87</v>
      </c>
      <c r="D1683">
        <v>2011</v>
      </c>
      <c r="E1683">
        <v>9</v>
      </c>
      <c r="F1683">
        <v>0.79701140000000004</v>
      </c>
      <c r="G1683">
        <v>0.79701140000000004</v>
      </c>
      <c r="H1683">
        <v>49.625999999999998</v>
      </c>
      <c r="I1683">
        <v>3.2355700000000001E-2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4.0649179999999996</v>
      </c>
      <c r="P1683">
        <v>46456</v>
      </c>
      <c r="Q1683">
        <v>9108.6620000000003</v>
      </c>
      <c r="R1683">
        <v>9108.6620000000003</v>
      </c>
    </row>
    <row r="1684" spans="1:18">
      <c r="A1684" t="s">
        <v>50</v>
      </c>
      <c r="B1684" t="s">
        <v>47</v>
      </c>
      <c r="C1684" t="s">
        <v>87</v>
      </c>
      <c r="D1684">
        <v>2011</v>
      </c>
      <c r="E1684">
        <v>9</v>
      </c>
      <c r="F1684">
        <v>0.79701140000000004</v>
      </c>
      <c r="G1684">
        <v>0.79701140000000004</v>
      </c>
      <c r="H1684">
        <v>47.971400000000003</v>
      </c>
      <c r="I1684">
        <v>3.2355700000000001E-2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4.0649179999999996</v>
      </c>
      <c r="P1684">
        <v>46456</v>
      </c>
      <c r="Q1684">
        <v>9108.6620000000003</v>
      </c>
      <c r="R1684">
        <v>9108.6620000000003</v>
      </c>
    </row>
    <row r="1685" spans="1:18">
      <c r="A1685" t="s">
        <v>50</v>
      </c>
      <c r="B1685" t="s">
        <v>47</v>
      </c>
      <c r="C1685" t="s">
        <v>87</v>
      </c>
      <c r="D1685">
        <v>2011</v>
      </c>
      <c r="E1685">
        <v>9</v>
      </c>
      <c r="F1685">
        <v>0.79701140000000004</v>
      </c>
      <c r="G1685">
        <v>0.79701140000000004</v>
      </c>
      <c r="H1685">
        <v>56.2</v>
      </c>
      <c r="I1685">
        <v>3.2355700000000001E-2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4.0649179999999996</v>
      </c>
      <c r="P1685">
        <v>46456</v>
      </c>
      <c r="Q1685">
        <v>9108.6620000000003</v>
      </c>
      <c r="R1685">
        <v>9108.6620000000003</v>
      </c>
    </row>
    <row r="1686" spans="1:18">
      <c r="A1686" t="s">
        <v>50</v>
      </c>
      <c r="B1686" t="s">
        <v>47</v>
      </c>
      <c r="C1686" t="s">
        <v>87</v>
      </c>
      <c r="D1686">
        <v>2011</v>
      </c>
      <c r="E1686">
        <v>9</v>
      </c>
      <c r="F1686">
        <v>0.85988229999999999</v>
      </c>
      <c r="G1686">
        <v>0.85988229999999999</v>
      </c>
      <c r="H1686">
        <v>64.553200000000004</v>
      </c>
      <c r="I1686">
        <v>3.2276100000000002E-2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4.0649179999999996</v>
      </c>
      <c r="P1686">
        <v>46456</v>
      </c>
      <c r="Q1686">
        <v>9827.1839999999993</v>
      </c>
      <c r="R1686">
        <v>9827.1839999999993</v>
      </c>
    </row>
    <row r="1687" spans="1:18">
      <c r="A1687" t="s">
        <v>50</v>
      </c>
      <c r="B1687" t="s">
        <v>47</v>
      </c>
      <c r="C1687" t="s">
        <v>87</v>
      </c>
      <c r="D1687">
        <v>2011</v>
      </c>
      <c r="E1687">
        <v>9</v>
      </c>
      <c r="F1687">
        <v>0.79701140000000004</v>
      </c>
      <c r="G1687">
        <v>0.79701140000000004</v>
      </c>
      <c r="H1687">
        <v>48.979199999999999</v>
      </c>
      <c r="I1687">
        <v>3.2355700000000001E-2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4.0649179999999996</v>
      </c>
      <c r="P1687">
        <v>46456</v>
      </c>
      <c r="Q1687">
        <v>9108.6620000000003</v>
      </c>
      <c r="R1687">
        <v>9108.6620000000003</v>
      </c>
    </row>
    <row r="1688" spans="1:18">
      <c r="A1688" t="s">
        <v>50</v>
      </c>
      <c r="B1688" t="s">
        <v>47</v>
      </c>
      <c r="C1688" t="s">
        <v>87</v>
      </c>
      <c r="D1688">
        <v>2011</v>
      </c>
      <c r="E1688">
        <v>10</v>
      </c>
      <c r="F1688">
        <v>0.95684150000000001</v>
      </c>
      <c r="G1688">
        <v>0.95684150000000001</v>
      </c>
      <c r="H1688">
        <v>77.9636</v>
      </c>
      <c r="I1688">
        <v>3.2738499999999997E-2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4.0649179999999996</v>
      </c>
      <c r="P1688">
        <v>46456</v>
      </c>
      <c r="Q1688">
        <v>10935.28</v>
      </c>
      <c r="R1688">
        <v>10935.28</v>
      </c>
    </row>
    <row r="1689" spans="1:18">
      <c r="A1689" t="s">
        <v>50</v>
      </c>
      <c r="B1689" t="s">
        <v>47</v>
      </c>
      <c r="C1689" t="s">
        <v>87</v>
      </c>
      <c r="D1689">
        <v>2011</v>
      </c>
      <c r="E1689">
        <v>10</v>
      </c>
      <c r="F1689">
        <v>0.83371439999999997</v>
      </c>
      <c r="G1689">
        <v>0.83371439999999997</v>
      </c>
      <c r="H1689">
        <v>58.890900000000002</v>
      </c>
      <c r="I1689">
        <v>3.2377400000000001E-2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4.0649179999999996</v>
      </c>
      <c r="P1689">
        <v>46456</v>
      </c>
      <c r="Q1689">
        <v>9528.1229999999996</v>
      </c>
      <c r="R1689">
        <v>9528.1229999999996</v>
      </c>
    </row>
    <row r="1690" spans="1:18">
      <c r="A1690" t="s">
        <v>50</v>
      </c>
      <c r="B1690" t="s">
        <v>47</v>
      </c>
      <c r="C1690" t="s">
        <v>87</v>
      </c>
      <c r="D1690">
        <v>2011</v>
      </c>
      <c r="E1690">
        <v>10</v>
      </c>
      <c r="F1690">
        <v>0.83371439999999997</v>
      </c>
      <c r="G1690">
        <v>0.83371439999999997</v>
      </c>
      <c r="H1690">
        <v>48.864899999999999</v>
      </c>
      <c r="I1690">
        <v>3.2377400000000001E-2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4.0649179999999996</v>
      </c>
      <c r="P1690">
        <v>46456</v>
      </c>
      <c r="Q1690">
        <v>9528.1229999999996</v>
      </c>
      <c r="R1690">
        <v>9528.1229999999996</v>
      </c>
    </row>
    <row r="1691" spans="1:18">
      <c r="A1691" t="s">
        <v>50</v>
      </c>
      <c r="B1691" t="s">
        <v>47</v>
      </c>
      <c r="C1691" t="s">
        <v>87</v>
      </c>
      <c r="D1691">
        <v>2011</v>
      </c>
      <c r="E1691">
        <v>10</v>
      </c>
      <c r="F1691">
        <v>0.91850739999999997</v>
      </c>
      <c r="G1691">
        <v>0.91850739999999997</v>
      </c>
      <c r="H1691">
        <v>70.044200000000004</v>
      </c>
      <c r="I1691">
        <v>3.2334099999999998E-2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4.0649179999999996</v>
      </c>
      <c r="P1691">
        <v>46456</v>
      </c>
      <c r="Q1691">
        <v>10497.18</v>
      </c>
      <c r="R1691">
        <v>10497.18</v>
      </c>
    </row>
    <row r="1692" spans="1:18">
      <c r="A1692" t="s">
        <v>50</v>
      </c>
      <c r="B1692" t="s">
        <v>47</v>
      </c>
      <c r="C1692" t="s">
        <v>87</v>
      </c>
      <c r="D1692">
        <v>2011</v>
      </c>
      <c r="E1692">
        <v>10</v>
      </c>
      <c r="F1692">
        <v>0.83371439999999997</v>
      </c>
      <c r="G1692">
        <v>0.83371439999999997</v>
      </c>
      <c r="H1692">
        <v>51.439</v>
      </c>
      <c r="I1692">
        <v>3.2377400000000001E-2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4.0649179999999996</v>
      </c>
      <c r="P1692">
        <v>46456</v>
      </c>
      <c r="Q1692">
        <v>9528.1229999999996</v>
      </c>
      <c r="R1692">
        <v>9528.1229999999996</v>
      </c>
    </row>
    <row r="1693" spans="1:18">
      <c r="A1693" t="s">
        <v>50</v>
      </c>
      <c r="B1693" t="s">
        <v>47</v>
      </c>
      <c r="C1693" t="s">
        <v>87</v>
      </c>
      <c r="D1693">
        <v>2011</v>
      </c>
      <c r="E1693">
        <v>10</v>
      </c>
      <c r="F1693">
        <v>0.83371439999999997</v>
      </c>
      <c r="G1693">
        <v>0.83371439999999997</v>
      </c>
      <c r="H1693">
        <v>48.732500000000002</v>
      </c>
      <c r="I1693">
        <v>3.2377400000000001E-2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4.0649179999999996</v>
      </c>
      <c r="P1693">
        <v>46456</v>
      </c>
      <c r="Q1693">
        <v>9528.1229999999996</v>
      </c>
      <c r="R1693">
        <v>9528.1229999999996</v>
      </c>
    </row>
    <row r="1694" spans="1:18">
      <c r="A1694" t="s">
        <v>50</v>
      </c>
      <c r="B1694" t="s">
        <v>47</v>
      </c>
      <c r="C1694" t="s">
        <v>87</v>
      </c>
      <c r="D1694">
        <v>2011</v>
      </c>
      <c r="E1694">
        <v>11</v>
      </c>
      <c r="F1694">
        <v>0.8241851</v>
      </c>
      <c r="G1694">
        <v>0.8241851</v>
      </c>
      <c r="H1694">
        <v>53.392200000000003</v>
      </c>
      <c r="I1694">
        <v>3.23699E-2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4.0649179999999996</v>
      </c>
      <c r="P1694">
        <v>46456</v>
      </c>
      <c r="Q1694">
        <v>9419.2180000000008</v>
      </c>
      <c r="R1694">
        <v>9419.2180000000008</v>
      </c>
    </row>
    <row r="1695" spans="1:18">
      <c r="A1695" t="s">
        <v>50</v>
      </c>
      <c r="B1695" t="s">
        <v>47</v>
      </c>
      <c r="C1695" t="s">
        <v>87</v>
      </c>
      <c r="D1695">
        <v>2011</v>
      </c>
      <c r="E1695">
        <v>11</v>
      </c>
      <c r="F1695">
        <v>0.98110059999999999</v>
      </c>
      <c r="G1695">
        <v>0.98110059999999999</v>
      </c>
      <c r="H1695">
        <v>73.522099999999995</v>
      </c>
      <c r="I1695">
        <v>3.2488299999999998E-2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4.0649179999999996</v>
      </c>
      <c r="P1695">
        <v>46456</v>
      </c>
      <c r="Q1695">
        <v>11212.53</v>
      </c>
      <c r="R1695">
        <v>11212.53</v>
      </c>
    </row>
    <row r="1696" spans="1:18">
      <c r="A1696" t="s">
        <v>50</v>
      </c>
      <c r="B1696" t="s">
        <v>47</v>
      </c>
      <c r="C1696" t="s">
        <v>87</v>
      </c>
      <c r="D1696">
        <v>2011</v>
      </c>
      <c r="E1696">
        <v>11</v>
      </c>
      <c r="F1696">
        <v>0.8241851</v>
      </c>
      <c r="G1696">
        <v>0.8241851</v>
      </c>
      <c r="H1696">
        <v>51.423400000000001</v>
      </c>
      <c r="I1696">
        <v>3.23699E-2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4.0649179999999996</v>
      </c>
      <c r="P1696">
        <v>46456</v>
      </c>
      <c r="Q1696">
        <v>9419.2180000000008</v>
      </c>
      <c r="R1696">
        <v>9419.2180000000008</v>
      </c>
    </row>
    <row r="1697" spans="1:18">
      <c r="A1697" t="s">
        <v>50</v>
      </c>
      <c r="B1697" t="s">
        <v>47</v>
      </c>
      <c r="C1697" t="s">
        <v>87</v>
      </c>
      <c r="D1697">
        <v>2011</v>
      </c>
      <c r="E1697">
        <v>11</v>
      </c>
      <c r="F1697">
        <v>0.8241851</v>
      </c>
      <c r="G1697">
        <v>0.8241851</v>
      </c>
      <c r="H1697">
        <v>61.758400000000002</v>
      </c>
      <c r="I1697">
        <v>3.23699E-2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4.0649179999999996</v>
      </c>
      <c r="P1697">
        <v>46456</v>
      </c>
      <c r="Q1697">
        <v>9419.2180000000008</v>
      </c>
      <c r="R1697">
        <v>9419.2180000000008</v>
      </c>
    </row>
    <row r="1698" spans="1:18">
      <c r="A1698" t="s">
        <v>50</v>
      </c>
      <c r="B1698" t="s">
        <v>47</v>
      </c>
      <c r="C1698" t="s">
        <v>87</v>
      </c>
      <c r="D1698">
        <v>2011</v>
      </c>
      <c r="E1698">
        <v>11</v>
      </c>
      <c r="F1698">
        <v>1.05071</v>
      </c>
      <c r="G1698">
        <v>1.05071</v>
      </c>
      <c r="H1698">
        <v>80.475300000000004</v>
      </c>
      <c r="I1698">
        <v>3.3120999999999998E-2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4.0649179999999996</v>
      </c>
      <c r="P1698">
        <v>46456</v>
      </c>
      <c r="Q1698">
        <v>12008.06</v>
      </c>
      <c r="R1698">
        <v>12008.06</v>
      </c>
    </row>
    <row r="1699" spans="1:18">
      <c r="A1699" t="s">
        <v>50</v>
      </c>
      <c r="B1699" t="s">
        <v>47</v>
      </c>
      <c r="C1699" t="s">
        <v>87</v>
      </c>
      <c r="D1699">
        <v>2011</v>
      </c>
      <c r="E1699">
        <v>11</v>
      </c>
      <c r="F1699">
        <v>0.8241851</v>
      </c>
      <c r="G1699">
        <v>0.8241851</v>
      </c>
      <c r="H1699">
        <v>49.176600000000001</v>
      </c>
      <c r="I1699">
        <v>3.23699E-2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4.0649179999999996</v>
      </c>
      <c r="P1699">
        <v>46456</v>
      </c>
      <c r="Q1699">
        <v>9419.2180000000008</v>
      </c>
      <c r="R1699">
        <v>9419.2180000000008</v>
      </c>
    </row>
    <row r="1700" spans="1:18">
      <c r="A1700" t="s">
        <v>50</v>
      </c>
      <c r="B1700" t="s">
        <v>47</v>
      </c>
      <c r="C1700" t="s">
        <v>87</v>
      </c>
      <c r="D1700">
        <v>2011</v>
      </c>
      <c r="E1700">
        <v>12</v>
      </c>
      <c r="F1700">
        <v>1.1971700000000001</v>
      </c>
      <c r="G1700">
        <v>1.1971700000000001</v>
      </c>
      <c r="H1700">
        <v>85.529899999999998</v>
      </c>
      <c r="I1700">
        <v>3.3019100000000003E-2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4.0649179999999996</v>
      </c>
      <c r="P1700">
        <v>46456</v>
      </c>
      <c r="Q1700">
        <v>13681.88</v>
      </c>
      <c r="R1700">
        <v>13681.88</v>
      </c>
    </row>
    <row r="1701" spans="1:18">
      <c r="A1701" t="s">
        <v>50</v>
      </c>
      <c r="B1701" t="s">
        <v>47</v>
      </c>
      <c r="C1701" t="s">
        <v>87</v>
      </c>
      <c r="D1701">
        <v>2011</v>
      </c>
      <c r="E1701">
        <v>12</v>
      </c>
      <c r="F1701">
        <v>1.0921620000000001</v>
      </c>
      <c r="G1701">
        <v>1.0921620000000001</v>
      </c>
      <c r="H1701">
        <v>76.051900000000003</v>
      </c>
      <c r="I1701">
        <v>3.252E-2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4.0649179999999996</v>
      </c>
      <c r="P1701">
        <v>46456</v>
      </c>
      <c r="Q1701">
        <v>12481.8</v>
      </c>
      <c r="R1701">
        <v>12481.8</v>
      </c>
    </row>
    <row r="1702" spans="1:18">
      <c r="A1702" t="s">
        <v>50</v>
      </c>
      <c r="B1702" t="s">
        <v>47</v>
      </c>
      <c r="C1702" t="s">
        <v>87</v>
      </c>
      <c r="D1702">
        <v>2011</v>
      </c>
      <c r="E1702">
        <v>12</v>
      </c>
      <c r="F1702">
        <v>0.83835099999999996</v>
      </c>
      <c r="G1702">
        <v>0.83835099999999996</v>
      </c>
      <c r="H1702">
        <v>58.119500000000002</v>
      </c>
      <c r="I1702">
        <v>3.2343200000000003E-2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4.0649179999999996</v>
      </c>
      <c r="P1702">
        <v>46456</v>
      </c>
      <c r="Q1702">
        <v>9581.1129999999994</v>
      </c>
      <c r="R1702">
        <v>9581.1129999999994</v>
      </c>
    </row>
    <row r="1703" spans="1:18">
      <c r="A1703" t="s">
        <v>50</v>
      </c>
      <c r="B1703" t="s">
        <v>47</v>
      </c>
      <c r="C1703" t="s">
        <v>87</v>
      </c>
      <c r="D1703">
        <v>2011</v>
      </c>
      <c r="E1703">
        <v>12</v>
      </c>
      <c r="F1703">
        <v>0.83835099999999996</v>
      </c>
      <c r="G1703">
        <v>0.83835099999999996</v>
      </c>
      <c r="H1703">
        <v>53.145499999999998</v>
      </c>
      <c r="I1703">
        <v>3.2343200000000003E-2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4.0649179999999996</v>
      </c>
      <c r="P1703">
        <v>46456</v>
      </c>
      <c r="Q1703">
        <v>9581.1129999999994</v>
      </c>
      <c r="R1703">
        <v>9581.1129999999994</v>
      </c>
    </row>
    <row r="1704" spans="1:18">
      <c r="A1704" t="s">
        <v>50</v>
      </c>
      <c r="B1704" t="s">
        <v>47</v>
      </c>
      <c r="C1704" t="s">
        <v>87</v>
      </c>
      <c r="D1704">
        <v>2011</v>
      </c>
      <c r="E1704">
        <v>12</v>
      </c>
      <c r="F1704">
        <v>0.83835099999999996</v>
      </c>
      <c r="G1704">
        <v>0.83835099999999996</v>
      </c>
      <c r="H1704">
        <v>49.033799999999999</v>
      </c>
      <c r="I1704">
        <v>3.2343200000000003E-2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4.0649179999999996</v>
      </c>
      <c r="P1704">
        <v>46456</v>
      </c>
      <c r="Q1704">
        <v>9581.1129999999994</v>
      </c>
      <c r="R1704">
        <v>9581.1129999999994</v>
      </c>
    </row>
    <row r="1705" spans="1:18">
      <c r="A1705" t="s">
        <v>50</v>
      </c>
      <c r="B1705" t="s">
        <v>47</v>
      </c>
      <c r="C1705" t="s">
        <v>87</v>
      </c>
      <c r="D1705">
        <v>2011</v>
      </c>
      <c r="E1705">
        <v>12</v>
      </c>
      <c r="F1705">
        <v>0.83835099999999996</v>
      </c>
      <c r="G1705">
        <v>0.83835099999999996</v>
      </c>
      <c r="H1705">
        <v>59.503900000000002</v>
      </c>
      <c r="I1705">
        <v>3.2343200000000003E-2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4.0649179999999996</v>
      </c>
      <c r="P1705">
        <v>46456</v>
      </c>
      <c r="Q1705">
        <v>9581.1129999999994</v>
      </c>
      <c r="R1705">
        <v>9581.1129999999994</v>
      </c>
    </row>
    <row r="1706" spans="1:18">
      <c r="A1706" t="s">
        <v>50</v>
      </c>
      <c r="B1706" t="s">
        <v>47</v>
      </c>
      <c r="C1706" t="s">
        <v>87</v>
      </c>
      <c r="D1706">
        <v>2011</v>
      </c>
      <c r="E1706">
        <v>13</v>
      </c>
      <c r="F1706">
        <v>0.86036489999999999</v>
      </c>
      <c r="G1706">
        <v>0.86036489999999999</v>
      </c>
      <c r="H1706">
        <v>49.314300000000003</v>
      </c>
      <c r="I1706">
        <v>3.2373199999999998E-2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4.0649179999999996</v>
      </c>
      <c r="P1706">
        <v>46456</v>
      </c>
      <c r="Q1706">
        <v>9832.6980000000003</v>
      </c>
      <c r="R1706">
        <v>9832.6980000000003</v>
      </c>
    </row>
    <row r="1707" spans="1:18">
      <c r="A1707" t="s">
        <v>50</v>
      </c>
      <c r="B1707" t="s">
        <v>47</v>
      </c>
      <c r="C1707" t="s">
        <v>87</v>
      </c>
      <c r="D1707">
        <v>2011</v>
      </c>
      <c r="E1707">
        <v>13</v>
      </c>
      <c r="F1707">
        <v>1.396801</v>
      </c>
      <c r="G1707">
        <v>1.396801</v>
      </c>
      <c r="H1707">
        <v>86.828599999999994</v>
      </c>
      <c r="I1707">
        <v>3.3127499999999997E-2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4.0649179999999996</v>
      </c>
      <c r="P1707">
        <v>46456</v>
      </c>
      <c r="Q1707">
        <v>15963.37</v>
      </c>
      <c r="R1707">
        <v>15963.37</v>
      </c>
    </row>
    <row r="1708" spans="1:18">
      <c r="A1708" t="s">
        <v>50</v>
      </c>
      <c r="B1708" t="s">
        <v>47</v>
      </c>
      <c r="C1708" t="s">
        <v>87</v>
      </c>
      <c r="D1708">
        <v>2011</v>
      </c>
      <c r="E1708">
        <v>13</v>
      </c>
      <c r="F1708">
        <v>0.86036489999999999</v>
      </c>
      <c r="G1708">
        <v>0.86036489999999999</v>
      </c>
      <c r="H1708">
        <v>59.148099999999999</v>
      </c>
      <c r="I1708">
        <v>3.2373199999999998E-2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4.0649179999999996</v>
      </c>
      <c r="P1708">
        <v>46456</v>
      </c>
      <c r="Q1708">
        <v>9832.6980000000003</v>
      </c>
      <c r="R1708">
        <v>9832.6980000000003</v>
      </c>
    </row>
    <row r="1709" spans="1:18">
      <c r="A1709" t="s">
        <v>50</v>
      </c>
      <c r="B1709" t="s">
        <v>47</v>
      </c>
      <c r="C1709" t="s">
        <v>87</v>
      </c>
      <c r="D1709">
        <v>2011</v>
      </c>
      <c r="E1709">
        <v>13</v>
      </c>
      <c r="F1709">
        <v>0.86036489999999999</v>
      </c>
      <c r="G1709">
        <v>0.86036489999999999</v>
      </c>
      <c r="H1709">
        <v>60.350700000000003</v>
      </c>
      <c r="I1709">
        <v>3.2373199999999998E-2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4.0649179999999996</v>
      </c>
      <c r="P1709">
        <v>46456</v>
      </c>
      <c r="Q1709">
        <v>9832.6980000000003</v>
      </c>
      <c r="R1709">
        <v>9832.6980000000003</v>
      </c>
    </row>
    <row r="1710" spans="1:18">
      <c r="A1710" t="s">
        <v>50</v>
      </c>
      <c r="B1710" t="s">
        <v>47</v>
      </c>
      <c r="C1710" t="s">
        <v>87</v>
      </c>
      <c r="D1710">
        <v>2011</v>
      </c>
      <c r="E1710">
        <v>13</v>
      </c>
      <c r="F1710">
        <v>0.86036489999999999</v>
      </c>
      <c r="G1710">
        <v>0.86036489999999999</v>
      </c>
      <c r="H1710">
        <v>52.111699999999999</v>
      </c>
      <c r="I1710">
        <v>3.2373199999999998E-2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4.0649179999999996</v>
      </c>
      <c r="P1710">
        <v>46456</v>
      </c>
      <c r="Q1710">
        <v>9832.6980000000003</v>
      </c>
      <c r="R1710">
        <v>9832.6980000000003</v>
      </c>
    </row>
    <row r="1711" spans="1:18">
      <c r="A1711" t="s">
        <v>50</v>
      </c>
      <c r="B1711" t="s">
        <v>47</v>
      </c>
      <c r="C1711" t="s">
        <v>87</v>
      </c>
      <c r="D1711">
        <v>2011</v>
      </c>
      <c r="E1711">
        <v>13</v>
      </c>
      <c r="F1711">
        <v>1.217384</v>
      </c>
      <c r="G1711">
        <v>1.217384</v>
      </c>
      <c r="H1711">
        <v>79.509100000000004</v>
      </c>
      <c r="I1711">
        <v>3.2602899999999997E-2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4.0649179999999996</v>
      </c>
      <c r="P1711">
        <v>46456</v>
      </c>
      <c r="Q1711">
        <v>13912.9</v>
      </c>
      <c r="R1711">
        <v>13912.9</v>
      </c>
    </row>
    <row r="1712" spans="1:18">
      <c r="A1712" t="s">
        <v>50</v>
      </c>
      <c r="B1712" t="s">
        <v>47</v>
      </c>
      <c r="C1712" t="s">
        <v>87</v>
      </c>
      <c r="D1712">
        <v>2011</v>
      </c>
      <c r="E1712">
        <v>14</v>
      </c>
      <c r="F1712">
        <v>0.88564940000000003</v>
      </c>
      <c r="G1712">
        <v>0.88564940000000003</v>
      </c>
      <c r="H1712">
        <v>49.410400000000003</v>
      </c>
      <c r="I1712">
        <v>3.2453299999999997E-2</v>
      </c>
      <c r="J1712">
        <v>-4.1590599999999998E-2</v>
      </c>
      <c r="K1712">
        <v>-1.7018499999999999E-2</v>
      </c>
      <c r="L1712">
        <v>0</v>
      </c>
      <c r="M1712">
        <v>1.7018499999999999E-2</v>
      </c>
      <c r="N1712">
        <v>4.1590599999999998E-2</v>
      </c>
      <c r="O1712">
        <v>4.0649179999999996</v>
      </c>
      <c r="P1712">
        <v>46456</v>
      </c>
      <c r="Q1712">
        <v>10121.66</v>
      </c>
      <c r="R1712">
        <v>10121.66</v>
      </c>
    </row>
    <row r="1713" spans="1:18">
      <c r="A1713" t="s">
        <v>50</v>
      </c>
      <c r="B1713" t="s">
        <v>47</v>
      </c>
      <c r="C1713" t="s">
        <v>87</v>
      </c>
      <c r="D1713">
        <v>2011</v>
      </c>
      <c r="E1713">
        <v>14</v>
      </c>
      <c r="F1713">
        <v>0.88564940000000003</v>
      </c>
      <c r="G1713">
        <v>0.88564940000000003</v>
      </c>
      <c r="H1713">
        <v>50.5974</v>
      </c>
      <c r="I1713">
        <v>3.2453299999999997E-2</v>
      </c>
      <c r="J1713">
        <v>-4.1590599999999998E-2</v>
      </c>
      <c r="K1713">
        <v>-1.7018499999999999E-2</v>
      </c>
      <c r="L1713">
        <v>0</v>
      </c>
      <c r="M1713">
        <v>1.7018499999999999E-2</v>
      </c>
      <c r="N1713">
        <v>4.1590599999999998E-2</v>
      </c>
      <c r="O1713">
        <v>4.0649179999999996</v>
      </c>
      <c r="P1713">
        <v>46456</v>
      </c>
      <c r="Q1713">
        <v>10121.66</v>
      </c>
      <c r="R1713">
        <v>10121.66</v>
      </c>
    </row>
    <row r="1714" spans="1:18">
      <c r="A1714" t="s">
        <v>50</v>
      </c>
      <c r="B1714" t="s">
        <v>47</v>
      </c>
      <c r="C1714" t="s">
        <v>87</v>
      </c>
      <c r="D1714">
        <v>2011</v>
      </c>
      <c r="E1714">
        <v>14</v>
      </c>
      <c r="F1714">
        <v>0.88564940000000003</v>
      </c>
      <c r="G1714">
        <v>0.88564940000000003</v>
      </c>
      <c r="H1714">
        <v>61.358400000000003</v>
      </c>
      <c r="I1714">
        <v>3.2453299999999997E-2</v>
      </c>
      <c r="J1714">
        <v>-4.1590599999999998E-2</v>
      </c>
      <c r="K1714">
        <v>-1.7018499999999999E-2</v>
      </c>
      <c r="L1714">
        <v>0</v>
      </c>
      <c r="M1714">
        <v>1.7018499999999999E-2</v>
      </c>
      <c r="N1714">
        <v>4.1590599999999998E-2</v>
      </c>
      <c r="O1714">
        <v>4.0649179999999996</v>
      </c>
      <c r="P1714">
        <v>46456</v>
      </c>
      <c r="Q1714">
        <v>10121.66</v>
      </c>
      <c r="R1714">
        <v>10121.66</v>
      </c>
    </row>
    <row r="1715" spans="1:18">
      <c r="A1715" t="s">
        <v>50</v>
      </c>
      <c r="B1715" t="s">
        <v>47</v>
      </c>
      <c r="C1715" t="s">
        <v>87</v>
      </c>
      <c r="D1715">
        <v>2011</v>
      </c>
      <c r="E1715">
        <v>14</v>
      </c>
      <c r="F1715">
        <v>1.323914</v>
      </c>
      <c r="G1715">
        <v>1.1563779999999999</v>
      </c>
      <c r="H1715">
        <v>81.929900000000004</v>
      </c>
      <c r="I1715">
        <v>3.3074300000000001E-2</v>
      </c>
      <c r="J1715">
        <v>0.12515039999999999</v>
      </c>
      <c r="K1715">
        <v>0.15019270000000001</v>
      </c>
      <c r="L1715">
        <v>0.16753689999999999</v>
      </c>
      <c r="M1715">
        <v>0.18488099999999999</v>
      </c>
      <c r="N1715">
        <v>0.20992330000000001</v>
      </c>
      <c r="O1715">
        <v>4.0649179999999996</v>
      </c>
      <c r="P1715">
        <v>46456</v>
      </c>
      <c r="Q1715">
        <v>15130.38</v>
      </c>
      <c r="R1715">
        <v>13215.69</v>
      </c>
    </row>
    <row r="1716" spans="1:18">
      <c r="A1716" t="s">
        <v>50</v>
      </c>
      <c r="B1716" t="s">
        <v>47</v>
      </c>
      <c r="C1716" t="s">
        <v>87</v>
      </c>
      <c r="D1716">
        <v>2011</v>
      </c>
      <c r="E1716">
        <v>14</v>
      </c>
      <c r="F1716">
        <v>0.88564940000000003</v>
      </c>
      <c r="G1716">
        <v>0.88564940000000003</v>
      </c>
      <c r="H1716">
        <v>61.7532</v>
      </c>
      <c r="I1716">
        <v>3.2453299999999997E-2</v>
      </c>
      <c r="J1716">
        <v>-4.1590599999999998E-2</v>
      </c>
      <c r="K1716">
        <v>-1.7018499999999999E-2</v>
      </c>
      <c r="L1716">
        <v>0</v>
      </c>
      <c r="M1716">
        <v>1.7018499999999999E-2</v>
      </c>
      <c r="N1716">
        <v>4.1590599999999998E-2</v>
      </c>
      <c r="O1716">
        <v>4.0649179999999996</v>
      </c>
      <c r="P1716">
        <v>46456</v>
      </c>
      <c r="Q1716">
        <v>10121.66</v>
      </c>
      <c r="R1716">
        <v>10121.66</v>
      </c>
    </row>
    <row r="1717" spans="1:18">
      <c r="A1717" t="s">
        <v>50</v>
      </c>
      <c r="B1717" t="s">
        <v>47</v>
      </c>
      <c r="C1717" t="s">
        <v>87</v>
      </c>
      <c r="D1717">
        <v>2011</v>
      </c>
      <c r="E1717">
        <v>14</v>
      </c>
      <c r="F1717">
        <v>1.5632349999999999</v>
      </c>
      <c r="G1717">
        <v>1.2910079999999999</v>
      </c>
      <c r="H1717">
        <v>86.545500000000004</v>
      </c>
      <c r="I1717">
        <v>3.4065900000000003E-2</v>
      </c>
      <c r="J1717">
        <v>0.22856979999999999</v>
      </c>
      <c r="K1717">
        <v>0.2543629</v>
      </c>
      <c r="L1717">
        <v>0.272227</v>
      </c>
      <c r="M1717">
        <v>0.29009119999999999</v>
      </c>
      <c r="N1717">
        <v>0.31588430000000001</v>
      </c>
      <c r="O1717">
        <v>4.0649179999999996</v>
      </c>
      <c r="P1717">
        <v>46456</v>
      </c>
      <c r="Q1717">
        <v>17865.46</v>
      </c>
      <c r="R1717">
        <v>14754.31</v>
      </c>
    </row>
    <row r="1718" spans="1:18">
      <c r="A1718" t="s">
        <v>50</v>
      </c>
      <c r="B1718" t="s">
        <v>47</v>
      </c>
      <c r="C1718" t="s">
        <v>87</v>
      </c>
      <c r="D1718">
        <v>2011</v>
      </c>
      <c r="E1718">
        <v>15</v>
      </c>
      <c r="F1718">
        <v>1.7480739999999999</v>
      </c>
      <c r="G1718">
        <v>1.444434</v>
      </c>
      <c r="H1718">
        <v>84.675299999999993</v>
      </c>
      <c r="I1718">
        <v>3.4797399999999999E-2</v>
      </c>
      <c r="J1718">
        <v>0.25904539999999998</v>
      </c>
      <c r="K1718">
        <v>0.28539229999999999</v>
      </c>
      <c r="L1718">
        <v>0.30364010000000002</v>
      </c>
      <c r="M1718">
        <v>0.3218879</v>
      </c>
      <c r="N1718">
        <v>0.34823480000000001</v>
      </c>
      <c r="O1718">
        <v>4.0649179999999996</v>
      </c>
      <c r="P1718">
        <v>46456</v>
      </c>
      <c r="Q1718">
        <v>19977.91</v>
      </c>
      <c r="R1718">
        <v>16507.75</v>
      </c>
    </row>
    <row r="1719" spans="1:18">
      <c r="A1719" t="s">
        <v>50</v>
      </c>
      <c r="B1719" t="s">
        <v>47</v>
      </c>
      <c r="C1719" t="s">
        <v>87</v>
      </c>
      <c r="D1719">
        <v>2011</v>
      </c>
      <c r="E1719">
        <v>15</v>
      </c>
      <c r="F1719">
        <v>0.90573579999999998</v>
      </c>
      <c r="G1719">
        <v>0.90573579999999998</v>
      </c>
      <c r="H1719">
        <v>50.514299999999999</v>
      </c>
      <c r="I1719">
        <v>3.2508099999999998E-2</v>
      </c>
      <c r="J1719">
        <v>-4.1660900000000001E-2</v>
      </c>
      <c r="K1719">
        <v>-1.7047300000000001E-2</v>
      </c>
      <c r="L1719">
        <v>0</v>
      </c>
      <c r="M1719">
        <v>1.7047300000000001E-2</v>
      </c>
      <c r="N1719">
        <v>4.1660900000000001E-2</v>
      </c>
      <c r="O1719">
        <v>4.0649179999999996</v>
      </c>
      <c r="P1719">
        <v>46456</v>
      </c>
      <c r="Q1719">
        <v>10351.219999999999</v>
      </c>
      <c r="R1719">
        <v>10351.219999999999</v>
      </c>
    </row>
    <row r="1720" spans="1:18">
      <c r="A1720" t="s">
        <v>50</v>
      </c>
      <c r="B1720" t="s">
        <v>47</v>
      </c>
      <c r="C1720" t="s">
        <v>87</v>
      </c>
      <c r="D1720">
        <v>2011</v>
      </c>
      <c r="E1720">
        <v>15</v>
      </c>
      <c r="F1720">
        <v>1.4169959999999999</v>
      </c>
      <c r="G1720">
        <v>1.253619</v>
      </c>
      <c r="H1720">
        <v>83.862300000000005</v>
      </c>
      <c r="I1720">
        <v>3.3329200000000003E-2</v>
      </c>
      <c r="J1720">
        <v>0.1206644</v>
      </c>
      <c r="K1720">
        <v>0.14589959999999999</v>
      </c>
      <c r="L1720">
        <v>0.16337740000000001</v>
      </c>
      <c r="M1720">
        <v>0.18085519999999999</v>
      </c>
      <c r="N1720">
        <v>0.20609040000000001</v>
      </c>
      <c r="O1720">
        <v>4.0649179999999996</v>
      </c>
      <c r="P1720">
        <v>46456</v>
      </c>
      <c r="Q1720">
        <v>16194.17</v>
      </c>
      <c r="R1720">
        <v>14327.01</v>
      </c>
    </row>
    <row r="1721" spans="1:18">
      <c r="A1721" t="s">
        <v>50</v>
      </c>
      <c r="B1721" t="s">
        <v>47</v>
      </c>
      <c r="C1721" t="s">
        <v>87</v>
      </c>
      <c r="D1721">
        <v>2011</v>
      </c>
      <c r="E1721">
        <v>15</v>
      </c>
      <c r="F1721">
        <v>0.90573579999999998</v>
      </c>
      <c r="G1721">
        <v>0.90573579999999998</v>
      </c>
      <c r="H1721">
        <v>49.475299999999997</v>
      </c>
      <c r="I1721">
        <v>3.2508099999999998E-2</v>
      </c>
      <c r="J1721">
        <v>-4.1660900000000001E-2</v>
      </c>
      <c r="K1721">
        <v>-1.7047300000000001E-2</v>
      </c>
      <c r="L1721">
        <v>0</v>
      </c>
      <c r="M1721">
        <v>1.7047300000000001E-2</v>
      </c>
      <c r="N1721">
        <v>4.1660900000000001E-2</v>
      </c>
      <c r="O1721">
        <v>4.0649179999999996</v>
      </c>
      <c r="P1721">
        <v>46456</v>
      </c>
      <c r="Q1721">
        <v>10351.219999999999</v>
      </c>
      <c r="R1721">
        <v>10351.219999999999</v>
      </c>
    </row>
    <row r="1722" spans="1:18">
      <c r="A1722" t="s">
        <v>50</v>
      </c>
      <c r="B1722" t="s">
        <v>47</v>
      </c>
      <c r="C1722" t="s">
        <v>87</v>
      </c>
      <c r="D1722">
        <v>2011</v>
      </c>
      <c r="E1722">
        <v>15</v>
      </c>
      <c r="F1722">
        <v>0.90573579999999998</v>
      </c>
      <c r="G1722">
        <v>0.90573579999999998</v>
      </c>
      <c r="H1722">
        <v>60.405200000000001</v>
      </c>
      <c r="I1722">
        <v>3.2508099999999998E-2</v>
      </c>
      <c r="J1722">
        <v>-4.1660900000000001E-2</v>
      </c>
      <c r="K1722">
        <v>-1.7047300000000001E-2</v>
      </c>
      <c r="L1722">
        <v>0</v>
      </c>
      <c r="M1722">
        <v>1.7047300000000001E-2</v>
      </c>
      <c r="N1722">
        <v>4.1660900000000001E-2</v>
      </c>
      <c r="O1722">
        <v>4.0649179999999996</v>
      </c>
      <c r="P1722">
        <v>46456</v>
      </c>
      <c r="Q1722">
        <v>10351.219999999999</v>
      </c>
      <c r="R1722">
        <v>10351.219999999999</v>
      </c>
    </row>
    <row r="1723" spans="1:18">
      <c r="A1723" t="s">
        <v>50</v>
      </c>
      <c r="B1723" t="s">
        <v>47</v>
      </c>
      <c r="C1723" t="s">
        <v>87</v>
      </c>
      <c r="D1723">
        <v>2011</v>
      </c>
      <c r="E1723">
        <v>15</v>
      </c>
      <c r="F1723">
        <v>0.90573579999999998</v>
      </c>
      <c r="G1723">
        <v>0.90573579999999998</v>
      </c>
      <c r="H1723">
        <v>61.9039</v>
      </c>
      <c r="I1723">
        <v>3.2508099999999998E-2</v>
      </c>
      <c r="J1723">
        <v>-4.1660900000000001E-2</v>
      </c>
      <c r="K1723">
        <v>-1.7047300000000001E-2</v>
      </c>
      <c r="L1723">
        <v>0</v>
      </c>
      <c r="M1723">
        <v>1.7047300000000001E-2</v>
      </c>
      <c r="N1723">
        <v>4.1660900000000001E-2</v>
      </c>
      <c r="O1723">
        <v>4.0649179999999996</v>
      </c>
      <c r="P1723">
        <v>46456</v>
      </c>
      <c r="Q1723">
        <v>10351.219999999999</v>
      </c>
      <c r="R1723">
        <v>10351.219999999999</v>
      </c>
    </row>
    <row r="1724" spans="1:18">
      <c r="A1724" t="s">
        <v>50</v>
      </c>
      <c r="B1724" t="s">
        <v>47</v>
      </c>
      <c r="C1724" t="s">
        <v>87</v>
      </c>
      <c r="D1724">
        <v>2011</v>
      </c>
      <c r="E1724">
        <v>16</v>
      </c>
      <c r="F1724">
        <v>1.470672</v>
      </c>
      <c r="G1724">
        <v>1.2700849999999999</v>
      </c>
      <c r="H1724">
        <v>84.109099999999998</v>
      </c>
      <c r="I1724">
        <v>3.34109E-2</v>
      </c>
      <c r="J1724">
        <v>0.15776979999999999</v>
      </c>
      <c r="K1724">
        <v>0.1830669</v>
      </c>
      <c r="L1724">
        <v>0.2005876</v>
      </c>
      <c r="M1724">
        <v>0.2181083</v>
      </c>
      <c r="N1724">
        <v>0.2434055</v>
      </c>
      <c r="O1724">
        <v>4.0649179999999996</v>
      </c>
      <c r="P1724">
        <v>46456</v>
      </c>
      <c r="Q1724">
        <v>16807.61</v>
      </c>
      <c r="R1724">
        <v>14515.19</v>
      </c>
    </row>
    <row r="1725" spans="1:18">
      <c r="A1725" t="s">
        <v>50</v>
      </c>
      <c r="B1725" t="s">
        <v>47</v>
      </c>
      <c r="C1725" t="s">
        <v>87</v>
      </c>
      <c r="D1725">
        <v>2011</v>
      </c>
      <c r="E1725">
        <v>16</v>
      </c>
      <c r="F1725">
        <v>0.91436799999999996</v>
      </c>
      <c r="G1725">
        <v>0.91436799999999996</v>
      </c>
      <c r="H1725">
        <v>51.2727</v>
      </c>
      <c r="I1725">
        <v>3.2532899999999997E-2</v>
      </c>
      <c r="J1725">
        <v>-4.1692600000000003E-2</v>
      </c>
      <c r="K1725">
        <v>-1.70603E-2</v>
      </c>
      <c r="L1725">
        <v>0</v>
      </c>
      <c r="M1725">
        <v>1.70603E-2</v>
      </c>
      <c r="N1725">
        <v>4.1692600000000003E-2</v>
      </c>
      <c r="O1725">
        <v>4.0649179999999996</v>
      </c>
      <c r="P1725">
        <v>46456</v>
      </c>
      <c r="Q1725">
        <v>10449.879999999999</v>
      </c>
      <c r="R1725">
        <v>10449.879999999999</v>
      </c>
    </row>
    <row r="1726" spans="1:18">
      <c r="A1726" t="s">
        <v>50</v>
      </c>
      <c r="B1726" t="s">
        <v>47</v>
      </c>
      <c r="C1726" t="s">
        <v>87</v>
      </c>
      <c r="D1726">
        <v>2011</v>
      </c>
      <c r="E1726">
        <v>16</v>
      </c>
      <c r="F1726">
        <v>0.91436799999999996</v>
      </c>
      <c r="G1726">
        <v>0.91436799999999996</v>
      </c>
      <c r="H1726">
        <v>59.914299999999997</v>
      </c>
      <c r="I1726">
        <v>3.2532899999999997E-2</v>
      </c>
      <c r="J1726">
        <v>-4.1692600000000003E-2</v>
      </c>
      <c r="K1726">
        <v>-1.70603E-2</v>
      </c>
      <c r="L1726">
        <v>0</v>
      </c>
      <c r="M1726">
        <v>1.70603E-2</v>
      </c>
      <c r="N1726">
        <v>4.1692600000000003E-2</v>
      </c>
      <c r="O1726">
        <v>4.0649179999999996</v>
      </c>
      <c r="P1726">
        <v>46456</v>
      </c>
      <c r="Q1726">
        <v>10449.879999999999</v>
      </c>
      <c r="R1726">
        <v>10449.879999999999</v>
      </c>
    </row>
    <row r="1727" spans="1:18">
      <c r="A1727" t="s">
        <v>50</v>
      </c>
      <c r="B1727" t="s">
        <v>47</v>
      </c>
      <c r="C1727" t="s">
        <v>87</v>
      </c>
      <c r="D1727">
        <v>2011</v>
      </c>
      <c r="E1727">
        <v>16</v>
      </c>
      <c r="F1727">
        <v>0.91436799999999996</v>
      </c>
      <c r="G1727">
        <v>0.91436799999999996</v>
      </c>
      <c r="H1727">
        <v>50.875300000000003</v>
      </c>
      <c r="I1727">
        <v>3.2532899999999997E-2</v>
      </c>
      <c r="J1727">
        <v>-4.1692600000000003E-2</v>
      </c>
      <c r="K1727">
        <v>-1.70603E-2</v>
      </c>
      <c r="L1727">
        <v>0</v>
      </c>
      <c r="M1727">
        <v>1.70603E-2</v>
      </c>
      <c r="N1727">
        <v>4.1692600000000003E-2</v>
      </c>
      <c r="O1727">
        <v>4.0649179999999996</v>
      </c>
      <c r="P1727">
        <v>46456</v>
      </c>
      <c r="Q1727">
        <v>10449.879999999999</v>
      </c>
      <c r="R1727">
        <v>10449.879999999999</v>
      </c>
    </row>
    <row r="1728" spans="1:18">
      <c r="A1728" t="s">
        <v>50</v>
      </c>
      <c r="B1728" t="s">
        <v>47</v>
      </c>
      <c r="C1728" t="s">
        <v>87</v>
      </c>
      <c r="D1728">
        <v>2011</v>
      </c>
      <c r="E1728">
        <v>16</v>
      </c>
      <c r="F1728">
        <v>1.845688</v>
      </c>
      <c r="G1728">
        <v>1.478523</v>
      </c>
      <c r="H1728">
        <v>82.755799999999994</v>
      </c>
      <c r="I1728">
        <v>3.5039500000000001E-2</v>
      </c>
      <c r="J1728">
        <v>0.32225930000000003</v>
      </c>
      <c r="K1728">
        <v>0.34878949999999997</v>
      </c>
      <c r="L1728">
        <v>0.3671643</v>
      </c>
      <c r="M1728">
        <v>0.38553900000000002</v>
      </c>
      <c r="N1728">
        <v>0.41206920000000002</v>
      </c>
      <c r="O1728">
        <v>4.0649179999999996</v>
      </c>
      <c r="P1728">
        <v>46456</v>
      </c>
      <c r="Q1728">
        <v>21093.48</v>
      </c>
      <c r="R1728">
        <v>16897.34</v>
      </c>
    </row>
    <row r="1729" spans="1:18">
      <c r="A1729" t="s">
        <v>50</v>
      </c>
      <c r="B1729" t="s">
        <v>47</v>
      </c>
      <c r="C1729" t="s">
        <v>87</v>
      </c>
      <c r="D1729">
        <v>2011</v>
      </c>
      <c r="E1729">
        <v>16</v>
      </c>
      <c r="F1729">
        <v>0.91436799999999996</v>
      </c>
      <c r="G1729">
        <v>0.91436799999999996</v>
      </c>
      <c r="H1729">
        <v>60.875300000000003</v>
      </c>
      <c r="I1729">
        <v>3.2532899999999997E-2</v>
      </c>
      <c r="J1729">
        <v>-4.1692600000000003E-2</v>
      </c>
      <c r="K1729">
        <v>-1.70603E-2</v>
      </c>
      <c r="L1729">
        <v>0</v>
      </c>
      <c r="M1729">
        <v>1.70603E-2</v>
      </c>
      <c r="N1729">
        <v>4.1692600000000003E-2</v>
      </c>
      <c r="O1729">
        <v>4.0649179999999996</v>
      </c>
      <c r="P1729">
        <v>46456</v>
      </c>
      <c r="Q1729">
        <v>10449.879999999999</v>
      </c>
      <c r="R1729">
        <v>10449.879999999999</v>
      </c>
    </row>
    <row r="1730" spans="1:18">
      <c r="A1730" t="s">
        <v>50</v>
      </c>
      <c r="B1730" t="s">
        <v>47</v>
      </c>
      <c r="C1730" t="s">
        <v>87</v>
      </c>
      <c r="D1730">
        <v>2011</v>
      </c>
      <c r="E1730">
        <v>17</v>
      </c>
      <c r="F1730">
        <v>0.932535</v>
      </c>
      <c r="G1730">
        <v>0.932535</v>
      </c>
      <c r="H1730">
        <v>50.948099999999997</v>
      </c>
      <c r="I1730">
        <v>3.2543700000000002E-2</v>
      </c>
      <c r="J1730">
        <v>-4.1706399999999998E-2</v>
      </c>
      <c r="K1730">
        <v>-1.7065899999999998E-2</v>
      </c>
      <c r="L1730">
        <v>0</v>
      </c>
      <c r="M1730">
        <v>1.7065899999999998E-2</v>
      </c>
      <c r="N1730">
        <v>4.1706399999999998E-2</v>
      </c>
      <c r="O1730">
        <v>4.0649179999999996</v>
      </c>
      <c r="P1730">
        <v>46456</v>
      </c>
      <c r="Q1730">
        <v>10657.5</v>
      </c>
      <c r="R1730">
        <v>10657.5</v>
      </c>
    </row>
    <row r="1731" spans="1:18">
      <c r="A1731" t="s">
        <v>50</v>
      </c>
      <c r="B1731" t="s">
        <v>47</v>
      </c>
      <c r="C1731" t="s">
        <v>87</v>
      </c>
      <c r="D1731">
        <v>2011</v>
      </c>
      <c r="E1731">
        <v>17</v>
      </c>
      <c r="F1731">
        <v>0.932535</v>
      </c>
      <c r="G1731">
        <v>0.932535</v>
      </c>
      <c r="H1731">
        <v>58.5351</v>
      </c>
      <c r="I1731">
        <v>3.2543700000000002E-2</v>
      </c>
      <c r="J1731">
        <v>-4.1706399999999998E-2</v>
      </c>
      <c r="K1731">
        <v>-1.7065899999999998E-2</v>
      </c>
      <c r="L1731">
        <v>0</v>
      </c>
      <c r="M1731">
        <v>1.7065899999999998E-2</v>
      </c>
      <c r="N1731">
        <v>4.1706399999999998E-2</v>
      </c>
      <c r="O1731">
        <v>4.0649179999999996</v>
      </c>
      <c r="P1731">
        <v>46456</v>
      </c>
      <c r="Q1731">
        <v>10657.5</v>
      </c>
      <c r="R1731">
        <v>10657.5</v>
      </c>
    </row>
    <row r="1732" spans="1:18">
      <c r="A1732" t="s">
        <v>50</v>
      </c>
      <c r="B1732" t="s">
        <v>47</v>
      </c>
      <c r="C1732" t="s">
        <v>87</v>
      </c>
      <c r="D1732">
        <v>2011</v>
      </c>
      <c r="E1732">
        <v>17</v>
      </c>
      <c r="F1732">
        <v>0.932535</v>
      </c>
      <c r="G1732">
        <v>0.932535</v>
      </c>
      <c r="H1732">
        <v>50.610399999999998</v>
      </c>
      <c r="I1732">
        <v>3.2543700000000002E-2</v>
      </c>
      <c r="J1732">
        <v>-4.1706399999999998E-2</v>
      </c>
      <c r="K1732">
        <v>-1.7065899999999998E-2</v>
      </c>
      <c r="L1732">
        <v>0</v>
      </c>
      <c r="M1732">
        <v>1.7065899999999998E-2</v>
      </c>
      <c r="N1732">
        <v>4.1706399999999998E-2</v>
      </c>
      <c r="O1732">
        <v>4.0649179999999996</v>
      </c>
      <c r="P1732">
        <v>46456</v>
      </c>
      <c r="Q1732">
        <v>10657.5</v>
      </c>
      <c r="R1732">
        <v>10657.5</v>
      </c>
    </row>
    <row r="1733" spans="1:18">
      <c r="A1733" t="s">
        <v>50</v>
      </c>
      <c r="B1733" t="s">
        <v>47</v>
      </c>
      <c r="C1733" t="s">
        <v>87</v>
      </c>
      <c r="D1733">
        <v>2011</v>
      </c>
      <c r="E1733">
        <v>17</v>
      </c>
      <c r="F1733">
        <v>1.5331900000000001</v>
      </c>
      <c r="G1733">
        <v>1.319183</v>
      </c>
      <c r="H1733">
        <v>79.836399999999998</v>
      </c>
      <c r="I1733">
        <v>3.35962E-2</v>
      </c>
      <c r="J1733">
        <v>0.1709514</v>
      </c>
      <c r="K1733">
        <v>0.1963888</v>
      </c>
      <c r="L1733">
        <v>0.21400669999999999</v>
      </c>
      <c r="M1733">
        <v>0.23162450000000001</v>
      </c>
      <c r="N1733">
        <v>0.25706190000000001</v>
      </c>
      <c r="O1733">
        <v>4.0649179999999996</v>
      </c>
      <c r="P1733">
        <v>46456</v>
      </c>
      <c r="Q1733">
        <v>17522.09</v>
      </c>
      <c r="R1733">
        <v>15076.31</v>
      </c>
    </row>
    <row r="1734" spans="1:18">
      <c r="A1734" t="s">
        <v>50</v>
      </c>
      <c r="B1734" t="s">
        <v>47</v>
      </c>
      <c r="C1734" t="s">
        <v>87</v>
      </c>
      <c r="D1734">
        <v>2011</v>
      </c>
      <c r="E1734">
        <v>17</v>
      </c>
      <c r="F1734">
        <v>0.932535</v>
      </c>
      <c r="G1734">
        <v>0.932535</v>
      </c>
      <c r="H1734">
        <v>58.880499999999998</v>
      </c>
      <c r="I1734">
        <v>3.2543700000000002E-2</v>
      </c>
      <c r="J1734">
        <v>-4.1706399999999998E-2</v>
      </c>
      <c r="K1734">
        <v>-1.7065899999999998E-2</v>
      </c>
      <c r="L1734">
        <v>0</v>
      </c>
      <c r="M1734">
        <v>1.7065899999999998E-2</v>
      </c>
      <c r="N1734">
        <v>4.1706399999999998E-2</v>
      </c>
      <c r="O1734">
        <v>4.0649179999999996</v>
      </c>
      <c r="P1734">
        <v>46456</v>
      </c>
      <c r="Q1734">
        <v>10657.5</v>
      </c>
      <c r="R1734">
        <v>10657.5</v>
      </c>
    </row>
    <row r="1735" spans="1:18">
      <c r="A1735" t="s">
        <v>50</v>
      </c>
      <c r="B1735" t="s">
        <v>47</v>
      </c>
      <c r="C1735" t="s">
        <v>87</v>
      </c>
      <c r="D1735">
        <v>2011</v>
      </c>
      <c r="E1735">
        <v>17</v>
      </c>
      <c r="F1735">
        <v>1.871246</v>
      </c>
      <c r="G1735">
        <v>1.526114</v>
      </c>
      <c r="H1735">
        <v>79.410399999999996</v>
      </c>
      <c r="I1735">
        <v>3.5272499999999998E-2</v>
      </c>
      <c r="J1735">
        <v>0.29992819999999998</v>
      </c>
      <c r="K1735">
        <v>0.3266348</v>
      </c>
      <c r="L1735">
        <v>0.34513179999999999</v>
      </c>
      <c r="M1735">
        <v>0.36362870000000003</v>
      </c>
      <c r="N1735">
        <v>0.3903353</v>
      </c>
      <c r="O1735">
        <v>4.0649179999999996</v>
      </c>
      <c r="P1735">
        <v>46456</v>
      </c>
      <c r="Q1735">
        <v>21385.57</v>
      </c>
      <c r="R1735">
        <v>17441.23</v>
      </c>
    </row>
    <row r="1736" spans="1:18">
      <c r="A1736" t="s">
        <v>50</v>
      </c>
      <c r="B1736" t="s">
        <v>47</v>
      </c>
      <c r="C1736" t="s">
        <v>87</v>
      </c>
      <c r="D1736">
        <v>2011</v>
      </c>
      <c r="E1736">
        <v>18</v>
      </c>
      <c r="F1736">
        <v>0.95144079999999998</v>
      </c>
      <c r="G1736">
        <v>0.95144079999999998</v>
      </c>
      <c r="H1736">
        <v>57.529899999999998</v>
      </c>
      <c r="I1736">
        <v>3.2513599999999997E-2</v>
      </c>
      <c r="J1736">
        <v>-4.1667799999999998E-2</v>
      </c>
      <c r="K1736">
        <v>-1.7050099999999999E-2</v>
      </c>
      <c r="L1736">
        <v>0</v>
      </c>
      <c r="M1736">
        <v>1.7050099999999999E-2</v>
      </c>
      <c r="N1736">
        <v>4.1667799999999998E-2</v>
      </c>
      <c r="O1736">
        <v>4.0649179999999996</v>
      </c>
      <c r="P1736">
        <v>46456</v>
      </c>
      <c r="Q1736">
        <v>10873.56</v>
      </c>
      <c r="R1736">
        <v>10873.56</v>
      </c>
    </row>
    <row r="1737" spans="1:18">
      <c r="A1737" t="s">
        <v>50</v>
      </c>
      <c r="B1737" t="s">
        <v>47</v>
      </c>
      <c r="C1737" t="s">
        <v>87</v>
      </c>
      <c r="D1737">
        <v>2011</v>
      </c>
      <c r="E1737">
        <v>18</v>
      </c>
      <c r="F1737">
        <v>1.5895889999999999</v>
      </c>
      <c r="G1737">
        <v>1.3750389999999999</v>
      </c>
      <c r="H1737">
        <v>71.942899999999995</v>
      </c>
      <c r="I1737">
        <v>3.3744400000000001E-2</v>
      </c>
      <c r="J1737">
        <v>0.1713047</v>
      </c>
      <c r="K1737">
        <v>0.19685430000000001</v>
      </c>
      <c r="L1737">
        <v>0.21454989999999999</v>
      </c>
      <c r="M1737">
        <v>0.23224549999999999</v>
      </c>
      <c r="N1737">
        <v>0.2577951</v>
      </c>
      <c r="O1737">
        <v>4.0649179999999996</v>
      </c>
      <c r="P1737">
        <v>46456</v>
      </c>
      <c r="Q1737">
        <v>18166.650000000001</v>
      </c>
      <c r="R1737">
        <v>15714.66</v>
      </c>
    </row>
    <row r="1738" spans="1:18">
      <c r="A1738" t="s">
        <v>50</v>
      </c>
      <c r="B1738" t="s">
        <v>47</v>
      </c>
      <c r="C1738" t="s">
        <v>87</v>
      </c>
      <c r="D1738">
        <v>2011</v>
      </c>
      <c r="E1738">
        <v>18</v>
      </c>
      <c r="F1738">
        <v>0.95144079999999998</v>
      </c>
      <c r="G1738">
        <v>0.95144079999999998</v>
      </c>
      <c r="H1738">
        <v>56.080500000000001</v>
      </c>
      <c r="I1738">
        <v>3.2513599999999997E-2</v>
      </c>
      <c r="J1738">
        <v>-4.1667799999999998E-2</v>
      </c>
      <c r="K1738">
        <v>-1.7050099999999999E-2</v>
      </c>
      <c r="L1738">
        <v>0</v>
      </c>
      <c r="M1738">
        <v>1.7050099999999999E-2</v>
      </c>
      <c r="N1738">
        <v>4.1667799999999998E-2</v>
      </c>
      <c r="O1738">
        <v>4.0649179999999996</v>
      </c>
      <c r="P1738">
        <v>46456</v>
      </c>
      <c r="Q1738">
        <v>10873.56</v>
      </c>
      <c r="R1738">
        <v>10873.56</v>
      </c>
    </row>
    <row r="1739" spans="1:18">
      <c r="A1739" t="s">
        <v>50</v>
      </c>
      <c r="B1739" t="s">
        <v>47</v>
      </c>
      <c r="C1739" t="s">
        <v>87</v>
      </c>
      <c r="D1739">
        <v>2011</v>
      </c>
      <c r="E1739">
        <v>18</v>
      </c>
      <c r="F1739">
        <v>1.9092180000000001</v>
      </c>
      <c r="G1739">
        <v>1.5727960000000001</v>
      </c>
      <c r="H1739">
        <v>72.776600000000002</v>
      </c>
      <c r="I1739">
        <v>3.5948399999999998E-2</v>
      </c>
      <c r="J1739">
        <v>0.29035250000000001</v>
      </c>
      <c r="K1739">
        <v>0.31757079999999999</v>
      </c>
      <c r="L1739">
        <v>0.3364222</v>
      </c>
      <c r="M1739">
        <v>0.35527360000000002</v>
      </c>
      <c r="N1739">
        <v>0.3824919</v>
      </c>
      <c r="O1739">
        <v>4.0649179999999996</v>
      </c>
      <c r="P1739">
        <v>46456</v>
      </c>
      <c r="Q1739">
        <v>21819.54</v>
      </c>
      <c r="R1739">
        <v>17974.73</v>
      </c>
    </row>
    <row r="1740" spans="1:18">
      <c r="A1740" t="s">
        <v>50</v>
      </c>
      <c r="B1740" t="s">
        <v>47</v>
      </c>
      <c r="C1740" t="s">
        <v>87</v>
      </c>
      <c r="D1740">
        <v>2011</v>
      </c>
      <c r="E1740">
        <v>18</v>
      </c>
      <c r="F1740">
        <v>0.95144079999999998</v>
      </c>
      <c r="G1740">
        <v>0.95144079999999998</v>
      </c>
      <c r="H1740">
        <v>49.550600000000003</v>
      </c>
      <c r="I1740">
        <v>3.2513599999999997E-2</v>
      </c>
      <c r="J1740">
        <v>-4.1667799999999998E-2</v>
      </c>
      <c r="K1740">
        <v>-1.7050099999999999E-2</v>
      </c>
      <c r="L1740">
        <v>0</v>
      </c>
      <c r="M1740">
        <v>1.7050099999999999E-2</v>
      </c>
      <c r="N1740">
        <v>4.1667799999999998E-2</v>
      </c>
      <c r="O1740">
        <v>4.0649179999999996</v>
      </c>
      <c r="P1740">
        <v>46456</v>
      </c>
      <c r="Q1740">
        <v>10873.56</v>
      </c>
      <c r="R1740">
        <v>10873.56</v>
      </c>
    </row>
    <row r="1741" spans="1:18">
      <c r="A1741" t="s">
        <v>50</v>
      </c>
      <c r="B1741" t="s">
        <v>47</v>
      </c>
      <c r="C1741" t="s">
        <v>87</v>
      </c>
      <c r="D1741">
        <v>2011</v>
      </c>
      <c r="E1741">
        <v>18</v>
      </c>
      <c r="F1741">
        <v>0.95144079999999998</v>
      </c>
      <c r="G1741">
        <v>0.95144079999999998</v>
      </c>
      <c r="H1741">
        <v>49.794800000000002</v>
      </c>
      <c r="I1741">
        <v>3.2513599999999997E-2</v>
      </c>
      <c r="J1741">
        <v>-4.1667799999999998E-2</v>
      </c>
      <c r="K1741">
        <v>-1.7050099999999999E-2</v>
      </c>
      <c r="L1741">
        <v>0</v>
      </c>
      <c r="M1741">
        <v>1.7050099999999999E-2</v>
      </c>
      <c r="N1741">
        <v>4.1667799999999998E-2</v>
      </c>
      <c r="O1741">
        <v>4.0649179999999996</v>
      </c>
      <c r="P1741">
        <v>46456</v>
      </c>
      <c r="Q1741">
        <v>10873.56</v>
      </c>
      <c r="R1741">
        <v>10873.56</v>
      </c>
    </row>
    <row r="1742" spans="1:18">
      <c r="A1742" t="s">
        <v>50</v>
      </c>
      <c r="B1742" t="s">
        <v>47</v>
      </c>
      <c r="C1742" t="s">
        <v>87</v>
      </c>
      <c r="D1742">
        <v>2011</v>
      </c>
      <c r="E1742">
        <v>19</v>
      </c>
      <c r="F1742">
        <v>1.0171220000000001</v>
      </c>
      <c r="G1742">
        <v>1.0171220000000001</v>
      </c>
      <c r="H1742">
        <v>49.101300000000002</v>
      </c>
      <c r="I1742">
        <v>3.2460599999999999E-2</v>
      </c>
      <c r="J1742">
        <v>-4.1599900000000002E-2</v>
      </c>
      <c r="K1742">
        <v>-1.7022300000000001E-2</v>
      </c>
      <c r="L1742">
        <v>0</v>
      </c>
      <c r="M1742">
        <v>1.7022300000000001E-2</v>
      </c>
      <c r="N1742">
        <v>4.1599900000000002E-2</v>
      </c>
      <c r="O1742">
        <v>4.0649179999999996</v>
      </c>
      <c r="P1742">
        <v>46456</v>
      </c>
      <c r="Q1742">
        <v>11624.2</v>
      </c>
      <c r="R1742">
        <v>11624.2</v>
      </c>
    </row>
    <row r="1743" spans="1:18">
      <c r="A1743" t="s">
        <v>50</v>
      </c>
      <c r="B1743" t="s">
        <v>47</v>
      </c>
      <c r="C1743" t="s">
        <v>87</v>
      </c>
      <c r="D1743">
        <v>2011</v>
      </c>
      <c r="E1743">
        <v>19</v>
      </c>
      <c r="F1743">
        <v>1.0171220000000001</v>
      </c>
      <c r="G1743">
        <v>1.0171220000000001</v>
      </c>
      <c r="H1743">
        <v>53.433799999999998</v>
      </c>
      <c r="I1743">
        <v>3.2460599999999999E-2</v>
      </c>
      <c r="J1743">
        <v>-4.1599900000000002E-2</v>
      </c>
      <c r="K1743">
        <v>-1.7022300000000001E-2</v>
      </c>
      <c r="L1743">
        <v>0</v>
      </c>
      <c r="M1743">
        <v>1.7022300000000001E-2</v>
      </c>
      <c r="N1743">
        <v>4.1599900000000002E-2</v>
      </c>
      <c r="O1743">
        <v>4.0649179999999996</v>
      </c>
      <c r="P1743">
        <v>46456</v>
      </c>
      <c r="Q1743">
        <v>11624.2</v>
      </c>
      <c r="R1743">
        <v>11624.2</v>
      </c>
    </row>
    <row r="1744" spans="1:18">
      <c r="A1744" t="s">
        <v>50</v>
      </c>
      <c r="B1744" t="s">
        <v>47</v>
      </c>
      <c r="C1744" t="s">
        <v>87</v>
      </c>
      <c r="D1744">
        <v>2011</v>
      </c>
      <c r="E1744">
        <v>19</v>
      </c>
      <c r="F1744">
        <v>1.0171220000000001</v>
      </c>
      <c r="G1744">
        <v>1.0171220000000001</v>
      </c>
      <c r="H1744">
        <v>49.540300000000002</v>
      </c>
      <c r="I1744">
        <v>3.2460599999999999E-2</v>
      </c>
      <c r="J1744">
        <v>-4.1599900000000002E-2</v>
      </c>
      <c r="K1744">
        <v>-1.7022300000000001E-2</v>
      </c>
      <c r="L1744">
        <v>0</v>
      </c>
      <c r="M1744">
        <v>1.7022300000000001E-2</v>
      </c>
      <c r="N1744">
        <v>4.1599900000000002E-2</v>
      </c>
      <c r="O1744">
        <v>4.0649179999999996</v>
      </c>
      <c r="P1744">
        <v>46456</v>
      </c>
      <c r="Q1744">
        <v>11624.2</v>
      </c>
      <c r="R1744">
        <v>11624.2</v>
      </c>
    </row>
    <row r="1745" spans="1:18">
      <c r="A1745" t="s">
        <v>50</v>
      </c>
      <c r="B1745" t="s">
        <v>47</v>
      </c>
      <c r="C1745" t="s">
        <v>87</v>
      </c>
      <c r="D1745">
        <v>2011</v>
      </c>
      <c r="E1745">
        <v>19</v>
      </c>
      <c r="F1745">
        <v>1.0171220000000001</v>
      </c>
      <c r="G1745">
        <v>1.0171220000000001</v>
      </c>
      <c r="H1745">
        <v>55.677900000000001</v>
      </c>
      <c r="I1745">
        <v>3.2460599999999999E-2</v>
      </c>
      <c r="J1745">
        <v>-4.1599900000000002E-2</v>
      </c>
      <c r="K1745">
        <v>-1.7022300000000001E-2</v>
      </c>
      <c r="L1745">
        <v>0</v>
      </c>
      <c r="M1745">
        <v>1.7022300000000001E-2</v>
      </c>
      <c r="N1745">
        <v>4.1599900000000002E-2</v>
      </c>
      <c r="O1745">
        <v>4.0649179999999996</v>
      </c>
      <c r="P1745">
        <v>46456</v>
      </c>
      <c r="Q1745">
        <v>11624.2</v>
      </c>
      <c r="R1745">
        <v>11624.2</v>
      </c>
    </row>
    <row r="1746" spans="1:18">
      <c r="A1746" t="s">
        <v>50</v>
      </c>
      <c r="B1746" t="s">
        <v>47</v>
      </c>
      <c r="C1746" t="s">
        <v>87</v>
      </c>
      <c r="D1746">
        <v>2011</v>
      </c>
      <c r="E1746">
        <v>19</v>
      </c>
      <c r="F1746">
        <v>1.816192</v>
      </c>
      <c r="G1746">
        <v>1.970731</v>
      </c>
      <c r="H1746">
        <v>67.111699999999999</v>
      </c>
      <c r="I1746">
        <v>3.6877800000000002E-2</v>
      </c>
      <c r="J1746">
        <v>-0.20179939999999999</v>
      </c>
      <c r="K1746">
        <v>-0.17387739999999999</v>
      </c>
      <c r="L1746">
        <v>-0.1545386</v>
      </c>
      <c r="M1746">
        <v>-0.13519990000000001</v>
      </c>
      <c r="N1746">
        <v>-0.1072779</v>
      </c>
      <c r="O1746">
        <v>4.0649179999999996</v>
      </c>
      <c r="P1746">
        <v>46456</v>
      </c>
      <c r="Q1746">
        <v>20756.39</v>
      </c>
      <c r="R1746">
        <v>22522.54</v>
      </c>
    </row>
    <row r="1747" spans="1:18">
      <c r="A1747" t="s">
        <v>50</v>
      </c>
      <c r="B1747" t="s">
        <v>47</v>
      </c>
      <c r="C1747" t="s">
        <v>87</v>
      </c>
      <c r="D1747">
        <v>2011</v>
      </c>
      <c r="E1747">
        <v>19</v>
      </c>
      <c r="F1747">
        <v>1.5604849999999999</v>
      </c>
      <c r="G1747">
        <v>1.6549069999999999</v>
      </c>
      <c r="H1747">
        <v>66.932500000000005</v>
      </c>
      <c r="I1747">
        <v>3.4023699999999997E-2</v>
      </c>
      <c r="J1747">
        <v>-0.13802529999999999</v>
      </c>
      <c r="K1747">
        <v>-0.11226419999999999</v>
      </c>
      <c r="L1747">
        <v>-9.4422199999999998E-2</v>
      </c>
      <c r="M1747">
        <v>-7.6580200000000001E-2</v>
      </c>
      <c r="N1747">
        <v>-5.0819099999999999E-2</v>
      </c>
      <c r="O1747">
        <v>4.0649179999999996</v>
      </c>
      <c r="P1747">
        <v>46456</v>
      </c>
      <c r="Q1747">
        <v>17834.04</v>
      </c>
      <c r="R1747">
        <v>18913.14</v>
      </c>
    </row>
    <row r="1748" spans="1:18">
      <c r="A1748" t="s">
        <v>50</v>
      </c>
      <c r="B1748" t="s">
        <v>47</v>
      </c>
      <c r="C1748" t="s">
        <v>87</v>
      </c>
      <c r="D1748">
        <v>2011</v>
      </c>
      <c r="E1748">
        <v>20</v>
      </c>
      <c r="F1748">
        <v>1.0687819999999999</v>
      </c>
      <c r="G1748">
        <v>1.0687819999999999</v>
      </c>
      <c r="H1748">
        <v>48.748100000000001</v>
      </c>
      <c r="I1748">
        <v>3.2388899999999998E-2</v>
      </c>
      <c r="J1748">
        <v>-4.1508000000000003E-2</v>
      </c>
      <c r="K1748">
        <v>-1.6984699999999998E-2</v>
      </c>
      <c r="L1748">
        <v>0</v>
      </c>
      <c r="M1748">
        <v>1.6984699999999998E-2</v>
      </c>
      <c r="N1748">
        <v>4.1508000000000003E-2</v>
      </c>
      <c r="O1748">
        <v>4.0649179999999996</v>
      </c>
      <c r="P1748">
        <v>46456</v>
      </c>
      <c r="Q1748">
        <v>12214.6</v>
      </c>
      <c r="R1748">
        <v>12214.6</v>
      </c>
    </row>
    <row r="1749" spans="1:18">
      <c r="A1749" t="s">
        <v>50</v>
      </c>
      <c r="B1749" t="s">
        <v>47</v>
      </c>
      <c r="C1749" t="s">
        <v>87</v>
      </c>
      <c r="D1749">
        <v>2011</v>
      </c>
      <c r="E1749">
        <v>20</v>
      </c>
      <c r="F1749">
        <v>1.0687819999999999</v>
      </c>
      <c r="G1749">
        <v>1.0687819999999999</v>
      </c>
      <c r="H1749">
        <v>54.898699999999998</v>
      </c>
      <c r="I1749">
        <v>3.2388899999999998E-2</v>
      </c>
      <c r="J1749">
        <v>-4.1508000000000003E-2</v>
      </c>
      <c r="K1749">
        <v>-1.6984699999999998E-2</v>
      </c>
      <c r="L1749">
        <v>0</v>
      </c>
      <c r="M1749">
        <v>1.6984699999999998E-2</v>
      </c>
      <c r="N1749">
        <v>4.1508000000000003E-2</v>
      </c>
      <c r="O1749">
        <v>4.0649179999999996</v>
      </c>
      <c r="P1749">
        <v>46456</v>
      </c>
      <c r="Q1749">
        <v>12214.6</v>
      </c>
      <c r="R1749">
        <v>12214.6</v>
      </c>
    </row>
    <row r="1750" spans="1:18">
      <c r="A1750" t="s">
        <v>50</v>
      </c>
      <c r="B1750" t="s">
        <v>47</v>
      </c>
      <c r="C1750" t="s">
        <v>87</v>
      </c>
      <c r="D1750">
        <v>2011</v>
      </c>
      <c r="E1750">
        <v>20</v>
      </c>
      <c r="F1750">
        <v>1.0687819999999999</v>
      </c>
      <c r="G1750">
        <v>1.0687819999999999</v>
      </c>
      <c r="H1750">
        <v>52.8</v>
      </c>
      <c r="I1750">
        <v>3.2388899999999998E-2</v>
      </c>
      <c r="J1750">
        <v>-4.1508000000000003E-2</v>
      </c>
      <c r="K1750">
        <v>-1.6984699999999998E-2</v>
      </c>
      <c r="L1750">
        <v>0</v>
      </c>
      <c r="M1750">
        <v>1.6984699999999998E-2</v>
      </c>
      <c r="N1750">
        <v>4.1508000000000003E-2</v>
      </c>
      <c r="O1750">
        <v>4.0649179999999996</v>
      </c>
      <c r="P1750">
        <v>46456</v>
      </c>
      <c r="Q1750">
        <v>12214.6</v>
      </c>
      <c r="R1750">
        <v>12214.6</v>
      </c>
    </row>
    <row r="1751" spans="1:18">
      <c r="A1751" t="s">
        <v>50</v>
      </c>
      <c r="B1751" t="s">
        <v>47</v>
      </c>
      <c r="C1751" t="s">
        <v>87</v>
      </c>
      <c r="D1751">
        <v>2011</v>
      </c>
      <c r="E1751">
        <v>20</v>
      </c>
      <c r="F1751">
        <v>1.0687819999999999</v>
      </c>
      <c r="G1751">
        <v>1.0687819999999999</v>
      </c>
      <c r="H1751">
        <v>49.249400000000001</v>
      </c>
      <c r="I1751">
        <v>3.2388899999999998E-2</v>
      </c>
      <c r="J1751">
        <v>-4.1508000000000003E-2</v>
      </c>
      <c r="K1751">
        <v>-1.6984699999999998E-2</v>
      </c>
      <c r="L1751">
        <v>0</v>
      </c>
      <c r="M1751">
        <v>1.6984699999999998E-2</v>
      </c>
      <c r="N1751">
        <v>4.1508000000000003E-2</v>
      </c>
      <c r="O1751">
        <v>4.0649179999999996</v>
      </c>
      <c r="P1751">
        <v>46456</v>
      </c>
      <c r="Q1751">
        <v>12214.6</v>
      </c>
      <c r="R1751">
        <v>12214.6</v>
      </c>
    </row>
    <row r="1752" spans="1:18">
      <c r="A1752" t="s">
        <v>50</v>
      </c>
      <c r="B1752" t="s">
        <v>47</v>
      </c>
      <c r="C1752" t="s">
        <v>87</v>
      </c>
      <c r="D1752">
        <v>2011</v>
      </c>
      <c r="E1752">
        <v>20</v>
      </c>
      <c r="F1752">
        <v>1.4995400000000001</v>
      </c>
      <c r="G1752">
        <v>1.647977</v>
      </c>
      <c r="H1752">
        <v>61.293500000000002</v>
      </c>
      <c r="I1752">
        <v>3.3907100000000003E-2</v>
      </c>
      <c r="J1752">
        <v>-0.19189059999999999</v>
      </c>
      <c r="K1752">
        <v>-0.1662178</v>
      </c>
      <c r="L1752">
        <v>-0.14843690000000001</v>
      </c>
      <c r="M1752">
        <v>-0.13065599999999999</v>
      </c>
      <c r="N1752">
        <v>-0.1049832</v>
      </c>
      <c r="O1752">
        <v>4.0649179999999996</v>
      </c>
      <c r="P1752">
        <v>46456</v>
      </c>
      <c r="Q1752">
        <v>17137.53</v>
      </c>
      <c r="R1752">
        <v>18833.939999999999</v>
      </c>
    </row>
    <row r="1753" spans="1:18">
      <c r="A1753" t="s">
        <v>50</v>
      </c>
      <c r="B1753" t="s">
        <v>47</v>
      </c>
      <c r="C1753" t="s">
        <v>87</v>
      </c>
      <c r="D1753">
        <v>2011</v>
      </c>
      <c r="E1753">
        <v>20</v>
      </c>
      <c r="F1753">
        <v>1.7088920000000001</v>
      </c>
      <c r="G1753">
        <v>1.942607</v>
      </c>
      <c r="H1753">
        <v>62.651899999999998</v>
      </c>
      <c r="I1753">
        <v>3.7044300000000002E-2</v>
      </c>
      <c r="J1753">
        <v>-0.28118939999999998</v>
      </c>
      <c r="K1753">
        <v>-0.25314130000000001</v>
      </c>
      <c r="L1753">
        <v>-0.23371529999999999</v>
      </c>
      <c r="M1753">
        <v>-0.21428929999999999</v>
      </c>
      <c r="N1753">
        <v>-0.1862412</v>
      </c>
      <c r="O1753">
        <v>4.0649179999999996</v>
      </c>
      <c r="P1753">
        <v>46456</v>
      </c>
      <c r="Q1753">
        <v>19530.11</v>
      </c>
      <c r="R1753">
        <v>22201.13</v>
      </c>
    </row>
    <row r="1754" spans="1:18">
      <c r="A1754" t="s">
        <v>50</v>
      </c>
      <c r="B1754" t="s">
        <v>47</v>
      </c>
      <c r="C1754" t="s">
        <v>87</v>
      </c>
      <c r="D1754">
        <v>2011</v>
      </c>
      <c r="E1754">
        <v>21</v>
      </c>
      <c r="F1754">
        <v>1.084416</v>
      </c>
      <c r="G1754">
        <v>1.084416</v>
      </c>
      <c r="H1754">
        <v>50.075299999999999</v>
      </c>
      <c r="I1754">
        <v>3.2385799999999999E-2</v>
      </c>
      <c r="J1754">
        <v>-4.1503999999999999E-2</v>
      </c>
      <c r="K1754">
        <v>-1.6983100000000001E-2</v>
      </c>
      <c r="L1754">
        <v>0</v>
      </c>
      <c r="M1754">
        <v>1.6983100000000001E-2</v>
      </c>
      <c r="N1754">
        <v>4.1503999999999999E-2</v>
      </c>
      <c r="O1754">
        <v>4.0649179999999996</v>
      </c>
      <c r="P1754">
        <v>46456</v>
      </c>
      <c r="Q1754">
        <v>12393.27</v>
      </c>
      <c r="R1754">
        <v>12393.27</v>
      </c>
    </row>
    <row r="1755" spans="1:18">
      <c r="A1755" t="s">
        <v>50</v>
      </c>
      <c r="B1755" t="s">
        <v>47</v>
      </c>
      <c r="C1755" t="s">
        <v>87</v>
      </c>
      <c r="D1755">
        <v>2011</v>
      </c>
      <c r="E1755">
        <v>21</v>
      </c>
      <c r="F1755">
        <v>1.6453690000000001</v>
      </c>
      <c r="G1755">
        <v>1.6453690000000001</v>
      </c>
      <c r="H1755">
        <v>60.566200000000002</v>
      </c>
      <c r="I1755">
        <v>3.42697E-2</v>
      </c>
      <c r="J1755">
        <v>-4.3918400000000003E-2</v>
      </c>
      <c r="K1755">
        <v>-1.79711E-2</v>
      </c>
      <c r="L1755">
        <v>0</v>
      </c>
      <c r="M1755">
        <v>1.79711E-2</v>
      </c>
      <c r="N1755">
        <v>4.3918400000000003E-2</v>
      </c>
      <c r="O1755">
        <v>4.0649179999999996</v>
      </c>
      <c r="P1755">
        <v>46456</v>
      </c>
      <c r="Q1755">
        <v>18804.14</v>
      </c>
      <c r="R1755">
        <v>18804.14</v>
      </c>
    </row>
    <row r="1756" spans="1:18">
      <c r="A1756" t="s">
        <v>50</v>
      </c>
      <c r="B1756" t="s">
        <v>47</v>
      </c>
      <c r="C1756" t="s">
        <v>87</v>
      </c>
      <c r="D1756">
        <v>2011</v>
      </c>
      <c r="E1756">
        <v>21</v>
      </c>
      <c r="F1756">
        <v>1.084416</v>
      </c>
      <c r="G1756">
        <v>1.084416</v>
      </c>
      <c r="H1756">
        <v>48.911700000000003</v>
      </c>
      <c r="I1756">
        <v>3.2385799999999999E-2</v>
      </c>
      <c r="J1756">
        <v>-4.1503999999999999E-2</v>
      </c>
      <c r="K1756">
        <v>-1.6983100000000001E-2</v>
      </c>
      <c r="L1756">
        <v>0</v>
      </c>
      <c r="M1756">
        <v>1.6983100000000001E-2</v>
      </c>
      <c r="N1756">
        <v>4.1503999999999999E-2</v>
      </c>
      <c r="O1756">
        <v>4.0649179999999996</v>
      </c>
      <c r="P1756">
        <v>46456</v>
      </c>
      <c r="Q1756">
        <v>12393.27</v>
      </c>
      <c r="R1756">
        <v>12393.27</v>
      </c>
    </row>
    <row r="1757" spans="1:18">
      <c r="A1757" t="s">
        <v>50</v>
      </c>
      <c r="B1757" t="s">
        <v>47</v>
      </c>
      <c r="C1757" t="s">
        <v>87</v>
      </c>
      <c r="D1757">
        <v>2011</v>
      </c>
      <c r="E1757">
        <v>21</v>
      </c>
      <c r="F1757">
        <v>1.084416</v>
      </c>
      <c r="G1757">
        <v>1.084416</v>
      </c>
      <c r="H1757">
        <v>54.433799999999998</v>
      </c>
      <c r="I1757">
        <v>3.2385799999999999E-2</v>
      </c>
      <c r="J1757">
        <v>-4.1503999999999999E-2</v>
      </c>
      <c r="K1757">
        <v>-1.6983100000000001E-2</v>
      </c>
      <c r="L1757">
        <v>0</v>
      </c>
      <c r="M1757">
        <v>1.6983100000000001E-2</v>
      </c>
      <c r="N1757">
        <v>4.1503999999999999E-2</v>
      </c>
      <c r="O1757">
        <v>4.0649179999999996</v>
      </c>
      <c r="P1757">
        <v>46456</v>
      </c>
      <c r="Q1757">
        <v>12393.27</v>
      </c>
      <c r="R1757">
        <v>12393.27</v>
      </c>
    </row>
    <row r="1758" spans="1:18">
      <c r="A1758" t="s">
        <v>50</v>
      </c>
      <c r="B1758" t="s">
        <v>47</v>
      </c>
      <c r="C1758" t="s">
        <v>87</v>
      </c>
      <c r="D1758">
        <v>2011</v>
      </c>
      <c r="E1758">
        <v>21</v>
      </c>
      <c r="F1758">
        <v>1.4561930000000001</v>
      </c>
      <c r="G1758">
        <v>1.4561930000000001</v>
      </c>
      <c r="H1758">
        <v>58.968800000000002</v>
      </c>
      <c r="I1758">
        <v>3.2765200000000001E-2</v>
      </c>
      <c r="J1758">
        <v>-4.1990300000000001E-2</v>
      </c>
      <c r="K1758">
        <v>-1.7182099999999999E-2</v>
      </c>
      <c r="L1758">
        <v>0</v>
      </c>
      <c r="M1758">
        <v>1.7182099999999999E-2</v>
      </c>
      <c r="N1758">
        <v>4.1990300000000001E-2</v>
      </c>
      <c r="O1758">
        <v>4.0649179999999996</v>
      </c>
      <c r="P1758">
        <v>46456</v>
      </c>
      <c r="Q1758">
        <v>16642.13</v>
      </c>
      <c r="R1758">
        <v>16642.13</v>
      </c>
    </row>
    <row r="1759" spans="1:18">
      <c r="A1759" t="s">
        <v>50</v>
      </c>
      <c r="B1759" t="s">
        <v>47</v>
      </c>
      <c r="C1759" t="s">
        <v>87</v>
      </c>
      <c r="D1759">
        <v>2011</v>
      </c>
      <c r="E1759">
        <v>21</v>
      </c>
      <c r="F1759">
        <v>1.084416</v>
      </c>
      <c r="G1759">
        <v>1.084416</v>
      </c>
      <c r="H1759">
        <v>49.316899999999997</v>
      </c>
      <c r="I1759">
        <v>3.2385799999999999E-2</v>
      </c>
      <c r="J1759">
        <v>-4.1503999999999999E-2</v>
      </c>
      <c r="K1759">
        <v>-1.6983100000000001E-2</v>
      </c>
      <c r="L1759">
        <v>0</v>
      </c>
      <c r="M1759">
        <v>1.6983100000000001E-2</v>
      </c>
      <c r="N1759">
        <v>4.1503999999999999E-2</v>
      </c>
      <c r="O1759">
        <v>4.0649179999999996</v>
      </c>
      <c r="P1759">
        <v>46456</v>
      </c>
      <c r="Q1759">
        <v>12393.27</v>
      </c>
      <c r="R1759">
        <v>12393.27</v>
      </c>
    </row>
    <row r="1760" spans="1:18">
      <c r="A1760" t="s">
        <v>50</v>
      </c>
      <c r="B1760" t="s">
        <v>47</v>
      </c>
      <c r="C1760" t="s">
        <v>87</v>
      </c>
      <c r="D1760">
        <v>2011</v>
      </c>
      <c r="E1760">
        <v>22</v>
      </c>
      <c r="F1760">
        <v>1.0538989999999999</v>
      </c>
      <c r="G1760">
        <v>1.0538989999999999</v>
      </c>
      <c r="H1760">
        <v>49.358400000000003</v>
      </c>
      <c r="I1760">
        <v>3.2393900000000003E-2</v>
      </c>
      <c r="J1760">
        <v>-4.1514500000000003E-2</v>
      </c>
      <c r="K1760">
        <v>-1.69874E-2</v>
      </c>
      <c r="L1760">
        <v>0</v>
      </c>
      <c r="M1760">
        <v>1.69874E-2</v>
      </c>
      <c r="N1760">
        <v>4.1514500000000003E-2</v>
      </c>
      <c r="O1760">
        <v>4.0649179999999996</v>
      </c>
      <c r="P1760">
        <v>46456</v>
      </c>
      <c r="Q1760">
        <v>12044.51</v>
      </c>
      <c r="R1760">
        <v>12044.51</v>
      </c>
    </row>
    <row r="1761" spans="1:18">
      <c r="A1761" t="s">
        <v>50</v>
      </c>
      <c r="B1761" t="s">
        <v>47</v>
      </c>
      <c r="C1761" t="s">
        <v>87</v>
      </c>
      <c r="D1761">
        <v>2011</v>
      </c>
      <c r="E1761">
        <v>22</v>
      </c>
      <c r="F1761">
        <v>1.4316249999999999</v>
      </c>
      <c r="G1761">
        <v>1.4316249999999999</v>
      </c>
      <c r="H1761">
        <v>59.007800000000003</v>
      </c>
      <c r="I1761">
        <v>3.3130300000000001E-2</v>
      </c>
      <c r="J1761">
        <v>-4.2458099999999999E-2</v>
      </c>
      <c r="K1761">
        <v>-1.73735E-2</v>
      </c>
      <c r="L1761">
        <v>0</v>
      </c>
      <c r="M1761">
        <v>1.73735E-2</v>
      </c>
      <c r="N1761">
        <v>4.2458099999999999E-2</v>
      </c>
      <c r="O1761">
        <v>4.0649179999999996</v>
      </c>
      <c r="P1761">
        <v>46456</v>
      </c>
      <c r="Q1761">
        <v>16361.36</v>
      </c>
      <c r="R1761">
        <v>16361.36</v>
      </c>
    </row>
    <row r="1762" spans="1:18">
      <c r="A1762" t="s">
        <v>50</v>
      </c>
      <c r="B1762" t="s">
        <v>47</v>
      </c>
      <c r="C1762" t="s">
        <v>87</v>
      </c>
      <c r="D1762">
        <v>2011</v>
      </c>
      <c r="E1762">
        <v>22</v>
      </c>
      <c r="F1762">
        <v>1.0538989999999999</v>
      </c>
      <c r="G1762">
        <v>1.0538989999999999</v>
      </c>
      <c r="H1762">
        <v>47.890900000000002</v>
      </c>
      <c r="I1762">
        <v>3.2393900000000003E-2</v>
      </c>
      <c r="J1762">
        <v>-4.1514500000000003E-2</v>
      </c>
      <c r="K1762">
        <v>-1.69874E-2</v>
      </c>
      <c r="L1762">
        <v>0</v>
      </c>
      <c r="M1762">
        <v>1.69874E-2</v>
      </c>
      <c r="N1762">
        <v>4.1514500000000003E-2</v>
      </c>
      <c r="O1762">
        <v>4.0649179999999996</v>
      </c>
      <c r="P1762">
        <v>46456</v>
      </c>
      <c r="Q1762">
        <v>12044.51</v>
      </c>
      <c r="R1762">
        <v>12044.51</v>
      </c>
    </row>
    <row r="1763" spans="1:18">
      <c r="A1763" t="s">
        <v>50</v>
      </c>
      <c r="B1763" t="s">
        <v>47</v>
      </c>
      <c r="C1763" t="s">
        <v>87</v>
      </c>
      <c r="D1763">
        <v>2011</v>
      </c>
      <c r="E1763">
        <v>22</v>
      </c>
      <c r="F1763">
        <v>1.3069949999999999</v>
      </c>
      <c r="G1763">
        <v>1.3069949999999999</v>
      </c>
      <c r="H1763">
        <v>57.8078</v>
      </c>
      <c r="I1763">
        <v>3.2411700000000002E-2</v>
      </c>
      <c r="J1763">
        <v>-4.1537299999999999E-2</v>
      </c>
      <c r="K1763">
        <v>-1.69967E-2</v>
      </c>
      <c r="L1763">
        <v>0</v>
      </c>
      <c r="M1763">
        <v>1.69967E-2</v>
      </c>
      <c r="N1763">
        <v>4.1537299999999999E-2</v>
      </c>
      <c r="O1763">
        <v>4.0649179999999996</v>
      </c>
      <c r="P1763">
        <v>46456</v>
      </c>
      <c r="Q1763">
        <v>14937.02</v>
      </c>
      <c r="R1763">
        <v>14937.02</v>
      </c>
    </row>
    <row r="1764" spans="1:18">
      <c r="A1764" t="s">
        <v>50</v>
      </c>
      <c r="B1764" t="s">
        <v>47</v>
      </c>
      <c r="C1764" t="s">
        <v>87</v>
      </c>
      <c r="D1764">
        <v>2011</v>
      </c>
      <c r="E1764">
        <v>22</v>
      </c>
      <c r="F1764">
        <v>1.0538989999999999</v>
      </c>
      <c r="G1764">
        <v>1.0538989999999999</v>
      </c>
      <c r="H1764">
        <v>54.7455</v>
      </c>
      <c r="I1764">
        <v>3.2393900000000003E-2</v>
      </c>
      <c r="J1764">
        <v>-4.1514500000000003E-2</v>
      </c>
      <c r="K1764">
        <v>-1.69874E-2</v>
      </c>
      <c r="L1764">
        <v>0</v>
      </c>
      <c r="M1764">
        <v>1.69874E-2</v>
      </c>
      <c r="N1764">
        <v>4.1514500000000003E-2</v>
      </c>
      <c r="O1764">
        <v>4.0649179999999996</v>
      </c>
      <c r="P1764">
        <v>46456</v>
      </c>
      <c r="Q1764">
        <v>12044.51</v>
      </c>
      <c r="R1764">
        <v>12044.51</v>
      </c>
    </row>
    <row r="1765" spans="1:18">
      <c r="A1765" t="s">
        <v>50</v>
      </c>
      <c r="B1765" t="s">
        <v>47</v>
      </c>
      <c r="C1765" t="s">
        <v>87</v>
      </c>
      <c r="D1765">
        <v>2011</v>
      </c>
      <c r="E1765">
        <v>22</v>
      </c>
      <c r="F1765">
        <v>1.0538989999999999</v>
      </c>
      <c r="G1765">
        <v>1.0538989999999999</v>
      </c>
      <c r="H1765">
        <v>48.345500000000001</v>
      </c>
      <c r="I1765">
        <v>3.2393900000000003E-2</v>
      </c>
      <c r="J1765">
        <v>-4.1514500000000003E-2</v>
      </c>
      <c r="K1765">
        <v>-1.69874E-2</v>
      </c>
      <c r="L1765">
        <v>0</v>
      </c>
      <c r="M1765">
        <v>1.69874E-2</v>
      </c>
      <c r="N1765">
        <v>4.1514500000000003E-2</v>
      </c>
      <c r="O1765">
        <v>4.0649179999999996</v>
      </c>
      <c r="P1765">
        <v>46456</v>
      </c>
      <c r="Q1765">
        <v>12044.51</v>
      </c>
      <c r="R1765">
        <v>12044.51</v>
      </c>
    </row>
    <row r="1766" spans="1:18">
      <c r="A1766" t="s">
        <v>50</v>
      </c>
      <c r="B1766" t="s">
        <v>47</v>
      </c>
      <c r="C1766" t="s">
        <v>87</v>
      </c>
      <c r="D1766">
        <v>2011</v>
      </c>
      <c r="E1766">
        <v>23</v>
      </c>
      <c r="F1766">
        <v>1.1358809999999999</v>
      </c>
      <c r="G1766">
        <v>1.1358809999999999</v>
      </c>
      <c r="H1766">
        <v>57.031199999999998</v>
      </c>
      <c r="I1766">
        <v>3.2298599999999997E-2</v>
      </c>
      <c r="J1766">
        <v>-4.13923E-2</v>
      </c>
      <c r="K1766">
        <v>-1.6937399999999998E-2</v>
      </c>
      <c r="L1766">
        <v>0</v>
      </c>
      <c r="M1766">
        <v>1.6937399999999998E-2</v>
      </c>
      <c r="N1766">
        <v>4.13923E-2</v>
      </c>
      <c r="O1766">
        <v>4.0649179999999996</v>
      </c>
      <c r="P1766">
        <v>46456</v>
      </c>
      <c r="Q1766">
        <v>12981.44</v>
      </c>
      <c r="R1766">
        <v>12981.44</v>
      </c>
    </row>
    <row r="1767" spans="1:18">
      <c r="A1767" t="s">
        <v>50</v>
      </c>
      <c r="B1767" t="s">
        <v>47</v>
      </c>
      <c r="C1767" t="s">
        <v>87</v>
      </c>
      <c r="D1767">
        <v>2011</v>
      </c>
      <c r="E1767">
        <v>23</v>
      </c>
      <c r="F1767">
        <v>0.92075439999999997</v>
      </c>
      <c r="G1767">
        <v>0.92075439999999997</v>
      </c>
      <c r="H1767">
        <v>48.028599999999997</v>
      </c>
      <c r="I1767">
        <v>3.2369000000000002E-2</v>
      </c>
      <c r="J1767">
        <v>-4.1482499999999999E-2</v>
      </c>
      <c r="K1767">
        <v>-1.6974300000000001E-2</v>
      </c>
      <c r="L1767">
        <v>0</v>
      </c>
      <c r="M1767">
        <v>1.6974300000000001E-2</v>
      </c>
      <c r="N1767">
        <v>4.1482499999999999E-2</v>
      </c>
      <c r="O1767">
        <v>4.0649179999999996</v>
      </c>
      <c r="P1767">
        <v>46456</v>
      </c>
      <c r="Q1767">
        <v>10522.86</v>
      </c>
      <c r="R1767">
        <v>10522.86</v>
      </c>
    </row>
    <row r="1768" spans="1:18">
      <c r="A1768" t="s">
        <v>50</v>
      </c>
      <c r="B1768" t="s">
        <v>47</v>
      </c>
      <c r="C1768" t="s">
        <v>87</v>
      </c>
      <c r="D1768">
        <v>2011</v>
      </c>
      <c r="E1768">
        <v>23</v>
      </c>
      <c r="F1768">
        <v>0.92075439999999997</v>
      </c>
      <c r="G1768">
        <v>0.92075439999999997</v>
      </c>
      <c r="H1768">
        <v>49.137700000000002</v>
      </c>
      <c r="I1768">
        <v>3.2369000000000002E-2</v>
      </c>
      <c r="J1768">
        <v>-4.1482499999999999E-2</v>
      </c>
      <c r="K1768">
        <v>-1.6974300000000001E-2</v>
      </c>
      <c r="L1768">
        <v>0</v>
      </c>
      <c r="M1768">
        <v>1.6974300000000001E-2</v>
      </c>
      <c r="N1768">
        <v>4.1482499999999999E-2</v>
      </c>
      <c r="O1768">
        <v>4.0649179999999996</v>
      </c>
      <c r="P1768">
        <v>46456</v>
      </c>
      <c r="Q1768">
        <v>10522.86</v>
      </c>
      <c r="R1768">
        <v>10522.86</v>
      </c>
    </row>
    <row r="1769" spans="1:18">
      <c r="A1769" t="s">
        <v>50</v>
      </c>
      <c r="B1769" t="s">
        <v>47</v>
      </c>
      <c r="C1769" t="s">
        <v>87</v>
      </c>
      <c r="D1769">
        <v>2011</v>
      </c>
      <c r="E1769">
        <v>23</v>
      </c>
      <c r="F1769">
        <v>1.242337</v>
      </c>
      <c r="G1769">
        <v>1.242337</v>
      </c>
      <c r="H1769">
        <v>57.875300000000003</v>
      </c>
      <c r="I1769">
        <v>3.2712100000000001E-2</v>
      </c>
      <c r="J1769">
        <v>-4.1922300000000003E-2</v>
      </c>
      <c r="K1769">
        <v>-1.7154300000000001E-2</v>
      </c>
      <c r="L1769">
        <v>0</v>
      </c>
      <c r="M1769">
        <v>1.7154300000000001E-2</v>
      </c>
      <c r="N1769">
        <v>4.1922300000000003E-2</v>
      </c>
      <c r="O1769">
        <v>4.0649179999999996</v>
      </c>
      <c r="P1769">
        <v>46456</v>
      </c>
      <c r="Q1769">
        <v>14198.07</v>
      </c>
      <c r="R1769">
        <v>14198.07</v>
      </c>
    </row>
    <row r="1770" spans="1:18">
      <c r="A1770" t="s">
        <v>50</v>
      </c>
      <c r="B1770" t="s">
        <v>47</v>
      </c>
      <c r="C1770" t="s">
        <v>87</v>
      </c>
      <c r="D1770">
        <v>2011</v>
      </c>
      <c r="E1770">
        <v>23</v>
      </c>
      <c r="F1770">
        <v>0.92075439999999997</v>
      </c>
      <c r="G1770">
        <v>0.92075439999999997</v>
      </c>
      <c r="H1770">
        <v>54.859699999999997</v>
      </c>
      <c r="I1770">
        <v>3.2369000000000002E-2</v>
      </c>
      <c r="J1770">
        <v>-4.1482499999999999E-2</v>
      </c>
      <c r="K1770">
        <v>-1.6974300000000001E-2</v>
      </c>
      <c r="L1770">
        <v>0</v>
      </c>
      <c r="M1770">
        <v>1.6974300000000001E-2</v>
      </c>
      <c r="N1770">
        <v>4.1482499999999999E-2</v>
      </c>
      <c r="O1770">
        <v>4.0649179999999996</v>
      </c>
      <c r="P1770">
        <v>46456</v>
      </c>
      <c r="Q1770">
        <v>10522.86</v>
      </c>
      <c r="R1770">
        <v>10522.86</v>
      </c>
    </row>
    <row r="1771" spans="1:18">
      <c r="A1771" t="s">
        <v>50</v>
      </c>
      <c r="B1771" t="s">
        <v>47</v>
      </c>
      <c r="C1771" t="s">
        <v>87</v>
      </c>
      <c r="D1771">
        <v>2011</v>
      </c>
      <c r="E1771">
        <v>23</v>
      </c>
      <c r="F1771">
        <v>0.92075439999999997</v>
      </c>
      <c r="G1771">
        <v>0.92075439999999997</v>
      </c>
      <c r="H1771">
        <v>47.148099999999999</v>
      </c>
      <c r="I1771">
        <v>3.2369000000000002E-2</v>
      </c>
      <c r="J1771">
        <v>-4.1482499999999999E-2</v>
      </c>
      <c r="K1771">
        <v>-1.6974300000000001E-2</v>
      </c>
      <c r="L1771">
        <v>0</v>
      </c>
      <c r="M1771">
        <v>1.6974300000000001E-2</v>
      </c>
      <c r="N1771">
        <v>4.1482499999999999E-2</v>
      </c>
      <c r="O1771">
        <v>4.0649179999999996</v>
      </c>
      <c r="P1771">
        <v>46456</v>
      </c>
      <c r="Q1771">
        <v>10522.86</v>
      </c>
      <c r="R1771">
        <v>10522.86</v>
      </c>
    </row>
    <row r="1772" spans="1:18">
      <c r="A1772" t="s">
        <v>50</v>
      </c>
      <c r="B1772" t="s">
        <v>47</v>
      </c>
      <c r="C1772" t="s">
        <v>87</v>
      </c>
      <c r="D1772">
        <v>2011</v>
      </c>
      <c r="E1772">
        <v>24</v>
      </c>
      <c r="F1772">
        <v>0.74421090000000001</v>
      </c>
      <c r="G1772">
        <v>0.74421090000000001</v>
      </c>
      <c r="H1772">
        <v>54.929900000000004</v>
      </c>
      <c r="I1772">
        <v>3.23378E-2</v>
      </c>
      <c r="J1772">
        <v>-4.14425E-2</v>
      </c>
      <c r="K1772">
        <v>-1.6957900000000001E-2</v>
      </c>
      <c r="L1772">
        <v>0</v>
      </c>
      <c r="M1772">
        <v>1.6957900000000001E-2</v>
      </c>
      <c r="N1772">
        <v>4.14425E-2</v>
      </c>
      <c r="O1772">
        <v>4.0649179999999996</v>
      </c>
      <c r="P1772">
        <v>46456</v>
      </c>
      <c r="Q1772">
        <v>8505.23</v>
      </c>
      <c r="R1772">
        <v>8505.23</v>
      </c>
    </row>
    <row r="1773" spans="1:18">
      <c r="A1773" t="s">
        <v>50</v>
      </c>
      <c r="B1773" t="s">
        <v>47</v>
      </c>
      <c r="C1773" t="s">
        <v>87</v>
      </c>
      <c r="D1773">
        <v>2011</v>
      </c>
      <c r="E1773">
        <v>24</v>
      </c>
      <c r="F1773">
        <v>0.74421090000000001</v>
      </c>
      <c r="G1773">
        <v>0.74421090000000001</v>
      </c>
      <c r="H1773">
        <v>49.085700000000003</v>
      </c>
      <c r="I1773">
        <v>3.23378E-2</v>
      </c>
      <c r="J1773">
        <v>-4.14425E-2</v>
      </c>
      <c r="K1773">
        <v>-1.6957900000000001E-2</v>
      </c>
      <c r="L1773">
        <v>0</v>
      </c>
      <c r="M1773">
        <v>1.6957900000000001E-2</v>
      </c>
      <c r="N1773">
        <v>4.14425E-2</v>
      </c>
      <c r="O1773">
        <v>4.0649179999999996</v>
      </c>
      <c r="P1773">
        <v>46456</v>
      </c>
      <c r="Q1773">
        <v>8505.23</v>
      </c>
      <c r="R1773">
        <v>8505.23</v>
      </c>
    </row>
    <row r="1774" spans="1:18">
      <c r="A1774" t="s">
        <v>50</v>
      </c>
      <c r="B1774" t="s">
        <v>47</v>
      </c>
      <c r="C1774" t="s">
        <v>87</v>
      </c>
      <c r="D1774">
        <v>2011</v>
      </c>
      <c r="E1774">
        <v>24</v>
      </c>
      <c r="F1774">
        <v>0.91376939999999995</v>
      </c>
      <c r="G1774">
        <v>0.91376939999999995</v>
      </c>
      <c r="H1774">
        <v>54.275300000000001</v>
      </c>
      <c r="I1774">
        <v>3.2261600000000001E-2</v>
      </c>
      <c r="J1774">
        <v>-4.1344899999999997E-2</v>
      </c>
      <c r="K1774">
        <v>-1.6917999999999999E-2</v>
      </c>
      <c r="L1774">
        <v>0</v>
      </c>
      <c r="M1774">
        <v>1.6917999999999999E-2</v>
      </c>
      <c r="N1774">
        <v>4.1344899999999997E-2</v>
      </c>
      <c r="O1774">
        <v>4.0649179999999996</v>
      </c>
      <c r="P1774">
        <v>46456</v>
      </c>
      <c r="Q1774">
        <v>10443.030000000001</v>
      </c>
      <c r="R1774">
        <v>10443.030000000001</v>
      </c>
    </row>
    <row r="1775" spans="1:18">
      <c r="A1775" t="s">
        <v>50</v>
      </c>
      <c r="B1775" t="s">
        <v>47</v>
      </c>
      <c r="C1775" t="s">
        <v>87</v>
      </c>
      <c r="D1775">
        <v>2011</v>
      </c>
      <c r="E1775">
        <v>24</v>
      </c>
      <c r="F1775">
        <v>0.74421090000000001</v>
      </c>
      <c r="G1775">
        <v>0.74421090000000001</v>
      </c>
      <c r="H1775">
        <v>47.781799999999997</v>
      </c>
      <c r="I1775">
        <v>3.23378E-2</v>
      </c>
      <c r="J1775">
        <v>-4.14425E-2</v>
      </c>
      <c r="K1775">
        <v>-1.6957900000000001E-2</v>
      </c>
      <c r="L1775">
        <v>0</v>
      </c>
      <c r="M1775">
        <v>1.6957900000000001E-2</v>
      </c>
      <c r="N1775">
        <v>4.14425E-2</v>
      </c>
      <c r="O1775">
        <v>4.0649179999999996</v>
      </c>
      <c r="P1775">
        <v>46456</v>
      </c>
      <c r="Q1775">
        <v>8505.23</v>
      </c>
      <c r="R1775">
        <v>8505.23</v>
      </c>
    </row>
    <row r="1776" spans="1:18">
      <c r="A1776" t="s">
        <v>50</v>
      </c>
      <c r="B1776" t="s">
        <v>47</v>
      </c>
      <c r="C1776" t="s">
        <v>87</v>
      </c>
      <c r="D1776">
        <v>2011</v>
      </c>
      <c r="E1776">
        <v>24</v>
      </c>
      <c r="F1776">
        <v>0.74421090000000001</v>
      </c>
      <c r="G1776">
        <v>0.74421090000000001</v>
      </c>
      <c r="H1776">
        <v>47.6571</v>
      </c>
      <c r="I1776">
        <v>3.23378E-2</v>
      </c>
      <c r="J1776">
        <v>-4.14425E-2</v>
      </c>
      <c r="K1776">
        <v>-1.6957900000000001E-2</v>
      </c>
      <c r="L1776">
        <v>0</v>
      </c>
      <c r="M1776">
        <v>1.6957900000000001E-2</v>
      </c>
      <c r="N1776">
        <v>4.14425E-2</v>
      </c>
      <c r="O1776">
        <v>4.0649179999999996</v>
      </c>
      <c r="P1776">
        <v>46456</v>
      </c>
      <c r="Q1776">
        <v>8505.23</v>
      </c>
      <c r="R1776">
        <v>8505.23</v>
      </c>
    </row>
    <row r="1777" spans="1:18">
      <c r="A1777" t="s">
        <v>50</v>
      </c>
      <c r="B1777" t="s">
        <v>47</v>
      </c>
      <c r="C1777" t="s">
        <v>87</v>
      </c>
      <c r="D1777">
        <v>2011</v>
      </c>
      <c r="E1777">
        <v>24</v>
      </c>
      <c r="F1777">
        <v>0.99544999999999995</v>
      </c>
      <c r="G1777">
        <v>0.99544999999999995</v>
      </c>
      <c r="H1777">
        <v>56.914299999999997</v>
      </c>
      <c r="I1777">
        <v>3.2556799999999997E-2</v>
      </c>
      <c r="J1777">
        <v>-4.1723200000000002E-2</v>
      </c>
      <c r="K1777">
        <v>-1.7072799999999999E-2</v>
      </c>
      <c r="L1777">
        <v>0</v>
      </c>
      <c r="M1777">
        <v>1.7072799999999999E-2</v>
      </c>
      <c r="N1777">
        <v>4.1723200000000002E-2</v>
      </c>
      <c r="O1777">
        <v>4.0649179999999996</v>
      </c>
      <c r="P1777">
        <v>46456</v>
      </c>
      <c r="Q1777">
        <v>11376.52</v>
      </c>
      <c r="R1777">
        <v>11376.52</v>
      </c>
    </row>
    <row r="1778" spans="1:18">
      <c r="A1778" t="s">
        <v>50</v>
      </c>
      <c r="B1778" t="s">
        <v>47</v>
      </c>
      <c r="C1778" t="s">
        <v>9</v>
      </c>
      <c r="D1778">
        <v>2011</v>
      </c>
      <c r="E1778">
        <v>1</v>
      </c>
      <c r="F1778">
        <v>0.78754659999999999</v>
      </c>
      <c r="G1778">
        <v>0.78754659999999999</v>
      </c>
      <c r="H1778">
        <v>57.872700000000002</v>
      </c>
      <c r="I1778">
        <v>3.2245599999999999E-2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4.0649179999999996</v>
      </c>
      <c r="P1778">
        <v>46456</v>
      </c>
      <c r="Q1778">
        <v>9000.4930000000004</v>
      </c>
      <c r="R1778">
        <v>9000.4930000000004</v>
      </c>
    </row>
    <row r="1779" spans="1:18">
      <c r="A1779" t="s">
        <v>50</v>
      </c>
      <c r="B1779" t="s">
        <v>47</v>
      </c>
      <c r="C1779" t="s">
        <v>9</v>
      </c>
      <c r="D1779">
        <v>2011</v>
      </c>
      <c r="E1779">
        <v>2</v>
      </c>
      <c r="F1779">
        <v>0.70411630000000003</v>
      </c>
      <c r="G1779">
        <v>0.70411630000000003</v>
      </c>
      <c r="H1779">
        <v>57.249400000000001</v>
      </c>
      <c r="I1779">
        <v>3.2243899999999999E-2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4.0649179999999996</v>
      </c>
      <c r="P1779">
        <v>46456</v>
      </c>
      <c r="Q1779">
        <v>8047.0079999999998</v>
      </c>
      <c r="R1779">
        <v>8047.0079999999998</v>
      </c>
    </row>
    <row r="1780" spans="1:18">
      <c r="A1780" t="s">
        <v>50</v>
      </c>
      <c r="B1780" t="s">
        <v>47</v>
      </c>
      <c r="C1780" t="s">
        <v>9</v>
      </c>
      <c r="D1780">
        <v>2011</v>
      </c>
      <c r="E1780">
        <v>3</v>
      </c>
      <c r="F1780">
        <v>0.64366540000000005</v>
      </c>
      <c r="G1780">
        <v>0.64366540000000005</v>
      </c>
      <c r="H1780">
        <v>56.057099999999998</v>
      </c>
      <c r="I1780">
        <v>3.2232299999999998E-2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4.0649179999999996</v>
      </c>
      <c r="P1780">
        <v>46456</v>
      </c>
      <c r="Q1780">
        <v>7356.1440000000002</v>
      </c>
      <c r="R1780">
        <v>7356.1440000000002</v>
      </c>
    </row>
    <row r="1781" spans="1:18">
      <c r="A1781" t="s">
        <v>50</v>
      </c>
      <c r="B1781" t="s">
        <v>47</v>
      </c>
      <c r="C1781" t="s">
        <v>9</v>
      </c>
      <c r="D1781">
        <v>2011</v>
      </c>
      <c r="E1781">
        <v>4</v>
      </c>
      <c r="F1781">
        <v>0.61031139999999995</v>
      </c>
      <c r="G1781">
        <v>0.61031139999999995</v>
      </c>
      <c r="H1781">
        <v>55.314300000000003</v>
      </c>
      <c r="I1781">
        <v>3.2230500000000002E-2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4.0649179999999996</v>
      </c>
      <c r="P1781">
        <v>46456</v>
      </c>
      <c r="Q1781">
        <v>6974.9579999999996</v>
      </c>
      <c r="R1781">
        <v>6974.9579999999996</v>
      </c>
    </row>
    <row r="1782" spans="1:18">
      <c r="A1782" t="s">
        <v>50</v>
      </c>
      <c r="B1782" t="s">
        <v>47</v>
      </c>
      <c r="C1782" t="s">
        <v>9</v>
      </c>
      <c r="D1782">
        <v>2011</v>
      </c>
      <c r="E1782">
        <v>5</v>
      </c>
      <c r="F1782">
        <v>0.60643599999999998</v>
      </c>
      <c r="G1782">
        <v>0.60643599999999998</v>
      </c>
      <c r="H1782">
        <v>55.2468</v>
      </c>
      <c r="I1782">
        <v>3.22309E-2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4.0649179999999996</v>
      </c>
      <c r="P1782">
        <v>46456</v>
      </c>
      <c r="Q1782">
        <v>6930.6670000000004</v>
      </c>
      <c r="R1782">
        <v>6930.6670000000004</v>
      </c>
    </row>
    <row r="1783" spans="1:18">
      <c r="A1783" t="s">
        <v>50</v>
      </c>
      <c r="B1783" t="s">
        <v>47</v>
      </c>
      <c r="C1783" t="s">
        <v>9</v>
      </c>
      <c r="D1783">
        <v>2011</v>
      </c>
      <c r="E1783">
        <v>6</v>
      </c>
      <c r="F1783">
        <v>0.64207700000000001</v>
      </c>
      <c r="G1783">
        <v>0.64207700000000001</v>
      </c>
      <c r="H1783">
        <v>54.955800000000004</v>
      </c>
      <c r="I1783">
        <v>3.22309E-2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4.0649179999999996</v>
      </c>
      <c r="P1783">
        <v>46456</v>
      </c>
      <c r="Q1783">
        <v>7337.991</v>
      </c>
      <c r="R1783">
        <v>7337.991</v>
      </c>
    </row>
    <row r="1784" spans="1:18">
      <c r="A1784" t="s">
        <v>50</v>
      </c>
      <c r="B1784" t="s">
        <v>47</v>
      </c>
      <c r="C1784" t="s">
        <v>9</v>
      </c>
      <c r="D1784">
        <v>2011</v>
      </c>
      <c r="E1784">
        <v>7</v>
      </c>
      <c r="F1784">
        <v>0.72604950000000001</v>
      </c>
      <c r="G1784">
        <v>0.72604950000000001</v>
      </c>
      <c r="H1784">
        <v>59.283099999999997</v>
      </c>
      <c r="I1784">
        <v>3.2231200000000002E-2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4.0649179999999996</v>
      </c>
      <c r="P1784">
        <v>46456</v>
      </c>
      <c r="Q1784">
        <v>8297.6730000000007</v>
      </c>
      <c r="R1784">
        <v>8297.6730000000007</v>
      </c>
    </row>
    <row r="1785" spans="1:18">
      <c r="A1785" t="s">
        <v>50</v>
      </c>
      <c r="B1785" t="s">
        <v>47</v>
      </c>
      <c r="C1785" t="s">
        <v>9</v>
      </c>
      <c r="D1785">
        <v>2011</v>
      </c>
      <c r="E1785">
        <v>8</v>
      </c>
      <c r="F1785">
        <v>0.80696509999999999</v>
      </c>
      <c r="G1785">
        <v>0.80696509999999999</v>
      </c>
      <c r="H1785">
        <v>64.833799999999997</v>
      </c>
      <c r="I1785">
        <v>3.2232700000000003E-2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4.0649179999999996</v>
      </c>
      <c r="P1785">
        <v>46456</v>
      </c>
      <c r="Q1785">
        <v>9222.4179999999997</v>
      </c>
      <c r="R1785">
        <v>9222.4179999999997</v>
      </c>
    </row>
    <row r="1786" spans="1:18">
      <c r="A1786" t="s">
        <v>50</v>
      </c>
      <c r="B1786" t="s">
        <v>47</v>
      </c>
      <c r="C1786" t="s">
        <v>9</v>
      </c>
      <c r="D1786">
        <v>2011</v>
      </c>
      <c r="E1786">
        <v>9</v>
      </c>
      <c r="F1786">
        <v>0.86371810000000004</v>
      </c>
      <c r="G1786">
        <v>0.86371810000000004</v>
      </c>
      <c r="H1786">
        <v>70.083100000000002</v>
      </c>
      <c r="I1786">
        <v>3.2273099999999999E-2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4.0649179999999996</v>
      </c>
      <c r="P1786">
        <v>46456</v>
      </c>
      <c r="Q1786">
        <v>9871.0210000000006</v>
      </c>
      <c r="R1786">
        <v>9871.0210000000006</v>
      </c>
    </row>
    <row r="1787" spans="1:18">
      <c r="A1787" t="s">
        <v>50</v>
      </c>
      <c r="B1787" t="s">
        <v>47</v>
      </c>
      <c r="C1787" t="s">
        <v>9</v>
      </c>
      <c r="D1787">
        <v>2011</v>
      </c>
      <c r="E1787">
        <v>10</v>
      </c>
      <c r="F1787">
        <v>0.92131110000000005</v>
      </c>
      <c r="G1787">
        <v>0.92131110000000005</v>
      </c>
      <c r="H1787">
        <v>74.490899999999996</v>
      </c>
      <c r="I1787">
        <v>3.23402E-2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4.0649179999999996</v>
      </c>
      <c r="P1787">
        <v>46456</v>
      </c>
      <c r="Q1787">
        <v>10529.22</v>
      </c>
      <c r="R1787">
        <v>10529.22</v>
      </c>
    </row>
    <row r="1788" spans="1:18">
      <c r="A1788" t="s">
        <v>50</v>
      </c>
      <c r="B1788" t="s">
        <v>47</v>
      </c>
      <c r="C1788" t="s">
        <v>9</v>
      </c>
      <c r="D1788">
        <v>2011</v>
      </c>
      <c r="E1788">
        <v>11</v>
      </c>
      <c r="F1788">
        <v>0.99153020000000003</v>
      </c>
      <c r="G1788">
        <v>0.99153020000000003</v>
      </c>
      <c r="H1788">
        <v>78.561000000000007</v>
      </c>
      <c r="I1788">
        <v>3.2488700000000002E-2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4.0649179999999996</v>
      </c>
      <c r="P1788">
        <v>46456</v>
      </c>
      <c r="Q1788">
        <v>11331.73</v>
      </c>
      <c r="R1788">
        <v>11331.73</v>
      </c>
    </row>
    <row r="1789" spans="1:18">
      <c r="A1789" t="s">
        <v>50</v>
      </c>
      <c r="B1789" t="s">
        <v>47</v>
      </c>
      <c r="C1789" t="s">
        <v>9</v>
      </c>
      <c r="D1789">
        <v>2011</v>
      </c>
      <c r="E1789">
        <v>12</v>
      </c>
      <c r="F1789">
        <v>1.126636</v>
      </c>
      <c r="G1789">
        <v>1.126636</v>
      </c>
      <c r="H1789">
        <v>78.994799999999998</v>
      </c>
      <c r="I1789">
        <v>3.2596100000000003E-2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4.0649179999999996</v>
      </c>
      <c r="P1789">
        <v>46456</v>
      </c>
      <c r="Q1789">
        <v>12875.78</v>
      </c>
      <c r="R1789">
        <v>12875.78</v>
      </c>
    </row>
    <row r="1790" spans="1:18">
      <c r="A1790" t="s">
        <v>50</v>
      </c>
      <c r="B1790" t="s">
        <v>47</v>
      </c>
      <c r="C1790" t="s">
        <v>9</v>
      </c>
      <c r="D1790">
        <v>2011</v>
      </c>
      <c r="E1790">
        <v>13</v>
      </c>
      <c r="F1790">
        <v>1.2679020000000001</v>
      </c>
      <c r="G1790">
        <v>1.2679020000000001</v>
      </c>
      <c r="H1790">
        <v>80.724699999999999</v>
      </c>
      <c r="I1790">
        <v>3.27111E-2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4.0649179999999996</v>
      </c>
      <c r="P1790">
        <v>46456</v>
      </c>
      <c r="Q1790">
        <v>14490.24</v>
      </c>
      <c r="R1790">
        <v>14490.24</v>
      </c>
    </row>
    <row r="1791" spans="1:18">
      <c r="A1791" t="s">
        <v>50</v>
      </c>
      <c r="B1791" t="s">
        <v>47</v>
      </c>
      <c r="C1791" t="s">
        <v>9</v>
      </c>
      <c r="D1791">
        <v>2011</v>
      </c>
      <c r="E1791">
        <v>14</v>
      </c>
      <c r="F1791">
        <v>1.4015089999999999</v>
      </c>
      <c r="G1791">
        <v>1.219376</v>
      </c>
      <c r="H1791">
        <v>79.7273</v>
      </c>
      <c r="I1791">
        <v>3.3408100000000003E-2</v>
      </c>
      <c r="J1791">
        <v>0.139318</v>
      </c>
      <c r="K1791">
        <v>0.16461300000000001</v>
      </c>
      <c r="L1791">
        <v>0.18213219999999999</v>
      </c>
      <c r="M1791">
        <v>0.19965150000000001</v>
      </c>
      <c r="N1791">
        <v>0.22494649999999999</v>
      </c>
      <c r="O1791">
        <v>4.0649179999999996</v>
      </c>
      <c r="P1791">
        <v>46456</v>
      </c>
      <c r="Q1791">
        <v>16017.17</v>
      </c>
      <c r="R1791">
        <v>13935.67</v>
      </c>
    </row>
    <row r="1792" spans="1:18">
      <c r="A1792" t="s">
        <v>50</v>
      </c>
      <c r="B1792" t="s">
        <v>47</v>
      </c>
      <c r="C1792" t="s">
        <v>9</v>
      </c>
      <c r="D1792">
        <v>2011</v>
      </c>
      <c r="E1792">
        <v>15</v>
      </c>
      <c r="F1792">
        <v>1.4963059999999999</v>
      </c>
      <c r="G1792">
        <v>1.3274079999999999</v>
      </c>
      <c r="H1792">
        <v>79.810400000000001</v>
      </c>
      <c r="I1792">
        <v>3.3701000000000002E-2</v>
      </c>
      <c r="J1792">
        <v>0.1257083</v>
      </c>
      <c r="K1792">
        <v>0.151225</v>
      </c>
      <c r="L1792">
        <v>0.16889789999999999</v>
      </c>
      <c r="M1792">
        <v>0.18657070000000001</v>
      </c>
      <c r="N1792">
        <v>0.21208740000000001</v>
      </c>
      <c r="O1792">
        <v>4.0649179999999996</v>
      </c>
      <c r="P1792">
        <v>46456</v>
      </c>
      <c r="Q1792">
        <v>17100.57</v>
      </c>
      <c r="R1792">
        <v>15170.32</v>
      </c>
    </row>
    <row r="1793" spans="1:18">
      <c r="A1793" t="s">
        <v>50</v>
      </c>
      <c r="B1793" t="s">
        <v>47</v>
      </c>
      <c r="C1793" t="s">
        <v>9</v>
      </c>
      <c r="D1793">
        <v>2011</v>
      </c>
      <c r="E1793">
        <v>16</v>
      </c>
      <c r="F1793">
        <v>1.5487379999999999</v>
      </c>
      <c r="G1793">
        <v>1.340271</v>
      </c>
      <c r="H1793">
        <v>79.581800000000001</v>
      </c>
      <c r="I1793">
        <v>3.3747300000000001E-2</v>
      </c>
      <c r="J1793">
        <v>0.16521839999999999</v>
      </c>
      <c r="K1793">
        <v>0.1907703</v>
      </c>
      <c r="L1793">
        <v>0.2084674</v>
      </c>
      <c r="M1793">
        <v>0.22616449999999999</v>
      </c>
      <c r="N1793">
        <v>0.2517163</v>
      </c>
      <c r="O1793">
        <v>4.0649179999999996</v>
      </c>
      <c r="P1793">
        <v>46456</v>
      </c>
      <c r="Q1793">
        <v>17699.79</v>
      </c>
      <c r="R1793">
        <v>15317.31</v>
      </c>
    </row>
    <row r="1794" spans="1:18">
      <c r="A1794" t="s">
        <v>50</v>
      </c>
      <c r="B1794" t="s">
        <v>47</v>
      </c>
      <c r="C1794" t="s">
        <v>9</v>
      </c>
      <c r="D1794">
        <v>2011</v>
      </c>
      <c r="E1794">
        <v>17</v>
      </c>
      <c r="F1794">
        <v>1.574381</v>
      </c>
      <c r="G1794">
        <v>1.369788</v>
      </c>
      <c r="H1794">
        <v>78.989599999999996</v>
      </c>
      <c r="I1794">
        <v>3.3782199999999998E-2</v>
      </c>
      <c r="J1794">
        <v>0.16129940000000001</v>
      </c>
      <c r="K1794">
        <v>0.18687770000000001</v>
      </c>
      <c r="L1794">
        <v>0.2045931</v>
      </c>
      <c r="M1794">
        <v>0.22230849999999999</v>
      </c>
      <c r="N1794">
        <v>0.24788669999999999</v>
      </c>
      <c r="O1794">
        <v>4.0649179999999996</v>
      </c>
      <c r="P1794">
        <v>46456</v>
      </c>
      <c r="Q1794">
        <v>17992.849999999999</v>
      </c>
      <c r="R1794">
        <v>15654.65</v>
      </c>
    </row>
    <row r="1795" spans="1:18">
      <c r="A1795" t="s">
        <v>50</v>
      </c>
      <c r="B1795" t="s">
        <v>47</v>
      </c>
      <c r="C1795" t="s">
        <v>9</v>
      </c>
      <c r="D1795">
        <v>2011</v>
      </c>
      <c r="E1795">
        <v>18</v>
      </c>
      <c r="F1795">
        <v>1.5922210000000001</v>
      </c>
      <c r="G1795">
        <v>1.4070229999999999</v>
      </c>
      <c r="H1795">
        <v>77.418199999999999</v>
      </c>
      <c r="I1795">
        <v>3.3789399999999997E-2</v>
      </c>
      <c r="J1795">
        <v>0.14189489999999999</v>
      </c>
      <c r="K1795">
        <v>0.1674785</v>
      </c>
      <c r="L1795">
        <v>0.18519769999999999</v>
      </c>
      <c r="M1795">
        <v>0.20291690000000001</v>
      </c>
      <c r="N1795">
        <v>0.2285005</v>
      </c>
      <c r="O1795">
        <v>4.0649179999999996</v>
      </c>
      <c r="P1795">
        <v>46456</v>
      </c>
      <c r="Q1795">
        <v>18196.73</v>
      </c>
      <c r="R1795">
        <v>16080.19</v>
      </c>
    </row>
    <row r="1796" spans="1:18">
      <c r="A1796" t="s">
        <v>50</v>
      </c>
      <c r="B1796" t="s">
        <v>47</v>
      </c>
      <c r="C1796" t="s">
        <v>9</v>
      </c>
      <c r="D1796">
        <v>2011</v>
      </c>
      <c r="E1796">
        <v>19</v>
      </c>
      <c r="F1796">
        <v>1.5912299999999999</v>
      </c>
      <c r="G1796">
        <v>1.7057580000000001</v>
      </c>
      <c r="H1796">
        <v>74.654499999999999</v>
      </c>
      <c r="I1796">
        <v>3.3955699999999998E-2</v>
      </c>
      <c r="J1796">
        <v>-0.15804389999999999</v>
      </c>
      <c r="K1796">
        <v>-0.13233429999999999</v>
      </c>
      <c r="L1796">
        <v>-0.1145279</v>
      </c>
      <c r="M1796">
        <v>-9.6721600000000005E-2</v>
      </c>
      <c r="N1796">
        <v>-7.1012000000000006E-2</v>
      </c>
      <c r="O1796">
        <v>4.0649179999999996</v>
      </c>
      <c r="P1796">
        <v>46456</v>
      </c>
      <c r="Q1796">
        <v>18185.41</v>
      </c>
      <c r="R1796">
        <v>19494.29</v>
      </c>
    </row>
    <row r="1797" spans="1:18">
      <c r="A1797" t="s">
        <v>50</v>
      </c>
      <c r="B1797" t="s">
        <v>47</v>
      </c>
      <c r="C1797" t="s">
        <v>9</v>
      </c>
      <c r="D1797">
        <v>2011</v>
      </c>
      <c r="E1797">
        <v>20</v>
      </c>
      <c r="F1797">
        <v>1.541253</v>
      </c>
      <c r="G1797">
        <v>1.708842</v>
      </c>
      <c r="H1797">
        <v>68.327299999999994</v>
      </c>
      <c r="I1797">
        <v>3.4146000000000003E-2</v>
      </c>
      <c r="J1797">
        <v>-0.21134919999999999</v>
      </c>
      <c r="K1797">
        <v>-0.18549560000000001</v>
      </c>
      <c r="L1797">
        <v>-0.1675894</v>
      </c>
      <c r="M1797">
        <v>-0.14968329999999999</v>
      </c>
      <c r="N1797">
        <v>-0.1238296</v>
      </c>
      <c r="O1797">
        <v>4.0649179999999996</v>
      </c>
      <c r="P1797">
        <v>46456</v>
      </c>
      <c r="Q1797">
        <v>17614.240000000002</v>
      </c>
      <c r="R1797">
        <v>19529.54</v>
      </c>
    </row>
    <row r="1798" spans="1:18">
      <c r="A1798" t="s">
        <v>50</v>
      </c>
      <c r="B1798" t="s">
        <v>47</v>
      </c>
      <c r="C1798" t="s">
        <v>9</v>
      </c>
      <c r="D1798">
        <v>2011</v>
      </c>
      <c r="E1798">
        <v>21</v>
      </c>
      <c r="F1798">
        <v>1.482189</v>
      </c>
      <c r="G1798">
        <v>1.482189</v>
      </c>
      <c r="H1798">
        <v>65.7714</v>
      </c>
      <c r="I1798">
        <v>3.28098E-2</v>
      </c>
      <c r="J1798">
        <v>-4.2047399999999999E-2</v>
      </c>
      <c r="K1798">
        <v>-1.7205499999999999E-2</v>
      </c>
      <c r="L1798">
        <v>0</v>
      </c>
      <c r="M1798">
        <v>1.7205499999999999E-2</v>
      </c>
      <c r="N1798">
        <v>4.2047399999999999E-2</v>
      </c>
      <c r="O1798">
        <v>4.0649179999999996</v>
      </c>
      <c r="P1798">
        <v>46456</v>
      </c>
      <c r="Q1798">
        <v>16939.23</v>
      </c>
      <c r="R1798">
        <v>16939.23</v>
      </c>
    </row>
    <row r="1799" spans="1:18">
      <c r="A1799" t="s">
        <v>50</v>
      </c>
      <c r="B1799" t="s">
        <v>47</v>
      </c>
      <c r="C1799" t="s">
        <v>9</v>
      </c>
      <c r="D1799">
        <v>2011</v>
      </c>
      <c r="E1799">
        <v>22</v>
      </c>
      <c r="F1799">
        <v>1.3159700000000001</v>
      </c>
      <c r="G1799">
        <v>1.3159700000000001</v>
      </c>
      <c r="H1799">
        <v>63.244199999999999</v>
      </c>
      <c r="I1799">
        <v>3.2478300000000002E-2</v>
      </c>
      <c r="J1799">
        <v>-4.1622600000000003E-2</v>
      </c>
      <c r="K1799">
        <v>-1.7031600000000001E-2</v>
      </c>
      <c r="L1799">
        <v>0</v>
      </c>
      <c r="M1799">
        <v>1.7031600000000001E-2</v>
      </c>
      <c r="N1799">
        <v>4.1622600000000003E-2</v>
      </c>
      <c r="O1799">
        <v>4.0649179999999996</v>
      </c>
      <c r="P1799">
        <v>46456</v>
      </c>
      <c r="Q1799">
        <v>15039.59</v>
      </c>
      <c r="R1799">
        <v>15039.59</v>
      </c>
    </row>
    <row r="1800" spans="1:18">
      <c r="A1800" t="s">
        <v>50</v>
      </c>
      <c r="B1800" t="s">
        <v>47</v>
      </c>
      <c r="C1800" t="s">
        <v>9</v>
      </c>
      <c r="D1800">
        <v>2011</v>
      </c>
      <c r="E1800">
        <v>23</v>
      </c>
      <c r="F1800">
        <v>1.145543</v>
      </c>
      <c r="G1800">
        <v>1.145543</v>
      </c>
      <c r="H1800">
        <v>60.838999999999999</v>
      </c>
      <c r="I1800">
        <v>3.2311100000000002E-2</v>
      </c>
      <c r="J1800">
        <v>-4.1408399999999998E-2</v>
      </c>
      <c r="K1800">
        <v>-1.6944000000000001E-2</v>
      </c>
      <c r="L1800">
        <v>0</v>
      </c>
      <c r="M1800">
        <v>1.6944000000000001E-2</v>
      </c>
      <c r="N1800">
        <v>4.1408399999999998E-2</v>
      </c>
      <c r="O1800">
        <v>4.0649179999999996</v>
      </c>
      <c r="P1800">
        <v>46456</v>
      </c>
      <c r="Q1800">
        <v>13091.86</v>
      </c>
      <c r="R1800">
        <v>13091.86</v>
      </c>
    </row>
    <row r="1801" spans="1:18">
      <c r="A1801" t="s">
        <v>50</v>
      </c>
      <c r="B1801" t="s">
        <v>47</v>
      </c>
      <c r="C1801" t="s">
        <v>9</v>
      </c>
      <c r="D1801">
        <v>2011</v>
      </c>
      <c r="E1801">
        <v>24</v>
      </c>
      <c r="F1801">
        <v>0.92510519999999996</v>
      </c>
      <c r="G1801">
        <v>0.92510519999999996</v>
      </c>
      <c r="H1801">
        <v>59.997399999999999</v>
      </c>
      <c r="I1801">
        <v>3.2254100000000001E-2</v>
      </c>
      <c r="J1801">
        <v>-4.1335299999999998E-2</v>
      </c>
      <c r="K1801">
        <v>-1.6914100000000001E-2</v>
      </c>
      <c r="L1801">
        <v>0</v>
      </c>
      <c r="M1801">
        <v>1.6914100000000001E-2</v>
      </c>
      <c r="N1801">
        <v>4.1335299999999998E-2</v>
      </c>
      <c r="O1801">
        <v>4.0649179999999996</v>
      </c>
      <c r="P1801">
        <v>46456</v>
      </c>
      <c r="Q1801">
        <v>10572.58</v>
      </c>
      <c r="R1801">
        <v>10572.58</v>
      </c>
    </row>
    <row r="1802" spans="1:18">
      <c r="A1802" t="s">
        <v>50</v>
      </c>
      <c r="B1802" t="s">
        <v>47</v>
      </c>
      <c r="C1802" t="s">
        <v>14</v>
      </c>
      <c r="D1802">
        <v>2011</v>
      </c>
      <c r="E1802">
        <v>1</v>
      </c>
      <c r="F1802">
        <v>0.93620890000000001</v>
      </c>
      <c r="G1802">
        <v>0.93620890000000001</v>
      </c>
      <c r="H1802">
        <v>60.322099999999999</v>
      </c>
      <c r="I1802">
        <v>3.3019199999999999E-2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4.0649179999999996</v>
      </c>
      <c r="P1802">
        <v>46456</v>
      </c>
      <c r="Q1802">
        <v>10699.48</v>
      </c>
      <c r="R1802">
        <v>10699.48</v>
      </c>
    </row>
    <row r="1803" spans="1:18">
      <c r="A1803" t="s">
        <v>50</v>
      </c>
      <c r="B1803" t="s">
        <v>47</v>
      </c>
      <c r="C1803" t="s">
        <v>14</v>
      </c>
      <c r="D1803">
        <v>2011</v>
      </c>
      <c r="E1803">
        <v>2</v>
      </c>
      <c r="F1803">
        <v>0.82402379999999997</v>
      </c>
      <c r="G1803">
        <v>0.82402379999999997</v>
      </c>
      <c r="H1803">
        <v>60.363599999999998</v>
      </c>
      <c r="I1803">
        <v>3.29693E-2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4.0649179999999996</v>
      </c>
      <c r="P1803">
        <v>46456</v>
      </c>
      <c r="Q1803">
        <v>9417.375</v>
      </c>
      <c r="R1803">
        <v>9417.375</v>
      </c>
    </row>
    <row r="1804" spans="1:18">
      <c r="A1804" t="s">
        <v>50</v>
      </c>
      <c r="B1804" t="s">
        <v>47</v>
      </c>
      <c r="C1804" t="s">
        <v>14</v>
      </c>
      <c r="D1804">
        <v>2011</v>
      </c>
      <c r="E1804">
        <v>3</v>
      </c>
      <c r="F1804">
        <v>0.7344174</v>
      </c>
      <c r="G1804">
        <v>0.7344174</v>
      </c>
      <c r="H1804">
        <v>59.041600000000003</v>
      </c>
      <c r="I1804">
        <v>3.2855099999999998E-2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4.0649179999999996</v>
      </c>
      <c r="P1804">
        <v>46456</v>
      </c>
      <c r="Q1804">
        <v>8393.3060000000005</v>
      </c>
      <c r="R1804">
        <v>8393.3060000000005</v>
      </c>
    </row>
    <row r="1805" spans="1:18">
      <c r="A1805" t="s">
        <v>50</v>
      </c>
      <c r="B1805" t="s">
        <v>47</v>
      </c>
      <c r="C1805" t="s">
        <v>14</v>
      </c>
      <c r="D1805">
        <v>2011</v>
      </c>
      <c r="E1805">
        <v>4</v>
      </c>
      <c r="F1805">
        <v>0.68752950000000002</v>
      </c>
      <c r="G1805">
        <v>0.68752950000000002</v>
      </c>
      <c r="H1805">
        <v>59.439</v>
      </c>
      <c r="I1805">
        <v>3.2805399999999998E-2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4.0649179999999996</v>
      </c>
      <c r="P1805">
        <v>46456</v>
      </c>
      <c r="Q1805">
        <v>7857.4459999999999</v>
      </c>
      <c r="R1805">
        <v>7857.4459999999999</v>
      </c>
    </row>
    <row r="1806" spans="1:18">
      <c r="A1806" t="s">
        <v>50</v>
      </c>
      <c r="B1806" t="s">
        <v>47</v>
      </c>
      <c r="C1806" t="s">
        <v>14</v>
      </c>
      <c r="D1806">
        <v>2011</v>
      </c>
      <c r="E1806">
        <v>5</v>
      </c>
      <c r="F1806">
        <v>0.67284750000000004</v>
      </c>
      <c r="G1806">
        <v>0.67284750000000004</v>
      </c>
      <c r="H1806">
        <v>58.186999999999998</v>
      </c>
      <c r="I1806">
        <v>3.2804E-2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4.0649179999999996</v>
      </c>
      <c r="P1806">
        <v>46456</v>
      </c>
      <c r="Q1806">
        <v>7689.6530000000002</v>
      </c>
      <c r="R1806">
        <v>7689.6530000000002</v>
      </c>
    </row>
    <row r="1807" spans="1:18">
      <c r="A1807" t="s">
        <v>50</v>
      </c>
      <c r="B1807" t="s">
        <v>47</v>
      </c>
      <c r="C1807" t="s">
        <v>14</v>
      </c>
      <c r="D1807">
        <v>2011</v>
      </c>
      <c r="E1807">
        <v>6</v>
      </c>
      <c r="F1807">
        <v>0.6949147</v>
      </c>
      <c r="G1807">
        <v>0.6949147</v>
      </c>
      <c r="H1807">
        <v>58.592199999999998</v>
      </c>
      <c r="I1807">
        <v>3.2803899999999997E-2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4.0649179999999996</v>
      </c>
      <c r="P1807">
        <v>46456</v>
      </c>
      <c r="Q1807">
        <v>7941.848</v>
      </c>
      <c r="R1807">
        <v>7941.848</v>
      </c>
    </row>
    <row r="1808" spans="1:18">
      <c r="A1808" t="s">
        <v>50</v>
      </c>
      <c r="B1808" t="s">
        <v>47</v>
      </c>
      <c r="C1808" t="s">
        <v>14</v>
      </c>
      <c r="D1808">
        <v>2011</v>
      </c>
      <c r="E1808">
        <v>7</v>
      </c>
      <c r="F1808">
        <v>0.7777191</v>
      </c>
      <c r="G1808">
        <v>0.7777191</v>
      </c>
      <c r="H1808">
        <v>58.994799999999998</v>
      </c>
      <c r="I1808">
        <v>3.2805899999999999E-2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4.0649179999999996</v>
      </c>
      <c r="P1808">
        <v>46456</v>
      </c>
      <c r="Q1808">
        <v>8888.18</v>
      </c>
      <c r="R1808">
        <v>8888.18</v>
      </c>
    </row>
    <row r="1809" spans="1:18">
      <c r="A1809" t="s">
        <v>50</v>
      </c>
      <c r="B1809" t="s">
        <v>47</v>
      </c>
      <c r="C1809" t="s">
        <v>14</v>
      </c>
      <c r="D1809">
        <v>2011</v>
      </c>
      <c r="E1809">
        <v>8</v>
      </c>
      <c r="F1809">
        <v>0.8592398</v>
      </c>
      <c r="G1809">
        <v>0.8592398</v>
      </c>
      <c r="H1809">
        <v>64.186999999999998</v>
      </c>
      <c r="I1809">
        <v>3.2822700000000003E-2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4.0649179999999996</v>
      </c>
      <c r="P1809">
        <v>46456</v>
      </c>
      <c r="Q1809">
        <v>9819.8410000000003</v>
      </c>
      <c r="R1809">
        <v>9819.8410000000003</v>
      </c>
    </row>
    <row r="1810" spans="1:18">
      <c r="A1810" t="s">
        <v>50</v>
      </c>
      <c r="B1810" t="s">
        <v>47</v>
      </c>
      <c r="C1810" t="s">
        <v>14</v>
      </c>
      <c r="D1810">
        <v>2011</v>
      </c>
      <c r="E1810">
        <v>9</v>
      </c>
      <c r="F1810">
        <v>0.93624689999999999</v>
      </c>
      <c r="G1810">
        <v>0.93624689999999999</v>
      </c>
      <c r="H1810">
        <v>72.992199999999997</v>
      </c>
      <c r="I1810">
        <v>3.3165800000000002E-2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4.0649179999999996</v>
      </c>
      <c r="P1810">
        <v>46456</v>
      </c>
      <c r="Q1810">
        <v>10699.92</v>
      </c>
      <c r="R1810">
        <v>10699.92</v>
      </c>
    </row>
    <row r="1811" spans="1:18">
      <c r="A1811" t="s">
        <v>50</v>
      </c>
      <c r="B1811" t="s">
        <v>47</v>
      </c>
      <c r="C1811" t="s">
        <v>14</v>
      </c>
      <c r="D1811">
        <v>2011</v>
      </c>
      <c r="E1811">
        <v>10</v>
      </c>
      <c r="F1811">
        <v>0.99244520000000003</v>
      </c>
      <c r="G1811">
        <v>0.99244520000000003</v>
      </c>
      <c r="H1811">
        <v>81.992199999999997</v>
      </c>
      <c r="I1811">
        <v>3.4655199999999997E-2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4.0649179999999996</v>
      </c>
      <c r="P1811">
        <v>46456</v>
      </c>
      <c r="Q1811">
        <v>11342.18</v>
      </c>
      <c r="R1811">
        <v>11342.18</v>
      </c>
    </row>
    <row r="1812" spans="1:18">
      <c r="A1812" t="s">
        <v>50</v>
      </c>
      <c r="B1812" t="s">
        <v>47</v>
      </c>
      <c r="C1812" t="s">
        <v>14</v>
      </c>
      <c r="D1812">
        <v>2011</v>
      </c>
      <c r="E1812">
        <v>11</v>
      </c>
      <c r="F1812">
        <v>0.97115359999999995</v>
      </c>
      <c r="G1812">
        <v>0.97115359999999995</v>
      </c>
      <c r="H1812">
        <v>86.244200000000006</v>
      </c>
      <c r="I1812">
        <v>3.6461300000000002E-2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4.0649179999999996</v>
      </c>
      <c r="P1812">
        <v>46456</v>
      </c>
      <c r="Q1812">
        <v>11098.85</v>
      </c>
      <c r="R1812">
        <v>11098.85</v>
      </c>
    </row>
    <row r="1813" spans="1:18">
      <c r="A1813" t="s">
        <v>50</v>
      </c>
      <c r="B1813" t="s">
        <v>47</v>
      </c>
      <c r="C1813" t="s">
        <v>14</v>
      </c>
      <c r="D1813">
        <v>2011</v>
      </c>
      <c r="E1813">
        <v>12</v>
      </c>
      <c r="F1813">
        <v>1.206917</v>
      </c>
      <c r="G1813">
        <v>1.206917</v>
      </c>
      <c r="H1813">
        <v>87.680499999999995</v>
      </c>
      <c r="I1813">
        <v>3.4996699999999999E-2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4.0649179999999996</v>
      </c>
      <c r="P1813">
        <v>46456</v>
      </c>
      <c r="Q1813">
        <v>13793.28</v>
      </c>
      <c r="R1813">
        <v>13793.28</v>
      </c>
    </row>
    <row r="1814" spans="1:18">
      <c r="A1814" t="s">
        <v>50</v>
      </c>
      <c r="B1814" t="s">
        <v>47</v>
      </c>
      <c r="C1814" t="s">
        <v>14</v>
      </c>
      <c r="D1814">
        <v>2011</v>
      </c>
      <c r="E1814">
        <v>13</v>
      </c>
      <c r="F1814">
        <v>1.3987540000000001</v>
      </c>
      <c r="G1814">
        <v>1.3987540000000001</v>
      </c>
      <c r="H1814">
        <v>88.059700000000007</v>
      </c>
      <c r="I1814">
        <v>3.4641600000000002E-2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4.0649179999999996</v>
      </c>
      <c r="P1814">
        <v>46456</v>
      </c>
      <c r="Q1814">
        <v>15985.69</v>
      </c>
      <c r="R1814">
        <v>15985.69</v>
      </c>
    </row>
    <row r="1815" spans="1:18">
      <c r="A1815" t="s">
        <v>50</v>
      </c>
      <c r="B1815" t="s">
        <v>47</v>
      </c>
      <c r="C1815" t="s">
        <v>14</v>
      </c>
      <c r="D1815">
        <v>2011</v>
      </c>
      <c r="E1815">
        <v>14</v>
      </c>
      <c r="F1815">
        <v>1.6252660000000001</v>
      </c>
      <c r="G1815">
        <v>1.229187</v>
      </c>
      <c r="H1815">
        <v>90.997399999999999</v>
      </c>
      <c r="I1815">
        <v>3.5817500000000002E-2</v>
      </c>
      <c r="J1815">
        <v>0.35017700000000002</v>
      </c>
      <c r="K1815">
        <v>0.37729620000000003</v>
      </c>
      <c r="L1815">
        <v>0.39607890000000001</v>
      </c>
      <c r="M1815">
        <v>0.4148616</v>
      </c>
      <c r="N1815">
        <v>0.44198090000000001</v>
      </c>
      <c r="O1815">
        <v>4.0649179999999996</v>
      </c>
      <c r="P1815">
        <v>46456</v>
      </c>
      <c r="Q1815">
        <v>18574.39</v>
      </c>
      <c r="R1815">
        <v>14047.79</v>
      </c>
    </row>
    <row r="1816" spans="1:18">
      <c r="A1816" t="s">
        <v>50</v>
      </c>
      <c r="B1816" t="s">
        <v>47</v>
      </c>
      <c r="C1816" t="s">
        <v>14</v>
      </c>
      <c r="D1816">
        <v>2011</v>
      </c>
      <c r="E1816">
        <v>15</v>
      </c>
      <c r="F1816">
        <v>1.839094</v>
      </c>
      <c r="G1816">
        <v>1.4287970000000001</v>
      </c>
      <c r="H1816">
        <v>89.314300000000003</v>
      </c>
      <c r="I1816">
        <v>3.8527400000000003E-2</v>
      </c>
      <c r="J1816">
        <v>0.36092160000000001</v>
      </c>
      <c r="K1816">
        <v>0.39009270000000001</v>
      </c>
      <c r="L1816">
        <v>0.41029640000000001</v>
      </c>
      <c r="M1816">
        <v>0.4305002</v>
      </c>
      <c r="N1816">
        <v>0.4596713</v>
      </c>
      <c r="O1816">
        <v>4.0649179999999996</v>
      </c>
      <c r="P1816">
        <v>46456</v>
      </c>
      <c r="Q1816">
        <v>21018.13</v>
      </c>
      <c r="R1816">
        <v>16329.04</v>
      </c>
    </row>
    <row r="1817" spans="1:18">
      <c r="A1817" t="s">
        <v>50</v>
      </c>
      <c r="B1817" t="s">
        <v>47</v>
      </c>
      <c r="C1817" t="s">
        <v>14</v>
      </c>
      <c r="D1817">
        <v>2011</v>
      </c>
      <c r="E1817">
        <v>16</v>
      </c>
      <c r="F1817">
        <v>2.1186880000000001</v>
      </c>
      <c r="G1817">
        <v>1.6043719999999999</v>
      </c>
      <c r="H1817">
        <v>90.3369</v>
      </c>
      <c r="I1817">
        <v>4.5037199999999999E-2</v>
      </c>
      <c r="J1817">
        <v>0.45659850000000002</v>
      </c>
      <c r="K1817">
        <v>0.49069839999999998</v>
      </c>
      <c r="L1817">
        <v>0.514316</v>
      </c>
      <c r="M1817">
        <v>0.53793349999999995</v>
      </c>
      <c r="N1817">
        <v>0.57203349999999997</v>
      </c>
      <c r="O1817">
        <v>4.0649179999999996</v>
      </c>
      <c r="P1817">
        <v>46456</v>
      </c>
      <c r="Q1817">
        <v>24213.47</v>
      </c>
      <c r="R1817">
        <v>18335.599999999999</v>
      </c>
    </row>
    <row r="1818" spans="1:18">
      <c r="A1818" t="s">
        <v>50</v>
      </c>
      <c r="B1818" t="s">
        <v>47</v>
      </c>
      <c r="C1818" t="s">
        <v>14</v>
      </c>
      <c r="D1818">
        <v>2011</v>
      </c>
      <c r="E1818">
        <v>17</v>
      </c>
      <c r="F1818">
        <v>2.029579</v>
      </c>
      <c r="G1818">
        <v>1.5554159999999999</v>
      </c>
      <c r="H1818">
        <v>85.331599999999995</v>
      </c>
      <c r="I1818">
        <v>4.5184799999999997E-2</v>
      </c>
      <c r="J1818">
        <v>0.41625649999999997</v>
      </c>
      <c r="K1818">
        <v>0.45046819999999999</v>
      </c>
      <c r="L1818">
        <v>0.47416320000000001</v>
      </c>
      <c r="M1818">
        <v>0.49785810000000003</v>
      </c>
      <c r="N1818">
        <v>0.53206989999999998</v>
      </c>
      <c r="O1818">
        <v>4.0649179999999996</v>
      </c>
      <c r="P1818">
        <v>46456</v>
      </c>
      <c r="Q1818">
        <v>23195.09</v>
      </c>
      <c r="R1818">
        <v>17776.11</v>
      </c>
    </row>
    <row r="1819" spans="1:18">
      <c r="A1819" t="s">
        <v>50</v>
      </c>
      <c r="B1819" t="s">
        <v>47</v>
      </c>
      <c r="C1819" t="s">
        <v>14</v>
      </c>
      <c r="D1819">
        <v>2011</v>
      </c>
      <c r="E1819">
        <v>18</v>
      </c>
      <c r="F1819">
        <v>1.9456370000000001</v>
      </c>
      <c r="G1819">
        <v>1.5115000000000001</v>
      </c>
      <c r="H1819">
        <v>83.206299999999999</v>
      </c>
      <c r="I1819">
        <v>4.8646099999999998E-2</v>
      </c>
      <c r="J1819">
        <v>0.37179509999999999</v>
      </c>
      <c r="K1819">
        <v>0.40862749999999998</v>
      </c>
      <c r="L1819">
        <v>0.43413760000000001</v>
      </c>
      <c r="M1819">
        <v>0.45964759999999999</v>
      </c>
      <c r="N1819">
        <v>0.49647999999999998</v>
      </c>
      <c r="O1819">
        <v>4.0649179999999996</v>
      </c>
      <c r="P1819">
        <v>46456</v>
      </c>
      <c r="Q1819">
        <v>22235.759999999998</v>
      </c>
      <c r="R1819">
        <v>17274.21</v>
      </c>
    </row>
    <row r="1820" spans="1:18">
      <c r="A1820" t="s">
        <v>50</v>
      </c>
      <c r="B1820" t="s">
        <v>47</v>
      </c>
      <c r="C1820" t="s">
        <v>14</v>
      </c>
      <c r="D1820">
        <v>2011</v>
      </c>
      <c r="E1820">
        <v>19</v>
      </c>
      <c r="F1820">
        <v>2.0455239999999999</v>
      </c>
      <c r="G1820">
        <v>2.2556780000000001</v>
      </c>
      <c r="H1820">
        <v>74.846199999999996</v>
      </c>
      <c r="I1820">
        <v>5.15351E-2</v>
      </c>
      <c r="J1820">
        <v>-0.27619919999999998</v>
      </c>
      <c r="K1820">
        <v>-0.23717930000000001</v>
      </c>
      <c r="L1820">
        <v>-0.21015429999999999</v>
      </c>
      <c r="M1820">
        <v>-0.18312929999999999</v>
      </c>
      <c r="N1820">
        <v>-0.1441094</v>
      </c>
      <c r="O1820">
        <v>4.0649179999999996</v>
      </c>
      <c r="P1820">
        <v>46456</v>
      </c>
      <c r="Q1820">
        <v>23377.32</v>
      </c>
      <c r="R1820">
        <v>25779.07</v>
      </c>
    </row>
    <row r="1821" spans="1:18">
      <c r="A1821" t="s">
        <v>50</v>
      </c>
      <c r="B1821" t="s">
        <v>47</v>
      </c>
      <c r="C1821" t="s">
        <v>14</v>
      </c>
      <c r="D1821">
        <v>2011</v>
      </c>
      <c r="E1821">
        <v>20</v>
      </c>
      <c r="F1821">
        <v>1.7528900000000001</v>
      </c>
      <c r="G1821">
        <v>2.0876229999999998</v>
      </c>
      <c r="H1821">
        <v>71.825999999999993</v>
      </c>
      <c r="I1821">
        <v>4.2879199999999999E-2</v>
      </c>
      <c r="J1821">
        <v>-0.38968469999999999</v>
      </c>
      <c r="K1821">
        <v>-0.3572187</v>
      </c>
      <c r="L1821">
        <v>-0.3347328</v>
      </c>
      <c r="M1821">
        <v>-0.31224689999999999</v>
      </c>
      <c r="N1821">
        <v>-0.2797808</v>
      </c>
      <c r="O1821">
        <v>4.0649179999999996</v>
      </c>
      <c r="P1821">
        <v>46456</v>
      </c>
      <c r="Q1821">
        <v>20032.95</v>
      </c>
      <c r="R1821">
        <v>23858.45</v>
      </c>
    </row>
    <row r="1822" spans="1:18">
      <c r="A1822" t="s">
        <v>50</v>
      </c>
      <c r="B1822" t="s">
        <v>47</v>
      </c>
      <c r="C1822" t="s">
        <v>14</v>
      </c>
      <c r="D1822">
        <v>2011</v>
      </c>
      <c r="E1822">
        <v>21</v>
      </c>
      <c r="F1822">
        <v>1.50749</v>
      </c>
      <c r="G1822">
        <v>1.50749</v>
      </c>
      <c r="H1822">
        <v>68.852000000000004</v>
      </c>
      <c r="I1822">
        <v>3.83135E-2</v>
      </c>
      <c r="J1822">
        <v>-4.9100699999999997E-2</v>
      </c>
      <c r="K1822">
        <v>-2.0091600000000001E-2</v>
      </c>
      <c r="L1822">
        <v>0</v>
      </c>
      <c r="M1822">
        <v>2.0091600000000001E-2</v>
      </c>
      <c r="N1822">
        <v>4.9100699999999997E-2</v>
      </c>
      <c r="O1822">
        <v>4.0649179999999996</v>
      </c>
      <c r="P1822">
        <v>46456</v>
      </c>
      <c r="Q1822">
        <v>17228.38</v>
      </c>
      <c r="R1822">
        <v>17228.38</v>
      </c>
    </row>
    <row r="1823" spans="1:18">
      <c r="A1823" t="s">
        <v>50</v>
      </c>
      <c r="B1823" t="s">
        <v>47</v>
      </c>
      <c r="C1823" t="s">
        <v>14</v>
      </c>
      <c r="D1823">
        <v>2011</v>
      </c>
      <c r="E1823">
        <v>22</v>
      </c>
      <c r="F1823">
        <v>1.5839589999999999</v>
      </c>
      <c r="G1823">
        <v>1.5839589999999999</v>
      </c>
      <c r="H1823">
        <v>67.140299999999996</v>
      </c>
      <c r="I1823">
        <v>3.9061899999999997E-2</v>
      </c>
      <c r="J1823">
        <v>-5.0059899999999997E-2</v>
      </c>
      <c r="K1823">
        <v>-2.0484100000000002E-2</v>
      </c>
      <c r="L1823">
        <v>0</v>
      </c>
      <c r="M1823">
        <v>2.0484100000000002E-2</v>
      </c>
      <c r="N1823">
        <v>5.0059899999999997E-2</v>
      </c>
      <c r="O1823">
        <v>4.0649179999999996</v>
      </c>
      <c r="P1823">
        <v>46456</v>
      </c>
      <c r="Q1823">
        <v>18102.310000000001</v>
      </c>
      <c r="R1823">
        <v>18102.310000000001</v>
      </c>
    </row>
    <row r="1824" spans="1:18">
      <c r="A1824" t="s">
        <v>50</v>
      </c>
      <c r="B1824" t="s">
        <v>47</v>
      </c>
      <c r="C1824" t="s">
        <v>14</v>
      </c>
      <c r="D1824">
        <v>2011</v>
      </c>
      <c r="E1824">
        <v>23</v>
      </c>
      <c r="F1824">
        <v>1.3643400000000001</v>
      </c>
      <c r="G1824">
        <v>1.3643400000000001</v>
      </c>
      <c r="H1824">
        <v>64.766199999999998</v>
      </c>
      <c r="I1824">
        <v>3.4418700000000003E-2</v>
      </c>
      <c r="J1824">
        <v>-4.4109299999999997E-2</v>
      </c>
      <c r="K1824">
        <v>-1.8049200000000001E-2</v>
      </c>
      <c r="L1824">
        <v>0</v>
      </c>
      <c r="M1824">
        <v>1.8049200000000001E-2</v>
      </c>
      <c r="N1824">
        <v>4.4109299999999997E-2</v>
      </c>
      <c r="O1824">
        <v>4.0649179999999996</v>
      </c>
      <c r="P1824">
        <v>46456</v>
      </c>
      <c r="Q1824">
        <v>15592.38</v>
      </c>
      <c r="R1824">
        <v>15592.38</v>
      </c>
    </row>
    <row r="1825" spans="1:18">
      <c r="A1825" t="s">
        <v>50</v>
      </c>
      <c r="B1825" t="s">
        <v>47</v>
      </c>
      <c r="C1825" t="s">
        <v>14</v>
      </c>
      <c r="D1825">
        <v>2011</v>
      </c>
      <c r="E1825">
        <v>24</v>
      </c>
      <c r="F1825">
        <v>1.114017</v>
      </c>
      <c r="G1825">
        <v>1.114017</v>
      </c>
      <c r="H1825">
        <v>62.898699999999998</v>
      </c>
      <c r="I1825">
        <v>3.3028000000000002E-2</v>
      </c>
      <c r="J1825">
        <v>-4.2326999999999997E-2</v>
      </c>
      <c r="K1825">
        <v>-1.7319899999999999E-2</v>
      </c>
      <c r="L1825">
        <v>0</v>
      </c>
      <c r="M1825">
        <v>1.7319899999999999E-2</v>
      </c>
      <c r="N1825">
        <v>4.2326999999999997E-2</v>
      </c>
      <c r="O1825">
        <v>4.0649179999999996</v>
      </c>
      <c r="P1825">
        <v>46456</v>
      </c>
      <c r="Q1825">
        <v>12731.57</v>
      </c>
      <c r="R1825">
        <v>12731.57</v>
      </c>
    </row>
    <row r="1826" spans="1:18">
      <c r="A1826" t="s">
        <v>50</v>
      </c>
      <c r="B1826" t="s">
        <v>47</v>
      </c>
      <c r="C1826" t="s">
        <v>13</v>
      </c>
      <c r="D1826">
        <v>2011</v>
      </c>
      <c r="E1826">
        <v>1</v>
      </c>
      <c r="F1826">
        <v>1.1456090000000001</v>
      </c>
      <c r="G1826">
        <v>1.1456090000000001</v>
      </c>
      <c r="H1826">
        <v>72.501300000000001</v>
      </c>
      <c r="I1826">
        <v>3.8851400000000001E-2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4.0649179999999996</v>
      </c>
      <c r="P1826">
        <v>46456</v>
      </c>
      <c r="Q1826">
        <v>13092.62</v>
      </c>
      <c r="R1826">
        <v>13092.62</v>
      </c>
    </row>
    <row r="1827" spans="1:18">
      <c r="A1827" t="s">
        <v>50</v>
      </c>
      <c r="B1827" t="s">
        <v>47</v>
      </c>
      <c r="C1827" t="s">
        <v>13</v>
      </c>
      <c r="D1827">
        <v>2011</v>
      </c>
      <c r="E1827">
        <v>2</v>
      </c>
      <c r="F1827">
        <v>0.96892199999999995</v>
      </c>
      <c r="G1827">
        <v>0.96892199999999995</v>
      </c>
      <c r="H1827">
        <v>71.877899999999997</v>
      </c>
      <c r="I1827">
        <v>3.4853799999999997E-2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4.0649179999999996</v>
      </c>
      <c r="P1827">
        <v>46456</v>
      </c>
      <c r="Q1827">
        <v>11073.35</v>
      </c>
      <c r="R1827">
        <v>11073.35</v>
      </c>
    </row>
    <row r="1828" spans="1:18">
      <c r="A1828" t="s">
        <v>50</v>
      </c>
      <c r="B1828" t="s">
        <v>47</v>
      </c>
      <c r="C1828" t="s">
        <v>13</v>
      </c>
      <c r="D1828">
        <v>2011</v>
      </c>
      <c r="E1828">
        <v>3</v>
      </c>
      <c r="F1828">
        <v>0.84783819999999999</v>
      </c>
      <c r="G1828">
        <v>0.84783819999999999</v>
      </c>
      <c r="H1828">
        <v>71.345500000000001</v>
      </c>
      <c r="I1828">
        <v>3.5206500000000002E-2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4.0649179999999996</v>
      </c>
      <c r="P1828">
        <v>46456</v>
      </c>
      <c r="Q1828">
        <v>9689.5380000000005</v>
      </c>
      <c r="R1828">
        <v>9689.5380000000005</v>
      </c>
    </row>
    <row r="1829" spans="1:18">
      <c r="A1829" t="s">
        <v>50</v>
      </c>
      <c r="B1829" t="s">
        <v>47</v>
      </c>
      <c r="C1829" t="s">
        <v>13</v>
      </c>
      <c r="D1829">
        <v>2011</v>
      </c>
      <c r="E1829">
        <v>4</v>
      </c>
      <c r="F1829">
        <v>0.77737149999999999</v>
      </c>
      <c r="G1829">
        <v>0.77737149999999999</v>
      </c>
      <c r="H1829">
        <v>71.966200000000001</v>
      </c>
      <c r="I1829">
        <v>3.4338399999999998E-2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4.0649179999999996</v>
      </c>
      <c r="P1829">
        <v>46456</v>
      </c>
      <c r="Q1829">
        <v>8884.2080000000005</v>
      </c>
      <c r="R1829">
        <v>8884.2080000000005</v>
      </c>
    </row>
    <row r="1830" spans="1:18">
      <c r="A1830" t="s">
        <v>50</v>
      </c>
      <c r="B1830" t="s">
        <v>47</v>
      </c>
      <c r="C1830" t="s">
        <v>13</v>
      </c>
      <c r="D1830">
        <v>2011</v>
      </c>
      <c r="E1830">
        <v>5</v>
      </c>
      <c r="F1830">
        <v>0.74894099999999997</v>
      </c>
      <c r="G1830">
        <v>0.74894099999999997</v>
      </c>
      <c r="H1830">
        <v>70.696100000000001</v>
      </c>
      <c r="I1830">
        <v>3.4354999999999997E-2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4.0649179999999996</v>
      </c>
      <c r="P1830">
        <v>46456</v>
      </c>
      <c r="Q1830">
        <v>8559.2890000000007</v>
      </c>
      <c r="R1830">
        <v>8559.2890000000007</v>
      </c>
    </row>
    <row r="1831" spans="1:18">
      <c r="A1831" t="s">
        <v>50</v>
      </c>
      <c r="B1831" t="s">
        <v>47</v>
      </c>
      <c r="C1831" t="s">
        <v>13</v>
      </c>
      <c r="D1831">
        <v>2011</v>
      </c>
      <c r="E1831">
        <v>6</v>
      </c>
      <c r="F1831">
        <v>0.75669319999999995</v>
      </c>
      <c r="G1831">
        <v>0.75669319999999995</v>
      </c>
      <c r="H1831">
        <v>71.135099999999994</v>
      </c>
      <c r="I1831">
        <v>3.43387E-2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4.0649179999999996</v>
      </c>
      <c r="P1831">
        <v>46456</v>
      </c>
      <c r="Q1831">
        <v>8647.8860000000004</v>
      </c>
      <c r="R1831">
        <v>8647.8860000000004</v>
      </c>
    </row>
    <row r="1832" spans="1:18">
      <c r="A1832" t="s">
        <v>50</v>
      </c>
      <c r="B1832" t="s">
        <v>47</v>
      </c>
      <c r="C1832" t="s">
        <v>13</v>
      </c>
      <c r="D1832">
        <v>2011</v>
      </c>
      <c r="E1832">
        <v>7</v>
      </c>
      <c r="F1832">
        <v>0.84188090000000004</v>
      </c>
      <c r="G1832">
        <v>0.84188090000000004</v>
      </c>
      <c r="H1832">
        <v>71.833799999999997</v>
      </c>
      <c r="I1832">
        <v>3.4351399999999997E-2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4.0649179999999996</v>
      </c>
      <c r="P1832">
        <v>46456</v>
      </c>
      <c r="Q1832">
        <v>9621.4539999999997</v>
      </c>
      <c r="R1832">
        <v>9621.4539999999997</v>
      </c>
    </row>
    <row r="1833" spans="1:18">
      <c r="A1833" t="s">
        <v>50</v>
      </c>
      <c r="B1833" t="s">
        <v>47</v>
      </c>
      <c r="C1833" t="s">
        <v>13</v>
      </c>
      <c r="D1833">
        <v>2011</v>
      </c>
      <c r="E1833">
        <v>8</v>
      </c>
      <c r="F1833">
        <v>0.91567189999999998</v>
      </c>
      <c r="G1833">
        <v>0.91567189999999998</v>
      </c>
      <c r="H1833">
        <v>76.852000000000004</v>
      </c>
      <c r="I1833">
        <v>3.4310599999999997E-2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4.0649179999999996</v>
      </c>
      <c r="P1833">
        <v>46456</v>
      </c>
      <c r="Q1833">
        <v>10464.780000000001</v>
      </c>
      <c r="R1833">
        <v>10464.780000000001</v>
      </c>
    </row>
    <row r="1834" spans="1:18">
      <c r="A1834" t="s">
        <v>50</v>
      </c>
      <c r="B1834" t="s">
        <v>47</v>
      </c>
      <c r="C1834" t="s">
        <v>13</v>
      </c>
      <c r="D1834">
        <v>2011</v>
      </c>
      <c r="E1834">
        <v>9</v>
      </c>
      <c r="F1834">
        <v>1.0411630000000001</v>
      </c>
      <c r="G1834">
        <v>1.0411630000000001</v>
      </c>
      <c r="H1834">
        <v>82.644199999999998</v>
      </c>
      <c r="I1834">
        <v>3.5797799999999998E-2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4.0649179999999996</v>
      </c>
      <c r="P1834">
        <v>46456</v>
      </c>
      <c r="Q1834">
        <v>11898.96</v>
      </c>
      <c r="R1834">
        <v>11898.96</v>
      </c>
    </row>
    <row r="1835" spans="1:18">
      <c r="A1835" t="s">
        <v>50</v>
      </c>
      <c r="B1835" t="s">
        <v>47</v>
      </c>
      <c r="C1835" t="s">
        <v>13</v>
      </c>
      <c r="D1835">
        <v>2011</v>
      </c>
      <c r="E1835">
        <v>10</v>
      </c>
      <c r="F1835">
        <v>1.301018</v>
      </c>
      <c r="G1835">
        <v>1.301018</v>
      </c>
      <c r="H1835">
        <v>87.901300000000006</v>
      </c>
      <c r="I1835">
        <v>3.7940599999999998E-2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4.0649179999999996</v>
      </c>
      <c r="P1835">
        <v>46456</v>
      </c>
      <c r="Q1835">
        <v>14868.71</v>
      </c>
      <c r="R1835">
        <v>14868.71</v>
      </c>
    </row>
    <row r="1836" spans="1:18">
      <c r="A1836" t="s">
        <v>50</v>
      </c>
      <c r="B1836" t="s">
        <v>47</v>
      </c>
      <c r="C1836" t="s">
        <v>13</v>
      </c>
      <c r="D1836">
        <v>2011</v>
      </c>
      <c r="E1836">
        <v>11</v>
      </c>
      <c r="F1836">
        <v>1.4810829999999999</v>
      </c>
      <c r="G1836">
        <v>1.4810829999999999</v>
      </c>
      <c r="H1836">
        <v>92.007800000000003</v>
      </c>
      <c r="I1836">
        <v>3.6933899999999999E-2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4.0649179999999996</v>
      </c>
      <c r="P1836">
        <v>46456</v>
      </c>
      <c r="Q1836">
        <v>16926.59</v>
      </c>
      <c r="R1836">
        <v>16926.59</v>
      </c>
    </row>
    <row r="1837" spans="1:18">
      <c r="A1837" t="s">
        <v>50</v>
      </c>
      <c r="B1837" t="s">
        <v>47</v>
      </c>
      <c r="C1837" t="s">
        <v>13</v>
      </c>
      <c r="D1837">
        <v>2011</v>
      </c>
      <c r="E1837">
        <v>12</v>
      </c>
      <c r="F1837">
        <v>1.707104</v>
      </c>
      <c r="G1837">
        <v>1.707104</v>
      </c>
      <c r="H1837">
        <v>93.462299999999999</v>
      </c>
      <c r="I1837">
        <v>3.5950900000000001E-2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4.0649179999999996</v>
      </c>
      <c r="P1837">
        <v>46456</v>
      </c>
      <c r="Q1837">
        <v>19509.669999999998</v>
      </c>
      <c r="R1837">
        <v>19509.669999999998</v>
      </c>
    </row>
    <row r="1838" spans="1:18">
      <c r="A1838" t="s">
        <v>50</v>
      </c>
      <c r="B1838" t="s">
        <v>47</v>
      </c>
      <c r="C1838" t="s">
        <v>13</v>
      </c>
      <c r="D1838">
        <v>2011</v>
      </c>
      <c r="E1838">
        <v>13</v>
      </c>
      <c r="F1838">
        <v>2.0651860000000002</v>
      </c>
      <c r="G1838">
        <v>2.0651860000000002</v>
      </c>
      <c r="H1838">
        <v>92.355800000000002</v>
      </c>
      <c r="I1838">
        <v>3.5763299999999998E-2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4.0649179999999996</v>
      </c>
      <c r="P1838">
        <v>46456</v>
      </c>
      <c r="Q1838">
        <v>23602.03</v>
      </c>
      <c r="R1838">
        <v>23602.03</v>
      </c>
    </row>
    <row r="1839" spans="1:18">
      <c r="A1839" t="s">
        <v>50</v>
      </c>
      <c r="B1839" t="s">
        <v>47</v>
      </c>
      <c r="C1839" t="s">
        <v>13</v>
      </c>
      <c r="D1839">
        <v>2011</v>
      </c>
      <c r="E1839">
        <v>14</v>
      </c>
      <c r="F1839">
        <v>2.4344269999999999</v>
      </c>
      <c r="G1839">
        <v>1.767644</v>
      </c>
      <c r="H1839">
        <v>91.605199999999996</v>
      </c>
      <c r="I1839">
        <v>4.0117600000000003E-2</v>
      </c>
      <c r="J1839">
        <v>0.61536970000000002</v>
      </c>
      <c r="K1839">
        <v>0.64574480000000001</v>
      </c>
      <c r="L1839">
        <v>0.66678249999999994</v>
      </c>
      <c r="M1839">
        <v>0.68782019999999999</v>
      </c>
      <c r="N1839">
        <v>0.71819529999999998</v>
      </c>
      <c r="O1839">
        <v>4.0649179999999996</v>
      </c>
      <c r="P1839">
        <v>46456</v>
      </c>
      <c r="Q1839">
        <v>27821.9</v>
      </c>
      <c r="R1839">
        <v>20201.560000000001</v>
      </c>
    </row>
    <row r="1840" spans="1:18">
      <c r="A1840" t="s">
        <v>50</v>
      </c>
      <c r="B1840" t="s">
        <v>47</v>
      </c>
      <c r="C1840" t="s">
        <v>13</v>
      </c>
      <c r="D1840">
        <v>2011</v>
      </c>
      <c r="E1840">
        <v>15</v>
      </c>
      <c r="F1840">
        <v>2.771353</v>
      </c>
      <c r="G1840">
        <v>2.066662</v>
      </c>
      <c r="H1840">
        <v>91.540300000000002</v>
      </c>
      <c r="I1840">
        <v>4.2067899999999998E-2</v>
      </c>
      <c r="J1840">
        <v>0.65077879999999999</v>
      </c>
      <c r="K1840">
        <v>0.68263050000000003</v>
      </c>
      <c r="L1840">
        <v>0.70469090000000001</v>
      </c>
      <c r="M1840">
        <v>0.72675129999999999</v>
      </c>
      <c r="N1840">
        <v>0.75860309999999997</v>
      </c>
      <c r="O1840">
        <v>4.0649179999999996</v>
      </c>
      <c r="P1840">
        <v>46456</v>
      </c>
      <c r="Q1840">
        <v>31672.47</v>
      </c>
      <c r="R1840">
        <v>23618.89</v>
      </c>
    </row>
    <row r="1841" spans="1:18">
      <c r="A1841" t="s">
        <v>50</v>
      </c>
      <c r="B1841" t="s">
        <v>47</v>
      </c>
      <c r="C1841" t="s">
        <v>13</v>
      </c>
      <c r="D1841">
        <v>2011</v>
      </c>
      <c r="E1841">
        <v>16</v>
      </c>
      <c r="F1841">
        <v>2.9467539999999999</v>
      </c>
      <c r="G1841">
        <v>2.088441</v>
      </c>
      <c r="H1841">
        <v>90.607799999999997</v>
      </c>
      <c r="I1841">
        <v>4.2386199999999999E-2</v>
      </c>
      <c r="J1841">
        <v>0.80399379999999998</v>
      </c>
      <c r="K1841">
        <v>0.83608649999999995</v>
      </c>
      <c r="L1841">
        <v>0.85831380000000002</v>
      </c>
      <c r="M1841">
        <v>0.88054109999999997</v>
      </c>
      <c r="N1841">
        <v>0.91263380000000005</v>
      </c>
      <c r="O1841">
        <v>4.0649179999999996</v>
      </c>
      <c r="P1841">
        <v>46456</v>
      </c>
      <c r="Q1841">
        <v>33677.050000000003</v>
      </c>
      <c r="R1841">
        <v>23867.79</v>
      </c>
    </row>
    <row r="1842" spans="1:18">
      <c r="A1842" t="s">
        <v>50</v>
      </c>
      <c r="B1842" t="s">
        <v>47</v>
      </c>
      <c r="C1842" t="s">
        <v>13</v>
      </c>
      <c r="D1842">
        <v>2011</v>
      </c>
      <c r="E1842">
        <v>17</v>
      </c>
      <c r="F1842">
        <v>2.979943</v>
      </c>
      <c r="G1842">
        <v>2.176469</v>
      </c>
      <c r="H1842">
        <v>89.688299999999998</v>
      </c>
      <c r="I1842">
        <v>4.2478399999999999E-2</v>
      </c>
      <c r="J1842">
        <v>0.74903520000000001</v>
      </c>
      <c r="K1842">
        <v>0.78119780000000005</v>
      </c>
      <c r="L1842">
        <v>0.80347349999999995</v>
      </c>
      <c r="M1842">
        <v>0.82574919999999996</v>
      </c>
      <c r="N1842">
        <v>0.85791170000000005</v>
      </c>
      <c r="O1842">
        <v>4.0649179999999996</v>
      </c>
      <c r="P1842">
        <v>46456</v>
      </c>
      <c r="Q1842">
        <v>34056.339999999997</v>
      </c>
      <c r="R1842">
        <v>24873.82</v>
      </c>
    </row>
    <row r="1843" spans="1:18">
      <c r="A1843" t="s">
        <v>50</v>
      </c>
      <c r="B1843" t="s">
        <v>47</v>
      </c>
      <c r="C1843" t="s">
        <v>13</v>
      </c>
      <c r="D1843">
        <v>2011</v>
      </c>
      <c r="E1843">
        <v>18</v>
      </c>
      <c r="F1843">
        <v>3.0376340000000002</v>
      </c>
      <c r="G1843">
        <v>2.2686199999999999</v>
      </c>
      <c r="H1843">
        <v>86.768799999999999</v>
      </c>
      <c r="I1843">
        <v>4.25175E-2</v>
      </c>
      <c r="J1843">
        <v>0.7145262</v>
      </c>
      <c r="K1843">
        <v>0.7467184</v>
      </c>
      <c r="L1843">
        <v>0.76901459999999999</v>
      </c>
      <c r="M1843">
        <v>0.79131079999999998</v>
      </c>
      <c r="N1843">
        <v>0.82350299999999999</v>
      </c>
      <c r="O1843">
        <v>4.0649179999999996</v>
      </c>
      <c r="P1843">
        <v>46456</v>
      </c>
      <c r="Q1843">
        <v>34715.67</v>
      </c>
      <c r="R1843">
        <v>25926.97</v>
      </c>
    </row>
    <row r="1844" spans="1:18">
      <c r="A1844" t="s">
        <v>50</v>
      </c>
      <c r="B1844" t="s">
        <v>47</v>
      </c>
      <c r="C1844" t="s">
        <v>13</v>
      </c>
      <c r="D1844">
        <v>2011</v>
      </c>
      <c r="E1844">
        <v>19</v>
      </c>
      <c r="F1844">
        <v>2.8459289999999999</v>
      </c>
      <c r="G1844">
        <v>3.1698</v>
      </c>
      <c r="H1844">
        <v>82.493499999999997</v>
      </c>
      <c r="I1844">
        <v>4.2634400000000003E-2</v>
      </c>
      <c r="J1844">
        <v>-0.37850929999999999</v>
      </c>
      <c r="K1844">
        <v>-0.3462286</v>
      </c>
      <c r="L1844">
        <v>-0.32387110000000002</v>
      </c>
      <c r="M1844">
        <v>-0.30151359999999999</v>
      </c>
      <c r="N1844">
        <v>-0.269233</v>
      </c>
      <c r="O1844">
        <v>4.0649179999999996</v>
      </c>
      <c r="P1844">
        <v>46456</v>
      </c>
      <c r="Q1844">
        <v>32524.76</v>
      </c>
      <c r="R1844">
        <v>36226.129999999997</v>
      </c>
    </row>
    <row r="1845" spans="1:18">
      <c r="A1845" t="s">
        <v>50</v>
      </c>
      <c r="B1845" t="s">
        <v>47</v>
      </c>
      <c r="C1845" t="s">
        <v>13</v>
      </c>
      <c r="D1845">
        <v>2011</v>
      </c>
      <c r="E1845">
        <v>20</v>
      </c>
      <c r="F1845">
        <v>2.589817</v>
      </c>
      <c r="G1845">
        <v>3.1078519999999998</v>
      </c>
      <c r="H1845">
        <v>78.815600000000003</v>
      </c>
      <c r="I1845">
        <v>4.2481199999999997E-2</v>
      </c>
      <c r="J1845">
        <v>-0.57247689999999996</v>
      </c>
      <c r="K1845">
        <v>-0.54031209999999996</v>
      </c>
      <c r="L1845">
        <v>-0.51803489999999996</v>
      </c>
      <c r="M1845">
        <v>-0.49575780000000003</v>
      </c>
      <c r="N1845">
        <v>-0.46359299999999998</v>
      </c>
      <c r="O1845">
        <v>4.0649179999999996</v>
      </c>
      <c r="P1845">
        <v>46456</v>
      </c>
      <c r="Q1845">
        <v>29597.78</v>
      </c>
      <c r="R1845">
        <v>35518.15</v>
      </c>
    </row>
    <row r="1846" spans="1:18">
      <c r="A1846" t="s">
        <v>50</v>
      </c>
      <c r="B1846" t="s">
        <v>47</v>
      </c>
      <c r="C1846" t="s">
        <v>13</v>
      </c>
      <c r="D1846">
        <v>2011</v>
      </c>
      <c r="E1846">
        <v>21</v>
      </c>
      <c r="F1846">
        <v>2.568584</v>
      </c>
      <c r="G1846">
        <v>2.568584</v>
      </c>
      <c r="H1846">
        <v>76.270099999999999</v>
      </c>
      <c r="I1846">
        <v>3.8097600000000002E-2</v>
      </c>
      <c r="J1846">
        <v>-4.8824100000000002E-2</v>
      </c>
      <c r="K1846">
        <v>-1.99784E-2</v>
      </c>
      <c r="L1846">
        <v>0</v>
      </c>
      <c r="M1846">
        <v>1.99784E-2</v>
      </c>
      <c r="N1846">
        <v>4.8824100000000002E-2</v>
      </c>
      <c r="O1846">
        <v>4.0649179999999996</v>
      </c>
      <c r="P1846">
        <v>46456</v>
      </c>
      <c r="Q1846">
        <v>29355.119999999999</v>
      </c>
      <c r="R1846">
        <v>29355.119999999999</v>
      </c>
    </row>
    <row r="1847" spans="1:18">
      <c r="A1847" t="s">
        <v>50</v>
      </c>
      <c r="B1847" t="s">
        <v>47</v>
      </c>
      <c r="C1847" t="s">
        <v>13</v>
      </c>
      <c r="D1847">
        <v>2011</v>
      </c>
      <c r="E1847">
        <v>22</v>
      </c>
      <c r="F1847">
        <v>2.3288310000000001</v>
      </c>
      <c r="G1847">
        <v>2.3288310000000001</v>
      </c>
      <c r="H1847">
        <v>75.441599999999994</v>
      </c>
      <c r="I1847">
        <v>3.9010499999999997E-2</v>
      </c>
      <c r="J1847">
        <v>-4.9993999999999997E-2</v>
      </c>
      <c r="K1847">
        <v>-2.0457099999999999E-2</v>
      </c>
      <c r="L1847">
        <v>0</v>
      </c>
      <c r="M1847">
        <v>2.0457099999999999E-2</v>
      </c>
      <c r="N1847">
        <v>4.9993999999999997E-2</v>
      </c>
      <c r="O1847">
        <v>4.0649179999999996</v>
      </c>
      <c r="P1847">
        <v>46456</v>
      </c>
      <c r="Q1847">
        <v>26615.1</v>
      </c>
      <c r="R1847">
        <v>26615.1</v>
      </c>
    </row>
    <row r="1848" spans="1:18">
      <c r="A1848" t="s">
        <v>50</v>
      </c>
      <c r="B1848" t="s">
        <v>47</v>
      </c>
      <c r="C1848" t="s">
        <v>13</v>
      </c>
      <c r="D1848">
        <v>2011</v>
      </c>
      <c r="E1848">
        <v>23</v>
      </c>
      <c r="F1848">
        <v>1.9129229999999999</v>
      </c>
      <c r="G1848">
        <v>1.9129229999999999</v>
      </c>
      <c r="H1848">
        <v>72.911699999999996</v>
      </c>
      <c r="I1848">
        <v>3.9870999999999997E-2</v>
      </c>
      <c r="J1848">
        <v>-5.1096799999999998E-2</v>
      </c>
      <c r="K1848">
        <v>-2.0908400000000001E-2</v>
      </c>
      <c r="L1848">
        <v>0</v>
      </c>
      <c r="M1848">
        <v>2.0908400000000001E-2</v>
      </c>
      <c r="N1848">
        <v>5.1096799999999998E-2</v>
      </c>
      <c r="O1848">
        <v>4.0649179999999996</v>
      </c>
      <c r="P1848">
        <v>46456</v>
      </c>
      <c r="Q1848">
        <v>21861.89</v>
      </c>
      <c r="R1848">
        <v>21861.89</v>
      </c>
    </row>
    <row r="1849" spans="1:18">
      <c r="A1849" t="s">
        <v>50</v>
      </c>
      <c r="B1849" t="s">
        <v>47</v>
      </c>
      <c r="C1849" t="s">
        <v>13</v>
      </c>
      <c r="D1849">
        <v>2011</v>
      </c>
      <c r="E1849">
        <v>24</v>
      </c>
      <c r="F1849">
        <v>1.434356</v>
      </c>
      <c r="G1849">
        <v>1.434356</v>
      </c>
      <c r="H1849">
        <v>71.563599999999994</v>
      </c>
      <c r="I1849">
        <v>4.0867300000000002E-2</v>
      </c>
      <c r="J1849">
        <v>-5.2373500000000003E-2</v>
      </c>
      <c r="K1849">
        <v>-2.14308E-2</v>
      </c>
      <c r="L1849">
        <v>0</v>
      </c>
      <c r="M1849">
        <v>2.14308E-2</v>
      </c>
      <c r="N1849">
        <v>5.2373500000000003E-2</v>
      </c>
      <c r="O1849">
        <v>4.0649179999999996</v>
      </c>
      <c r="P1849">
        <v>46456</v>
      </c>
      <c r="Q1849">
        <v>16392.57</v>
      </c>
      <c r="R1849">
        <v>16392.57</v>
      </c>
    </row>
    <row r="1850" spans="1:18">
      <c r="A1850" t="s">
        <v>50</v>
      </c>
      <c r="B1850" t="s">
        <v>47</v>
      </c>
      <c r="C1850" t="s">
        <v>84</v>
      </c>
      <c r="D1850">
        <v>2011</v>
      </c>
      <c r="E1850">
        <v>1</v>
      </c>
      <c r="F1850">
        <v>0.96226109999999998</v>
      </c>
      <c r="G1850">
        <v>0.96226109999999998</v>
      </c>
      <c r="H1850">
        <v>68.591300000000004</v>
      </c>
      <c r="I1850">
        <v>3.3162700000000003E-2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4.0649179999999996</v>
      </c>
      <c r="P1850">
        <v>46456</v>
      </c>
      <c r="Q1850">
        <v>10997.22</v>
      </c>
      <c r="R1850">
        <v>10997.22</v>
      </c>
    </row>
    <row r="1851" spans="1:18">
      <c r="A1851" t="s">
        <v>50</v>
      </c>
      <c r="B1851" t="s">
        <v>47</v>
      </c>
      <c r="C1851" t="s">
        <v>84</v>
      </c>
      <c r="D1851">
        <v>2011</v>
      </c>
      <c r="E1851">
        <v>2</v>
      </c>
      <c r="F1851">
        <v>0.84695399999999998</v>
      </c>
      <c r="G1851">
        <v>0.84695399999999998</v>
      </c>
      <c r="H1851">
        <v>68.373999999999995</v>
      </c>
      <c r="I1851">
        <v>3.3087199999999997E-2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4.0649179999999996</v>
      </c>
      <c r="P1851">
        <v>46456</v>
      </c>
      <c r="Q1851">
        <v>9679.4330000000009</v>
      </c>
      <c r="R1851">
        <v>9679.4330000000009</v>
      </c>
    </row>
    <row r="1852" spans="1:18">
      <c r="A1852" t="s">
        <v>50</v>
      </c>
      <c r="B1852" t="s">
        <v>47</v>
      </c>
      <c r="C1852" t="s">
        <v>84</v>
      </c>
      <c r="D1852">
        <v>2011</v>
      </c>
      <c r="E1852">
        <v>3</v>
      </c>
      <c r="F1852">
        <v>0.75391850000000005</v>
      </c>
      <c r="G1852">
        <v>0.75391850000000005</v>
      </c>
      <c r="H1852">
        <v>67.881399999999999</v>
      </c>
      <c r="I1852">
        <v>3.2984300000000001E-2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4.0649179999999996</v>
      </c>
      <c r="P1852">
        <v>46456</v>
      </c>
      <c r="Q1852">
        <v>8616.1749999999993</v>
      </c>
      <c r="R1852">
        <v>8616.1749999999993</v>
      </c>
    </row>
    <row r="1853" spans="1:18">
      <c r="A1853" t="s">
        <v>50</v>
      </c>
      <c r="B1853" t="s">
        <v>47</v>
      </c>
      <c r="C1853" t="s">
        <v>84</v>
      </c>
      <c r="D1853">
        <v>2011</v>
      </c>
      <c r="E1853">
        <v>4</v>
      </c>
      <c r="F1853">
        <v>0.70352210000000004</v>
      </c>
      <c r="G1853">
        <v>0.70352210000000004</v>
      </c>
      <c r="H1853">
        <v>67.261200000000002</v>
      </c>
      <c r="I1853">
        <v>3.2917000000000002E-2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4.0649179999999996</v>
      </c>
      <c r="P1853">
        <v>46456</v>
      </c>
      <c r="Q1853">
        <v>8040.2179999999998</v>
      </c>
      <c r="R1853">
        <v>8040.2179999999998</v>
      </c>
    </row>
    <row r="1854" spans="1:18">
      <c r="A1854" t="s">
        <v>50</v>
      </c>
      <c r="B1854" t="s">
        <v>47</v>
      </c>
      <c r="C1854" t="s">
        <v>84</v>
      </c>
      <c r="D1854">
        <v>2011</v>
      </c>
      <c r="E1854">
        <v>5</v>
      </c>
      <c r="F1854">
        <v>0.68789120000000004</v>
      </c>
      <c r="G1854">
        <v>0.68789120000000004</v>
      </c>
      <c r="H1854">
        <v>66.784400000000005</v>
      </c>
      <c r="I1854">
        <v>3.2916099999999997E-2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4.0649179999999996</v>
      </c>
      <c r="P1854">
        <v>46456</v>
      </c>
      <c r="Q1854">
        <v>7861.58</v>
      </c>
      <c r="R1854">
        <v>7861.58</v>
      </c>
    </row>
    <row r="1855" spans="1:18">
      <c r="A1855" t="s">
        <v>50</v>
      </c>
      <c r="B1855" t="s">
        <v>47</v>
      </c>
      <c r="C1855" t="s">
        <v>84</v>
      </c>
      <c r="D1855">
        <v>2011</v>
      </c>
      <c r="E1855">
        <v>6</v>
      </c>
      <c r="F1855">
        <v>0.70620660000000002</v>
      </c>
      <c r="G1855">
        <v>0.70620660000000002</v>
      </c>
      <c r="H1855">
        <v>66.387</v>
      </c>
      <c r="I1855">
        <v>3.2915600000000003E-2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4.0649179999999996</v>
      </c>
      <c r="P1855">
        <v>46456</v>
      </c>
      <c r="Q1855">
        <v>8070.8980000000001</v>
      </c>
      <c r="R1855">
        <v>8070.8980000000001</v>
      </c>
    </row>
    <row r="1856" spans="1:18">
      <c r="A1856" t="s">
        <v>50</v>
      </c>
      <c r="B1856" t="s">
        <v>47</v>
      </c>
      <c r="C1856" t="s">
        <v>84</v>
      </c>
      <c r="D1856">
        <v>2011</v>
      </c>
      <c r="E1856">
        <v>7</v>
      </c>
      <c r="F1856">
        <v>0.78700490000000001</v>
      </c>
      <c r="G1856">
        <v>0.78700490000000001</v>
      </c>
      <c r="H1856">
        <v>68.706800000000001</v>
      </c>
      <c r="I1856">
        <v>3.2917799999999997E-2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4.0649179999999996</v>
      </c>
      <c r="P1856">
        <v>46456</v>
      </c>
      <c r="Q1856">
        <v>8994.3040000000001</v>
      </c>
      <c r="R1856">
        <v>8994.3040000000001</v>
      </c>
    </row>
    <row r="1857" spans="1:18">
      <c r="A1857" t="s">
        <v>50</v>
      </c>
      <c r="B1857" t="s">
        <v>47</v>
      </c>
      <c r="C1857" t="s">
        <v>84</v>
      </c>
      <c r="D1857">
        <v>2011</v>
      </c>
      <c r="E1857">
        <v>8</v>
      </c>
      <c r="F1857">
        <v>0.86572689999999997</v>
      </c>
      <c r="G1857">
        <v>0.86572689999999997</v>
      </c>
      <c r="H1857">
        <v>73.441299999999998</v>
      </c>
      <c r="I1857">
        <v>3.2898200000000002E-2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4.0649179999999996</v>
      </c>
      <c r="P1857">
        <v>46456</v>
      </c>
      <c r="Q1857">
        <v>9893.9789999999994</v>
      </c>
      <c r="R1857">
        <v>9893.9789999999994</v>
      </c>
    </row>
    <row r="1858" spans="1:18">
      <c r="A1858" t="s">
        <v>50</v>
      </c>
      <c r="B1858" t="s">
        <v>47</v>
      </c>
      <c r="C1858" t="s">
        <v>84</v>
      </c>
      <c r="D1858">
        <v>2011</v>
      </c>
      <c r="E1858">
        <v>9</v>
      </c>
      <c r="F1858">
        <v>0.94512620000000003</v>
      </c>
      <c r="G1858">
        <v>0.94512620000000003</v>
      </c>
      <c r="H1858">
        <v>78.728099999999998</v>
      </c>
      <c r="I1858">
        <v>3.3246699999999997E-2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4.0649179999999996</v>
      </c>
      <c r="P1858">
        <v>46456</v>
      </c>
      <c r="Q1858">
        <v>10801.4</v>
      </c>
      <c r="R1858">
        <v>10801.4</v>
      </c>
    </row>
    <row r="1859" spans="1:18">
      <c r="A1859" t="s">
        <v>50</v>
      </c>
      <c r="B1859" t="s">
        <v>47</v>
      </c>
      <c r="C1859" t="s">
        <v>84</v>
      </c>
      <c r="D1859">
        <v>2011</v>
      </c>
      <c r="E1859">
        <v>10</v>
      </c>
      <c r="F1859">
        <v>1.031277</v>
      </c>
      <c r="G1859">
        <v>1.031277</v>
      </c>
      <c r="H1859">
        <v>82.813299999999998</v>
      </c>
      <c r="I1859">
        <v>3.3770700000000001E-2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4.0649179999999996</v>
      </c>
      <c r="P1859">
        <v>46456</v>
      </c>
      <c r="Q1859">
        <v>11785.98</v>
      </c>
      <c r="R1859">
        <v>11785.98</v>
      </c>
    </row>
    <row r="1860" spans="1:18">
      <c r="A1860" t="s">
        <v>50</v>
      </c>
      <c r="B1860" t="s">
        <v>47</v>
      </c>
      <c r="C1860" t="s">
        <v>84</v>
      </c>
      <c r="D1860">
        <v>2011</v>
      </c>
      <c r="E1860">
        <v>11</v>
      </c>
      <c r="F1860">
        <v>1.2004319999999999</v>
      </c>
      <c r="G1860">
        <v>1.2004319999999999</v>
      </c>
      <c r="H1860">
        <v>85.101299999999995</v>
      </c>
      <c r="I1860">
        <v>3.4640299999999999E-2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4.0649179999999996</v>
      </c>
      <c r="P1860">
        <v>46456</v>
      </c>
      <c r="Q1860">
        <v>13719.17</v>
      </c>
      <c r="R1860">
        <v>13719.17</v>
      </c>
    </row>
    <row r="1861" spans="1:18">
      <c r="A1861" t="s">
        <v>50</v>
      </c>
      <c r="B1861" t="s">
        <v>47</v>
      </c>
      <c r="C1861" t="s">
        <v>84</v>
      </c>
      <c r="D1861">
        <v>2011</v>
      </c>
      <c r="E1861">
        <v>12</v>
      </c>
      <c r="F1861">
        <v>1.4602040000000001</v>
      </c>
      <c r="G1861">
        <v>1.4602040000000001</v>
      </c>
      <c r="H1861">
        <v>87.611000000000004</v>
      </c>
      <c r="I1861">
        <v>3.4424099999999999E-2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4.0649179999999996</v>
      </c>
      <c r="P1861">
        <v>46456</v>
      </c>
      <c r="Q1861">
        <v>16687.97</v>
      </c>
      <c r="R1861">
        <v>16687.97</v>
      </c>
    </row>
    <row r="1862" spans="1:18">
      <c r="A1862" t="s">
        <v>50</v>
      </c>
      <c r="B1862" t="s">
        <v>47</v>
      </c>
      <c r="C1862" t="s">
        <v>84</v>
      </c>
      <c r="D1862">
        <v>2011</v>
      </c>
      <c r="E1862">
        <v>13</v>
      </c>
      <c r="F1862">
        <v>1.771433</v>
      </c>
      <c r="G1862">
        <v>1.771433</v>
      </c>
      <c r="H1862">
        <v>89.299300000000002</v>
      </c>
      <c r="I1862">
        <v>3.4546199999999999E-2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4.0649179999999996</v>
      </c>
      <c r="P1862">
        <v>46456</v>
      </c>
      <c r="Q1862">
        <v>20244.87</v>
      </c>
      <c r="R1862">
        <v>20244.87</v>
      </c>
    </row>
    <row r="1863" spans="1:18">
      <c r="A1863" t="s">
        <v>50</v>
      </c>
      <c r="B1863" t="s">
        <v>47</v>
      </c>
      <c r="C1863" t="s">
        <v>84</v>
      </c>
      <c r="D1863">
        <v>2011</v>
      </c>
      <c r="E1863">
        <v>14</v>
      </c>
      <c r="F1863">
        <v>2.0213199999999998</v>
      </c>
      <c r="G1863">
        <v>1.5959429999999999</v>
      </c>
      <c r="H1863">
        <v>88.952699999999993</v>
      </c>
      <c r="I1863">
        <v>3.6709199999999997E-2</v>
      </c>
      <c r="J1863">
        <v>0.37833139999999998</v>
      </c>
      <c r="K1863">
        <v>0.40612579999999998</v>
      </c>
      <c r="L1863">
        <v>0.42537619999999998</v>
      </c>
      <c r="M1863">
        <v>0.44462649999999998</v>
      </c>
      <c r="N1863">
        <v>0.47242099999999998</v>
      </c>
      <c r="O1863">
        <v>4.0649179999999996</v>
      </c>
      <c r="P1863">
        <v>46456</v>
      </c>
      <c r="Q1863">
        <v>23100.7</v>
      </c>
      <c r="R1863">
        <v>18239.28</v>
      </c>
    </row>
    <row r="1864" spans="1:18">
      <c r="A1864" t="s">
        <v>50</v>
      </c>
      <c r="B1864" t="s">
        <v>47</v>
      </c>
      <c r="C1864" t="s">
        <v>84</v>
      </c>
      <c r="D1864">
        <v>2011</v>
      </c>
      <c r="E1864">
        <v>15</v>
      </c>
      <c r="F1864">
        <v>2.25177</v>
      </c>
      <c r="G1864">
        <v>1.8189059999999999</v>
      </c>
      <c r="H1864">
        <v>88.782700000000006</v>
      </c>
      <c r="I1864">
        <v>3.7916600000000002E-2</v>
      </c>
      <c r="J1864">
        <v>0.38427230000000001</v>
      </c>
      <c r="K1864">
        <v>0.41298089999999998</v>
      </c>
      <c r="L1864">
        <v>0.43286429999999998</v>
      </c>
      <c r="M1864">
        <v>0.45274779999999998</v>
      </c>
      <c r="N1864">
        <v>0.4814563</v>
      </c>
      <c r="O1864">
        <v>4.0649179999999996</v>
      </c>
      <c r="P1864">
        <v>46456</v>
      </c>
      <c r="Q1864">
        <v>25734.41</v>
      </c>
      <c r="R1864">
        <v>20787.41</v>
      </c>
    </row>
    <row r="1865" spans="1:18">
      <c r="A1865" t="s">
        <v>50</v>
      </c>
      <c r="B1865" t="s">
        <v>47</v>
      </c>
      <c r="C1865" t="s">
        <v>84</v>
      </c>
      <c r="D1865">
        <v>2011</v>
      </c>
      <c r="E1865">
        <v>16</v>
      </c>
      <c r="F1865">
        <v>2.3879640000000002</v>
      </c>
      <c r="G1865">
        <v>1.8511500000000001</v>
      </c>
      <c r="H1865">
        <v>87.265799999999999</v>
      </c>
      <c r="I1865">
        <v>3.8228100000000001E-2</v>
      </c>
      <c r="J1865">
        <v>0.48782199999999998</v>
      </c>
      <c r="K1865">
        <v>0.51676639999999996</v>
      </c>
      <c r="L1865">
        <v>0.53681330000000005</v>
      </c>
      <c r="M1865">
        <v>0.55686009999999997</v>
      </c>
      <c r="N1865">
        <v>0.58580449999999995</v>
      </c>
      <c r="O1865">
        <v>4.0649179999999996</v>
      </c>
      <c r="P1865">
        <v>46456</v>
      </c>
      <c r="Q1865">
        <v>27290.89</v>
      </c>
      <c r="R1865">
        <v>21155.91</v>
      </c>
    </row>
    <row r="1866" spans="1:18">
      <c r="A1866" t="s">
        <v>50</v>
      </c>
      <c r="B1866" t="s">
        <v>47</v>
      </c>
      <c r="C1866" t="s">
        <v>84</v>
      </c>
      <c r="D1866">
        <v>2011</v>
      </c>
      <c r="E1866">
        <v>17</v>
      </c>
      <c r="F1866">
        <v>2.4034409999999999</v>
      </c>
      <c r="G1866">
        <v>1.899281</v>
      </c>
      <c r="H1866">
        <v>85.850800000000007</v>
      </c>
      <c r="I1866">
        <v>3.8469099999999999E-2</v>
      </c>
      <c r="J1866">
        <v>0.45486009999999999</v>
      </c>
      <c r="K1866">
        <v>0.4839871</v>
      </c>
      <c r="L1866">
        <v>0.50416030000000001</v>
      </c>
      <c r="M1866">
        <v>0.52433350000000001</v>
      </c>
      <c r="N1866">
        <v>0.55346039999999996</v>
      </c>
      <c r="O1866">
        <v>4.0649179999999996</v>
      </c>
      <c r="P1866">
        <v>46456</v>
      </c>
      <c r="Q1866">
        <v>27467.78</v>
      </c>
      <c r="R1866">
        <v>21705.98</v>
      </c>
    </row>
    <row r="1867" spans="1:18">
      <c r="A1867" t="s">
        <v>50</v>
      </c>
      <c r="B1867" t="s">
        <v>47</v>
      </c>
      <c r="C1867" t="s">
        <v>84</v>
      </c>
      <c r="D1867">
        <v>2011</v>
      </c>
      <c r="E1867">
        <v>18</v>
      </c>
      <c r="F1867">
        <v>2.4012570000000002</v>
      </c>
      <c r="G1867">
        <v>1.9296489999999999</v>
      </c>
      <c r="H1867">
        <v>83.409800000000004</v>
      </c>
      <c r="I1867">
        <v>3.9253499999999997E-2</v>
      </c>
      <c r="J1867">
        <v>0.4213018</v>
      </c>
      <c r="K1867">
        <v>0.4510226</v>
      </c>
      <c r="L1867">
        <v>0.4716072</v>
      </c>
      <c r="M1867">
        <v>0.49219180000000001</v>
      </c>
      <c r="N1867">
        <v>0.52191259999999995</v>
      </c>
      <c r="O1867">
        <v>4.0649179999999996</v>
      </c>
      <c r="P1867">
        <v>46456</v>
      </c>
      <c r="Q1867">
        <v>27442.81</v>
      </c>
      <c r="R1867">
        <v>22053.040000000001</v>
      </c>
    </row>
    <row r="1868" spans="1:18">
      <c r="A1868" t="s">
        <v>50</v>
      </c>
      <c r="B1868" t="s">
        <v>47</v>
      </c>
      <c r="C1868" t="s">
        <v>84</v>
      </c>
      <c r="D1868">
        <v>2011</v>
      </c>
      <c r="E1868">
        <v>19</v>
      </c>
      <c r="F1868">
        <v>2.2803490000000002</v>
      </c>
      <c r="G1868">
        <v>2.523336</v>
      </c>
      <c r="H1868">
        <v>79.390799999999999</v>
      </c>
      <c r="I1868">
        <v>4.0878499999999998E-2</v>
      </c>
      <c r="J1868">
        <v>-0.29537439999999998</v>
      </c>
      <c r="K1868">
        <v>-0.26442320000000002</v>
      </c>
      <c r="L1868">
        <v>-0.24298639999999999</v>
      </c>
      <c r="M1868">
        <v>-0.22154969999999999</v>
      </c>
      <c r="N1868">
        <v>-0.1905985</v>
      </c>
      <c r="O1868">
        <v>4.0649179999999996</v>
      </c>
      <c r="P1868">
        <v>46456</v>
      </c>
      <c r="Q1868">
        <v>26061.03</v>
      </c>
      <c r="R1868">
        <v>28838</v>
      </c>
    </row>
    <row r="1869" spans="1:18">
      <c r="A1869" t="s">
        <v>50</v>
      </c>
      <c r="B1869" t="s">
        <v>47</v>
      </c>
      <c r="C1869" t="s">
        <v>84</v>
      </c>
      <c r="D1869">
        <v>2011</v>
      </c>
      <c r="E1869">
        <v>20</v>
      </c>
      <c r="F1869">
        <v>2.0947499999999999</v>
      </c>
      <c r="G1869">
        <v>2.46644</v>
      </c>
      <c r="H1869">
        <v>74.7166</v>
      </c>
      <c r="I1869">
        <v>4.1584099999999999E-2</v>
      </c>
      <c r="J1869">
        <v>-0.42498219999999998</v>
      </c>
      <c r="K1869">
        <v>-0.39349679999999998</v>
      </c>
      <c r="L1869">
        <v>-0.37169000000000002</v>
      </c>
      <c r="M1869">
        <v>-0.34988330000000001</v>
      </c>
      <c r="N1869">
        <v>-0.31839780000000001</v>
      </c>
      <c r="O1869">
        <v>4.0649179999999996</v>
      </c>
      <c r="P1869">
        <v>46456</v>
      </c>
      <c r="Q1869">
        <v>23939.9</v>
      </c>
      <c r="R1869">
        <v>28187.77</v>
      </c>
    </row>
    <row r="1870" spans="1:18">
      <c r="A1870" t="s">
        <v>50</v>
      </c>
      <c r="B1870" t="s">
        <v>47</v>
      </c>
      <c r="C1870" t="s">
        <v>84</v>
      </c>
      <c r="D1870">
        <v>2011</v>
      </c>
      <c r="E1870">
        <v>21</v>
      </c>
      <c r="F1870">
        <v>1.97027</v>
      </c>
      <c r="G1870">
        <v>1.97027</v>
      </c>
      <c r="H1870">
        <v>72.8309</v>
      </c>
      <c r="I1870">
        <v>3.6713299999999997E-2</v>
      </c>
      <c r="J1870">
        <v>-4.7050000000000002E-2</v>
      </c>
      <c r="K1870">
        <v>-1.9252499999999999E-2</v>
      </c>
      <c r="L1870">
        <v>0</v>
      </c>
      <c r="M1870">
        <v>1.9252499999999999E-2</v>
      </c>
      <c r="N1870">
        <v>4.7050000000000002E-2</v>
      </c>
      <c r="O1870">
        <v>4.0649179999999996</v>
      </c>
      <c r="P1870">
        <v>46456</v>
      </c>
      <c r="Q1870">
        <v>22517.279999999999</v>
      </c>
      <c r="R1870">
        <v>22517.279999999999</v>
      </c>
    </row>
    <row r="1871" spans="1:18">
      <c r="A1871" t="s">
        <v>50</v>
      </c>
      <c r="B1871" t="s">
        <v>47</v>
      </c>
      <c r="C1871" t="s">
        <v>84</v>
      </c>
      <c r="D1871">
        <v>2011</v>
      </c>
      <c r="E1871">
        <v>22</v>
      </c>
      <c r="F1871">
        <v>1.6429910000000001</v>
      </c>
      <c r="G1871">
        <v>1.6429910000000001</v>
      </c>
      <c r="H1871">
        <v>71.394800000000004</v>
      </c>
      <c r="I1871">
        <v>3.4668499999999998E-2</v>
      </c>
      <c r="J1871">
        <v>-4.4429499999999997E-2</v>
      </c>
      <c r="K1871">
        <v>-1.8180200000000001E-2</v>
      </c>
      <c r="L1871">
        <v>0</v>
      </c>
      <c r="M1871">
        <v>1.8180200000000001E-2</v>
      </c>
      <c r="N1871">
        <v>4.4429499999999997E-2</v>
      </c>
      <c r="O1871">
        <v>4.0649179999999996</v>
      </c>
      <c r="P1871">
        <v>46456</v>
      </c>
      <c r="Q1871">
        <v>18776.96</v>
      </c>
      <c r="R1871">
        <v>18776.96</v>
      </c>
    </row>
    <row r="1872" spans="1:18">
      <c r="A1872" t="s">
        <v>50</v>
      </c>
      <c r="B1872" t="s">
        <v>47</v>
      </c>
      <c r="C1872" t="s">
        <v>84</v>
      </c>
      <c r="D1872">
        <v>2011</v>
      </c>
      <c r="E1872">
        <v>23</v>
      </c>
      <c r="F1872">
        <v>1.427165</v>
      </c>
      <c r="G1872">
        <v>1.427165</v>
      </c>
      <c r="H1872">
        <v>69.781800000000004</v>
      </c>
      <c r="I1872">
        <v>3.3620999999999998E-2</v>
      </c>
      <c r="J1872">
        <v>-4.3087100000000003E-2</v>
      </c>
      <c r="K1872">
        <v>-1.7630900000000001E-2</v>
      </c>
      <c r="L1872">
        <v>0</v>
      </c>
      <c r="M1872">
        <v>1.7630900000000001E-2</v>
      </c>
      <c r="N1872">
        <v>4.3087100000000003E-2</v>
      </c>
      <c r="O1872">
        <v>4.0649179999999996</v>
      </c>
      <c r="P1872">
        <v>46456</v>
      </c>
      <c r="Q1872">
        <v>16310.38</v>
      </c>
      <c r="R1872">
        <v>16310.38</v>
      </c>
    </row>
    <row r="1873" spans="1:18">
      <c r="A1873" t="s">
        <v>50</v>
      </c>
      <c r="B1873" t="s">
        <v>47</v>
      </c>
      <c r="C1873" t="s">
        <v>84</v>
      </c>
      <c r="D1873">
        <v>2011</v>
      </c>
      <c r="E1873">
        <v>24</v>
      </c>
      <c r="F1873">
        <v>1.1439779999999999</v>
      </c>
      <c r="G1873">
        <v>1.1439779999999999</v>
      </c>
      <c r="H1873">
        <v>68.385000000000005</v>
      </c>
      <c r="I1873">
        <v>3.3183499999999998E-2</v>
      </c>
      <c r="J1873">
        <v>-4.2526399999999999E-2</v>
      </c>
      <c r="K1873">
        <v>-1.74015E-2</v>
      </c>
      <c r="L1873">
        <v>0</v>
      </c>
      <c r="M1873">
        <v>1.74015E-2</v>
      </c>
      <c r="N1873">
        <v>4.2526399999999999E-2</v>
      </c>
      <c r="O1873">
        <v>4.0649179999999996</v>
      </c>
      <c r="P1873">
        <v>46456</v>
      </c>
      <c r="Q1873">
        <v>13073.98</v>
      </c>
      <c r="R1873">
        <v>13073.98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3"/>
  <sheetViews>
    <sheetView workbookViewId="0">
      <pane ySplit="1" topLeftCell="A8" activePane="bottomLeft" state="frozen"/>
      <selection pane="bottomLeft" activeCell="E2" sqref="E2:F2"/>
    </sheetView>
  </sheetViews>
  <sheetFormatPr defaultRowHeight="12.75"/>
  <cols>
    <col min="4" max="6" width="13.7109375" customWidth="1"/>
  </cols>
  <sheetData>
    <row r="1" spans="1:6" s="3" customFormat="1" ht="38.25" customHeight="1">
      <c r="A1" s="1" t="s">
        <v>57</v>
      </c>
      <c r="B1" s="2" t="s">
        <v>40</v>
      </c>
      <c r="C1" s="2" t="s">
        <v>44</v>
      </c>
      <c r="D1" s="2" t="s">
        <v>49</v>
      </c>
      <c r="E1" s="2" t="s">
        <v>50</v>
      </c>
      <c r="F1" s="2" t="s">
        <v>51</v>
      </c>
    </row>
    <row r="2" spans="1:6">
      <c r="A2" s="89">
        <v>40544</v>
      </c>
      <c r="B2">
        <v>1</v>
      </c>
      <c r="C2">
        <v>2011</v>
      </c>
      <c r="D2" s="75">
        <v>113679.6</v>
      </c>
      <c r="E2" s="75">
        <v>53356.17</v>
      </c>
      <c r="F2" s="75">
        <v>60323.47</v>
      </c>
    </row>
    <row r="3" spans="1:6">
      <c r="A3" s="89">
        <v>40575</v>
      </c>
      <c r="B3">
        <v>2</v>
      </c>
      <c r="C3">
        <v>2011</v>
      </c>
      <c r="D3" s="75">
        <v>113679.6</v>
      </c>
      <c r="E3" s="75">
        <v>53356.17</v>
      </c>
      <c r="F3" s="75">
        <v>60323.47</v>
      </c>
    </row>
    <row r="4" spans="1:6">
      <c r="A4" s="89">
        <v>40603</v>
      </c>
      <c r="B4">
        <v>3</v>
      </c>
      <c r="C4">
        <v>2011</v>
      </c>
      <c r="D4" s="75">
        <v>113665.1</v>
      </c>
      <c r="E4" s="75">
        <v>53341.67</v>
      </c>
      <c r="F4" s="75">
        <v>60323.47</v>
      </c>
    </row>
    <row r="5" spans="1:6">
      <c r="A5" s="89">
        <v>40634</v>
      </c>
      <c r="B5">
        <v>4</v>
      </c>
      <c r="C5">
        <v>2011</v>
      </c>
      <c r="D5" s="75">
        <v>113654.1</v>
      </c>
      <c r="E5" s="75">
        <v>53330.67</v>
      </c>
      <c r="F5" s="75">
        <v>60323.47</v>
      </c>
    </row>
    <row r="6" spans="1:6">
      <c r="A6" s="89">
        <v>40664</v>
      </c>
      <c r="B6">
        <v>5</v>
      </c>
      <c r="C6">
        <v>2011</v>
      </c>
      <c r="D6" s="75">
        <v>113651.1</v>
      </c>
      <c r="E6" s="75">
        <v>53327.67</v>
      </c>
      <c r="F6" s="75">
        <v>60323.47</v>
      </c>
    </row>
    <row r="7" spans="1:6">
      <c r="A7" s="89">
        <v>40695</v>
      </c>
      <c r="B7">
        <v>6</v>
      </c>
      <c r="C7">
        <v>2011</v>
      </c>
      <c r="D7" s="75">
        <v>112733.9</v>
      </c>
      <c r="E7" s="75">
        <v>52657.57</v>
      </c>
      <c r="F7" s="75">
        <v>60076.37</v>
      </c>
    </row>
    <row r="8" spans="1:6">
      <c r="A8" s="89">
        <v>40725</v>
      </c>
      <c r="B8">
        <v>7</v>
      </c>
      <c r="C8">
        <v>2011</v>
      </c>
      <c r="D8" s="75">
        <v>111695.3</v>
      </c>
      <c r="E8" s="75">
        <v>51986.29</v>
      </c>
      <c r="F8" s="75">
        <v>59709</v>
      </c>
    </row>
    <row r="9" spans="1:6">
      <c r="A9" s="89">
        <v>40756</v>
      </c>
      <c r="B9">
        <v>8</v>
      </c>
      <c r="C9">
        <v>2011</v>
      </c>
      <c r="D9" s="75">
        <v>108183.7</v>
      </c>
      <c r="E9" s="75">
        <v>50162.83</v>
      </c>
      <c r="F9" s="75">
        <v>58020.9</v>
      </c>
    </row>
    <row r="10" spans="1:6">
      <c r="A10" s="89">
        <v>40787</v>
      </c>
      <c r="B10">
        <v>9</v>
      </c>
      <c r="C10">
        <v>2011</v>
      </c>
      <c r="D10" s="75">
        <v>104552.1</v>
      </c>
      <c r="E10" s="75">
        <v>48203.93</v>
      </c>
      <c r="F10" s="75">
        <v>56348.2</v>
      </c>
    </row>
    <row r="11" spans="1:6">
      <c r="A11" s="89">
        <v>40817</v>
      </c>
      <c r="B11">
        <v>10</v>
      </c>
      <c r="C11">
        <v>2011</v>
      </c>
      <c r="D11" s="75">
        <v>103186</v>
      </c>
      <c r="E11" s="75">
        <v>47427.23</v>
      </c>
      <c r="F11" s="75">
        <v>55758.720000000001</v>
      </c>
    </row>
    <row r="12" spans="1:6">
      <c r="A12" s="89">
        <v>40848</v>
      </c>
      <c r="B12">
        <v>11</v>
      </c>
      <c r="C12">
        <v>2011</v>
      </c>
      <c r="D12" s="75">
        <v>102478.9</v>
      </c>
      <c r="E12" s="75">
        <v>46961.23</v>
      </c>
      <c r="F12" s="75">
        <v>55517.62</v>
      </c>
    </row>
    <row r="13" spans="1:6">
      <c r="A13" s="89">
        <v>40878</v>
      </c>
      <c r="B13">
        <v>12</v>
      </c>
      <c r="C13">
        <v>2011</v>
      </c>
      <c r="D13" s="75">
        <v>102478.9</v>
      </c>
      <c r="E13" s="75">
        <v>46961.23</v>
      </c>
      <c r="F13" s="75">
        <v>55517.62</v>
      </c>
    </row>
    <row r="14" spans="1:6">
      <c r="A14" s="89">
        <v>40909</v>
      </c>
      <c r="B14" s="75">
        <v>1</v>
      </c>
      <c r="C14" s="75">
        <v>2012</v>
      </c>
      <c r="D14" s="75">
        <f t="shared" ref="D14:F33" si="0">D2</f>
        <v>113679.6</v>
      </c>
      <c r="E14" s="75">
        <f t="shared" si="0"/>
        <v>53356.17</v>
      </c>
      <c r="F14" s="75">
        <f t="shared" si="0"/>
        <v>60323.47</v>
      </c>
    </row>
    <row r="15" spans="1:6">
      <c r="A15" s="89">
        <v>40940</v>
      </c>
      <c r="B15" s="75">
        <v>2</v>
      </c>
      <c r="C15" s="75">
        <v>2012</v>
      </c>
      <c r="D15" s="75">
        <f t="shared" si="0"/>
        <v>113679.6</v>
      </c>
      <c r="E15" s="75">
        <f t="shared" si="0"/>
        <v>53356.17</v>
      </c>
      <c r="F15" s="75">
        <f t="shared" si="0"/>
        <v>60323.47</v>
      </c>
    </row>
    <row r="16" spans="1:6">
      <c r="A16" s="89">
        <v>40969</v>
      </c>
      <c r="B16" s="75">
        <v>3</v>
      </c>
      <c r="C16" s="75">
        <v>2012</v>
      </c>
      <c r="D16" s="75">
        <f t="shared" si="0"/>
        <v>113665.1</v>
      </c>
      <c r="E16" s="75">
        <f t="shared" si="0"/>
        <v>53341.67</v>
      </c>
      <c r="F16" s="75">
        <f t="shared" si="0"/>
        <v>60323.47</v>
      </c>
    </row>
    <row r="17" spans="1:6">
      <c r="A17" s="89">
        <v>41000</v>
      </c>
      <c r="B17" s="75">
        <v>4</v>
      </c>
      <c r="C17" s="75">
        <v>2012</v>
      </c>
      <c r="D17" s="75">
        <f t="shared" si="0"/>
        <v>113654.1</v>
      </c>
      <c r="E17" s="75">
        <f t="shared" si="0"/>
        <v>53330.67</v>
      </c>
      <c r="F17" s="75">
        <f t="shared" si="0"/>
        <v>60323.47</v>
      </c>
    </row>
    <row r="18" spans="1:6">
      <c r="A18" s="89">
        <v>41030</v>
      </c>
      <c r="B18" s="75">
        <v>5</v>
      </c>
      <c r="C18" s="75">
        <v>2012</v>
      </c>
      <c r="D18" s="75">
        <f t="shared" si="0"/>
        <v>113651.1</v>
      </c>
      <c r="E18" s="75">
        <f t="shared" si="0"/>
        <v>53327.67</v>
      </c>
      <c r="F18" s="75">
        <f t="shared" si="0"/>
        <v>60323.47</v>
      </c>
    </row>
    <row r="19" spans="1:6">
      <c r="A19" s="89">
        <v>41061</v>
      </c>
      <c r="B19" s="75">
        <v>6</v>
      </c>
      <c r="C19" s="75">
        <v>2012</v>
      </c>
      <c r="D19" s="75">
        <f t="shared" si="0"/>
        <v>112733.9</v>
      </c>
      <c r="E19" s="75">
        <f t="shared" si="0"/>
        <v>52657.57</v>
      </c>
      <c r="F19" s="75">
        <f t="shared" si="0"/>
        <v>60076.37</v>
      </c>
    </row>
    <row r="20" spans="1:6">
      <c r="A20" s="89">
        <v>41091</v>
      </c>
      <c r="B20" s="75">
        <v>7</v>
      </c>
      <c r="C20" s="75">
        <v>2012</v>
      </c>
      <c r="D20" s="75">
        <f t="shared" si="0"/>
        <v>111695.3</v>
      </c>
      <c r="E20" s="75">
        <f t="shared" si="0"/>
        <v>51986.29</v>
      </c>
      <c r="F20" s="75">
        <f t="shared" si="0"/>
        <v>59709</v>
      </c>
    </row>
    <row r="21" spans="1:6">
      <c r="A21" s="89">
        <v>41122</v>
      </c>
      <c r="B21" s="75">
        <v>8</v>
      </c>
      <c r="C21" s="75">
        <v>2012</v>
      </c>
      <c r="D21" s="75">
        <f t="shared" si="0"/>
        <v>108183.7</v>
      </c>
      <c r="E21" s="75">
        <f t="shared" si="0"/>
        <v>50162.83</v>
      </c>
      <c r="F21" s="75">
        <f t="shared" si="0"/>
        <v>58020.9</v>
      </c>
    </row>
    <row r="22" spans="1:6">
      <c r="A22" s="89">
        <v>41153</v>
      </c>
      <c r="B22" s="75">
        <v>9</v>
      </c>
      <c r="C22" s="75">
        <v>2012</v>
      </c>
      <c r="D22" s="75">
        <f t="shared" si="0"/>
        <v>104552.1</v>
      </c>
      <c r="E22" s="75">
        <f t="shared" si="0"/>
        <v>48203.93</v>
      </c>
      <c r="F22" s="75">
        <f t="shared" si="0"/>
        <v>56348.2</v>
      </c>
    </row>
    <row r="23" spans="1:6">
      <c r="A23" s="89">
        <v>41183</v>
      </c>
      <c r="B23" s="75">
        <v>10</v>
      </c>
      <c r="C23" s="75">
        <v>2012</v>
      </c>
      <c r="D23" s="75">
        <f t="shared" si="0"/>
        <v>103186</v>
      </c>
      <c r="E23" s="75">
        <f t="shared" si="0"/>
        <v>47427.23</v>
      </c>
      <c r="F23" s="75">
        <f t="shared" si="0"/>
        <v>55758.720000000001</v>
      </c>
    </row>
    <row r="24" spans="1:6">
      <c r="A24" s="89">
        <v>41214</v>
      </c>
      <c r="B24" s="75">
        <v>11</v>
      </c>
      <c r="C24" s="75">
        <v>2012</v>
      </c>
      <c r="D24" s="75">
        <f t="shared" si="0"/>
        <v>102478.9</v>
      </c>
      <c r="E24" s="75">
        <f t="shared" si="0"/>
        <v>46961.23</v>
      </c>
      <c r="F24" s="75">
        <f t="shared" si="0"/>
        <v>55517.62</v>
      </c>
    </row>
    <row r="25" spans="1:6">
      <c r="A25" s="89">
        <v>41244</v>
      </c>
      <c r="B25" s="75">
        <v>12</v>
      </c>
      <c r="C25" s="75">
        <v>2012</v>
      </c>
      <c r="D25" s="75">
        <f t="shared" si="0"/>
        <v>102478.9</v>
      </c>
      <c r="E25" s="75">
        <f t="shared" si="0"/>
        <v>46961.23</v>
      </c>
      <c r="F25" s="75">
        <f t="shared" si="0"/>
        <v>55517.62</v>
      </c>
    </row>
    <row r="26" spans="1:6">
      <c r="A26" s="89">
        <v>41275</v>
      </c>
      <c r="B26" s="75">
        <v>1</v>
      </c>
      <c r="C26" s="75">
        <v>2013</v>
      </c>
      <c r="D26" s="75">
        <f t="shared" si="0"/>
        <v>113679.6</v>
      </c>
      <c r="E26" s="75">
        <f t="shared" si="0"/>
        <v>53356.17</v>
      </c>
      <c r="F26" s="75">
        <f t="shared" si="0"/>
        <v>60323.47</v>
      </c>
    </row>
    <row r="27" spans="1:6">
      <c r="A27" s="89">
        <v>41306</v>
      </c>
      <c r="B27" s="75">
        <v>2</v>
      </c>
      <c r="C27" s="75">
        <v>2013</v>
      </c>
      <c r="D27" s="75">
        <f t="shared" si="0"/>
        <v>113679.6</v>
      </c>
      <c r="E27" s="75">
        <f t="shared" si="0"/>
        <v>53356.17</v>
      </c>
      <c r="F27" s="75">
        <f t="shared" si="0"/>
        <v>60323.47</v>
      </c>
    </row>
    <row r="28" spans="1:6">
      <c r="A28" s="89">
        <v>41334</v>
      </c>
      <c r="B28" s="75">
        <v>3</v>
      </c>
      <c r="C28" s="75">
        <v>2013</v>
      </c>
      <c r="D28" s="75">
        <f t="shared" si="0"/>
        <v>113665.1</v>
      </c>
      <c r="E28" s="75">
        <f t="shared" si="0"/>
        <v>53341.67</v>
      </c>
      <c r="F28" s="75">
        <f t="shared" si="0"/>
        <v>60323.47</v>
      </c>
    </row>
    <row r="29" spans="1:6">
      <c r="A29" s="89">
        <v>41365</v>
      </c>
      <c r="B29" s="75">
        <v>4</v>
      </c>
      <c r="C29" s="75">
        <v>2013</v>
      </c>
      <c r="D29" s="75">
        <f t="shared" si="0"/>
        <v>113654.1</v>
      </c>
      <c r="E29" s="75">
        <f t="shared" si="0"/>
        <v>53330.67</v>
      </c>
      <c r="F29" s="75">
        <f t="shared" si="0"/>
        <v>60323.47</v>
      </c>
    </row>
    <row r="30" spans="1:6">
      <c r="A30" s="89">
        <v>41395</v>
      </c>
      <c r="B30" s="75">
        <v>5</v>
      </c>
      <c r="C30" s="75">
        <v>2013</v>
      </c>
      <c r="D30" s="75">
        <f t="shared" si="0"/>
        <v>113651.1</v>
      </c>
      <c r="E30" s="75">
        <f t="shared" si="0"/>
        <v>53327.67</v>
      </c>
      <c r="F30" s="75">
        <f t="shared" si="0"/>
        <v>60323.47</v>
      </c>
    </row>
    <row r="31" spans="1:6">
      <c r="A31" s="89">
        <v>41426</v>
      </c>
      <c r="B31" s="75">
        <v>6</v>
      </c>
      <c r="C31" s="75">
        <v>2013</v>
      </c>
      <c r="D31" s="75">
        <f t="shared" si="0"/>
        <v>112733.9</v>
      </c>
      <c r="E31" s="75">
        <f t="shared" si="0"/>
        <v>52657.57</v>
      </c>
      <c r="F31" s="75">
        <f t="shared" si="0"/>
        <v>60076.37</v>
      </c>
    </row>
    <row r="32" spans="1:6">
      <c r="A32" s="89">
        <v>41456</v>
      </c>
      <c r="B32" s="75">
        <v>7</v>
      </c>
      <c r="C32" s="75">
        <v>2013</v>
      </c>
      <c r="D32" s="75">
        <f t="shared" si="0"/>
        <v>111695.3</v>
      </c>
      <c r="E32" s="75">
        <f t="shared" si="0"/>
        <v>51986.29</v>
      </c>
      <c r="F32" s="75">
        <f t="shared" si="0"/>
        <v>59709</v>
      </c>
    </row>
    <row r="33" spans="1:6">
      <c r="A33" s="89">
        <v>41487</v>
      </c>
      <c r="B33" s="75">
        <v>8</v>
      </c>
      <c r="C33" s="75">
        <v>2013</v>
      </c>
      <c r="D33" s="75">
        <f t="shared" si="0"/>
        <v>108183.7</v>
      </c>
      <c r="E33" s="75">
        <f t="shared" si="0"/>
        <v>50162.83</v>
      </c>
      <c r="F33" s="75">
        <f t="shared" si="0"/>
        <v>58020.9</v>
      </c>
    </row>
    <row r="34" spans="1:6">
      <c r="A34" s="89">
        <v>41518</v>
      </c>
      <c r="B34" s="75">
        <v>9</v>
      </c>
      <c r="C34" s="75">
        <v>2013</v>
      </c>
      <c r="D34" s="75">
        <f t="shared" ref="D34:F53" si="1">D22</f>
        <v>104552.1</v>
      </c>
      <c r="E34" s="75">
        <f t="shared" si="1"/>
        <v>48203.93</v>
      </c>
      <c r="F34" s="75">
        <f t="shared" si="1"/>
        <v>56348.2</v>
      </c>
    </row>
    <row r="35" spans="1:6">
      <c r="A35" s="89">
        <v>41548</v>
      </c>
      <c r="B35" s="75">
        <v>10</v>
      </c>
      <c r="C35" s="75">
        <v>2013</v>
      </c>
      <c r="D35" s="75">
        <f t="shared" si="1"/>
        <v>103186</v>
      </c>
      <c r="E35" s="75">
        <f t="shared" si="1"/>
        <v>47427.23</v>
      </c>
      <c r="F35" s="75">
        <f t="shared" si="1"/>
        <v>55758.720000000001</v>
      </c>
    </row>
    <row r="36" spans="1:6">
      <c r="A36" s="89">
        <v>41579</v>
      </c>
      <c r="B36" s="75">
        <v>11</v>
      </c>
      <c r="C36" s="75">
        <v>2013</v>
      </c>
      <c r="D36" s="75">
        <f t="shared" si="1"/>
        <v>102478.9</v>
      </c>
      <c r="E36" s="75">
        <f t="shared" si="1"/>
        <v>46961.23</v>
      </c>
      <c r="F36" s="75">
        <f t="shared" si="1"/>
        <v>55517.62</v>
      </c>
    </row>
    <row r="37" spans="1:6">
      <c r="A37" s="89">
        <v>41609</v>
      </c>
      <c r="B37" s="75">
        <v>12</v>
      </c>
      <c r="C37" s="75">
        <v>2013</v>
      </c>
      <c r="D37" s="75">
        <f t="shared" si="1"/>
        <v>102478.9</v>
      </c>
      <c r="E37" s="75">
        <f t="shared" si="1"/>
        <v>46961.23</v>
      </c>
      <c r="F37" s="75">
        <f t="shared" si="1"/>
        <v>55517.62</v>
      </c>
    </row>
    <row r="38" spans="1:6">
      <c r="A38" s="89">
        <v>41640</v>
      </c>
      <c r="B38" s="75">
        <v>1</v>
      </c>
      <c r="C38" s="75">
        <v>2014</v>
      </c>
      <c r="D38" s="75">
        <f t="shared" si="1"/>
        <v>113679.6</v>
      </c>
      <c r="E38" s="75">
        <f t="shared" si="1"/>
        <v>53356.17</v>
      </c>
      <c r="F38" s="75">
        <f t="shared" si="1"/>
        <v>60323.47</v>
      </c>
    </row>
    <row r="39" spans="1:6">
      <c r="A39" s="89">
        <v>41671</v>
      </c>
      <c r="B39" s="75">
        <v>2</v>
      </c>
      <c r="C39" s="75">
        <v>2014</v>
      </c>
      <c r="D39" s="75">
        <f t="shared" si="1"/>
        <v>113679.6</v>
      </c>
      <c r="E39" s="75">
        <f t="shared" si="1"/>
        <v>53356.17</v>
      </c>
      <c r="F39" s="75">
        <f t="shared" si="1"/>
        <v>60323.47</v>
      </c>
    </row>
    <row r="40" spans="1:6">
      <c r="A40" s="89">
        <v>41699</v>
      </c>
      <c r="B40" s="75">
        <v>3</v>
      </c>
      <c r="C40" s="75">
        <v>2014</v>
      </c>
      <c r="D40" s="75">
        <f t="shared" si="1"/>
        <v>113665.1</v>
      </c>
      <c r="E40" s="75">
        <f t="shared" si="1"/>
        <v>53341.67</v>
      </c>
      <c r="F40" s="75">
        <f t="shared" si="1"/>
        <v>60323.47</v>
      </c>
    </row>
    <row r="41" spans="1:6">
      <c r="A41" s="89">
        <v>41730</v>
      </c>
      <c r="B41" s="75">
        <v>4</v>
      </c>
      <c r="C41" s="75">
        <v>2014</v>
      </c>
      <c r="D41" s="75">
        <f t="shared" si="1"/>
        <v>113654.1</v>
      </c>
      <c r="E41" s="75">
        <f t="shared" si="1"/>
        <v>53330.67</v>
      </c>
      <c r="F41" s="75">
        <f t="shared" si="1"/>
        <v>60323.47</v>
      </c>
    </row>
    <row r="42" spans="1:6">
      <c r="A42" s="89">
        <v>41760</v>
      </c>
      <c r="B42" s="75">
        <v>5</v>
      </c>
      <c r="C42" s="75">
        <v>2014</v>
      </c>
      <c r="D42" s="75">
        <f t="shared" si="1"/>
        <v>113651.1</v>
      </c>
      <c r="E42" s="75">
        <f t="shared" si="1"/>
        <v>53327.67</v>
      </c>
      <c r="F42" s="75">
        <f t="shared" si="1"/>
        <v>60323.47</v>
      </c>
    </row>
    <row r="43" spans="1:6">
      <c r="A43" s="89">
        <v>41791</v>
      </c>
      <c r="B43" s="75">
        <v>6</v>
      </c>
      <c r="C43" s="75">
        <v>2014</v>
      </c>
      <c r="D43" s="75">
        <f t="shared" si="1"/>
        <v>112733.9</v>
      </c>
      <c r="E43" s="75">
        <f t="shared" si="1"/>
        <v>52657.57</v>
      </c>
      <c r="F43" s="75">
        <f t="shared" si="1"/>
        <v>60076.37</v>
      </c>
    </row>
    <row r="44" spans="1:6">
      <c r="A44" s="89">
        <v>41821</v>
      </c>
      <c r="B44" s="75">
        <v>7</v>
      </c>
      <c r="C44" s="75">
        <v>2014</v>
      </c>
      <c r="D44" s="75">
        <f t="shared" si="1"/>
        <v>111695.3</v>
      </c>
      <c r="E44" s="75">
        <f t="shared" si="1"/>
        <v>51986.29</v>
      </c>
      <c r="F44" s="75">
        <f t="shared" si="1"/>
        <v>59709</v>
      </c>
    </row>
    <row r="45" spans="1:6">
      <c r="A45" s="89">
        <v>41852</v>
      </c>
      <c r="B45" s="75">
        <v>8</v>
      </c>
      <c r="C45" s="75">
        <v>2014</v>
      </c>
      <c r="D45" s="75">
        <f t="shared" si="1"/>
        <v>108183.7</v>
      </c>
      <c r="E45" s="75">
        <f t="shared" si="1"/>
        <v>50162.83</v>
      </c>
      <c r="F45" s="75">
        <f t="shared" si="1"/>
        <v>58020.9</v>
      </c>
    </row>
    <row r="46" spans="1:6">
      <c r="A46" s="89">
        <v>41883</v>
      </c>
      <c r="B46" s="75">
        <v>9</v>
      </c>
      <c r="C46" s="75">
        <v>2014</v>
      </c>
      <c r="D46" s="75">
        <f t="shared" si="1"/>
        <v>104552.1</v>
      </c>
      <c r="E46" s="75">
        <f t="shared" si="1"/>
        <v>48203.93</v>
      </c>
      <c r="F46" s="75">
        <f t="shared" si="1"/>
        <v>56348.2</v>
      </c>
    </row>
    <row r="47" spans="1:6">
      <c r="A47" s="89">
        <v>41913</v>
      </c>
      <c r="B47" s="75">
        <v>10</v>
      </c>
      <c r="C47" s="75">
        <v>2014</v>
      </c>
      <c r="D47" s="75">
        <f t="shared" si="1"/>
        <v>103186</v>
      </c>
      <c r="E47" s="75">
        <f t="shared" si="1"/>
        <v>47427.23</v>
      </c>
      <c r="F47" s="75">
        <f t="shared" si="1"/>
        <v>55758.720000000001</v>
      </c>
    </row>
    <row r="48" spans="1:6">
      <c r="A48" s="89">
        <v>41944</v>
      </c>
      <c r="B48" s="75">
        <v>11</v>
      </c>
      <c r="C48" s="75">
        <v>2014</v>
      </c>
      <c r="D48" s="75">
        <f t="shared" si="1"/>
        <v>102478.9</v>
      </c>
      <c r="E48" s="75">
        <f t="shared" si="1"/>
        <v>46961.23</v>
      </c>
      <c r="F48" s="75">
        <f t="shared" si="1"/>
        <v>55517.62</v>
      </c>
    </row>
    <row r="49" spans="1:6">
      <c r="A49" s="89">
        <v>41974</v>
      </c>
      <c r="B49" s="75">
        <v>12</v>
      </c>
      <c r="C49" s="75">
        <v>2014</v>
      </c>
      <c r="D49" s="75">
        <f t="shared" si="1"/>
        <v>102478.9</v>
      </c>
      <c r="E49" s="75">
        <f t="shared" si="1"/>
        <v>46961.23</v>
      </c>
      <c r="F49" s="75">
        <f t="shared" si="1"/>
        <v>55517.62</v>
      </c>
    </row>
    <row r="50" spans="1:6">
      <c r="A50" s="89">
        <v>42005</v>
      </c>
      <c r="B50" s="75">
        <v>1</v>
      </c>
      <c r="C50" s="75">
        <v>2015</v>
      </c>
      <c r="D50" s="75">
        <f t="shared" si="1"/>
        <v>113679.6</v>
      </c>
      <c r="E50" s="75">
        <f t="shared" si="1"/>
        <v>53356.17</v>
      </c>
      <c r="F50" s="75">
        <f t="shared" si="1"/>
        <v>60323.47</v>
      </c>
    </row>
    <row r="51" spans="1:6">
      <c r="A51" s="89">
        <v>42036</v>
      </c>
      <c r="B51" s="75">
        <v>2</v>
      </c>
      <c r="C51" s="75">
        <v>2015</v>
      </c>
      <c r="D51" s="75">
        <f t="shared" si="1"/>
        <v>113679.6</v>
      </c>
      <c r="E51" s="75">
        <f t="shared" si="1"/>
        <v>53356.17</v>
      </c>
      <c r="F51" s="75">
        <f t="shared" si="1"/>
        <v>60323.47</v>
      </c>
    </row>
    <row r="52" spans="1:6">
      <c r="A52" s="89">
        <v>42064</v>
      </c>
      <c r="B52" s="75">
        <v>3</v>
      </c>
      <c r="C52" s="75">
        <v>2015</v>
      </c>
      <c r="D52" s="75">
        <f t="shared" si="1"/>
        <v>113665.1</v>
      </c>
      <c r="E52" s="75">
        <f t="shared" si="1"/>
        <v>53341.67</v>
      </c>
      <c r="F52" s="75">
        <f t="shared" si="1"/>
        <v>60323.47</v>
      </c>
    </row>
    <row r="53" spans="1:6">
      <c r="A53" s="89">
        <v>42095</v>
      </c>
      <c r="B53" s="75">
        <v>4</v>
      </c>
      <c r="C53" s="75">
        <v>2015</v>
      </c>
      <c r="D53" s="75">
        <f t="shared" si="1"/>
        <v>113654.1</v>
      </c>
      <c r="E53" s="75">
        <f t="shared" si="1"/>
        <v>53330.67</v>
      </c>
      <c r="F53" s="75">
        <f t="shared" si="1"/>
        <v>60323.47</v>
      </c>
    </row>
    <row r="54" spans="1:6">
      <c r="A54" s="89">
        <v>42125</v>
      </c>
      <c r="B54" s="75">
        <v>5</v>
      </c>
      <c r="C54" s="75">
        <v>2015</v>
      </c>
      <c r="D54" s="75">
        <f t="shared" ref="D54:F73" si="2">D42</f>
        <v>113651.1</v>
      </c>
      <c r="E54" s="75">
        <f t="shared" si="2"/>
        <v>53327.67</v>
      </c>
      <c r="F54" s="75">
        <f t="shared" si="2"/>
        <v>60323.47</v>
      </c>
    </row>
    <row r="55" spans="1:6">
      <c r="A55" s="89">
        <v>42156</v>
      </c>
      <c r="B55" s="75">
        <v>6</v>
      </c>
      <c r="C55" s="75">
        <v>2015</v>
      </c>
      <c r="D55" s="75">
        <f t="shared" si="2"/>
        <v>112733.9</v>
      </c>
      <c r="E55" s="75">
        <f t="shared" si="2"/>
        <v>52657.57</v>
      </c>
      <c r="F55" s="75">
        <f t="shared" si="2"/>
        <v>60076.37</v>
      </c>
    </row>
    <row r="56" spans="1:6">
      <c r="A56" s="89">
        <v>42186</v>
      </c>
      <c r="B56" s="75">
        <v>7</v>
      </c>
      <c r="C56" s="75">
        <v>2015</v>
      </c>
      <c r="D56" s="75">
        <f t="shared" si="2"/>
        <v>111695.3</v>
      </c>
      <c r="E56" s="75">
        <f t="shared" si="2"/>
        <v>51986.29</v>
      </c>
      <c r="F56" s="75">
        <f t="shared" si="2"/>
        <v>59709</v>
      </c>
    </row>
    <row r="57" spans="1:6">
      <c r="A57" s="89">
        <v>42217</v>
      </c>
      <c r="B57" s="75">
        <v>8</v>
      </c>
      <c r="C57" s="75">
        <v>2015</v>
      </c>
      <c r="D57" s="75">
        <f t="shared" si="2"/>
        <v>108183.7</v>
      </c>
      <c r="E57" s="75">
        <f t="shared" si="2"/>
        <v>50162.83</v>
      </c>
      <c r="F57" s="75">
        <f t="shared" si="2"/>
        <v>58020.9</v>
      </c>
    </row>
    <row r="58" spans="1:6">
      <c r="A58" s="89">
        <v>42248</v>
      </c>
      <c r="B58" s="75">
        <v>9</v>
      </c>
      <c r="C58" s="75">
        <v>2015</v>
      </c>
      <c r="D58" s="75">
        <f t="shared" si="2"/>
        <v>104552.1</v>
      </c>
      <c r="E58" s="75">
        <f t="shared" si="2"/>
        <v>48203.93</v>
      </c>
      <c r="F58" s="75">
        <f t="shared" si="2"/>
        <v>56348.2</v>
      </c>
    </row>
    <row r="59" spans="1:6">
      <c r="A59" s="89">
        <v>42278</v>
      </c>
      <c r="B59" s="75">
        <v>10</v>
      </c>
      <c r="C59" s="75">
        <v>2015</v>
      </c>
      <c r="D59" s="75">
        <f t="shared" si="2"/>
        <v>103186</v>
      </c>
      <c r="E59" s="75">
        <f t="shared" si="2"/>
        <v>47427.23</v>
      </c>
      <c r="F59" s="75">
        <f t="shared" si="2"/>
        <v>55758.720000000001</v>
      </c>
    </row>
    <row r="60" spans="1:6">
      <c r="A60" s="89">
        <v>42309</v>
      </c>
      <c r="B60" s="75">
        <v>11</v>
      </c>
      <c r="C60" s="75">
        <v>2015</v>
      </c>
      <c r="D60" s="75">
        <f t="shared" si="2"/>
        <v>102478.9</v>
      </c>
      <c r="E60" s="75">
        <f t="shared" si="2"/>
        <v>46961.23</v>
      </c>
      <c r="F60" s="75">
        <f t="shared" si="2"/>
        <v>55517.62</v>
      </c>
    </row>
    <row r="61" spans="1:6">
      <c r="A61" s="89">
        <v>42339</v>
      </c>
      <c r="B61" s="75">
        <v>12</v>
      </c>
      <c r="C61" s="75">
        <v>2015</v>
      </c>
      <c r="D61" s="75">
        <f t="shared" si="2"/>
        <v>102478.9</v>
      </c>
      <c r="E61" s="75">
        <f t="shared" si="2"/>
        <v>46961.23</v>
      </c>
      <c r="F61" s="75">
        <f t="shared" si="2"/>
        <v>55517.62</v>
      </c>
    </row>
    <row r="62" spans="1:6">
      <c r="A62" s="89">
        <v>42370</v>
      </c>
      <c r="B62" s="75">
        <v>1</v>
      </c>
      <c r="C62" s="75">
        <v>2016</v>
      </c>
      <c r="D62" s="75">
        <f t="shared" si="2"/>
        <v>113679.6</v>
      </c>
      <c r="E62" s="75">
        <f t="shared" si="2"/>
        <v>53356.17</v>
      </c>
      <c r="F62" s="75">
        <f t="shared" si="2"/>
        <v>60323.47</v>
      </c>
    </row>
    <row r="63" spans="1:6">
      <c r="A63" s="89">
        <v>42401</v>
      </c>
      <c r="B63" s="75">
        <v>2</v>
      </c>
      <c r="C63" s="75">
        <v>2016</v>
      </c>
      <c r="D63" s="75">
        <f t="shared" si="2"/>
        <v>113679.6</v>
      </c>
      <c r="E63" s="75">
        <f t="shared" si="2"/>
        <v>53356.17</v>
      </c>
      <c r="F63" s="75">
        <f t="shared" si="2"/>
        <v>60323.47</v>
      </c>
    </row>
    <row r="64" spans="1:6">
      <c r="A64" s="89">
        <v>42430</v>
      </c>
      <c r="B64" s="75">
        <v>3</v>
      </c>
      <c r="C64" s="75">
        <v>2016</v>
      </c>
      <c r="D64" s="75">
        <f t="shared" si="2"/>
        <v>113665.1</v>
      </c>
      <c r="E64" s="75">
        <f t="shared" si="2"/>
        <v>53341.67</v>
      </c>
      <c r="F64" s="75">
        <f t="shared" si="2"/>
        <v>60323.47</v>
      </c>
    </row>
    <row r="65" spans="1:6">
      <c r="A65" s="89">
        <v>42461</v>
      </c>
      <c r="B65" s="75">
        <v>4</v>
      </c>
      <c r="C65" s="75">
        <v>2016</v>
      </c>
      <c r="D65" s="75">
        <f t="shared" si="2"/>
        <v>113654.1</v>
      </c>
      <c r="E65" s="75">
        <f t="shared" si="2"/>
        <v>53330.67</v>
      </c>
      <c r="F65" s="75">
        <f t="shared" si="2"/>
        <v>60323.47</v>
      </c>
    </row>
    <row r="66" spans="1:6">
      <c r="A66" s="89">
        <v>42491</v>
      </c>
      <c r="B66" s="75">
        <v>5</v>
      </c>
      <c r="C66" s="75">
        <v>2016</v>
      </c>
      <c r="D66" s="75">
        <f t="shared" si="2"/>
        <v>113651.1</v>
      </c>
      <c r="E66" s="75">
        <f t="shared" si="2"/>
        <v>53327.67</v>
      </c>
      <c r="F66" s="75">
        <f t="shared" si="2"/>
        <v>60323.47</v>
      </c>
    </row>
    <row r="67" spans="1:6">
      <c r="A67" s="89">
        <v>42522</v>
      </c>
      <c r="B67" s="75">
        <v>6</v>
      </c>
      <c r="C67" s="75">
        <v>2016</v>
      </c>
      <c r="D67" s="75">
        <f t="shared" si="2"/>
        <v>112733.9</v>
      </c>
      <c r="E67" s="75">
        <f t="shared" si="2"/>
        <v>52657.57</v>
      </c>
      <c r="F67" s="75">
        <f t="shared" si="2"/>
        <v>60076.37</v>
      </c>
    </row>
    <row r="68" spans="1:6">
      <c r="A68" s="89">
        <v>42552</v>
      </c>
      <c r="B68" s="75">
        <v>7</v>
      </c>
      <c r="C68" s="75">
        <v>2016</v>
      </c>
      <c r="D68" s="75">
        <f t="shared" si="2"/>
        <v>111695.3</v>
      </c>
      <c r="E68" s="75">
        <f t="shared" si="2"/>
        <v>51986.29</v>
      </c>
      <c r="F68" s="75">
        <f t="shared" si="2"/>
        <v>59709</v>
      </c>
    </row>
    <row r="69" spans="1:6">
      <c r="A69" s="89">
        <v>42583</v>
      </c>
      <c r="B69" s="75">
        <v>8</v>
      </c>
      <c r="C69" s="75">
        <v>2016</v>
      </c>
      <c r="D69" s="75">
        <f t="shared" si="2"/>
        <v>108183.7</v>
      </c>
      <c r="E69" s="75">
        <f t="shared" si="2"/>
        <v>50162.83</v>
      </c>
      <c r="F69" s="75">
        <f t="shared" si="2"/>
        <v>58020.9</v>
      </c>
    </row>
    <row r="70" spans="1:6">
      <c r="A70" s="89">
        <v>42614</v>
      </c>
      <c r="B70" s="75">
        <v>9</v>
      </c>
      <c r="C70" s="75">
        <v>2016</v>
      </c>
      <c r="D70" s="75">
        <f t="shared" si="2"/>
        <v>104552.1</v>
      </c>
      <c r="E70" s="75">
        <f t="shared" si="2"/>
        <v>48203.93</v>
      </c>
      <c r="F70" s="75">
        <f t="shared" si="2"/>
        <v>56348.2</v>
      </c>
    </row>
    <row r="71" spans="1:6">
      <c r="A71" s="89">
        <v>42644</v>
      </c>
      <c r="B71" s="75">
        <v>10</v>
      </c>
      <c r="C71" s="75">
        <v>2016</v>
      </c>
      <c r="D71" s="75">
        <f t="shared" si="2"/>
        <v>103186</v>
      </c>
      <c r="E71" s="75">
        <f t="shared" si="2"/>
        <v>47427.23</v>
      </c>
      <c r="F71" s="75">
        <f t="shared" si="2"/>
        <v>55758.720000000001</v>
      </c>
    </row>
    <row r="72" spans="1:6">
      <c r="A72" s="89">
        <v>42675</v>
      </c>
      <c r="B72" s="75">
        <v>11</v>
      </c>
      <c r="C72" s="75">
        <v>2016</v>
      </c>
      <c r="D72" s="75">
        <f t="shared" si="2"/>
        <v>102478.9</v>
      </c>
      <c r="E72" s="75">
        <f t="shared" si="2"/>
        <v>46961.23</v>
      </c>
      <c r="F72" s="75">
        <f t="shared" si="2"/>
        <v>55517.62</v>
      </c>
    </row>
    <row r="73" spans="1:6">
      <c r="A73" s="89">
        <v>42705</v>
      </c>
      <c r="B73" s="75">
        <v>12</v>
      </c>
      <c r="C73" s="75">
        <v>2016</v>
      </c>
      <c r="D73" s="75">
        <f t="shared" si="2"/>
        <v>102478.9</v>
      </c>
      <c r="E73" s="75">
        <f t="shared" si="2"/>
        <v>46961.23</v>
      </c>
      <c r="F73" s="75">
        <f t="shared" si="2"/>
        <v>55517.62</v>
      </c>
    </row>
    <row r="74" spans="1:6">
      <c r="A74" s="89">
        <v>42736</v>
      </c>
      <c r="B74" s="75">
        <v>1</v>
      </c>
      <c r="C74" s="75">
        <v>2017</v>
      </c>
      <c r="D74" s="75">
        <f t="shared" ref="D74:F93" si="3">D62</f>
        <v>113679.6</v>
      </c>
      <c r="E74" s="75">
        <f t="shared" si="3"/>
        <v>53356.17</v>
      </c>
      <c r="F74" s="75">
        <f t="shared" si="3"/>
        <v>60323.47</v>
      </c>
    </row>
    <row r="75" spans="1:6">
      <c r="A75" s="89">
        <v>42767</v>
      </c>
      <c r="B75" s="75">
        <v>2</v>
      </c>
      <c r="C75" s="75">
        <v>2017</v>
      </c>
      <c r="D75" s="75">
        <f t="shared" si="3"/>
        <v>113679.6</v>
      </c>
      <c r="E75" s="75">
        <f t="shared" si="3"/>
        <v>53356.17</v>
      </c>
      <c r="F75" s="75">
        <f t="shared" si="3"/>
        <v>60323.47</v>
      </c>
    </row>
    <row r="76" spans="1:6">
      <c r="A76" s="89">
        <v>42795</v>
      </c>
      <c r="B76" s="75">
        <v>3</v>
      </c>
      <c r="C76" s="75">
        <v>2017</v>
      </c>
      <c r="D76" s="75">
        <f t="shared" si="3"/>
        <v>113665.1</v>
      </c>
      <c r="E76" s="75">
        <f t="shared" si="3"/>
        <v>53341.67</v>
      </c>
      <c r="F76" s="75">
        <f t="shared" si="3"/>
        <v>60323.47</v>
      </c>
    </row>
    <row r="77" spans="1:6">
      <c r="A77" s="89">
        <v>42826</v>
      </c>
      <c r="B77" s="75">
        <v>4</v>
      </c>
      <c r="C77" s="75">
        <v>2017</v>
      </c>
      <c r="D77" s="75">
        <f t="shared" si="3"/>
        <v>113654.1</v>
      </c>
      <c r="E77" s="75">
        <f t="shared" si="3"/>
        <v>53330.67</v>
      </c>
      <c r="F77" s="75">
        <f t="shared" si="3"/>
        <v>60323.47</v>
      </c>
    </row>
    <row r="78" spans="1:6">
      <c r="A78" s="89">
        <v>42856</v>
      </c>
      <c r="B78" s="75">
        <v>5</v>
      </c>
      <c r="C78" s="75">
        <v>2017</v>
      </c>
      <c r="D78" s="75">
        <f t="shared" si="3"/>
        <v>113651.1</v>
      </c>
      <c r="E78" s="75">
        <f t="shared" si="3"/>
        <v>53327.67</v>
      </c>
      <c r="F78" s="75">
        <f t="shared" si="3"/>
        <v>60323.47</v>
      </c>
    </row>
    <row r="79" spans="1:6">
      <c r="A79" s="89">
        <v>42887</v>
      </c>
      <c r="B79" s="75">
        <v>6</v>
      </c>
      <c r="C79" s="75">
        <v>2017</v>
      </c>
      <c r="D79" s="75">
        <f t="shared" si="3"/>
        <v>112733.9</v>
      </c>
      <c r="E79" s="75">
        <f t="shared" si="3"/>
        <v>52657.57</v>
      </c>
      <c r="F79" s="75">
        <f t="shared" si="3"/>
        <v>60076.37</v>
      </c>
    </row>
    <row r="80" spans="1:6">
      <c r="A80" s="89">
        <v>42917</v>
      </c>
      <c r="B80" s="75">
        <v>7</v>
      </c>
      <c r="C80" s="75">
        <v>2017</v>
      </c>
      <c r="D80" s="75">
        <f t="shared" si="3"/>
        <v>111695.3</v>
      </c>
      <c r="E80" s="75">
        <f t="shared" si="3"/>
        <v>51986.29</v>
      </c>
      <c r="F80" s="75">
        <f t="shared" si="3"/>
        <v>59709</v>
      </c>
    </row>
    <row r="81" spans="1:6">
      <c r="A81" s="89">
        <v>42948</v>
      </c>
      <c r="B81" s="75">
        <v>8</v>
      </c>
      <c r="C81" s="75">
        <v>2017</v>
      </c>
      <c r="D81" s="75">
        <f t="shared" si="3"/>
        <v>108183.7</v>
      </c>
      <c r="E81" s="75">
        <f t="shared" si="3"/>
        <v>50162.83</v>
      </c>
      <c r="F81" s="75">
        <f t="shared" si="3"/>
        <v>58020.9</v>
      </c>
    </row>
    <row r="82" spans="1:6">
      <c r="A82" s="89">
        <v>42979</v>
      </c>
      <c r="B82" s="75">
        <v>9</v>
      </c>
      <c r="C82" s="75">
        <v>2017</v>
      </c>
      <c r="D82" s="75">
        <f t="shared" si="3"/>
        <v>104552.1</v>
      </c>
      <c r="E82" s="75">
        <f t="shared" si="3"/>
        <v>48203.93</v>
      </c>
      <c r="F82" s="75">
        <f t="shared" si="3"/>
        <v>56348.2</v>
      </c>
    </row>
    <row r="83" spans="1:6">
      <c r="A83" s="89">
        <v>43009</v>
      </c>
      <c r="B83" s="75">
        <v>10</v>
      </c>
      <c r="C83" s="75">
        <v>2017</v>
      </c>
      <c r="D83" s="75">
        <f t="shared" si="3"/>
        <v>103186</v>
      </c>
      <c r="E83" s="75">
        <f t="shared" si="3"/>
        <v>47427.23</v>
      </c>
      <c r="F83" s="75">
        <f t="shared" si="3"/>
        <v>55758.720000000001</v>
      </c>
    </row>
    <row r="84" spans="1:6">
      <c r="A84" s="89">
        <v>43040</v>
      </c>
      <c r="B84" s="75">
        <v>11</v>
      </c>
      <c r="C84" s="75">
        <v>2017</v>
      </c>
      <c r="D84" s="75">
        <f t="shared" si="3"/>
        <v>102478.9</v>
      </c>
      <c r="E84" s="75">
        <f t="shared" si="3"/>
        <v>46961.23</v>
      </c>
      <c r="F84" s="75">
        <f t="shared" si="3"/>
        <v>55517.62</v>
      </c>
    </row>
    <row r="85" spans="1:6">
      <c r="A85" s="89">
        <v>43070</v>
      </c>
      <c r="B85" s="75">
        <v>12</v>
      </c>
      <c r="C85" s="75">
        <v>2017</v>
      </c>
      <c r="D85" s="75">
        <f t="shared" si="3"/>
        <v>102478.9</v>
      </c>
      <c r="E85" s="75">
        <f t="shared" si="3"/>
        <v>46961.23</v>
      </c>
      <c r="F85" s="75">
        <f t="shared" si="3"/>
        <v>55517.62</v>
      </c>
    </row>
    <row r="86" spans="1:6">
      <c r="A86" s="89">
        <v>43101</v>
      </c>
      <c r="B86" s="75">
        <v>1</v>
      </c>
      <c r="C86" s="75">
        <v>2018</v>
      </c>
      <c r="D86" s="75">
        <f t="shared" si="3"/>
        <v>113679.6</v>
      </c>
      <c r="E86" s="75">
        <f t="shared" si="3"/>
        <v>53356.17</v>
      </c>
      <c r="F86" s="75">
        <f t="shared" si="3"/>
        <v>60323.47</v>
      </c>
    </row>
    <row r="87" spans="1:6">
      <c r="A87" s="89">
        <v>43132</v>
      </c>
      <c r="B87" s="75">
        <v>2</v>
      </c>
      <c r="C87" s="75">
        <v>2018</v>
      </c>
      <c r="D87" s="75">
        <f t="shared" si="3"/>
        <v>113679.6</v>
      </c>
      <c r="E87" s="75">
        <f t="shared" si="3"/>
        <v>53356.17</v>
      </c>
      <c r="F87" s="75">
        <f t="shared" si="3"/>
        <v>60323.47</v>
      </c>
    </row>
    <row r="88" spans="1:6">
      <c r="A88" s="89">
        <v>43160</v>
      </c>
      <c r="B88" s="75">
        <v>3</v>
      </c>
      <c r="C88" s="75">
        <v>2018</v>
      </c>
      <c r="D88" s="75">
        <f t="shared" si="3"/>
        <v>113665.1</v>
      </c>
      <c r="E88" s="75">
        <f t="shared" si="3"/>
        <v>53341.67</v>
      </c>
      <c r="F88" s="75">
        <f t="shared" si="3"/>
        <v>60323.47</v>
      </c>
    </row>
    <row r="89" spans="1:6">
      <c r="A89" s="89">
        <v>43191</v>
      </c>
      <c r="B89" s="75">
        <v>4</v>
      </c>
      <c r="C89" s="75">
        <v>2018</v>
      </c>
      <c r="D89" s="75">
        <f t="shared" si="3"/>
        <v>113654.1</v>
      </c>
      <c r="E89" s="75">
        <f t="shared" si="3"/>
        <v>53330.67</v>
      </c>
      <c r="F89" s="75">
        <f t="shared" si="3"/>
        <v>60323.47</v>
      </c>
    </row>
    <row r="90" spans="1:6">
      <c r="A90" s="89">
        <v>43221</v>
      </c>
      <c r="B90" s="75">
        <v>5</v>
      </c>
      <c r="C90" s="75">
        <v>2018</v>
      </c>
      <c r="D90" s="75">
        <f t="shared" si="3"/>
        <v>113651.1</v>
      </c>
      <c r="E90" s="75">
        <f t="shared" si="3"/>
        <v>53327.67</v>
      </c>
      <c r="F90" s="75">
        <f t="shared" si="3"/>
        <v>60323.47</v>
      </c>
    </row>
    <row r="91" spans="1:6">
      <c r="A91" s="89">
        <v>43252</v>
      </c>
      <c r="B91" s="75">
        <v>6</v>
      </c>
      <c r="C91" s="75">
        <v>2018</v>
      </c>
      <c r="D91" s="75">
        <f t="shared" si="3"/>
        <v>112733.9</v>
      </c>
      <c r="E91" s="75">
        <f t="shared" si="3"/>
        <v>52657.57</v>
      </c>
      <c r="F91" s="75">
        <f t="shared" si="3"/>
        <v>60076.37</v>
      </c>
    </row>
    <row r="92" spans="1:6">
      <c r="A92" s="89">
        <v>43282</v>
      </c>
      <c r="B92" s="75">
        <v>7</v>
      </c>
      <c r="C92" s="75">
        <v>2018</v>
      </c>
      <c r="D92" s="75">
        <f t="shared" si="3"/>
        <v>111695.3</v>
      </c>
      <c r="E92" s="75">
        <f t="shared" si="3"/>
        <v>51986.29</v>
      </c>
      <c r="F92" s="75">
        <f t="shared" si="3"/>
        <v>59709</v>
      </c>
    </row>
    <row r="93" spans="1:6">
      <c r="A93" s="89">
        <v>43313</v>
      </c>
      <c r="B93" s="75">
        <v>8</v>
      </c>
      <c r="C93" s="75">
        <v>2018</v>
      </c>
      <c r="D93" s="75">
        <f t="shared" si="3"/>
        <v>108183.7</v>
      </c>
      <c r="E93" s="75">
        <f t="shared" si="3"/>
        <v>50162.83</v>
      </c>
      <c r="F93" s="75">
        <f t="shared" si="3"/>
        <v>58020.9</v>
      </c>
    </row>
    <row r="94" spans="1:6">
      <c r="A94" s="89">
        <v>43344</v>
      </c>
      <c r="B94" s="75">
        <v>9</v>
      </c>
      <c r="C94" s="75">
        <v>2018</v>
      </c>
      <c r="D94" s="75">
        <f t="shared" ref="D94:F113" si="4">D82</f>
        <v>104552.1</v>
      </c>
      <c r="E94" s="75">
        <f t="shared" si="4"/>
        <v>48203.93</v>
      </c>
      <c r="F94" s="75">
        <f t="shared" si="4"/>
        <v>56348.2</v>
      </c>
    </row>
    <row r="95" spans="1:6">
      <c r="A95" s="89">
        <v>43374</v>
      </c>
      <c r="B95" s="75">
        <v>10</v>
      </c>
      <c r="C95" s="75">
        <v>2018</v>
      </c>
      <c r="D95" s="75">
        <f t="shared" si="4"/>
        <v>103186</v>
      </c>
      <c r="E95" s="75">
        <f t="shared" si="4"/>
        <v>47427.23</v>
      </c>
      <c r="F95" s="75">
        <f t="shared" si="4"/>
        <v>55758.720000000001</v>
      </c>
    </row>
    <row r="96" spans="1:6">
      <c r="A96" s="89">
        <v>43405</v>
      </c>
      <c r="B96" s="75">
        <v>11</v>
      </c>
      <c r="C96" s="75">
        <v>2018</v>
      </c>
      <c r="D96" s="75">
        <f t="shared" si="4"/>
        <v>102478.9</v>
      </c>
      <c r="E96" s="75">
        <f t="shared" si="4"/>
        <v>46961.23</v>
      </c>
      <c r="F96" s="75">
        <f t="shared" si="4"/>
        <v>55517.62</v>
      </c>
    </row>
    <row r="97" spans="1:6">
      <c r="A97" s="89">
        <v>43435</v>
      </c>
      <c r="B97" s="75">
        <v>12</v>
      </c>
      <c r="C97" s="75">
        <v>2018</v>
      </c>
      <c r="D97" s="75">
        <f t="shared" si="4"/>
        <v>102478.9</v>
      </c>
      <c r="E97" s="75">
        <f t="shared" si="4"/>
        <v>46961.23</v>
      </c>
      <c r="F97" s="75">
        <f t="shared" si="4"/>
        <v>55517.62</v>
      </c>
    </row>
    <row r="98" spans="1:6">
      <c r="A98" s="89">
        <v>43466</v>
      </c>
      <c r="B98" s="75">
        <v>1</v>
      </c>
      <c r="C98" s="75">
        <v>2019</v>
      </c>
      <c r="D98" s="75">
        <f t="shared" si="4"/>
        <v>113679.6</v>
      </c>
      <c r="E98" s="75">
        <f t="shared" si="4"/>
        <v>53356.17</v>
      </c>
      <c r="F98" s="75">
        <f t="shared" si="4"/>
        <v>60323.47</v>
      </c>
    </row>
    <row r="99" spans="1:6">
      <c r="A99" s="89">
        <v>43497</v>
      </c>
      <c r="B99" s="75">
        <v>2</v>
      </c>
      <c r="C99" s="75">
        <v>2019</v>
      </c>
      <c r="D99" s="75">
        <f t="shared" si="4"/>
        <v>113679.6</v>
      </c>
      <c r="E99" s="75">
        <f t="shared" si="4"/>
        <v>53356.17</v>
      </c>
      <c r="F99" s="75">
        <f t="shared" si="4"/>
        <v>60323.47</v>
      </c>
    </row>
    <row r="100" spans="1:6">
      <c r="A100" s="89">
        <v>43525</v>
      </c>
      <c r="B100" s="75">
        <v>3</v>
      </c>
      <c r="C100" s="75">
        <v>2019</v>
      </c>
      <c r="D100" s="75">
        <f t="shared" si="4"/>
        <v>113665.1</v>
      </c>
      <c r="E100" s="75">
        <f t="shared" si="4"/>
        <v>53341.67</v>
      </c>
      <c r="F100" s="75">
        <f t="shared" si="4"/>
        <v>60323.47</v>
      </c>
    </row>
    <row r="101" spans="1:6">
      <c r="A101" s="89">
        <v>43556</v>
      </c>
      <c r="B101" s="75">
        <v>4</v>
      </c>
      <c r="C101" s="75">
        <v>2019</v>
      </c>
      <c r="D101" s="75">
        <f t="shared" si="4"/>
        <v>113654.1</v>
      </c>
      <c r="E101" s="75">
        <f t="shared" si="4"/>
        <v>53330.67</v>
      </c>
      <c r="F101" s="75">
        <f t="shared" si="4"/>
        <v>60323.47</v>
      </c>
    </row>
    <row r="102" spans="1:6">
      <c r="A102" s="89">
        <v>43586</v>
      </c>
      <c r="B102" s="75">
        <v>5</v>
      </c>
      <c r="C102" s="75">
        <v>2019</v>
      </c>
      <c r="D102" s="75">
        <f t="shared" si="4"/>
        <v>113651.1</v>
      </c>
      <c r="E102" s="75">
        <f t="shared" si="4"/>
        <v>53327.67</v>
      </c>
      <c r="F102" s="75">
        <f t="shared" si="4"/>
        <v>60323.47</v>
      </c>
    </row>
    <row r="103" spans="1:6">
      <c r="A103" s="89">
        <v>43617</v>
      </c>
      <c r="B103" s="75">
        <v>6</v>
      </c>
      <c r="C103" s="75">
        <v>2019</v>
      </c>
      <c r="D103" s="75">
        <f t="shared" si="4"/>
        <v>112733.9</v>
      </c>
      <c r="E103" s="75">
        <f t="shared" si="4"/>
        <v>52657.57</v>
      </c>
      <c r="F103" s="75">
        <f t="shared" si="4"/>
        <v>60076.37</v>
      </c>
    </row>
    <row r="104" spans="1:6">
      <c r="A104" s="89">
        <v>43647</v>
      </c>
      <c r="B104" s="75">
        <v>7</v>
      </c>
      <c r="C104" s="75">
        <v>2019</v>
      </c>
      <c r="D104" s="75">
        <f t="shared" si="4"/>
        <v>111695.3</v>
      </c>
      <c r="E104" s="75">
        <f t="shared" si="4"/>
        <v>51986.29</v>
      </c>
      <c r="F104" s="75">
        <f t="shared" si="4"/>
        <v>59709</v>
      </c>
    </row>
    <row r="105" spans="1:6">
      <c r="A105" s="89">
        <v>43678</v>
      </c>
      <c r="B105" s="75">
        <v>8</v>
      </c>
      <c r="C105" s="75">
        <v>2019</v>
      </c>
      <c r="D105" s="75">
        <f t="shared" si="4"/>
        <v>108183.7</v>
      </c>
      <c r="E105" s="75">
        <f t="shared" si="4"/>
        <v>50162.83</v>
      </c>
      <c r="F105" s="75">
        <f t="shared" si="4"/>
        <v>58020.9</v>
      </c>
    </row>
    <row r="106" spans="1:6">
      <c r="A106" s="89">
        <v>43709</v>
      </c>
      <c r="B106" s="75">
        <v>9</v>
      </c>
      <c r="C106" s="75">
        <v>2019</v>
      </c>
      <c r="D106" s="75">
        <f t="shared" si="4"/>
        <v>104552.1</v>
      </c>
      <c r="E106" s="75">
        <f t="shared" si="4"/>
        <v>48203.93</v>
      </c>
      <c r="F106" s="75">
        <f t="shared" si="4"/>
        <v>56348.2</v>
      </c>
    </row>
    <row r="107" spans="1:6">
      <c r="A107" s="89">
        <v>43739</v>
      </c>
      <c r="B107" s="75">
        <v>10</v>
      </c>
      <c r="C107" s="75">
        <v>2019</v>
      </c>
      <c r="D107" s="75">
        <f t="shared" si="4"/>
        <v>103186</v>
      </c>
      <c r="E107" s="75">
        <f t="shared" si="4"/>
        <v>47427.23</v>
      </c>
      <c r="F107" s="75">
        <f t="shared" si="4"/>
        <v>55758.720000000001</v>
      </c>
    </row>
    <row r="108" spans="1:6">
      <c r="A108" s="89">
        <v>43770</v>
      </c>
      <c r="B108" s="75">
        <v>11</v>
      </c>
      <c r="C108" s="75">
        <v>2019</v>
      </c>
      <c r="D108" s="75">
        <f t="shared" si="4"/>
        <v>102478.9</v>
      </c>
      <c r="E108" s="75">
        <f t="shared" si="4"/>
        <v>46961.23</v>
      </c>
      <c r="F108" s="75">
        <f t="shared" si="4"/>
        <v>55517.62</v>
      </c>
    </row>
    <row r="109" spans="1:6">
      <c r="A109" s="89">
        <v>43800</v>
      </c>
      <c r="B109" s="75">
        <v>12</v>
      </c>
      <c r="C109" s="75">
        <v>2019</v>
      </c>
      <c r="D109" s="75">
        <f t="shared" si="4"/>
        <v>102478.9</v>
      </c>
      <c r="E109" s="75">
        <f t="shared" si="4"/>
        <v>46961.23</v>
      </c>
      <c r="F109" s="75">
        <f t="shared" si="4"/>
        <v>55517.62</v>
      </c>
    </row>
    <row r="110" spans="1:6">
      <c r="A110" s="89">
        <v>43831</v>
      </c>
      <c r="B110" s="75">
        <v>1</v>
      </c>
      <c r="C110" s="75">
        <v>2020</v>
      </c>
      <c r="D110" s="75">
        <f t="shared" si="4"/>
        <v>113679.6</v>
      </c>
      <c r="E110" s="75">
        <f t="shared" si="4"/>
        <v>53356.17</v>
      </c>
      <c r="F110" s="75">
        <f t="shared" si="4"/>
        <v>60323.47</v>
      </c>
    </row>
    <row r="111" spans="1:6">
      <c r="A111" s="89">
        <v>43862</v>
      </c>
      <c r="B111" s="75">
        <v>2</v>
      </c>
      <c r="C111" s="75">
        <v>2020</v>
      </c>
      <c r="D111" s="75">
        <f t="shared" si="4"/>
        <v>113679.6</v>
      </c>
      <c r="E111" s="75">
        <f t="shared" si="4"/>
        <v>53356.17</v>
      </c>
      <c r="F111" s="75">
        <f t="shared" si="4"/>
        <v>60323.47</v>
      </c>
    </row>
    <row r="112" spans="1:6">
      <c r="A112" s="89">
        <v>43891</v>
      </c>
      <c r="B112" s="75">
        <v>3</v>
      </c>
      <c r="C112" s="75">
        <v>2020</v>
      </c>
      <c r="D112" s="75">
        <f t="shared" si="4"/>
        <v>113665.1</v>
      </c>
      <c r="E112" s="75">
        <f t="shared" si="4"/>
        <v>53341.67</v>
      </c>
      <c r="F112" s="75">
        <f t="shared" si="4"/>
        <v>60323.47</v>
      </c>
    </row>
    <row r="113" spans="1:6">
      <c r="A113" s="89">
        <v>43922</v>
      </c>
      <c r="B113" s="75">
        <v>4</v>
      </c>
      <c r="C113" s="75">
        <v>2020</v>
      </c>
      <c r="D113" s="75">
        <f t="shared" si="4"/>
        <v>113654.1</v>
      </c>
      <c r="E113" s="75">
        <f t="shared" si="4"/>
        <v>53330.67</v>
      </c>
      <c r="F113" s="75">
        <f t="shared" si="4"/>
        <v>60323.47</v>
      </c>
    </row>
    <row r="114" spans="1:6">
      <c r="A114" s="89">
        <v>43952</v>
      </c>
      <c r="B114" s="75">
        <v>5</v>
      </c>
      <c r="C114" s="75">
        <v>2020</v>
      </c>
      <c r="D114" s="75">
        <f t="shared" ref="D114:F133" si="5">D102</f>
        <v>113651.1</v>
      </c>
      <c r="E114" s="75">
        <f t="shared" si="5"/>
        <v>53327.67</v>
      </c>
      <c r="F114" s="75">
        <f t="shared" si="5"/>
        <v>60323.47</v>
      </c>
    </row>
    <row r="115" spans="1:6">
      <c r="A115" s="89">
        <v>43983</v>
      </c>
      <c r="B115" s="75">
        <v>6</v>
      </c>
      <c r="C115" s="75">
        <v>2020</v>
      </c>
      <c r="D115" s="75">
        <f t="shared" si="5"/>
        <v>112733.9</v>
      </c>
      <c r="E115" s="75">
        <f t="shared" si="5"/>
        <v>52657.57</v>
      </c>
      <c r="F115" s="75">
        <f t="shared" si="5"/>
        <v>60076.37</v>
      </c>
    </row>
    <row r="116" spans="1:6">
      <c r="A116" s="89">
        <v>44013</v>
      </c>
      <c r="B116" s="75">
        <v>7</v>
      </c>
      <c r="C116" s="75">
        <v>2020</v>
      </c>
      <c r="D116" s="75">
        <f t="shared" si="5"/>
        <v>111695.3</v>
      </c>
      <c r="E116" s="75">
        <f t="shared" si="5"/>
        <v>51986.29</v>
      </c>
      <c r="F116" s="75">
        <f t="shared" si="5"/>
        <v>59709</v>
      </c>
    </row>
    <row r="117" spans="1:6">
      <c r="A117" s="89">
        <v>44044</v>
      </c>
      <c r="B117" s="75">
        <v>8</v>
      </c>
      <c r="C117" s="75">
        <v>2020</v>
      </c>
      <c r="D117" s="75">
        <f t="shared" si="5"/>
        <v>108183.7</v>
      </c>
      <c r="E117" s="75">
        <f t="shared" si="5"/>
        <v>50162.83</v>
      </c>
      <c r="F117" s="75">
        <f t="shared" si="5"/>
        <v>58020.9</v>
      </c>
    </row>
    <row r="118" spans="1:6">
      <c r="A118" s="89">
        <v>44075</v>
      </c>
      <c r="B118" s="75">
        <v>9</v>
      </c>
      <c r="C118" s="75">
        <v>2020</v>
      </c>
      <c r="D118" s="75">
        <f t="shared" si="5"/>
        <v>104552.1</v>
      </c>
      <c r="E118" s="75">
        <f t="shared" si="5"/>
        <v>48203.93</v>
      </c>
      <c r="F118" s="75">
        <f t="shared" si="5"/>
        <v>56348.2</v>
      </c>
    </row>
    <row r="119" spans="1:6">
      <c r="A119" s="89">
        <v>44105</v>
      </c>
      <c r="B119" s="75">
        <v>10</v>
      </c>
      <c r="C119" s="75">
        <v>2020</v>
      </c>
      <c r="D119" s="75">
        <f t="shared" si="5"/>
        <v>103186</v>
      </c>
      <c r="E119" s="75">
        <f t="shared" si="5"/>
        <v>47427.23</v>
      </c>
      <c r="F119" s="75">
        <f t="shared" si="5"/>
        <v>55758.720000000001</v>
      </c>
    </row>
    <row r="120" spans="1:6">
      <c r="A120" s="89">
        <v>44136</v>
      </c>
      <c r="B120" s="75">
        <v>11</v>
      </c>
      <c r="C120" s="75">
        <v>2020</v>
      </c>
      <c r="D120" s="75">
        <f t="shared" si="5"/>
        <v>102478.9</v>
      </c>
      <c r="E120" s="75">
        <f t="shared" si="5"/>
        <v>46961.23</v>
      </c>
      <c r="F120" s="75">
        <f t="shared" si="5"/>
        <v>55517.62</v>
      </c>
    </row>
    <row r="121" spans="1:6">
      <c r="A121" s="89">
        <v>44166</v>
      </c>
      <c r="B121" s="75">
        <v>12</v>
      </c>
      <c r="C121" s="75">
        <v>2020</v>
      </c>
      <c r="D121" s="75">
        <f t="shared" si="5"/>
        <v>102478.9</v>
      </c>
      <c r="E121" s="75">
        <f t="shared" si="5"/>
        <v>46961.23</v>
      </c>
      <c r="F121" s="75">
        <f t="shared" si="5"/>
        <v>55517.62</v>
      </c>
    </row>
    <row r="122" spans="1:6">
      <c r="A122" s="89">
        <v>44197</v>
      </c>
      <c r="B122" s="75">
        <v>1</v>
      </c>
      <c r="C122" s="75">
        <v>2021</v>
      </c>
      <c r="D122" s="75">
        <f t="shared" si="5"/>
        <v>113679.6</v>
      </c>
      <c r="E122" s="75">
        <f t="shared" si="5"/>
        <v>53356.17</v>
      </c>
      <c r="F122" s="75">
        <f t="shared" si="5"/>
        <v>60323.47</v>
      </c>
    </row>
    <row r="123" spans="1:6">
      <c r="A123" s="89">
        <v>44228</v>
      </c>
      <c r="B123" s="75">
        <v>2</v>
      </c>
      <c r="C123" s="75">
        <v>2021</v>
      </c>
      <c r="D123" s="75">
        <f t="shared" si="5"/>
        <v>113679.6</v>
      </c>
      <c r="E123" s="75">
        <f t="shared" si="5"/>
        <v>53356.17</v>
      </c>
      <c r="F123" s="75">
        <f t="shared" si="5"/>
        <v>60323.47</v>
      </c>
    </row>
    <row r="124" spans="1:6">
      <c r="A124" s="89">
        <v>44256</v>
      </c>
      <c r="B124" s="75">
        <v>3</v>
      </c>
      <c r="C124" s="75">
        <v>2021</v>
      </c>
      <c r="D124" s="75">
        <f t="shared" si="5"/>
        <v>113665.1</v>
      </c>
      <c r="E124" s="75">
        <f t="shared" si="5"/>
        <v>53341.67</v>
      </c>
      <c r="F124" s="75">
        <f t="shared" si="5"/>
        <v>60323.47</v>
      </c>
    </row>
    <row r="125" spans="1:6">
      <c r="A125" s="89">
        <v>44287</v>
      </c>
      <c r="B125" s="75">
        <v>4</v>
      </c>
      <c r="C125" s="75">
        <v>2021</v>
      </c>
      <c r="D125" s="75">
        <f t="shared" si="5"/>
        <v>113654.1</v>
      </c>
      <c r="E125" s="75">
        <f t="shared" si="5"/>
        <v>53330.67</v>
      </c>
      <c r="F125" s="75">
        <f t="shared" si="5"/>
        <v>60323.47</v>
      </c>
    </row>
    <row r="126" spans="1:6">
      <c r="A126" s="89">
        <v>44317</v>
      </c>
      <c r="B126" s="75">
        <v>5</v>
      </c>
      <c r="C126" s="75">
        <v>2021</v>
      </c>
      <c r="D126" s="75">
        <f t="shared" si="5"/>
        <v>113651.1</v>
      </c>
      <c r="E126" s="75">
        <f t="shared" si="5"/>
        <v>53327.67</v>
      </c>
      <c r="F126" s="75">
        <f t="shared" si="5"/>
        <v>60323.47</v>
      </c>
    </row>
    <row r="127" spans="1:6">
      <c r="A127" s="89">
        <v>44348</v>
      </c>
      <c r="B127" s="75">
        <v>6</v>
      </c>
      <c r="C127" s="75">
        <v>2021</v>
      </c>
      <c r="D127" s="75">
        <f t="shared" si="5"/>
        <v>112733.9</v>
      </c>
      <c r="E127" s="75">
        <f t="shared" si="5"/>
        <v>52657.57</v>
      </c>
      <c r="F127" s="75">
        <f t="shared" si="5"/>
        <v>60076.37</v>
      </c>
    </row>
    <row r="128" spans="1:6">
      <c r="A128" s="89">
        <v>44378</v>
      </c>
      <c r="B128" s="75">
        <v>7</v>
      </c>
      <c r="C128" s="75">
        <v>2021</v>
      </c>
      <c r="D128" s="75">
        <f t="shared" si="5"/>
        <v>111695.3</v>
      </c>
      <c r="E128" s="75">
        <f t="shared" si="5"/>
        <v>51986.29</v>
      </c>
      <c r="F128" s="75">
        <f t="shared" si="5"/>
        <v>59709</v>
      </c>
    </row>
    <row r="129" spans="1:6">
      <c r="A129" s="89">
        <v>44409</v>
      </c>
      <c r="B129" s="75">
        <v>8</v>
      </c>
      <c r="C129" s="75">
        <v>2021</v>
      </c>
      <c r="D129" s="75">
        <f t="shared" si="5"/>
        <v>108183.7</v>
      </c>
      <c r="E129" s="75">
        <f t="shared" si="5"/>
        <v>50162.83</v>
      </c>
      <c r="F129" s="75">
        <f t="shared" si="5"/>
        <v>58020.9</v>
      </c>
    </row>
    <row r="130" spans="1:6">
      <c r="A130" s="89">
        <v>44440</v>
      </c>
      <c r="B130" s="75">
        <v>9</v>
      </c>
      <c r="C130" s="75">
        <v>2021</v>
      </c>
      <c r="D130" s="75">
        <f t="shared" si="5"/>
        <v>104552.1</v>
      </c>
      <c r="E130" s="75">
        <f t="shared" si="5"/>
        <v>48203.93</v>
      </c>
      <c r="F130" s="75">
        <f t="shared" si="5"/>
        <v>56348.2</v>
      </c>
    </row>
    <row r="131" spans="1:6">
      <c r="A131" s="89">
        <v>44470</v>
      </c>
      <c r="B131" s="75">
        <v>10</v>
      </c>
      <c r="C131" s="75">
        <v>2021</v>
      </c>
      <c r="D131" s="75">
        <f t="shared" si="5"/>
        <v>103186</v>
      </c>
      <c r="E131" s="75">
        <f t="shared" si="5"/>
        <v>47427.23</v>
      </c>
      <c r="F131" s="75">
        <f t="shared" si="5"/>
        <v>55758.720000000001</v>
      </c>
    </row>
    <row r="132" spans="1:6">
      <c r="A132" s="89">
        <v>44501</v>
      </c>
      <c r="B132" s="75">
        <v>11</v>
      </c>
      <c r="C132" s="75">
        <v>2021</v>
      </c>
      <c r="D132" s="75">
        <f t="shared" si="5"/>
        <v>102478.9</v>
      </c>
      <c r="E132" s="75">
        <f t="shared" si="5"/>
        <v>46961.23</v>
      </c>
      <c r="F132" s="75">
        <f t="shared" si="5"/>
        <v>55517.62</v>
      </c>
    </row>
    <row r="133" spans="1:6">
      <c r="A133" s="89">
        <v>44531</v>
      </c>
      <c r="B133" s="75">
        <v>12</v>
      </c>
      <c r="C133" s="75">
        <v>2021</v>
      </c>
      <c r="D133" s="75">
        <f t="shared" si="5"/>
        <v>102478.9</v>
      </c>
      <c r="E133" s="75">
        <f t="shared" si="5"/>
        <v>46961.23</v>
      </c>
      <c r="F133" s="75">
        <f t="shared" si="5"/>
        <v>55517.62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40</vt:i4>
      </vt:variant>
    </vt:vector>
  </HeadingPairs>
  <TitlesOfParts>
    <vt:vector size="44" baseType="lpstr">
      <vt:lpstr>INPUTS-OUTPUTS</vt:lpstr>
      <vt:lpstr>LOOKUP</vt:lpstr>
      <vt:lpstr>DATA</vt:lpstr>
      <vt:lpstr>ENROLLMENT</vt:lpstr>
      <vt:lpstr>AggregateTons</vt:lpstr>
      <vt:lpstr>AverageTons</vt:lpstr>
      <vt:lpstr>criteria1</vt:lpstr>
      <vt:lpstr>criteria10</vt:lpstr>
      <vt:lpstr>criteria11</vt:lpstr>
      <vt:lpstr>criteria12</vt:lpstr>
      <vt:lpstr>criteria13</vt:lpstr>
      <vt:lpstr>criteria14</vt:lpstr>
      <vt:lpstr>criteria15</vt:lpstr>
      <vt:lpstr>criteria16</vt:lpstr>
      <vt:lpstr>criteria17</vt:lpstr>
      <vt:lpstr>criteria18</vt:lpstr>
      <vt:lpstr>criteria19</vt:lpstr>
      <vt:lpstr>criteria2</vt:lpstr>
      <vt:lpstr>criteria20</vt:lpstr>
      <vt:lpstr>criteria21</vt:lpstr>
      <vt:lpstr>criteria22</vt:lpstr>
      <vt:lpstr>criteria23</vt:lpstr>
      <vt:lpstr>criteria24</vt:lpstr>
      <vt:lpstr>criteria3</vt:lpstr>
      <vt:lpstr>criteria4</vt:lpstr>
      <vt:lpstr>criteria5</vt:lpstr>
      <vt:lpstr>criteria6</vt:lpstr>
      <vt:lpstr>criteria7</vt:lpstr>
      <vt:lpstr>criteria8</vt:lpstr>
      <vt:lpstr>criteria9</vt:lpstr>
      <vt:lpstr>CustChar</vt:lpstr>
      <vt:lpstr>CustCharList</vt:lpstr>
      <vt:lpstr>DATA</vt:lpstr>
      <vt:lpstr>DayType</vt:lpstr>
      <vt:lpstr>DayTypeList</vt:lpstr>
      <vt:lpstr>Enrollment</vt:lpstr>
      <vt:lpstr>EnrollmentCriteria</vt:lpstr>
      <vt:lpstr>ForecastYear</vt:lpstr>
      <vt:lpstr>ForecastYearList</vt:lpstr>
      <vt:lpstr>GrowthYearList</vt:lpstr>
      <vt:lpstr>TypeofResult</vt:lpstr>
      <vt:lpstr>TypeofResultList</vt:lpstr>
      <vt:lpstr>WeatherYear</vt:lpstr>
      <vt:lpstr>WeatherYearList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Woehleke</dc:creator>
  <cp:lastModifiedBy>Peter Malaspina</cp:lastModifiedBy>
  <dcterms:created xsi:type="dcterms:W3CDTF">2009-02-12T23:40:36Z</dcterms:created>
  <dcterms:modified xsi:type="dcterms:W3CDTF">2012-05-21T19:59:17Z</dcterms:modified>
</cp:coreProperties>
</file>